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STL\aBIBootcamp\Module 1 Challenge Files\"/>
    </mc:Choice>
  </mc:AlternateContent>
  <xr:revisionPtr revIDLastSave="0" documentId="13_ncr:1_{571AAD05-2527-4999-A967-C960577D59A6}" xr6:coauthVersionLast="47" xr6:coauthVersionMax="47" xr10:uidLastSave="{00000000-0000-0000-0000-000000000000}"/>
  <bookViews>
    <workbookView xWindow="23880" yWindow="-120" windowWidth="29040" windowHeight="15840" tabRatio="964" activeTab="5" xr2:uid="{00000000-000D-0000-FFFF-FFFF00000000}"/>
  </bookViews>
  <sheets>
    <sheet name="Pivot_OutcomeByCategory" sheetId="2" r:id="rId1"/>
    <sheet name="Pivot_OutcomesBySubCategory" sheetId="3" r:id="rId2"/>
    <sheet name="Pivot_OutcomesByMonth" sheetId="5" r:id="rId3"/>
    <sheet name="Goal Analysis" sheetId="8" r:id="rId4"/>
    <sheet name="StatisticalAnalysis" sheetId="9" r:id="rId5"/>
    <sheet name="Crowdfunding" sheetId="1" r:id="rId6"/>
  </sheets>
  <definedNames>
    <definedName name="_xlnm._FilterDatabase" localSheetId="5" hidden="1">Crowdfunding!$A$1:$U$1002</definedName>
    <definedName name="_xlchart.v1.0" hidden="1">StatisticalAnalysis!$B$1</definedName>
    <definedName name="_xlchart.v1.1" hidden="1">StatisticalAnalysis!$B$2:$B$1048141</definedName>
    <definedName name="_xlchart.v1.2" hidden="1">StatisticalAnalysis!$E$1</definedName>
    <definedName name="_xlchart.v1.3" hidden="1">StatisticalAnalysis!$E$2:$E$566</definedName>
    <definedName name="_xlchart.v1.4" hidden="1">StatisticalAnalysis!$E$1</definedName>
    <definedName name="_xlchart.v1.5" hidden="1">StatisticalAnalysis!$E$2:$E$566</definedName>
    <definedName name="_xlcn.WorksheetConnection_CrowdfundingAT1" hidden="1">Crowdfunding!$A:$T</definedName>
  </definedNames>
  <calcPr calcId="181029"/>
  <pivotCaches>
    <pivotCache cacheId="29" r:id="rId7"/>
    <pivotCache cacheId="1" r:id="rId8"/>
    <pivotCache cacheId="27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:$T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M8" i="9" l="1"/>
  <c r="M7" i="9"/>
  <c r="M6" i="9"/>
  <c r="M5" i="9"/>
  <c r="M4" i="9"/>
  <c r="M3" i="9"/>
  <c r="J8" i="9"/>
  <c r="J7" i="9"/>
  <c r="J6" i="9"/>
  <c r="J5" i="9"/>
  <c r="J4" i="9"/>
  <c r="J3" i="9"/>
  <c r="D13" i="8"/>
  <c r="C13" i="8"/>
  <c r="B13" i="8"/>
  <c r="D12" i="8"/>
  <c r="D11" i="8"/>
  <c r="D10" i="8"/>
  <c r="D9" i="8"/>
  <c r="D8" i="8"/>
  <c r="D7" i="8"/>
  <c r="D6" i="8"/>
  <c r="D5" i="8"/>
  <c r="D4" i="8"/>
  <c r="D3" i="8"/>
  <c r="D2" i="8"/>
  <c r="C12" i="8"/>
  <c r="C11" i="8"/>
  <c r="C10" i="8"/>
  <c r="C9" i="8"/>
  <c r="C8" i="8"/>
  <c r="C7" i="8"/>
  <c r="C6" i="8"/>
  <c r="C5" i="8"/>
  <c r="C4" i="8"/>
  <c r="C3" i="8"/>
  <c r="C2" i="8"/>
  <c r="B12" i="8"/>
  <c r="B11" i="8"/>
  <c r="B10" i="8"/>
  <c r="B9" i="8"/>
  <c r="B8" i="8"/>
  <c r="B7" i="8"/>
  <c r="B6" i="8"/>
  <c r="B5" i="8"/>
  <c r="B4" i="8"/>
  <c r="B3" i="8"/>
  <c r="B2" i="8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E2" i="8" l="1"/>
  <c r="F2" i="8" s="1"/>
  <c r="E10" i="8"/>
  <c r="H10" i="8" s="1"/>
  <c r="E6" i="8"/>
  <c r="H6" i="8" s="1"/>
  <c r="E13" i="8"/>
  <c r="F13" i="8" s="1"/>
  <c r="E9" i="8"/>
  <c r="H9" i="8" s="1"/>
  <c r="E5" i="8"/>
  <c r="G5" i="8" s="1"/>
  <c r="E12" i="8"/>
  <c r="H12" i="8" s="1"/>
  <c r="E8" i="8"/>
  <c r="G8" i="8" s="1"/>
  <c r="E4" i="8"/>
  <c r="G4" i="8" s="1"/>
  <c r="E11" i="8"/>
  <c r="G11" i="8" s="1"/>
  <c r="E7" i="8"/>
  <c r="G7" i="8" s="1"/>
  <c r="E3" i="8"/>
  <c r="H3" i="8" s="1"/>
  <c r="G2" i="8" l="1"/>
  <c r="G13" i="8"/>
  <c r="G9" i="8"/>
  <c r="H13" i="8"/>
  <c r="G10" i="8"/>
  <c r="F5" i="8"/>
  <c r="H2" i="8"/>
  <c r="F8" i="8"/>
  <c r="H5" i="8"/>
  <c r="F11" i="8"/>
  <c r="H8" i="8"/>
  <c r="G3" i="8"/>
  <c r="H11" i="8"/>
  <c r="G6" i="8"/>
  <c r="F4" i="8"/>
  <c r="G12" i="8"/>
  <c r="F7" i="8"/>
  <c r="H4" i="8"/>
  <c r="F10" i="8"/>
  <c r="H7" i="8"/>
  <c r="F3" i="8"/>
  <c r="F6" i="8"/>
  <c r="F9" i="8"/>
  <c r="F1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48939-4110-4959-8AA6-C23FFC78CB7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8A4CF92-2CD7-4507-A657-589128F7B537}" name="WorksheetConnection_Crowdfunding!$A:$T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T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<sst xmlns="http://schemas.openxmlformats.org/spreadsheetml/2006/main" count="9166" uniqueCount="2119">
  <si>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</si>
  <si>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</si>
  <si>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</si>
  <si>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</si>
  <si>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</si>
  <si>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</si>
  <si>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</si>
  <si>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</si>
  <si>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</si>
  <si>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</si>
  <si>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</si>
  <si>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</si>
  <si>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</si>
  <si>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</si>
  <si>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</si>
  <si>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</si>
  <si>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</si>
  <si>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</si>
  <si>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</si>
  <si>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</si>
  <si>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</si>
  <si>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</si>
  <si>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</si>
  <si>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</si>
  <si>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</si>
  <si>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</si>
  <si>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</si>
  <si>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</si>
  <si>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</si>
  <si>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</si>
  <si>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</si>
  <si>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</si>
  <si>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</si>
  <si>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</si>
  <si>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</si>
  <si>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</si>
  <si>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</si>
  <si>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</si>
  <si>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</si>
  <si>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</si>
  <si>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</si>
  <si>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</si>
  <si>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</si>
  <si>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</si>
  <si>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</si>
  <si>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</si>
  <si>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</si>
  <si>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</si>
  <si>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</si>
  <si>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</si>
  <si>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</si>
  <si>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</si>
  <si>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</si>
  <si>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</si>
  <si>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</si>
  <si>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</si>
  <si>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</si>
  <si>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</si>
  <si>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</si>
  <si>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</si>
  <si>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</si>
  <si>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</si>
  <si>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</si>
  <si>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</si>
  <si>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</si>
  <si>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</si>
  <si>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</si>
  <si>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</si>
  <si>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</si>
  <si>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</si>
  <si>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</si>
  <si>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</si>
  <si>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</si>
  <si>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</si>
  <si>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</si>
  <si>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</si>
  <si>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</si>
  <si>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</si>
  <si>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</si>
  <si>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</si>
  <si>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</si>
  <si>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</si>
  <si>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</si>
  <si>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</si>
  <si>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</si>
  <si>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</si>
  <si>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</si>
  <si>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</si>
  <si>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</si>
  <si>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</si>
  <si>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</si>
  <si>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</si>
  <si>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</si>
  <si>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</si>
  <si>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</si>
  <si>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</si>
  <si>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</si>
  <si>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</si>
  <si>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</si>
  <si>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</si>
  <si>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</si>
  <si>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</si>
  <si>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</si>
  <si>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</si>
  <si>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</si>
  <si>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</si>
  <si>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</si>
  <si>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</si>
  <si>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</si>
  <si>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</si>
  <si>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</si>
  <si>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</si>
  <si>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</si>
  <si>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</si>
  <si>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</si>
  <si>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</si>
  <si>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</si>
  <si>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</si>
  <si>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</si>
  <si>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</si>
  <si>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</si>
  <si>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</si>
  <si>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</si>
  <si>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</si>
  <si>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</si>
  <si>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</si>
  <si>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</si>
  <si>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</si>
  <si>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</si>
  <si>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</si>
  <si>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</si>
  <si>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</si>
  <si>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</si>
  <si>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</si>
  <si>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</si>
  <si>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</si>
  <si>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</si>
  <si>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</si>
  <si>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</si>
  <si>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</si>
  <si>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</si>
  <si>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</si>
  <si>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</si>
  <si>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</si>
  <si>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</si>
  <si>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</si>
  <si>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</si>
  <si>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</si>
  <si>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</si>
  <si>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</si>
  <si>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</si>
  <si>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</si>
  <si>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</si>
  <si>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</si>
  <si>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</si>
  <si>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</si>
  <si>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</si>
  <si>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</si>
  <si>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</si>
  <si>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</si>
  <si>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</si>
  <si>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</si>
  <si>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</si>
  <si>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</si>
  <si>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</si>
  <si>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</si>
  <si>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</si>
  <si>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</si>
  <si>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</si>
  <si>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</si>
  <si>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</si>
  <si>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</si>
  <si>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</si>
  <si>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</si>
  <si>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</si>
  <si>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</si>
  <si>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</si>
  <si>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</si>
  <si>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</si>
  <si>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</si>
  <si>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</si>
  <si>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</si>
  <si>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</si>
  <si>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</si>
  <si>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</si>
  <si>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</si>
  <si>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</si>
  <si>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</si>
  <si>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</si>
  <si>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</si>
  <si>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</si>
  <si>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</si>
  <si>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</si>
  <si>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</si>
  <si>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</si>
  <si>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</si>
  <si>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</si>
  <si>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</si>
  <si>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</si>
  <si>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</si>
  <si>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</si>
  <si>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</si>
  <si>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</si>
  <si>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</si>
  <si>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</si>
  <si>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</si>
  <si>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</si>
  <si>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</si>
  <si>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</si>
  <si>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</si>
  <si>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</si>
  <si>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</si>
  <si>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</si>
  <si>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</si>
  <si>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</si>
  <si>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</si>
  <si>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</si>
  <si>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</si>
  <si>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</si>
  <si>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</si>
  <si>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</si>
  <si>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</si>
  <si>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</si>
  <si>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</si>
  <si>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</si>
  <si>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</si>
  <si>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</si>
  <si>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</si>
  <si>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</si>
  <si>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</si>
  <si>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</si>
  <si>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</si>
  <si>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</si>
  <si>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</si>
  <si>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</si>
  <si>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</si>
  <si>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</si>
  <si>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</si>
  <si>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</si>
  <si>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</si>
  <si>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</si>
  <si>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</si>
  <si>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</si>
  <si>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</si>
  <si>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</si>
  <si>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</si>
  <si>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</si>
  <si>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</si>
  <si>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</si>
  <si>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</si>
  <si>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</si>
  <si>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</si>
  <si>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</si>
  <si>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</si>
  <si>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</si>
  <si>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</si>
  <si>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</si>
  <si>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</si>
  <si>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</si>
  <si>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</si>
  <si>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</si>
  <si>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</si>
  <si>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</si>
  <si>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</si>
  <si>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</si>
  <si>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</si>
  <si>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</si>
  <si>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</si>
  <si>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</si>
  <si>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</si>
  <si>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</si>
  <si>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</si>
  <si>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</si>
  <si>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</si>
  <si>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</si>
  <si>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</si>
  <si>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</si>
  <si>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</si>
  <si>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</si>
  <si>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</si>
  <si>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</si>
  <si>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</si>
  <si>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</si>
  <si>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</si>
  <si>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</si>
  <si>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</si>
  <si>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</si>
  <si>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</si>
  <si>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</si>
  <si>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</si>
  <si>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</si>
  <si>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</si>
  <si>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</si>
  <si>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</si>
  <si>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</si>
  <si>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</si>
  <si>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</si>
  <si>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</si>
  <si>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</si>
  <si>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</si>
  <si>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</si>
  <si>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</si>
  <si>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</si>
  <si>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</si>
  <si>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</si>
  <si>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</si>
  <si>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</si>
  <si>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</si>
  <si>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</si>
  <si>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</si>
  <si>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</si>
  <si>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</si>
  <si>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</si>
  <si>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</si>
  <si>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</si>
  <si>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</si>
  <si>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</si>
  <si>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</si>
  <si>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</si>
  <si>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</si>
  <si>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</si>
  <si>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</si>
  <si>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</si>
  <si>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</si>
  <si>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</si>
  <si>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</si>
  <si>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</si>
  <si>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</si>
  <si>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</si>
  <si>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</si>
  <si>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</si>
  <si>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</si>
  <si>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</si>
  <si>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</si>
  <si>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</si>
  <si>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</si>
  <si>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</si>
  <si>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</si>
  <si>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</si>
  <si>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</si>
  <si>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</si>
  <si>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</si>
  <si>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</si>
  <si>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</si>
  <si>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</si>
  <si>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</si>
  <si>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</si>
  <si>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</si>
  <si>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</si>
  <si>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</si>
  <si>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</si>
  <si>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</si>
  <si>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</si>
  <si>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</si>
  <si>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</si>
  <si>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</si>
  <si>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</si>
  <si>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</si>
  <si>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</si>
  <si>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</si>
  <si>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</si>
  <si>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</si>
  <si>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</si>
  <si>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</si>
  <si>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</si>
  <si>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</si>
  <si>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</si>
  <si>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</si>
  <si>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</si>
  <si>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</si>
  <si>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</si>
  <si>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</si>
  <si>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</si>
  <si>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</si>
  <si>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</si>
  <si>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</si>
  <si>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</si>
  <si>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</si>
  <si>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</si>
  <si>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</si>
  <si>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</si>
  <si>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</si>
  <si>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</si>
  <si>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</si>
  <si>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</si>
  <si>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</si>
  <si>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</si>
  <si>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</si>
  <si>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</si>
  <si>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</si>
  <si>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</si>
  <si>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</si>
  <si>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</si>
  <si>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</si>
  <si>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</si>
  <si>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</si>
  <si>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</si>
  <si>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</si>
  <si>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</si>
  <si>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</si>
  <si>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</si>
  <si>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</si>
  <si>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</si>
  <si>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</si>
  <si>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</si>
  <si>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</si>
  <si>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</si>
  <si>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</si>
  <si>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</si>
  <si>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</si>
  <si>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</si>
  <si>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</si>
  <si>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</si>
  <si>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</si>
  <si>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</si>
  <si>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</si>
  <si>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</si>
  <si>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</si>
  <si>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</si>
  <si>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</si>
  <si>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</si>
  <si>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</si>
  <si>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</si>
  <si>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</si>
  <si>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</si>
  <si>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</si>
  <si>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</si>
  <si>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</si>
  <si>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</si>
  <si>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</si>
  <si>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</si>
  <si>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</si>
  <si>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</si>
  <si>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</si>
  <si>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</si>
  <si>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</si>
  <si>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</si>
  <si>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</si>
  <si>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</si>
  <si>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</si>
  <si>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</si>
  <si>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</si>
  <si>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</si>
  <si>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</si>
  <si>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</si>
  <si>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</si>
  <si>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</si>
  <si>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</si>
  <si>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</si>
  <si>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</si>
  <si>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</si>
  <si>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</si>
  <si>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</si>
  <si>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</si>
  <si>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</si>
  <si>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</si>
  <si>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</si>
  <si>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</si>
  <si>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</si>
  <si>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</si>
  <si>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</si>
  <si>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</si>
  <si>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</si>
  <si>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</si>
  <si>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</si>
  <si>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</si>
  <si>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</si>
  <si>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</si>
  <si>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</si>
  <si>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</si>
  <si>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</si>
  <si>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</si>
  <si>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</si>
  <si>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</si>
  <si>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</si>
  <si>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</si>
  <si>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</si>
  <si>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</si>
  <si>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</si>
  <si>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</si>
  <si>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</si>
  <si>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</si>
  <si>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</si>
  <si>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</si>
  <si>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</si>
  <si>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</si>
  <si>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</si>
  <si>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</si>
  <si>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</si>
  <si>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</si>
  <si>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</si>
  <si>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</si>
  <si>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</si>
  <si>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</si>
  <si>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</si>
  <si>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</si>
  <si>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</si>
  <si>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</si>
  <si>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</si>
  <si>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</si>
  <si>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</si>
  <si>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</si>
  <si>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</si>
  <si>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</si>
  <si>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</si>
  <si>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</si>
  <si>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</si>
  <si>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</si>
  <si>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</si>
  <si>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</si>
  <si>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</si>
  <si>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</si>
  <si>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</si>
  <si>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</si>
  <si>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</si>
  <si>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</si>
  <si>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</si>
  <si>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</si>
  <si>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</si>
  <si>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</si>
  <si>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</si>
  <si>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</si>
  <si>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</si>
  <si>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</si>
  <si>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</si>
  <si>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</si>
  <si>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</si>
  <si>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</si>
  <si>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</si>
  <si>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</si>
  <si>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</si>
  <si>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</si>
  <si>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</si>
  <si>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</si>
  <si>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</si>
  <si>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</si>
  <si>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</si>
  <si>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</si>
  <si>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</si>
  <si>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</si>
  <si>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</si>
  <si>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</si>
  <si>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</si>
  <si>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</si>
  <si>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</si>
  <si>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</si>
  <si>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</si>
  <si>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</si>
  <si>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</si>
  <si>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</si>
  <si>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</si>
  <si>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</si>
  <si>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</si>
  <si>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</si>
  <si>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</si>
  <si>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</si>
  <si>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</si>
  <si>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</si>
  <si>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</si>
  <si>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</si>
  <si>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</si>
  <si>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</si>
  <si>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</si>
  <si>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</si>
  <si>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</si>
  <si>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</si>
  <si>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</si>
  <si>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</si>
  <si>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</si>
  <si>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</si>
  <si>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</si>
  <si>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</si>
  <si>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</si>
  <si>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</si>
  <si>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</si>
  <si>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</si>
  <si>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</si>
  <si>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</si>
  <si>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</si>
  <si>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</si>
  <si>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</si>
  <si>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</si>
  <si>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</si>
  <si>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</si>
  <si>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</si>
  <si>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</si>
  <si>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</si>
  <si>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</si>
  <si>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</si>
  <si>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</si>
  <si>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</si>
  <si>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</si>
  <si>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</si>
  <si>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</si>
  <si>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</si>
  <si>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</si>
  <si>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</si>
  <si>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</si>
  <si>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</si>
  <si>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</si>
  <si>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</si>
  <si>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</si>
  <si>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</si>
  <si>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</si>
  <si>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</si>
  <si>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</si>
  <si>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</si>
  <si>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</si>
  <si>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</si>
  <si>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</si>
  <si>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</si>
  <si>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</si>
  <si>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</si>
  <si>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</si>
  <si>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</si>
  <si>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</si>
  <si>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</si>
  <si>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</si>
  <si>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</si>
  <si>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</si>
  <si>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</si>
  <si>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</si>
  <si>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</si>
  <si>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</si>
  <si>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</si>
  <si>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</si>
  <si>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</si>
  <si>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</si>
  <si>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</si>
  <si>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</si>
  <si>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</si>
  <si>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</si>
  <si>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</si>
  <si>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</si>
  <si>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</si>
  <si>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</si>
  <si>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</si>
  <si>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</si>
  <si>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</si>
  <si>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</si>
  <si>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</si>
  <si>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</si>
  <si>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</si>
  <si>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</si>
  <si>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</si>
  <si>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</si>
  <si>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</si>
  <si>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</si>
  <si>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</si>
  <si>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</si>
  <si>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</si>
  <si>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</si>
  <si>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</si>
  <si>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</si>
  <si>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</si>
  <si>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</si>
  <si>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</si>
  <si>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</si>
  <si>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</si>
  <si>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</si>
  <si>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</si>
  <si>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</si>
  <si>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</si>
  <si>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</si>
  <si>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</si>
  <si>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</si>
  <si>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</si>
  <si>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</si>
  <si>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</si>
  <si>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</si>
  <si>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</si>
  <si>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</si>
  <si>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</si>
  <si>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</si>
  <si>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</si>
  <si>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</si>
  <si>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</si>
  <si>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</si>
  <si>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</si>
  <si>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</si>
  <si>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</si>
  <si>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</si>
  <si>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</si>
  <si>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</si>
  <si>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</si>
  <si>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</si>
  <si>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</si>
  <si>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</si>
  <si>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</si>
  <si>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</si>
  <si>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</si>
  <si>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</si>
  <si>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</si>
  <si>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</si>
  <si>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</si>
  <si>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</si>
  <si>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</si>
  <si>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</si>
  <si>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</si>
  <si>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</si>
  <si>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</si>
  <si>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</si>
  <si>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</si>
  <si>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</si>
  <si>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</si>
  <si>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</si>
  <si>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</si>
  <si>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</si>
  <si>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</si>
  <si>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</si>
  <si>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</si>
  <si>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</si>
  <si>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</si>
  <si>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</si>
  <si>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</si>
  <si>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</si>
  <si>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</si>
  <si>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</si>
  <si>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</si>
  <si>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</si>
  <si>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</si>
  <si>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</si>
  <si>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</si>
  <si>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</si>
  <si>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</si>
  <si>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</si>
  <si>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</si>
  <si>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</si>
  <si>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</si>
  <si>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</si>
  <si>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</si>
  <si>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</si>
  <si>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</si>
  <si>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</si>
  <si>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</si>
  <si>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</si>
  <si>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</si>
  <si>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</si>
  <si>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</si>
  <si>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</si>
  <si>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</si>
  <si>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</si>
  <si>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</si>
  <si>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</si>
  <si>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</si>
  <si>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</si>
  <si>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</si>
  <si>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</si>
  <si>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</si>
  <si>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</si>
  <si>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</si>
  <si>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</si>
  <si>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</si>
  <si>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</si>
  <si>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</si>
  <si>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</si>
  <si>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</si>
  <si>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</si>
  <si>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</si>
  <si>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</si>
  <si>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</si>
  <si>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</si>
  <si>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</si>
  <si>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</si>
  <si>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</si>
  <si>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</si>
  <si>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</si>
  <si>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</si>
  <si>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</si>
  <si>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</si>
  <si>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</si>
  <si>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</si>
  <si>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</si>
  <si>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</si>
  <si>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</si>
  <si>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</si>
  <si>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</si>
  <si>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</si>
  <si>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</si>
  <si>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</si>
  <si>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</si>
  <si>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</si>
  <si>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</si>
  <si>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</si>
  <si>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</si>
  <si>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</si>
  <si>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</si>
  <si>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</si>
  <si>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</si>
  <si>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</si>
  <si>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</si>
  <si>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</si>
  <si>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</si>
  <si>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</si>
  <si>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</si>
  <si>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</si>
  <si>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</si>
  <si>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</si>
  <si>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</si>
  <si>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</si>
  <si>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</si>
  <si>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</si>
  <si>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</si>
  <si>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</si>
  <si>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</si>
  <si>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</si>
  <si>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</si>
  <si>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</si>
  <si>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</si>
  <si>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</si>
  <si>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</si>
  <si>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</si>
  <si>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</si>
  <si>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</si>
  <si>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</si>
  <si>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</si>
  <si>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</si>
  <si>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</si>
  <si>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</si>
  <si>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</si>
  <si>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</si>
  <si>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</si>
  <si>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</si>
  <si>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</si>
  <si>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</si>
  <si>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</si>
  <si>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</si>
  <si>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</si>
  <si>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</si>
  <si>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</si>
  <si>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</si>
  <si>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</si>
  <si>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</si>
  <si>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</si>
  <si>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</si>
  <si>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</si>
  <si>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</si>
  <si>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</si>
  <si>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</si>
  <si>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</si>
  <si>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</si>
  <si>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</si>
  <si>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</si>
  <si>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</si>
  <si>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</si>
  <si>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</si>
  <si>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</si>
  <si>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</si>
  <si>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</si>
  <si>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</si>
  <si>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</si>
  <si>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</si>
  <si>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</si>
  <si>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</si>
  <si>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</si>
  <si>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</si>
  <si>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</si>
  <si>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</si>
  <si>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</si>
  <si>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</si>
  <si>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</si>
  <si>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</si>
  <si>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</si>
  <si>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</si>
  <si>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</si>
  <si>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</si>
  <si>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</si>
  <si>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</si>
  <si>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</si>
  <si>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</si>
  <si>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</si>
  <si>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</si>
  <si>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</si>
  <si>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</si>
  <si>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</si>
  <si>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</si>
  <si>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</si>
  <si>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</si>
  <si>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</si>
  <si>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</si>
  <si>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</si>
  <si>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</si>
  <si>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</si>
  <si>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</si>
  <si>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</si>
  <si>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</si>
  <si>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</si>
  <si>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</si>
  <si>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</si>
  <si>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</si>
  <si>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</si>
  <si>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</si>
  <si>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</si>
  <si>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</si>
  <si>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</si>
  <si>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</si>
  <si>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</si>
  <si>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</si>
  <si>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</si>
  <si>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</si>
  <si>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</si>
  <si>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</si>
  <si>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</si>
  <si>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</si>
  <si>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</si>
  <si>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</si>
  <si>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</si>
  <si>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</si>
  <si>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</si>
  <si>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</si>
  <si>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</si>
  <si>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</si>
  <si>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</si>
  <si>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</si>
  <si>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</si>
  <si>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</si>
  <si>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</si>
  <si>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</si>
  <si>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</si>
  <si>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</si>
  <si>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</si>
  <si>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</si>
  <si>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</si>
  <si>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</si>
  <si>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</si>
  <si>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</si>
  <si>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</si>
  <si>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</si>
  <si>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</si>
  <si>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</si>
  <si>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</si>
  <si>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</si>
  <si>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</si>
  <si>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</si>
  <si>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</si>
  <si>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</si>
  <si>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</si>
  <si>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</si>
  <si>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</si>
  <si>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</si>
  <si>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</si>
  <si>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</si>
  <si>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</si>
  <si>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</si>
  <si>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</si>
  <si>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</si>
  <si>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</si>
  <si>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</si>
  <si>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</si>
  <si>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</si>
  <si>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</si>
  <si>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</si>
  <si>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</si>
  <si>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</si>
  <si>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</si>
  <si>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</si>
  <si>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</si>
  <si>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</si>
  <si>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</si>
  <si>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</si>
  <si>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</si>
  <si>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</si>
  <si>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</si>
  <si>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</si>
  <si>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</si>
  <si>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</si>
  <si>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</si>
  <si>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</si>
  <si>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</si>
  <si>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</si>
  <si>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</si>
  <si>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</si>
  <si>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</si>
  <si>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</si>
  <si>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</si>
  <si>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</si>
  <si>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</si>
  <si>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</si>
  <si>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</si>
  <si>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</si>
  <si>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</si>
  <si>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</si>
  <si>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</si>
  <si>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</si>
  <si>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</si>
  <si>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</si>
  <si>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</si>
  <si>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</si>
  <si>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</si>
  <si>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</si>
  <si>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</si>
  <si>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</si>
  <si>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</si>
  <si>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</si>
  <si>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</si>
  <si>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</si>
  <si>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</si>
  <si>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</si>
  <si>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</si>
  <si>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</si>
  <si>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</si>
  <si>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</si>
  <si>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</si>
  <si>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</si>
  <si>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</si>
  <si>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</si>
  <si>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</si>
  <si>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</si>
  <si>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</si>
  <si>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</si>
  <si>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</si>
  <si>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</si>
  <si>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</si>
  <si>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</si>
  <si>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</si>
  <si>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</si>
  <si>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</si>
  <si>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</si>
  <si>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</si>
  <si>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</si>
  <si>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</si>
  <si>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</si>
  <si>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</si>
  <si>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</si>
  <si>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</si>
  <si>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</si>
  <si>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</si>
  <si>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</si>
  <si>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</si>
  <si>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</si>
  <si>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</si>
  <si>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</si>
  <si>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</si>
  <si>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</si>
  <si>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</si>
  <si>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</si>
  <si>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</si>
  <si>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</si>
  <si>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</si>
  <si>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</si>
  <si>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</si>
  <si>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</si>
  <si>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</si>
  <si>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</si>
  <si>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</si>
  <si>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</si>
  <si>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</si>
  <si>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</si>
  <si>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</si>
  <si>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</si>
  <si>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</si>
  <si>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</si>
  <si>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</si>
  <si>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</si>
  <si>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</si>
  <si>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</si>
  <si>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</si>
  <si>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</si>
  <si>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</si>
  <si>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</si>
  <si>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</si>
  <si>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</si>
  <si>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</si>
  <si>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</si>
  <si>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</si>
  <si>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</si>
  <si>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</si>
  <si>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</si>
  <si>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</si>
  <si>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</si>
  <si>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</si>
  <si>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</si>
  <si>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</si>
  <si>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</si>
  <si>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</si>
  <si>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</si>
  <si>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</si>
  <si>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</si>
  <si>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</si>
  <si>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</si>
  <si>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</si>
  <si>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</si>
  <si>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</si>
  <si>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</si>
  <si>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</si>
  <si>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</si>
  <si>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</si>
  <si>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</si>
  <si>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</si>
  <si>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</si>
  <si>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</si>
  <si>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</si>
  <si>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</si>
  <si>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</si>
  <si>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</si>
  <si>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</si>
  <si>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</si>
  <si>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</si>
  <si>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</si>
  <si>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</si>
  <si>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</si>
  <si>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</si>
  <si>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</si>
  <si>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</si>
  <si>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</si>
  <si>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</si>
  <si>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</si>
  <si>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</si>
  <si>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</si>
  <si>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</si>
  <si>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</si>
  <si>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</si>
  <si>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</si>
  <si>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</si>
  <si>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</si>
  <si>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</si>
  <si>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</si>
  <si>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</si>
  <si>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</si>
  <si>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</si>
  <si>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</si>
  <si>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</si>
  <si>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</si>
  <si>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</si>
  <si>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</si>
  <si>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</si>
  <si>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</si>
  <si>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</si>
  <si>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</si>
  <si>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</si>
  <si>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</si>
  <si>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</si>
  <si>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</si>
  <si>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</si>
  <si>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</si>
  <si>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</si>
  <si>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</si>
  <si>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</si>
  <si>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</si>
  <si>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</si>
  <si>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</si>
  <si>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</si>
  <si>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</si>
  <si>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</si>
  <si>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</si>
  <si>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</si>
  <si>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</si>
  <si>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</si>
  <si>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</si>
  <si>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</si>
  <si>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</si>
  <si>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</si>
  <si>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</si>
  <si>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</si>
  <si>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</si>
  <si>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</si>
  <si>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</si>
  <si>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</si>
  <si>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</si>
  <si>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</si>
  <si>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</si>
  <si>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</si>
  <si>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</si>
  <si>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</si>
  <si>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</si>
  <si>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</si>
  <si>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</si>
  <si>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</si>
  <si>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</si>
  <si>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</si>
  <si>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</si>
  <si>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</si>
  <si>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</si>
  <si>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</si>
  <si>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</si>
  <si>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</si>
  <si>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</si>
  <si>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</si>
  <si>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</si>
  <si>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</si>
  <si>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</si>
  <si>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</si>
  <si>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</si>
  <si>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</si>
  <si>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</si>
  <si>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</si>
  <si>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</si>
  <si>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</si>
  <si>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</si>
  <si>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</si>
  <si>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</si>
  <si>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</si>
  <si>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</si>
  <si>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</si>
  <si>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</si>
  <si>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</si>
  <si>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</si>
  <si>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</si>
  <si>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</si>
  <si>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</si>
  <si>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</si>
  <si>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</si>
  <si>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</si>
  <si>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</si>
  <si>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</si>
  <si>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</si>
  <si>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</si>
  <si>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</si>
  <si>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</si>
  <si>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</si>
  <si>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</si>
  <si>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</si>
  <si>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</si>
  <si>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</si>
  <si>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</si>
  <si>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</si>
  <si>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</si>
  <si>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</si>
  <si>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</si>
  <si>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</si>
  <si>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</si>
  <si>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</si>
  <si>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</si>
  <si>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</si>
  <si>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</si>
  <si>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</si>
  <si>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</si>
  <si>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</si>
  <si>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</si>
  <si>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</si>
  <si>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</si>
  <si>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</si>
  <si>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</si>
  <si>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</si>
  <si>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</si>
  <si>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</si>
  <si>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</si>
  <si>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</si>
  <si>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</si>
  <si>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</si>
  <si>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</si>
  <si>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</si>
  <si>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</si>
  <si>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</si>
  <si>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</si>
  <si>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</si>
  <si>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</si>
  <si>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</si>
  <si>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</si>
  <si>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</si>
  <si>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</si>
  <si>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</si>
  <si>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</si>
  <si>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</si>
  <si>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</si>
  <si>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</si>
  <si>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</si>
  <si>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</si>
  <si>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</si>
  <si>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</si>
  <si>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</si>
  <si>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</si>
  <si>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</si>
  <si>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</si>
  <si>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</si>
  <si>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</si>
  <si>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</si>
  <si>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</si>
  <si>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</si>
  <si>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</si>
  <si>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</si>
  <si>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</si>
  <si>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</si>
  <si>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</si>
  <si>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</si>
  <si>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</si>
  <si>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</si>
  <si>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</si>
  <si>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</si>
  <si>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</si>
  <si>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</si>
  <si>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</si>
  <si>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</si>
  <si>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</si>
  <si>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</si>
  <si>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</si>
  <si>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</si>
  <si>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</si>
  <si>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</si>
  <si>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</si>
  <si>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</si>
  <si>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</si>
  <si>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</si>
  <si>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</si>
  <si>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</si>
  <si>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</si>
  <si>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</si>
  <si>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</si>
  <si>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</si>
  <si>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</si>
  <si>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</si>
  <si>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</si>
  <si>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</si>
  <si>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</si>
  <si>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</si>
  <si>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</si>
  <si>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</si>
  <si>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</si>
  <si>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</si>
  <si>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</si>
  <si>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</si>
  <si>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</si>
  <si>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</si>
  <si>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</si>
  <si>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</si>
  <si>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</si>
  <si>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</si>
  <si>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</si>
  <si>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</si>
  <si>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</si>
  <si>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</si>
  <si>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</si>
  <si>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</si>
  <si>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</si>
  <si>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</si>
  <si>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</si>
  <si>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</si>
  <si>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</si>
  <si>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</si>
  <si>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</si>
  <si>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</si>
  <si>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</si>
  <si>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</si>
  <si>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</si>
  <si>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</si>
  <si>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</si>
  <si>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</si>
  <si>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</si>
  <si>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</si>
  <si>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</si>
  <si>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</si>
  <si>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</si>
  <si>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</si>
  <si>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</si>
  <si>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</si>
  <si>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</si>
  <si>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</si>
  <si>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</si>
  <si>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</si>
  <si>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</si>
  <si>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</si>
  <si>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</si>
  <si>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</si>
  <si>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</si>
  <si>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</si>
  <si>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</si>
  <si>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</si>
  <si>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</si>
  <si>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</si>
  <si>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</si>
  <si>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</si>
  <si>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</si>
  <si>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</si>
  <si>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</si>
  <si>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</si>
  <si>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</si>
  <si>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</si>
  <si>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</si>
  <si>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</si>
  <si>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</si>
  <si>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</si>
  <si>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</si>
  <si>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</si>
  <si>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</si>
  <si>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</si>
  <si>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</si>
  <si>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</si>
  <si>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</si>
  <si>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</si>
  <si>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</si>
  <si>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</si>
  <si>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</si>
  <si>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</si>
  <si>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</si>
  <si>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</si>
  <si>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</si>
  <si>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</si>
  <si>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</si>
  <si>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</si>
  <si>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</si>
  <si>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</si>
  <si>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</si>
  <si>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</si>
  <si>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</si>
  <si>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</si>
  <si>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</si>
  <si>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</si>
  <si>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</si>
  <si>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</si>
  <si>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</si>
  <si>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</si>
  <si>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</si>
  <si>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</si>
  <si>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</si>
  <si>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</si>
  <si>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</si>
  <si>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</si>
  <si>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</si>
  <si>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</si>
  <si>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</si>
  <si>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</si>
  <si>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</si>
  <si>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</si>
  <si>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</si>
  <si>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</si>
  <si>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</si>
  <si>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</si>
  <si>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</si>
  <si>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</si>
  <si>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</si>
  <si>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</si>
  <si>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</si>
  <si>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</si>
  <si>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</si>
  <si>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</si>
  <si>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</si>
  <si>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</si>
  <si>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</si>
  <si>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</si>
  <si>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</si>
  <si>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</si>
  <si>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</si>
  <si>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</si>
  <si>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</si>
  <si>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</si>
  <si>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</si>
  <si>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</si>
  <si>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</si>
  <si>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</si>
  <si>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</si>
  <si>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</si>
  <si>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</si>
  <si>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</si>
  <si>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</si>
  <si>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</si>
  <si>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</si>
  <si>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</si>
  <si>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</si>
  <si>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</si>
  <si>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</si>
  <si>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</si>
  <si>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</si>
  <si>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</si>
  <si>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</si>
  <si>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</si>
  <si>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</si>
  <si>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</si>
  <si>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</si>
  <si>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</si>
  <si>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</si>
  <si>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</si>
  <si>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</si>
  <si>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</si>
  <si>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</si>
  <si>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</si>
  <si>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</si>
  <si>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</si>
  <si>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</si>
  <si>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</si>
  <si>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</si>
  <si>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</si>
  <si>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</si>
  <si>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</si>
  <si>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</si>
  <si>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</si>
  <si>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</si>
  <si>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</si>
  <si>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</si>
  <si>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</si>
  <si>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</si>
  <si>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</si>
  <si>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</si>
  <si>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</si>
  <si>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</si>
  <si>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</si>
  <si>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</si>
  <si>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</si>
  <si>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</si>
  <si>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</si>
  <si>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</si>
  <si>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</si>
  <si>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</si>
  <si>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</si>
  <si>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</si>
  <si>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</si>
  <si>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</si>
  <si>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</si>
  <si>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</si>
  <si>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</si>
  <si>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</si>
  <si>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</si>
  <si>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</si>
  <si>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</si>
  <si>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</si>
  <si>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</si>
  <si>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</si>
  <si>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</si>
  <si>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</si>
  <si>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</si>
  <si>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</si>
  <si>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</si>
  <si>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</si>
  <si>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</si>
  <si>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</si>
  <si>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</si>
  <si>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</si>
  <si>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</si>
  <si>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</si>
  <si>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</si>
  <si>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</si>
  <si>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</si>
  <si>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</si>
  <si>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</si>
  <si>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</si>
  <si>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</si>
  <si>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</si>
  <si>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</si>
  <si>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</si>
  <si>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</si>
  <si>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</si>
  <si>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</si>
  <si>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</si>
  <si>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</si>
  <si>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</si>
  <si>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</si>
  <si>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</si>
  <si>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</si>
  <si>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</si>
  <si>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</si>
  <si>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</si>
  <si>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</si>
  <si>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</si>
  <si>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</si>
  <si>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</si>
  <si>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</si>
  <si>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</si>
  <si>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</si>
  <si>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</si>
  <si>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</si>
  <si>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</si>
  <si>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</si>
  <si>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</si>
  <si>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</si>
  <si>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</si>
  <si>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</si>
  <si>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</si>
  <si>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</si>
  <si>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</si>
  <si>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</si>
  <si>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</si>
  <si>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</si>
  <si>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</si>
  <si>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</si>
  <si>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</si>
  <si>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</si>
  <si>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</si>
  <si>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</si>
  <si>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</si>
  <si>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</si>
  <si>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</si>
  <si>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</si>
  <si>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</si>
  <si>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</si>
  <si>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</si>
  <si>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</si>
  <si>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</si>
  <si>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</si>
  <si>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</si>
  <si>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</si>
  <si>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</si>
  <si>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</si>
  <si>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</si>
  <si>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</si>
  <si>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</si>
  <si>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</si>
  <si>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</si>
  <si>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</si>
  <si>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</si>
  <si>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</si>
  <si>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</si>
  <si>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</si>
  <si>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</si>
  <si>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</si>
  <si>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</si>
  <si>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</si>
  <si>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</si>
  <si>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</si>
  <si>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</si>
  <si>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</si>
  <si>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</si>
  <si>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</si>
  <si>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</si>
  <si>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</si>
  <si>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</si>
  <si>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</si>
  <si>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</si>
  <si>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</si>
  <si>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</si>
  <si>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</si>
  <si>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</si>
  <si>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</si>
  <si>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</si>
  <si>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</si>
  <si>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</si>
  <si>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</si>
  <si>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</si>
  <si>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</si>
  <si>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</si>
  <si>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</si>
  <si>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</si>
  <si>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</si>
  <si>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</si>
  <si>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</si>
  <si>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</si>
  <si>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</si>
  <si>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</si>
  <si>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</si>
  <si>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</si>
  <si>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</si>
  <si>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</si>
  <si>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</si>
  <si>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</si>
  <si>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</si>
  <si>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</si>
  <si>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</si>
  <si>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</si>
  <si>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</si>
  <si>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</si>
  <si>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</si>
  <si>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</si>
  <si>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</si>
  <si>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</si>
  <si>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</si>
  <si>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</si>
  <si>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</si>
  <si>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</si>
  <si>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</si>
  <si>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</si>
  <si>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</si>
  <si>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</si>
  <si>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</si>
  <si>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</si>
  <si>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</si>
  <si>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</si>
  <si>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</si>
  <si>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</si>
  <si>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</si>
  <si>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</si>
  <si>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</si>
  <si>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</si>
  <si>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</si>
  <si>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</si>
  <si>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</si>
  <si>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</si>
  <si>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</si>
  <si>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</si>
  <si>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</si>
  <si>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</si>
  <si>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</si>
  <si>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</si>
  <si>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</si>
  <si>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</si>
  <si>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</si>
  <si>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</si>
  <si>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</si>
  <si>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</si>
  <si>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</si>
  <si>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</si>
  <si>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</si>
  <si>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</si>
  <si>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</si>
  <si>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</si>
  <si>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</si>
  <si>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</si>
  <si>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</si>
  <si>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</si>
  <si>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</si>
  <si>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</si>
  <si>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</si>
  <si>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</si>
  <si>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</si>
  <si>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</si>
  <si>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</si>
  <si>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</si>
  <si>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</si>
  <si>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</si>
  <si>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</si>
  <si>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</si>
  <si>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</si>
  <si>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</si>
  <si>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</si>
  <si>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</si>
  <si>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</si>
  <si>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</si>
  <si>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</si>
  <si>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</si>
  <si>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</si>
  <si>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</si>
  <si>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</si>
  <si>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</si>
  <si>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</si>
  <si>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</si>
  <si>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</si>
  <si>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</si>
  <si>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</si>
  <si>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</si>
  <si>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</si>
  <si>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</si>
  <si>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</si>
  <si>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</si>
  <si>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</si>
  <si>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</si>
  <si>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</si>
  <si>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</si>
  <si>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</si>
  <si>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</si>
  <si>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</si>
  <si>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</si>
  <si>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</si>
  <si>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</si>
  <si>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</si>
  <si>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</si>
  <si>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</si>
  <si>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</si>
  <si>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</si>
  <si>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</si>
  <si>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</si>
  <si>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</si>
  <si>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</si>
  <si>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</si>
  <si>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</si>
  <si>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</si>
  <si>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</si>
  <si>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</si>
  <si>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</si>
  <si>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</si>
  <si>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</si>
  <si>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</si>
  <si>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</si>
  <si>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</si>
  <si>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</si>
  <si>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</si>
  <si>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</si>
  <si>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</si>
  <si>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</si>
  <si>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</si>
  <si>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</si>
  <si>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</si>
  <si>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</si>
  <si>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</si>
  <si>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</si>
  <si>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</si>
  <si>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</si>
  <si>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</si>
  <si>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</si>
  <si>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</si>
  <si>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</si>
  <si>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</si>
  <si>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</si>
  <si>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</si>
  <si>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</si>
  <si>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</si>
  <si>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</si>
  <si>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</si>
  <si>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</si>
  <si>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</si>
  <si>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</si>
  <si>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</si>
  <si>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</si>
  <si>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</si>
  <si>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</si>
  <si>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</si>
  <si>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</si>
  <si>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</si>
  <si>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</si>
  <si>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</si>
  <si>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</si>
  <si>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</si>
  <si>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</si>
  <si>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</si>
  <si>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</si>
  <si>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</si>
  <si>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</si>
  <si>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</si>
  <si>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</si>
  <si>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</si>
  <si>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</si>
  <si>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</si>
  <si>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</si>
  <si>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</si>
  <si>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</si>
  <si>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</si>
  <si>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</si>
  <si>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</si>
  <si>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</si>
  <si>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</si>
  <si>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</si>
  <si>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</si>
  <si>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</si>
  <si>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</si>
  <si>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</si>
  <si>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</si>
  <si>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</si>
  <si>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</si>
  <si>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</si>
  <si>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</si>
  <si>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</si>
  <si>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</si>
  <si>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</si>
  <si>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</si>
  <si>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</si>
  <si>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</si>
  <si>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</si>
  <si>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</si>
  <si>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</si>
  <si>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</si>
  <si>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</si>
  <si>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</si>
  <si>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</si>
  <si>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</si>
  <si>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</si>
  <si>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</si>
  <si>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</si>
  <si>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</si>
  <si>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</si>
  <si>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</si>
  <si>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</si>
  <si>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</si>
  <si>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</si>
  <si>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</si>
  <si>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</si>
  <si>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</si>
  <si>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</si>
  <si>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</si>
  <si>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</si>
  <si>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</si>
  <si>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</si>
  <si>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</si>
  <si>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</si>
  <si>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</si>
  <si>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</si>
  <si>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</si>
  <si>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</si>
  <si>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</si>
  <si>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</si>
  <si>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</si>
  <si>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</si>
  <si>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</si>
  <si>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</si>
  <si>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</si>
  <si>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</si>
  <si>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</si>
  <si>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</si>
  <si>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</si>
  <si>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</si>
  <si>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</si>
  <si>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</si>
  <si>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</si>
  <si>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</si>
  <si>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</si>
  <si>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</si>
  <si>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</si>
  <si>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</si>
  <si>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</si>
  <si>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</si>
  <si>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</si>
  <si>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</si>
  <si>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</si>
  <si>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</si>
  <si>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</si>
  <si>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</si>
  <si>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</si>
  <si>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</si>
  <si>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</si>
  <si>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</si>
  <si>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</si>
  <si>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</si>
  <si>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</si>
  <si>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</si>
  <si>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</si>
  <si>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</si>
  <si>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</si>
  <si>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</si>
  <si>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</si>
  <si>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</si>
  <si>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</si>
  <si>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</si>
  <si>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</si>
  <si>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</si>
  <si>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</si>
  <si>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</si>
  <si>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</si>
  <si>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</si>
  <si>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</si>
  <si>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</si>
  <si>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</si>
  <si>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</si>
  <si>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</si>
  <si>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</si>
  <si>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</si>
  <si>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</si>
  <si>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</si>
  <si>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</si>
  <si>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</si>
  <si>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</si>
  <si>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</si>
  <si>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</si>
  <si>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</si>
  <si>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</si>
  <si>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</si>
  <si>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</si>
  <si>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</si>
  <si>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</si>
  <si>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</si>
  <si>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</si>
  <si>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</si>
  <si>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</si>
  <si>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</si>
  <si>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</si>
  <si>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</si>
  <si>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</si>
  <si>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</si>
  <si>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</si>
  <si>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</si>
  <si>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</si>
  <si>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</si>
  <si>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</si>
  <si>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</si>
  <si>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</si>
  <si>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</si>
  <si>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</si>
  <si>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</si>
  <si>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</si>
  <si>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</si>
  <si>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</si>
  <si>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</si>
  <si>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</si>
  <si>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</si>
  <si>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</si>
  <si>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</si>
  <si>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</si>
  <si>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</si>
  <si>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</si>
  <si>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</si>
  <si>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</si>
  <si>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</si>
  <si>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</si>
  <si>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</si>
  <si>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</si>
  <si>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</si>
  <si>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</si>
  <si>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</si>
  <si>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</si>
  <si>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</si>
  <si>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</si>
  <si>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</si>
  <si>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</si>
  <si>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</si>
  <si>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</si>
  <si>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</si>
  <si>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</si>
  <si>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</si>
  <si>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</si>
  <si>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</si>
  <si>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</si>
  <si>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</si>
  <si>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</si>
  <si>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</si>
  <si>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</si>
  <si>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</si>
  <si>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</si>
  <si>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</si>
  <si>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</si>
  <si>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</si>
  <si>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</si>
  <si>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</si>
  <si>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</si>
  <si>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</si>
  <si>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</si>
  <si>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</si>
  <si>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</si>
  <si>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</si>
  <si>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</si>
  <si>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</si>
  <si>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</si>
  <si>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</si>
  <si>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</si>
  <si>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</si>
  <si>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</si>
  <si>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</si>
  <si>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</si>
  <si>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</si>
  <si>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</si>
  <si>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</si>
  <si>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</si>
  <si>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</si>
  <si>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</si>
  <si>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</si>
  <si>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</si>
  <si>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</si>
  <si>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</si>
  <si>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</si>
  <si>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</si>
  <si>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</si>
  <si>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</si>
  <si>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</si>
  <si>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</si>
  <si>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</si>
  <si>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</si>
  <si>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</si>
  <si>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</si>
  <si>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</si>
  <si>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</si>
  <si>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</si>
  <si>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</si>
  <si>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</si>
  <si>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</si>
  <si>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</si>
  <si>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</si>
  <si>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</si>
  <si>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</si>
  <si>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Category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</si>
  <si>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</si>
  <si>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</si>
  <si>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</si>
  <si>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</si>
  <si>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</si>
  <si>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</si>
  <si>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</si>
  <si>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</si>
  <si>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</si>
  <si>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</si>
  <si>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</si>
  <si>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</si>
  <si>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</si>
  <si>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</si>
  <si>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</si>
  <si>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</si>
  <si>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</si>
  <si>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</si>
  <si>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</si>
  <si>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</si>
  <si>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</si>
  <si>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</si>
  <si>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</si>
  <si>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</si>
  <si>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</si>
  <si>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</si>
  <si>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</si>
  <si>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</si>
  <si>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</si>
  <si>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</si>
  <si>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</si>
  <si>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</si>
  <si>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</si>
  <si>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</si>
  <si>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</si>
  <si>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Grand Total</t>
  </si>
  <si>
    <t>Outcome</t>
  </si>
  <si>
    <t>Count of Campaigns</t>
  </si>
  <si>
    <t>(All)</t>
  </si>
  <si>
    <t>Sub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</si>
  <si>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</si>
  <si>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</si>
  <si>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</si>
  <si>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</si>
  <si>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</si>
  <si>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</si>
  <si>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</si>
  <si>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</si>
  <si>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</si>
  <si>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</si>
  <si>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</si>
  <si>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</si>
  <si>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</si>
  <si>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</si>
  <si>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</si>
  <si>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</si>
  <si>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Date Created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</si>
  <si>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</si>
  <si>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</si>
  <si>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</si>
  <si>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</si>
  <si>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</si>
  <si>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</si>
  <si>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</si>
  <si>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</si>
  <si>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</si>
  <si>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</si>
  <si>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</si>
  <si>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</si>
  <si>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</si>
  <si>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</si>
  <si>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</si>
  <si>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</si>
  <si>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</si>
  <si>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</si>
  <si>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less than 1000</t>
  </si>
  <si>
    <t>Number Canceled</t>
  </si>
  <si>
    <t>Successful Campaigns</t>
  </si>
  <si>
    <t>Mean</t>
  </si>
  <si>
    <t>Median</t>
  </si>
  <si>
    <t>Minimum</t>
  </si>
  <si>
    <t>Variance</t>
  </si>
  <si>
    <t>Maximum</t>
  </si>
  <si>
    <t>Standard Deviation</t>
  </si>
  <si>
    <t>Failed Campaigns</t>
  </si>
  <si>
    <t>The Median will represent both the Successful and Failed Campaigns more accurately since both data sets are skewed.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</si>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</sst>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&quot;$&quot;#,##0.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64" fontId="0" fillId="0" borderId="0" xfId="42" applyNumberFormat="1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pivotButton="1" applyNumberFormat="1"/>
    <xf numFmtId="14" fontId="0" fillId="0" borderId="0" xfId="0" applyNumberFormat="1" applyAlignment="1">
      <alignment horizontal="left"/>
    </xf>
    <xf numFmtId="165" fontId="16" fillId="0" borderId="0" xfId="0" applyNumberFormat="1" applyFont="1" applyAlignment="1">
      <alignment horizontal="center"/>
    </xf>
    <xf numFmtId="165" fontId="0" fillId="0" borderId="0" xfId="0" applyNumberForma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NumberFormat="1"/>
    <xf numFmtId="0" fontId="16" fillId="0" borderId="0" xfId="0" applyFont="1"/>
    <xf numFmtId="43" fontId="0" fillId="0" borderId="0" xfId="43" applyFont="1"/>
    <xf numFmtId="1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numFmt numFmtId="14" formatCode="0.00%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[CrowdfundingBook_ShannonLandis.xlsx]Pivot_OutcomeByCategory!PivotTable1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Campaigns</a:t>
            </a:r>
            <a:r>
              <a:rPr lang="en-US" baseline="0"/>
              <a:t>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Pivot_OutcomeByCategory!$B$3:$B$4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Pivot_OutcomeByCategory!$A$5:$A$14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Pivot_OutcomeByCategory!$B$5:$B$14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77-46DD-B8AE-9F4E02E00431}"/>
            </c:ext>
          </c:extLst>
        </c:ser>
        <c:ser>
          <c:idx val="1"/>
          <c:order val="1"/>
          <c:tx>
            <c:strRef>
              <c:f>Pivot_OutcomeByCategory!$C$3:$C$4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Pivot_OutcomeByCategory!$A$5:$A$14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Pivot_OutcomeByCategory!$C$5:$C$14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77-46DD-B8AE-9F4E02E00431}"/>
            </c:ext>
          </c:extLst>
        </c:ser>
        <c:ser>
          <c:idx val="2"/>
          <c:order val="2"/>
          <c:tx>
            <c:strRef>
              <c:f>Pivot_OutcomeByCategory!$D$3:$D$4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Pivot_OutcomeByCategory!$A$5:$A$14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Pivot_OutcomeByCategory!$D$5:$D$14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77-46DD-B8AE-9F4E02E00431}"/>
            </c:ext>
          </c:extLst>
        </c:ser>
        <c:ser>
          <c:idx val="3"/>
          <c:order val="3"/>
          <c:tx>
            <c:strRef>
              <c:f>Pivot_OutcomeByCategory!$E$3:$E$4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Pivot_OutcomeByCategory!$A$5:$A$14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Pivot_OutcomeByCategory!$E$5:$E$14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77-46DD-B8AE-9F4E02E004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4429360"/>
        <c:axId val="534426120"/>
      </c:barChart>
      <c:catAx>
        <c:axId val="534429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426120"/>
        <c:crosses val="autoZero"/>
        <c:auto val="1"/>
        <c:lblAlgn val="ctr"/>
        <c:lblOffset val="100"/>
        <c:noMultiLvlLbl val="0"/>
      </c:catAx>
      <c:valAx>
        <c:axId val="534426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429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[CrowdfundingBook_ShannonLandis.xlsx]Pivot_OutcomesBySubCategory!PivotTable2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Pivot_OutcomesBySubCategory!$B$4:$B$5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Pivot_OutcomesBySubCategory!$A$6:$A$30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Pivot_OutcomesBySubCategory!$B$6:$B$30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8A-4A2B-B13D-D1B0BEA3FE2A}"/>
            </c:ext>
          </c:extLst>
        </c:ser>
        <c:ser>
          <c:idx val="1"/>
          <c:order val="1"/>
          <c:tx>
            <c:strRef>
              <c:f>Pivot_OutcomesBySubCategory!$C$4:$C$5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Pivot_OutcomesBySubCategory!$A$6:$A$30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Pivot_OutcomesBySubCategory!$C$6:$C$30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8A-4A2B-B13D-D1B0BEA3FE2A}"/>
            </c:ext>
          </c:extLst>
        </c:ser>
        <c:ser>
          <c:idx val="2"/>
          <c:order val="2"/>
          <c:tx>
            <c:strRef>
              <c:f>Pivot_OutcomesBySubCategory!$D$4:$D$5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Pivot_OutcomesBySubCategory!$A$6:$A$30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Pivot_OutcomesBySubCategory!$D$6:$D$30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8A-4A2B-B13D-D1B0BEA3FE2A}"/>
            </c:ext>
          </c:extLst>
        </c:ser>
        <c:ser>
          <c:idx val="3"/>
          <c:order val="3"/>
          <c:tx>
            <c:strRef>
              <c:f>Pivot_OutcomesBySubCategory!$E$4:$E$5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Pivot_OutcomesBySubCategory!$A$6:$A$30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Pivot_OutcomesBySubCategory!$E$6:$E$30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E8A-4A2B-B13D-D1B0BEA3FE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2277320"/>
        <c:axId val="532274800"/>
      </c:barChart>
      <c:catAx>
        <c:axId val="532277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</a:t>
                </a:r>
                <a:r>
                  <a:rPr lang="en-US" baseline="0"/>
                  <a:t> Category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74800"/>
        <c:crosses val="autoZero"/>
        <c:auto val="1"/>
        <c:lblAlgn val="ctr"/>
        <c:lblOffset val="100"/>
        <c:noMultiLvlLbl val="0"/>
      </c:catAx>
      <c:valAx>
        <c:axId val="53227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277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[CrowdfundingBook_ShannonLandis.xlsx]Pivot_OutcomesByMonth!PivotTable4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Campaign</a:t>
            </a:r>
            <a:r>
              <a:rPr lang="en-US" baseline="0"/>
              <a:t> Outcomes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Pivot_OutcomesByMonth!$B$4:$B$5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Pivot_OutcomesByMonth!$A$6:$A$18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Pivot_OutcomesByMonth!$B$6:$B$18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D7-4082-B9B6-0C40DE0E40C4}"/>
            </c:ext>
          </c:extLst>
        </c:ser>
        <c:ser>
          <c:idx val="1"/>
          <c:order val="1"/>
          <c:tx>
            <c:strRef>
              <c:f>Pivot_OutcomesByMonth!$C$4:$C$5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Pivot_OutcomesByMonth!$A$6:$A$18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Pivot_OutcomesByMonth!$C$6:$C$18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5D7-4082-B9B6-0C40DE0E40C4}"/>
            </c:ext>
          </c:extLst>
        </c:ser>
        <c:ser>
          <c:idx val="2"/>
          <c:order val="2"/>
          <c:tx>
            <c:strRef>
              <c:f>Pivot_OutcomesByMonth!$D$4:$D$5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Pivot_OutcomesByMonth!$A$6:$A$18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Pivot_OutcomesByMonth!$D$6:$D$18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5D7-4082-B9B6-0C40DE0E40C4}"/>
            </c:ext>
          </c:extLst>
        </c:ser>
        <c:ser>
          <c:idx val="3"/>
          <c:order val="3"/>
          <c:tx>
            <c:strRef>
              <c:f>Pivot_OutcomesByMonth!$E$4:$E$5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Pivot_OutcomesByMonth!$A$6:$A$18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Pivot_OutcomesByMonth!$E$6:$E$18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D7-4082-B9B6-0C40DE0E40C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62092056"/>
        <c:axId val="562094576"/>
      </c:lineChart>
      <c:catAx>
        <c:axId val="562092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094576"/>
        <c:crosses val="autoZero"/>
        <c:auto val="1"/>
        <c:lblAlgn val="ctr"/>
        <c:lblOffset val="100"/>
        <c:noMultiLvlLbl val="0"/>
      </c:catAx>
      <c:valAx>
        <c:axId val="56209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Campaigns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092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Analysis'!$B$18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Analysis'!$A$19:$A$30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Analysis'!$B$19:$B$30</c:f>
              <c:numCache>
                <c:formatCode>0.0%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97-4FC6-93BC-123AB4C05C64}"/>
            </c:ext>
          </c:extLst>
        </c:ser>
        <c:ser>
          <c:idx val="1"/>
          <c:order val="1"/>
          <c:tx>
            <c:strRef>
              <c:f>'Goal Analysis'!$C$18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Analysis'!$A$19:$A$30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Analysis'!$C$19:$C$30</c:f>
              <c:numCache>
                <c:formatCode>0.0%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97-4FC6-93BC-123AB4C05C64}"/>
            </c:ext>
          </c:extLst>
        </c:ser>
        <c:ser>
          <c:idx val="2"/>
          <c:order val="2"/>
          <c:tx>
            <c:strRef>
              <c:f>'Goal Analysis'!$D$18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Analysis'!$A$19:$A$30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Analysis'!$D$19:$D$30</c:f>
              <c:numCache>
                <c:formatCode>0.0%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97-4FC6-93BC-123AB4C05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8162904"/>
        <c:axId val="638163984"/>
      </c:lineChart>
      <c:catAx>
        <c:axId val="638162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163984"/>
        <c:crosses val="autoZero"/>
        <c:auto val="1"/>
        <c:lblAlgn val="ctr"/>
        <c:lblOffset val="100"/>
        <c:noMultiLvlLbl val="0"/>
      </c:catAx>
      <c:valAx>
        <c:axId val="63816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162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Successful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</a:t>
          </a:r>
        </a:p>
      </cx:txPr>
    </cx:title>
    <cx:plotArea>
      <cx:plotAreaRegion>
        <cx:series layoutId="boxWhisker" uniqueId="{710E3ECA-A8FB-4022-98DB-222F390905DF}">
          <cx:tx>
            <cx:txData>
              <cx:f>_xlchart.v1.0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boxWhisker" uniqueId="{05E3B065-DBBE-48CC-AF34-1ED462D2ED05}">
          <cx:tx>
            <cx:txData>
              <cx:f>_xlchart.v1.2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357186</xdr:colOff>
      <xdr:row>1</xdr:row>
      <xdr:rowOff>180974</xdr:rowOff>
    </xdr:from>
    <xdr:to>
      <xdr:col>20</xdr:col>
      <xdr:colOff>561975</xdr:colOff>
      <xdr:row>25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DA185-8D11-6FA3-85C7-366A563A3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423861</xdr:colOff>
      <xdr:row>6</xdr:row>
      <xdr:rowOff>19050</xdr:rowOff>
    </xdr:from>
    <xdr:to>
      <xdr:col>18</xdr:col>
      <xdr:colOff>542924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7F0AE7-AC77-EF2E-48B4-EC50CBC5A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14286</xdr:colOff>
      <xdr:row>2</xdr:row>
      <xdr:rowOff>152400</xdr:rowOff>
    </xdr:from>
    <xdr:to>
      <xdr:col>18</xdr:col>
      <xdr:colOff>542925</xdr:colOff>
      <xdr:row>23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DA6573-0E45-F262-5864-34A787D13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</xdr:colOff>
      <xdr:row>16</xdr:row>
      <xdr:rowOff>133350</xdr:rowOff>
    </xdr:from>
    <xdr:to>
      <xdr:col>15</xdr:col>
      <xdr:colOff>400050</xdr:colOff>
      <xdr:row>35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25C8F6-3EE5-35B3-1488-DB2E65B6C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300037</xdr:colOff>
      <xdr:row>10</xdr:row>
      <xdr:rowOff>76200</xdr:rowOff>
    </xdr:from>
    <xdr:to>
      <xdr:col>10</xdr:col>
      <xdr:colOff>238125</xdr:colOff>
      <xdr:row>19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E1148A-F8DF-1FE6-D061-8936F7E69AF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00637" y="2076450"/>
              <a:ext cx="2786063" cy="1733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381000</xdr:colOff>
      <xdr:row>10</xdr:row>
      <xdr:rowOff>114299</xdr:rowOff>
    </xdr:from>
    <xdr:to>
      <xdr:col>13</xdr:col>
      <xdr:colOff>400050</xdr:colOff>
      <xdr:row>19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B344157-293A-1C6E-D4F8-3652E72361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29575" y="2114549"/>
              <a:ext cx="2867025" cy="1762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270.59144571759" createdVersion="8" refreshedVersion="8" minRefreshableVersion="3" recordCount="1001" xr:uid="{99845656-66ED-4AD8-86DF-A92BEF85D632}">
  <cacheSource type="worksheet">
    <worksheetSource ref="A1:T1048576" sheet="Crowdfunding"/>
  </cacheSource>
  <cacheFields count="19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 count="3">
        <b v="0"/>
        <b v="1"/>
        <m/>
      </sharedItems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Percent Funded" numFmtId="9">
      <sharedItems containsString="0" containsBlank="1" containsNumber="1" minValue="0" maxValue="23.388333333333332"/>
    </cacheField>
    <cacheField name="Average Donation" numFmtId="0">
      <sharedItems containsBlank="1" containsMixedTypes="1" containsNumber="1" minValue="0" maxValue="113.17073170731707" count="986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e v="#DIV/0!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  <m/>
      </sharedItems>
      <fieldGroup par="18"/>
    </cacheField>
    <cacheField name="Average Donation2" numFmtId="0" databaseField="0">
      <fieldGroup base="17">
        <discretePr count="986">
          <x v="980"/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980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  <x v="68"/>
          <x v="69"/>
          <x v="70"/>
          <x v="71"/>
          <x v="72"/>
          <x v="73"/>
          <x v="74"/>
          <x v="75"/>
          <x v="76"/>
          <x v="77"/>
          <x v="78"/>
          <x v="79"/>
          <x v="80"/>
          <x v="81"/>
          <x v="82"/>
          <x v="83"/>
          <x v="84"/>
          <x v="85"/>
          <x v="86"/>
          <x v="87"/>
          <x v="88"/>
          <x v="89"/>
          <x v="90"/>
          <x v="91"/>
          <x v="92"/>
          <x v="93"/>
          <x v="94"/>
          <x v="95"/>
          <x v="96"/>
          <x v="97"/>
          <x v="980"/>
          <x v="98"/>
          <x v="99"/>
          <x v="100"/>
          <x v="101"/>
          <x v="102"/>
          <x v="103"/>
          <x v="104"/>
          <x v="105"/>
          <x v="106"/>
          <x v="107"/>
          <x v="108"/>
          <x v="109"/>
          <x v="110"/>
          <x v="111"/>
          <x v="112"/>
          <x v="113"/>
          <x v="114"/>
          <x v="115"/>
          <x v="116"/>
          <x v="117"/>
          <x v="118"/>
          <x v="119"/>
          <x v="120"/>
          <x v="121"/>
          <x v="122"/>
          <x v="123"/>
          <x v="124"/>
          <x v="125"/>
          <x v="126"/>
          <x v="127"/>
          <x v="128"/>
          <x v="129"/>
          <x v="130"/>
          <x v="131"/>
          <x v="132"/>
          <x v="133"/>
          <x v="134"/>
          <x v="135"/>
          <x v="136"/>
          <x v="137"/>
          <x v="138"/>
          <x v="139"/>
          <x v="140"/>
          <x v="141"/>
          <x v="142"/>
          <x v="143"/>
          <x v="144"/>
          <x v="145"/>
          <x v="146"/>
          <x v="147"/>
          <x v="148"/>
          <x v="149"/>
          <x v="150"/>
          <x v="151"/>
          <x v="152"/>
          <x v="153"/>
          <x v="154"/>
          <x v="155"/>
          <x v="156"/>
          <x v="157"/>
          <x v="158"/>
          <x v="159"/>
          <x v="160"/>
          <x v="161"/>
          <x v="162"/>
          <x v="163"/>
          <x v="164"/>
          <x v="165"/>
          <x v="166"/>
          <x v="167"/>
          <x v="168"/>
          <x v="169"/>
          <x v="170"/>
          <x v="171"/>
          <x v="172"/>
          <x v="173"/>
          <x v="174"/>
          <x v="175"/>
          <x v="176"/>
          <x v="177"/>
          <x v="178"/>
          <x v="179"/>
          <x v="180"/>
          <x v="181"/>
          <x v="182"/>
          <x v="183"/>
          <x v="184"/>
          <x v="185"/>
          <x v="186"/>
          <x v="187"/>
          <x v="188"/>
          <x v="189"/>
          <x v="190"/>
          <x v="191"/>
          <x v="192"/>
          <x v="193"/>
          <x v="194"/>
          <x v="195"/>
          <x v="196"/>
          <x v="197"/>
          <x v="198"/>
          <x v="199"/>
          <x v="200"/>
          <x v="201"/>
          <x v="202"/>
          <x v="203"/>
          <x v="204"/>
          <x v="205"/>
          <x v="206"/>
          <x v="207"/>
          <x v="208"/>
          <x v="209"/>
          <x v="210"/>
          <x v="211"/>
          <x v="212"/>
          <x v="213"/>
          <x v="214"/>
          <x v="215"/>
          <x v="216"/>
          <x v="217"/>
          <x v="218"/>
          <x v="219"/>
          <x v="220"/>
          <x v="221"/>
          <x v="222"/>
          <x v="223"/>
          <x v="224"/>
          <x v="225"/>
          <x v="226"/>
          <x v="227"/>
          <x v="228"/>
          <x v="229"/>
          <x v="230"/>
          <x v="231"/>
          <x v="232"/>
          <x v="233"/>
          <x v="234"/>
          <x v="235"/>
          <x v="236"/>
          <x v="237"/>
          <x v="238"/>
          <x v="239"/>
          <x v="240"/>
          <x v="241"/>
          <x v="242"/>
          <x v="243"/>
          <x v="244"/>
          <x v="980"/>
          <x v="245"/>
          <x v="246"/>
          <x v="247"/>
          <x v="248"/>
          <x v="249"/>
          <x v="250"/>
          <x v="251"/>
          <x v="252"/>
          <x v="253"/>
          <x v="254"/>
          <x v="255"/>
          <x v="256"/>
          <x v="257"/>
          <x v="258"/>
          <x v="259"/>
          <x v="260"/>
          <x v="261"/>
          <x v="262"/>
          <x v="263"/>
          <x v="264"/>
          <x v="265"/>
          <x v="266"/>
          <x v="267"/>
          <x v="268"/>
          <x v="269"/>
          <x v="270"/>
          <x v="271"/>
          <x v="272"/>
          <x v="273"/>
          <x v="274"/>
          <x v="275"/>
          <x v="276"/>
          <x v="277"/>
          <x v="278"/>
          <x v="279"/>
          <x v="280"/>
          <x v="281"/>
          <x v="282"/>
          <x v="283"/>
          <x v="284"/>
          <x v="285"/>
          <x v="286"/>
          <x v="287"/>
          <x v="288"/>
          <x v="289"/>
          <x v="290"/>
          <x v="291"/>
          <x v="292"/>
          <x v="293"/>
          <x v="980"/>
          <x v="294"/>
          <x v="295"/>
          <x v="296"/>
          <x v="297"/>
          <x v="298"/>
          <x v="299"/>
          <x v="300"/>
          <x v="301"/>
          <x v="302"/>
          <x v="303"/>
          <x v="304"/>
          <x v="305"/>
          <x v="306"/>
          <x v="307"/>
          <x v="308"/>
          <x v="309"/>
          <x v="310"/>
          <x v="311"/>
          <x v="312"/>
          <x v="313"/>
          <x v="314"/>
          <x v="315"/>
          <x v="316"/>
          <x v="317"/>
          <x v="318"/>
          <x v="319"/>
          <x v="320"/>
          <x v="321"/>
          <x v="322"/>
          <x v="323"/>
          <x v="324"/>
          <x v="325"/>
          <x v="326"/>
          <x v="327"/>
          <x v="328"/>
          <x v="329"/>
          <x v="330"/>
          <x v="331"/>
          <x v="332"/>
          <x v="333"/>
          <x v="334"/>
          <x v="335"/>
          <x v="336"/>
          <x v="337"/>
          <x v="338"/>
          <x v="339"/>
          <x v="340"/>
          <x v="341"/>
          <x v="342"/>
          <x v="343"/>
          <x v="344"/>
          <x v="345"/>
          <x v="346"/>
          <x v="347"/>
          <x v="348"/>
          <x v="349"/>
          <x v="350"/>
          <x v="351"/>
          <x v="352"/>
          <x v="353"/>
          <x v="354"/>
          <x v="355"/>
          <x v="356"/>
          <x v="357"/>
          <x v="358"/>
          <x v="359"/>
          <x v="360"/>
          <x v="361"/>
          <x v="362"/>
          <x v="363"/>
          <x v="364"/>
          <x v="365"/>
          <x v="366"/>
          <x v="367"/>
          <x v="368"/>
          <x v="369"/>
          <x v="370"/>
          <x v="371"/>
          <x v="372"/>
          <x v="373"/>
          <x v="374"/>
          <x v="375"/>
          <x v="376"/>
          <x v="377"/>
          <x v="378"/>
          <x v="379"/>
          <x v="380"/>
          <x v="381"/>
          <x v="382"/>
          <x v="383"/>
          <x v="384"/>
          <x v="385"/>
          <x v="386"/>
          <x v="387"/>
          <x v="388"/>
          <x v="389"/>
          <x v="390"/>
          <x v="391"/>
          <x v="392"/>
          <x v="393"/>
          <x v="394"/>
          <x v="395"/>
          <x v="396"/>
          <x v="397"/>
          <x v="398"/>
          <x v="399"/>
          <x v="400"/>
          <x v="401"/>
          <x v="402"/>
          <x v="403"/>
          <x v="404"/>
          <x v="405"/>
          <x v="406"/>
          <x v="407"/>
          <x v="408"/>
          <x v="409"/>
          <x v="410"/>
          <x v="411"/>
          <x v="412"/>
          <x v="413"/>
          <x v="414"/>
          <x v="415"/>
          <x v="416"/>
          <x v="417"/>
          <x v="418"/>
          <x v="419"/>
          <x v="420"/>
          <x v="421"/>
          <x v="422"/>
          <x v="423"/>
          <x v="424"/>
          <x v="425"/>
          <x v="426"/>
          <x v="427"/>
          <x v="428"/>
          <x v="429"/>
          <x v="430"/>
          <x v="431"/>
          <x v="432"/>
          <x v="433"/>
          <x v="434"/>
          <x v="435"/>
          <x v="436"/>
          <x v="437"/>
          <x v="438"/>
          <x v="439"/>
          <x v="440"/>
          <x v="980"/>
          <x v="441"/>
          <x v="442"/>
          <x v="443"/>
          <x v="444"/>
          <x v="445"/>
          <x v="446"/>
          <x v="447"/>
          <x v="448"/>
          <x v="449"/>
          <x v="450"/>
          <x v="451"/>
          <x v="452"/>
          <x v="453"/>
          <x v="454"/>
          <x v="455"/>
          <x v="456"/>
          <x v="457"/>
          <x v="458"/>
          <x v="459"/>
          <x v="460"/>
          <x v="461"/>
          <x v="462"/>
          <x v="463"/>
          <x v="464"/>
          <x v="465"/>
          <x v="466"/>
          <x v="467"/>
          <x v="468"/>
          <x v="469"/>
          <x v="470"/>
          <x v="471"/>
          <x v="472"/>
          <x v="473"/>
          <x v="474"/>
          <x v="475"/>
          <x v="476"/>
          <x v="477"/>
          <x v="478"/>
          <x v="479"/>
          <x v="480"/>
          <x v="481"/>
          <x v="482"/>
          <x v="483"/>
          <x v="484"/>
          <x v="485"/>
          <x v="486"/>
          <x v="487"/>
          <x v="488"/>
          <x v="489"/>
          <x v="490"/>
          <x v="491"/>
          <x v="492"/>
          <x v="493"/>
          <x v="494"/>
          <x v="495"/>
          <x v="496"/>
          <x v="497"/>
          <x v="498"/>
          <x v="499"/>
          <x v="500"/>
          <x v="501"/>
          <x v="502"/>
          <x v="503"/>
          <x v="504"/>
          <x v="505"/>
          <x v="506"/>
          <x v="507"/>
          <x v="508"/>
          <x v="509"/>
          <x v="510"/>
          <x v="511"/>
          <x v="512"/>
          <x v="513"/>
          <x v="514"/>
          <x v="515"/>
          <x v="516"/>
          <x v="517"/>
          <x v="518"/>
          <x v="519"/>
          <x v="520"/>
          <x v="521"/>
          <x v="522"/>
          <x v="523"/>
          <x v="524"/>
          <x v="525"/>
          <x v="526"/>
          <x v="527"/>
          <x v="528"/>
          <x v="529"/>
          <x v="530"/>
          <x v="531"/>
          <x v="532"/>
          <x v="533"/>
          <x v="534"/>
          <x v="535"/>
          <x v="536"/>
          <x v="537"/>
          <x v="538"/>
          <x v="539"/>
          <x v="540"/>
          <x v="541"/>
          <x v="542"/>
          <x v="543"/>
          <x v="544"/>
          <x v="545"/>
          <x v="546"/>
          <x v="547"/>
          <x v="548"/>
          <x v="549"/>
          <x v="550"/>
          <x v="551"/>
          <x v="552"/>
          <x v="553"/>
          <x v="554"/>
          <x v="555"/>
          <x v="556"/>
          <x v="557"/>
          <x v="558"/>
          <x v="559"/>
          <x v="560"/>
          <x v="561"/>
          <x v="562"/>
          <x v="563"/>
          <x v="564"/>
          <x v="565"/>
          <x v="566"/>
          <x v="567"/>
          <x v="568"/>
          <x v="569"/>
          <x v="570"/>
          <x v="571"/>
          <x v="572"/>
          <x v="573"/>
          <x v="574"/>
          <x v="575"/>
          <x v="576"/>
          <x v="577"/>
          <x v="578"/>
          <x v="579"/>
          <x v="580"/>
          <x v="581"/>
          <x v="582"/>
          <x v="583"/>
          <x v="584"/>
          <x v="585"/>
          <x v="586"/>
          <x v="587"/>
          <x v="588"/>
          <x v="589"/>
          <x v="590"/>
          <x v="591"/>
          <x v="592"/>
          <x v="593"/>
          <x v="594"/>
          <x v="595"/>
          <x v="596"/>
          <x v="597"/>
          <x v="598"/>
          <x v="599"/>
          <x v="600"/>
          <x v="601"/>
          <x v="602"/>
          <x v="603"/>
          <x v="604"/>
          <x v="605"/>
          <x v="606"/>
          <x v="607"/>
          <x v="608"/>
          <x v="609"/>
          <x v="610"/>
          <x v="611"/>
          <x v="612"/>
          <x v="613"/>
          <x v="614"/>
          <x v="615"/>
          <x v="616"/>
          <x v="617"/>
          <x v="618"/>
          <x v="619"/>
          <x v="620"/>
          <x v="621"/>
          <x v="622"/>
          <x v="623"/>
          <x v="624"/>
          <x v="625"/>
          <x v="626"/>
          <x v="627"/>
          <x v="628"/>
          <x v="629"/>
          <x v="630"/>
          <x v="631"/>
          <x v="632"/>
          <x v="633"/>
          <x v="634"/>
          <x v="635"/>
          <x v="636"/>
          <x v="637"/>
          <x v="638"/>
          <x v="639"/>
          <x v="640"/>
          <x v="641"/>
          <x v="642"/>
          <x v="643"/>
          <x v="644"/>
          <x v="645"/>
          <x v="646"/>
          <x v="647"/>
          <x v="648"/>
          <x v="649"/>
          <x v="650"/>
          <x v="651"/>
          <x v="652"/>
          <x v="653"/>
          <x v="654"/>
          <x v="655"/>
          <x v="656"/>
          <x v="657"/>
          <x v="658"/>
          <x v="659"/>
          <x v="660"/>
          <x v="661"/>
          <x v="662"/>
          <x v="663"/>
          <x v="664"/>
          <x v="665"/>
          <x v="666"/>
          <x v="667"/>
          <x v="668"/>
          <x v="669"/>
          <x v="670"/>
          <x v="671"/>
          <x v="672"/>
          <x v="673"/>
          <x v="674"/>
          <x v="675"/>
          <x v="676"/>
          <x v="677"/>
          <x v="678"/>
          <x v="679"/>
          <x v="680"/>
          <x v="681"/>
          <x v="682"/>
          <x v="683"/>
          <x v="684"/>
          <x v="685"/>
          <x v="686"/>
          <x v="687"/>
          <x v="688"/>
          <x v="689"/>
          <x v="690"/>
          <x v="691"/>
          <x v="692"/>
          <x v="693"/>
          <x v="694"/>
          <x v="695"/>
          <x v="696"/>
          <x v="697"/>
          <x v="698"/>
          <x v="699"/>
          <x v="700"/>
          <x v="701"/>
          <x v="702"/>
          <x v="703"/>
          <x v="704"/>
          <x v="705"/>
          <x v="706"/>
          <x v="707"/>
          <x v="708"/>
          <x v="709"/>
          <x v="710"/>
          <x v="711"/>
          <x v="712"/>
          <x v="713"/>
          <x v="714"/>
          <x v="715"/>
          <x v="716"/>
          <x v="717"/>
          <x v="718"/>
          <x v="719"/>
          <x v="720"/>
          <x v="721"/>
          <x v="722"/>
          <x v="723"/>
          <x v="724"/>
          <x v="725"/>
          <x v="726"/>
          <x v="727"/>
          <x v="728"/>
          <x v="729"/>
          <x v="730"/>
          <x v="731"/>
          <x v="732"/>
          <x v="733"/>
          <x v="734"/>
          <x v="735"/>
          <x v="736"/>
          <x v="737"/>
          <x v="738"/>
          <x v="739"/>
          <x v="740"/>
          <x v="741"/>
          <x v="742"/>
          <x v="743"/>
          <x v="744"/>
          <x v="745"/>
          <x v="746"/>
          <x v="747"/>
          <x v="748"/>
          <x v="749"/>
          <x v="750"/>
          <x v="751"/>
          <x v="752"/>
          <x v="753"/>
          <x v="754"/>
          <x v="755"/>
          <x v="756"/>
          <x v="757"/>
          <x v="758"/>
          <x v="759"/>
          <x v="760"/>
          <x v="761"/>
          <x v="762"/>
          <x v="763"/>
          <x v="764"/>
          <x v="765"/>
          <x v="766"/>
          <x v="767"/>
          <x v="768"/>
          <x v="769"/>
          <x v="770"/>
          <x v="771"/>
          <x v="772"/>
          <x v="773"/>
          <x v="774"/>
          <x v="775"/>
          <x v="776"/>
          <x v="777"/>
          <x v="778"/>
          <x v="779"/>
          <x v="780"/>
          <x v="781"/>
          <x v="782"/>
          <x v="783"/>
          <x v="784"/>
          <x v="785"/>
          <x v="786"/>
          <x v="787"/>
          <x v="788"/>
          <x v="789"/>
          <x v="790"/>
          <x v="791"/>
          <x v="792"/>
          <x v="793"/>
          <x v="794"/>
          <x v="795"/>
          <x v="796"/>
          <x v="797"/>
          <x v="798"/>
          <x v="799"/>
          <x v="800"/>
          <x v="801"/>
          <x v="802"/>
          <x v="803"/>
          <x v="804"/>
          <x v="805"/>
          <x v="806"/>
          <x v="807"/>
          <x v="808"/>
          <x v="809"/>
          <x v="810"/>
          <x v="811"/>
          <x v="812"/>
          <x v="813"/>
          <x v="814"/>
          <x v="815"/>
          <x v="816"/>
          <x v="817"/>
          <x v="818"/>
          <x v="819"/>
          <x v="820"/>
          <x v="821"/>
          <x v="822"/>
          <x v="823"/>
          <x v="824"/>
          <x v="825"/>
          <x v="826"/>
          <x v="827"/>
          <x v="828"/>
          <x v="829"/>
          <x v="830"/>
          <x v="831"/>
          <x v="832"/>
          <x v="833"/>
          <x v="834"/>
          <x v="835"/>
          <x v="836"/>
          <x v="837"/>
          <x v="838"/>
          <x v="839"/>
          <x v="840"/>
          <x v="841"/>
          <x v="842"/>
          <x v="843"/>
          <x v="844"/>
          <x v="845"/>
          <x v="846"/>
          <x v="847"/>
          <x v="848"/>
          <x v="849"/>
          <x v="850"/>
          <x v="851"/>
          <x v="852"/>
          <x v="853"/>
          <x v="854"/>
          <x v="855"/>
          <x v="856"/>
          <x v="857"/>
          <x v="858"/>
          <x v="859"/>
          <x v="860"/>
          <x v="861"/>
          <x v="862"/>
          <x v="863"/>
          <x v="864"/>
          <x v="865"/>
          <x v="866"/>
          <x v="867"/>
          <x v="868"/>
          <x v="869"/>
          <x v="870"/>
          <x v="871"/>
          <x v="872"/>
          <x v="873"/>
          <x v="874"/>
          <x v="875"/>
          <x v="876"/>
          <x v="877"/>
          <x v="878"/>
          <x v="879"/>
          <x v="880"/>
          <x v="881"/>
          <x v="882"/>
          <x v="883"/>
          <x v="884"/>
          <x v="885"/>
          <x v="886"/>
          <x v="887"/>
          <x v="888"/>
          <x v="889"/>
          <x v="890"/>
          <x v="891"/>
          <x v="892"/>
          <x v="893"/>
          <x v="894"/>
          <x v="895"/>
          <x v="896"/>
          <x v="897"/>
          <x v="898"/>
          <x v="899"/>
          <x v="900"/>
          <x v="901"/>
          <x v="902"/>
          <x v="903"/>
          <x v="904"/>
          <x v="905"/>
          <x v="906"/>
          <x v="907"/>
          <x v="908"/>
          <x v="909"/>
          <x v="910"/>
          <x v="911"/>
          <x v="912"/>
          <x v="913"/>
          <x v="914"/>
          <x v="915"/>
          <x v="916"/>
          <x v="917"/>
          <x v="918"/>
          <x v="919"/>
          <x v="920"/>
          <x v="921"/>
          <x v="922"/>
          <x v="923"/>
          <x v="924"/>
          <x v="925"/>
          <x v="926"/>
          <x v="927"/>
          <x v="928"/>
          <x v="929"/>
          <x v="930"/>
          <x v="931"/>
          <x v="932"/>
          <x v="933"/>
          <x v="934"/>
          <x v="935"/>
          <x v="936"/>
          <x v="937"/>
          <x v="938"/>
          <x v="939"/>
          <x v="940"/>
          <x v="941"/>
          <x v="942"/>
          <x v="943"/>
          <x v="944"/>
          <x v="945"/>
          <x v="946"/>
          <x v="947"/>
          <x v="948"/>
          <x v="949"/>
          <x v="950"/>
          <x v="951"/>
          <x v="952"/>
          <x v="953"/>
          <x v="954"/>
          <x v="955"/>
          <x v="956"/>
          <x v="957"/>
          <x v="958"/>
          <x v="959"/>
          <x v="960"/>
          <x v="961"/>
          <x v="962"/>
          <x v="963"/>
          <x v="964"/>
          <x v="965"/>
          <x v="966"/>
          <x v="967"/>
          <x v="968"/>
          <x v="969"/>
          <x v="970"/>
          <x v="971"/>
          <x v="972"/>
          <x v="973"/>
          <x v="974"/>
          <x v="975"/>
          <x v="976"/>
          <x v="977"/>
          <x v="978"/>
          <x v="979"/>
        </discretePr>
        <groupItems count="981">
          <n v="92.151898734177209"/>
          <n v="100.01614035087719"/>
          <n v="103.20833333333333"/>
          <n v="99.339622641509436"/>
          <n v="75.833333333333329"/>
          <n v="60.555555555555557"/>
          <n v="64.93832599118943"/>
          <n v="30.997175141242938"/>
          <n v="72.909090909090907"/>
          <n v="62.9"/>
          <n v="112.22222222222223"/>
          <n v="102.34545454545454"/>
          <n v="105.05102040816327"/>
          <n v="94.144999999999996"/>
          <n v="84.986725663716811"/>
          <n v="110.41"/>
          <n v="107.96236989591674"/>
          <n v="45.103703703703701"/>
          <n v="45.001483679525222"/>
          <n v="105.97134670487107"/>
          <n v="69.055555555555557"/>
          <n v="85.044943820224717"/>
          <n v="105.22535211267606"/>
          <n v="39.003741114852225"/>
          <n v="73.030674846625772"/>
          <n v="35.009459459459457"/>
          <n v="106.6"/>
          <n v="61.997747747747745"/>
          <n v="94.000622665006233"/>
          <n v="112.05426356589147"/>
          <n v="48.008849557522126"/>
          <n v="38.004334633723452"/>
          <n v="35.000184535892231"/>
          <n v="85"/>
          <n v="95.993893129770996"/>
          <n v="68.8125"/>
          <n v="105.97196261682242"/>
          <n v="75.261194029850742"/>
          <n v="57.125"/>
          <n v="75.141414141414145"/>
          <n v="107.42342342342343"/>
          <n v="35.995495495495497"/>
          <n v="26.998873148744366"/>
          <n v="107.56122448979592"/>
          <n v="94.375"/>
          <n v="46.163043478260867"/>
          <n v="47.845637583892618"/>
          <n v="53.007815713698065"/>
          <n v="45.059405940594061"/>
          <n v="99.006816632583508"/>
          <n v="32.786666666666669"/>
          <n v="59.119617224880386"/>
          <n v="44.93333333333333"/>
          <n v="89.664122137404576"/>
          <n v="70.079268292682926"/>
          <n v="31.059701492537314"/>
          <n v="29.061611374407583"/>
          <n v="30.0859375"/>
          <n v="84.998125000000002"/>
          <n v="82.001775410563695"/>
          <n v="58.040160642570278"/>
          <n v="111.4"/>
          <n v="71.94736842105263"/>
          <n v="61.038135593220339"/>
          <n v="108.91666666666667"/>
          <n v="29.001722017220171"/>
          <n v="58.975609756097562"/>
          <n v="111.82352941176471"/>
          <n v="63.995555555555555"/>
          <n v="85.315789473684205"/>
          <n v="74.481481481481481"/>
          <n v="105.14772727272727"/>
          <n v="56.188235294117646"/>
          <n v="85.917647058823533"/>
          <n v="57.00296912114014"/>
          <n v="79.642857142857139"/>
          <n v="41.018181818181816"/>
          <n v="48.004773269689736"/>
          <n v="55.212598425196852"/>
          <n v="92.109489051094897"/>
          <n v="83.183333333333337"/>
          <n v="39.996000000000002"/>
          <n v="111.1336898395722"/>
          <n v="90.563380281690144"/>
          <n v="61.108374384236456"/>
          <n v="83.022941970310384"/>
          <n v="110.76106194690266"/>
          <n v="89.458333333333329"/>
          <n v="57.849056603773583"/>
          <n v="109.99705449189985"/>
          <n v="103.96586345381526"/>
          <n v="107.99508196721311"/>
          <n v="48.927777777777777"/>
          <n v="37.666666666666664"/>
          <n v="64.999141999141997"/>
          <n v="106.61061946902655"/>
          <n v="27.009016393442622"/>
          <n v="91.16463414634147"/>
          <n v="56.054878048780488"/>
          <n v="31.017857142857142"/>
          <n v="66.513513513513516"/>
          <n v="89.005216484089729"/>
          <n v="103.46315789473684"/>
          <n v="95.278911564625844"/>
          <n v="75.895348837209298"/>
          <n v="107.57831325301204"/>
          <n v="51.31666666666667"/>
          <n v="71.983108108108112"/>
          <n v="108.95414201183432"/>
          <n v="35"/>
          <n v="94.938931297709928"/>
          <n v="109.65079365079364"/>
          <n v="44.001815980629537"/>
          <n v="86.794520547945211"/>
          <n v="30.992727272727272"/>
          <n v="94.791044776119406"/>
          <n v="69.79220779220779"/>
          <n v="63.003367003367003"/>
          <n v="110.0343300110742"/>
          <n v="25.997933274284026"/>
          <n v="49.987915407854985"/>
          <n v="101.72340425531915"/>
          <n v="47.083333333333336"/>
          <n v="89.944444444444443"/>
          <n v="78.96875"/>
          <n v="80.067669172932327"/>
          <n v="86.472727272727269"/>
          <n v="28.001876172607879"/>
          <n v="67.996725337699544"/>
          <n v="43.078651685393261"/>
          <n v="87.95597484276729"/>
          <n v="94.987234042553197"/>
          <n v="46.905982905982903"/>
          <n v="46.913793103448278"/>
          <n v="94.24"/>
          <n v="80.139130434782615"/>
          <n v="59.036809815950917"/>
          <n v="65.989247311827953"/>
          <n v="60.992530345471522"/>
          <n v="98.307692307692307"/>
          <n v="104.6"/>
          <n v="86.066666666666663"/>
          <n v="76.989583333333329"/>
          <n v="29.764705882352942"/>
          <n v="46.91959798994975"/>
          <n v="105.18691588785046"/>
          <n v="69.907692307692301"/>
          <n v="60.011588275391958"/>
          <n v="52.006220379146917"/>
          <n v="31.000176025347649"/>
          <n v="95.042492917847028"/>
          <n v="75.968174204355108"/>
          <n v="71.013192612137203"/>
          <n v="73.733333333333334"/>
          <n v="113.17073170731707"/>
          <n v="105.00933552992861"/>
          <n v="79.176829268292678"/>
          <n v="57.333333333333336"/>
          <n v="58.178343949044589"/>
          <n v="36.032520325203251"/>
          <n v="107.99068767908309"/>
          <n v="44.005985634477256"/>
          <n v="55.077868852459019"/>
          <n v="74"/>
          <n v="41.996858638743454"/>
          <n v="77.988161010260455"/>
          <n v="82.507462686567166"/>
          <n v="104.2"/>
          <n v="25.5"/>
          <n v="100.98334401024984"/>
          <n v="111.83333333333333"/>
          <n v="41.999115044247787"/>
          <n v="110.05115089514067"/>
          <n v="58.997079225994888"/>
          <n v="32.985714285714288"/>
          <n v="45.005654509471306"/>
          <n v="81.98196487897485"/>
          <n v="39.080882352941174"/>
          <n v="58.996383363471971"/>
          <n v="40.988372093023258"/>
          <n v="31.029411764705884"/>
          <n v="37.789473684210527"/>
          <n v="32.006772009029348"/>
          <n v="95.966712898751737"/>
          <n v="75"/>
          <n v="102.0498866213152"/>
          <n v="105.75"/>
          <n v="37.069767441860463"/>
          <n v="35.049382716049379"/>
          <n v="46.338461538461537"/>
          <n v="69.174603174603178"/>
          <n v="109.07824427480917"/>
          <n v="51.78"/>
          <n v="82.010055304172951"/>
          <n v="35.958333333333336"/>
          <n v="74.461538461538467"/>
          <n v="91.114649681528661"/>
          <n v="79.792682926829272"/>
          <n v="42.999777678968428"/>
          <n v="63.225000000000001"/>
          <n v="70.174999999999997"/>
          <n v="61.333333333333336"/>
          <n v="99"/>
          <n v="96.984900146127615"/>
          <n v="51.004950495049506"/>
          <n v="28.044247787610619"/>
          <n v="60.984615384615381"/>
          <n v="73.214285714285708"/>
          <n v="39.997435299603637"/>
          <n v="86.812121212121212"/>
          <n v="42.125874125874127"/>
          <n v="103.97851239669421"/>
          <n v="62.003211991434689"/>
          <n v="31.005037783375315"/>
          <n v="89.991552956465242"/>
          <n v="39.235294117647058"/>
          <n v="54.993116108306566"/>
          <n v="47.992753623188406"/>
          <n v="87.966702470461868"/>
          <n v="51.999165275459099"/>
          <n v="29.999659863945578"/>
          <n v="98.205357142857139"/>
          <n v="108.96182396606575"/>
          <n v="66.998379254457049"/>
          <n v="64.99333594668758"/>
          <n v="99.841584158415841"/>
          <n v="82.432835820895519"/>
          <n v="63.293478260869563"/>
          <n v="96.774193548387103"/>
          <n v="54.906040268456373"/>
          <n v="39.010869565217391"/>
          <n v="75.84210526315789"/>
          <n v="45.051671732522799"/>
          <n v="104.51546391752578"/>
          <n v="76.268292682926827"/>
          <n v="69.015695067264573"/>
          <n v="101.97684085510689"/>
          <n v="42.915999999999997"/>
          <n v="43.025210084033617"/>
          <n v="75.245283018867923"/>
          <n v="69.023364485981304"/>
          <n v="65.986486486486484"/>
          <n v="98.013800424628457"/>
          <n v="60.105504587155963"/>
          <n v="26.000773395204948"/>
          <n v="38.019801980198018"/>
          <n v="106.15254237288136"/>
          <n v="81.019475655430711"/>
          <n v="96.647727272727266"/>
          <n v="57.003535651149086"/>
          <n v="63.93333333333333"/>
          <n v="90.456521739130437"/>
          <n v="72.172043010752688"/>
          <n v="77.934782608695656"/>
          <n v="38.065134099616856"/>
          <n v="57.936123348017624"/>
          <n v="49.794392523364486"/>
          <n v="54.050251256281406"/>
          <n v="30.002721335268504"/>
          <n v="70.127906976744185"/>
          <n v="26.996228786926462"/>
          <n v="51.990606936416185"/>
          <n v="56.416666666666664"/>
          <n v="101.63218390804597"/>
          <n v="25.005291005291006"/>
          <n v="32.016393442622949"/>
          <n v="82.021647307286173"/>
          <n v="37.957446808510639"/>
          <n v="51.533333333333331"/>
          <n v="81.198275862068968"/>
          <n v="40.030075187969928"/>
          <n v="89.939759036144579"/>
          <n v="96.692307692307693"/>
          <n v="25.010989010989011"/>
          <n v="36.987277353689571"/>
          <n v="73.012609117361791"/>
          <n v="68.240601503759393"/>
          <n v="52.310344827586206"/>
          <n v="61.765151515151516"/>
          <n v="25.027559055118111"/>
          <n v="106.28804347826087"/>
          <n v="75.07386363636364"/>
          <n v="39.970802919708028"/>
          <n v="39.982195845697326"/>
          <n v="101.01541850220265"/>
          <n v="76.813084112149539"/>
          <n v="71.7"/>
          <n v="33.28125"/>
          <n v="43.923497267759565"/>
          <n v="36.004712041884815"/>
          <n v="88.21052631578948"/>
          <n v="65.240384615384613"/>
          <n v="69.958333333333329"/>
          <n v="39.877551020408163"/>
          <n v="41.023728813559323"/>
          <n v="98.914285714285711"/>
          <n v="87.78125"/>
          <n v="80.767605633802816"/>
          <n v="94.28235294117647"/>
          <n v="73.428571428571431"/>
          <n v="65.968133535660087"/>
          <n v="109.04109589041096"/>
          <n v="41.16"/>
          <n v="99.125"/>
          <n v="105.88429752066116"/>
          <n v="48.996525921966864"/>
          <n v="39"/>
          <n v="31.022556390977442"/>
          <n v="103.87096774193549"/>
          <n v="59.268518518518519"/>
          <n v="42.3"/>
          <n v="53.117647058823529"/>
          <n v="50.796875"/>
          <n v="101.15"/>
          <n v="65.000810372771468"/>
          <n v="37.998645510835914"/>
          <n v="82.615384615384613"/>
          <n v="37.941368078175898"/>
          <n v="80.780821917808225"/>
          <n v="25.984375"/>
          <n v="30.363636363636363"/>
          <n v="54.004916018025398"/>
          <n v="101.78672985781991"/>
          <n v="45.003610108303249"/>
          <n v="77.068421052631578"/>
          <n v="88.076595744680844"/>
          <n v="47.035573122529641"/>
          <n v="110.99550763701707"/>
          <n v="87.003066141042481"/>
          <n v="63.994402985074629"/>
          <n v="105.9945205479452"/>
          <n v="73.989349112426041"/>
          <n v="84.02004626060139"/>
          <n v="88.966921119592882"/>
          <n v="76.990453460620529"/>
          <n v="97.146341463414629"/>
          <n v="33.013605442176868"/>
          <n v="99.950602409638549"/>
          <n v="69.966767371601208"/>
          <n v="110.32"/>
          <n v="66.005235602094245"/>
          <n v="41.005742176284812"/>
          <n v="103.96316359696641"/>
          <n v="47.009935419771487"/>
          <n v="29.606060606060606"/>
          <n v="81.010569583088667"/>
          <n v="94.35"/>
          <n v="26.058139534883722"/>
          <n v="85.775000000000006"/>
          <n v="103.73170731707317"/>
          <n v="49.826086956521742"/>
          <n v="63.893048128342244"/>
          <n v="47.002434782608695"/>
          <n v="108.47727272727273"/>
          <n v="72.015706806282722"/>
          <n v="59.928057553956833"/>
          <n v="78.209677419354833"/>
          <n v="104.77678571428571"/>
          <n v="105.52475247524752"/>
          <n v="24.933333333333334"/>
          <n v="69.873786407766985"/>
          <n v="95.733766233766232"/>
          <n v="29.997485752598056"/>
          <n v="59.011948529411768"/>
          <n v="84.757396449704146"/>
          <n v="78.010921177587846"/>
          <n v="50.05215419501134"/>
          <n v="59.16"/>
          <n v="93.702290076335885"/>
          <n v="40.14173228346457"/>
          <n v="70.090140845070422"/>
          <n v="66.181818181818187"/>
          <n v="47.714285714285715"/>
          <n v="62.896774193548389"/>
          <n v="86.611940298507463"/>
          <n v="75.126984126984127"/>
          <n v="41.004167534903104"/>
          <n v="50.007915567282325"/>
          <n v="96.960674157303373"/>
          <n v="100.93160377358491"/>
          <n v="89.227586206896547"/>
          <n v="87.979166666666671"/>
          <n v="89.54"/>
          <n v="29.09271523178808"/>
          <n v="42.006218905472636"/>
          <n v="47.004903563255965"/>
          <n v="110.44117647058823"/>
          <n v="41.990909090909092"/>
          <n v="48.012468827930178"/>
          <n v="31.019823788546255"/>
          <n v="99.203252032520325"/>
          <n v="66.022316684378325"/>
          <n v="46.060200668896321"/>
          <n v="73.650000000000006"/>
          <n v="55.99336650082919"/>
          <n v="68.985695127402778"/>
          <n v="60.981609195402299"/>
          <n v="110.98139534883721"/>
          <n v="25"/>
          <n v="78.759740259740255"/>
          <n v="87.960784313725483"/>
          <n v="49.987398739873989"/>
          <n v="99.524390243902445"/>
          <n v="104.82089552238806"/>
          <n v="108.01469237832875"/>
          <n v="28.998544660724033"/>
          <n v="30.028708133971293"/>
          <n v="41.005559416261292"/>
          <n v="62.866666666666667"/>
          <n v="47.005002501250623"/>
          <n v="26.997693638285604"/>
          <n v="68.329787234042556"/>
          <n v="50.974576271186443"/>
          <n v="54.024390243902438"/>
          <n v="97.055555555555557"/>
          <n v="24.867469879518072"/>
          <n v="84.423913043478265"/>
          <n v="47.091324200913242"/>
          <n v="77.996041171813147"/>
          <n v="62.967871485943775"/>
          <n v="81.006080449017773"/>
          <n v="65.321428571428569"/>
          <n v="104.43617021276596"/>
          <n v="69.989010989010993"/>
          <n v="83.023989898989896"/>
          <n v="90.3"/>
          <n v="103.98131932282546"/>
          <n v="54.931726907630519"/>
          <n v="51.921875"/>
          <n v="60.02834008097166"/>
          <n v="44.003488879197555"/>
          <n v="53.003513254551258"/>
          <n v="54.5"/>
          <n v="75.04195804195804"/>
          <n v="35.911111111111111"/>
          <n v="36.952702702702702"/>
          <n v="63.170588235294119"/>
          <n v="29.99462365591398"/>
          <n v="86"/>
          <n v="75.014876033057845"/>
          <n v="101.19767441860465"/>
          <n v="29.001272669424118"/>
          <n v="98.225806451612897"/>
          <n v="87.001693480101608"/>
          <n v="45.205128205128204"/>
          <n v="37.001341561577675"/>
          <n v="94.976947040498445"/>
          <n v="28.956521739130434"/>
          <n v="55.993396226415094"/>
          <n v="54.038095238095238"/>
          <n v="82.38"/>
          <n v="66.997115384615384"/>
          <n v="107.91401869158878"/>
          <n v="69.009501187648453"/>
          <n v="39.006568144499177"/>
          <n v="110.3625"/>
          <n v="94.857142857142861"/>
          <n v="57.935251798561154"/>
          <n v="101.25"/>
          <n v="64.95597484276729"/>
          <n v="27.00524934383202"/>
          <n v="50.97422680412371"/>
          <n v="104.94260869565217"/>
          <n v="84.028301886792448"/>
          <n v="102.85915492957747"/>
          <n v="39.962085308056871"/>
          <n v="51.001785714285717"/>
          <n v="40.823008849557525"/>
          <n v="58.999637155297535"/>
          <n v="71.156069364161851"/>
          <n v="99.494252873563212"/>
          <n v="103.98634590377114"/>
          <n v="76.555555555555557"/>
          <n v="87.068592057761734"/>
          <n v="48.99554707379135"/>
          <n v="42.969135802469133"/>
          <n v="33.428571428571431"/>
          <n v="83.982949701619773"/>
          <n v="101.41739130434783"/>
          <n v="109.87058823529412"/>
          <n v="31.916666666666668"/>
          <n v="70.993450675399103"/>
          <n v="77.026890756302521"/>
          <n v="101.78125"/>
          <n v="51.059701492537314"/>
          <n v="68.02051282051282"/>
          <n v="30.87037037037037"/>
          <n v="27.908333333333335"/>
          <n v="79.994818652849744"/>
          <n v="38.003378378378379"/>
          <e v="#DIV/0!"/>
          <n v="59.990534521158132"/>
          <n v="37.037634408602152"/>
          <n v="99.963043478260872"/>
          <n v="111.6774193548387"/>
          <n v="36.014409221902014"/>
          <n v="66.010284810126578"/>
          <n v="44.05263157894737"/>
          <n v="52.999726551818434"/>
          <n v="95"/>
          <n v="70.908396946564892"/>
          <n v="98.060773480662988"/>
          <n v="53.046025104602514"/>
          <n v="93.142857142857139"/>
          <n v="58.945075757575758"/>
          <n v="36.067669172932334"/>
          <n v="63.030732860520096"/>
          <n v="84.717948717948715"/>
          <n v="62.2"/>
          <n v="101.97518330513255"/>
          <n v="106.4375"/>
          <n v="29.975609756097562"/>
          <n v="85.806282722513089"/>
          <n v="70.82022471910112"/>
          <n v="40.998484082870135"/>
          <n v="28.063492063492063"/>
          <n v="88.054421768707485"/>
          <n v="31"/>
          <n v="90.337500000000006"/>
          <n v="63.777777777777779"/>
          <n v="53.995515695067262"/>
          <n v="48.993956043956047"/>
          <n v="63.857142857142854"/>
          <n v="82.996393146979258"/>
          <n v="55.08230452674897"/>
          <n v="62.044554455445542"/>
          <n v="104.97857142857143"/>
          <n v="94.044676806083643"/>
          <n v="44.007716049382715"/>
          <n v="92.467532467532465"/>
          <n v="57.072874493927124"/>
          <n v="109.07848101265823"/>
          <n v="39.387755102040813"/>
          <n v="77.022222222222226"/>
          <n v="92.166666666666671"/>
          <n v="61.007063197026021"/>
          <n v="78.068181818181813"/>
          <n v="80.75"/>
          <n v="59.991289782244557"/>
          <n v="110.03018372703411"/>
          <n v="37.99856063332134"/>
          <n v="96.369565217391298"/>
          <n v="72.978599221789878"/>
          <n v="26.007220216606498"/>
          <n v="104.36296296296297"/>
          <n v="102.18852459016394"/>
          <n v="54.117647058823529"/>
          <n v="63.222222222222221"/>
          <n v="104.03228962818004"/>
          <n v="49.994334277620396"/>
          <n v="56.015151515151516"/>
          <n v="48.807692307692307"/>
          <n v="60.082352941176474"/>
          <n v="78.990502793296088"/>
          <n v="53.99499443826474"/>
          <n v="111.45945945945945"/>
          <n v="60.922131147540981"/>
          <n v="26.0015444015444"/>
          <n v="80.993208828522924"/>
          <n v="34.995963302752294"/>
          <n v="94.142857142857139"/>
          <n v="52.085106382978722"/>
          <n v="24.986666666666668"/>
          <n v="69.215277777777771"/>
          <n v="93.944444444444443"/>
          <n v="98.40625"/>
          <n v="41.783783783783782"/>
          <n v="65.991836734693877"/>
          <n v="72.05747126436782"/>
          <n v="48.003209242618745"/>
          <n v="54.098591549295776"/>
          <n v="107.88095238095238"/>
          <n v="67.034103410341032"/>
          <n v="64.01425914445133"/>
          <n v="96.066176470588232"/>
          <n v="51.184615384615384"/>
          <n v="43.92307692307692"/>
          <n v="91.021198830409361"/>
          <n v="50.127450980392155"/>
          <n v="67.720930232558146"/>
          <n v="61.03921568627451"/>
          <n v="80.011857707509876"/>
          <n v="47.001497753369947"/>
          <n v="71.127388535031841"/>
          <n v="89.99079189686924"/>
          <n v="43.032786885245905"/>
          <n v="67.997714808043881"/>
          <n v="73.004566210045667"/>
          <n v="62.341463414634148"/>
          <n v="67.103092783505161"/>
          <n v="79.978947368421046"/>
          <n v="62.176470588235297"/>
          <n v="53.005950297514879"/>
          <n v="57.738317757009348"/>
          <n v="40.03125"/>
          <n v="81.016591928251117"/>
          <n v="35.047468354430379"/>
          <n v="102.92307692307692"/>
          <n v="27.998126756166094"/>
          <n v="75.733333333333334"/>
          <n v="45.026041666666664"/>
          <n v="73.615384615384613"/>
          <n v="56.991701244813278"/>
          <n v="85.223529411764702"/>
          <n v="50.962184873949582"/>
          <n v="63.563636363636363"/>
          <n v="80.999165275459092"/>
          <n v="86.044753086419746"/>
          <n v="90.0390625"/>
          <n v="74.006063432835816"/>
          <n v="92.4375"/>
          <n v="55.999257333828446"/>
          <n v="32.983796296296298"/>
          <n v="93.596774193548384"/>
          <n v="69.867724867724874"/>
          <n v="72.129870129870127"/>
          <n v="30.041666666666668"/>
          <n v="73.968000000000004"/>
          <n v="68.65517241379311"/>
          <n v="59.992164544564154"/>
          <n v="111.15827338129496"/>
          <n v="53.038095238095238"/>
          <n v="55.985524728588658"/>
          <n v="69.986760812003524"/>
          <n v="48.998079877112133"/>
          <n v="103.84615384615384"/>
          <n v="99.127659574468083"/>
          <n v="107.37777777777778"/>
          <n v="76.922178988326849"/>
          <n v="58.128865979381445"/>
          <n v="103.73643410852713"/>
          <n v="87.962666666666664"/>
          <n v="28"/>
          <n v="37.999361294443261"/>
          <n v="29.999313893653515"/>
          <n v="103.5"/>
          <n v="85.994467496542185"/>
          <n v="98.011627906976742"/>
          <n v="44.994570837642193"/>
          <n v="31.012224938875306"/>
          <n v="59.970085470085472"/>
          <n v="58.9973474801061"/>
          <n v="50.045454545454547"/>
          <n v="98.966269841269835"/>
          <n v="58.857142857142854"/>
          <n v="81.010256410256417"/>
          <n v="76.013333333333335"/>
          <n v="96.597402597402592"/>
          <n v="76.957446808510639"/>
          <n v="67.984732824427482"/>
          <n v="88.781609195402297"/>
          <n v="24.99623706491063"/>
          <n v="44.922794117647058"/>
          <n v="79.400000000000006"/>
          <n v="29.009546539379475"/>
          <n v="73.59210526315789"/>
          <n v="107.97038864898211"/>
          <n v="68.987284287011803"/>
          <n v="111.02236719478098"/>
          <n v="24.997515808491418"/>
          <n v="42.155172413793103"/>
          <n v="47.003284072249592"/>
          <n v="36.0392749244713"/>
          <n v="101.03760683760684"/>
          <n v="39.927927927927925"/>
          <n v="83.158139534883716"/>
          <n v="39.97520661157025"/>
          <n v="47.993908629441627"/>
          <n v="95.978877489438744"/>
          <n v="78.728155339805824"/>
          <n v="56.081632653061227"/>
          <n v="69.090909090909093"/>
          <n v="102.05291576673866"/>
          <n v="107.32089552238806"/>
          <n v="51.970260223048328"/>
          <n v="71.137142857142862"/>
          <n v="106.49275362318841"/>
          <n v="42.93684210526316"/>
          <n v="30.037974683544302"/>
          <n v="70.623376623376629"/>
          <n v="66.016018306636155"/>
          <n v="96.911392405063296"/>
          <n v="62.867346938775512"/>
          <n v="108.98537682789652"/>
          <n v="26.999314599040439"/>
          <n v="65.004147943311438"/>
          <n v="111.51785714285714"/>
          <n v="110.99268292682927"/>
          <n v="56.746987951807228"/>
          <n v="97.020608439646708"/>
          <n v="92.08620689655173"/>
          <n v="82.986666666666665"/>
          <n v="103.03791821561339"/>
          <n v="68.922619047619051"/>
          <n v="87.737226277372258"/>
          <n v="75.021505376344081"/>
          <n v="50.863999999999997"/>
          <n v="90"/>
          <n v="72.896039603960389"/>
          <n v="108.48543689320388"/>
          <n v="101.98095238095237"/>
          <n v="44.009146341463413"/>
          <n v="65.942675159235662"/>
          <n v="24.987387387387386"/>
          <n v="28.003367003367003"/>
          <n v="85.829268292682926"/>
          <n v="84.921052631578945"/>
          <n v="90.483333333333334"/>
          <n v="25.00197628458498"/>
          <n v="92.013888888888886"/>
          <n v="93.066115702479337"/>
          <n v="61.008145363408524"/>
          <n v="92.036259541984734"/>
          <n v="81.132596685082873"/>
          <n v="73.5"/>
          <n v="85.221311475409834"/>
          <n v="110.96825396825396"/>
          <n v="32.968036529680369"/>
          <n v="96.005352363960753"/>
          <n v="84.96632653061225"/>
          <n v="25.007462686567163"/>
          <n v="65.998995479658461"/>
          <n v="87.34482758620689"/>
          <n v="27.933333333333334"/>
          <n v="103.8"/>
          <n v="31.937172774869111"/>
          <n v="99.5"/>
          <n v="108.84615384615384"/>
          <n v="110.76229508196721"/>
          <n v="29.647058823529413"/>
          <n v="101.71428571428571"/>
          <n v="61.5"/>
          <n v="40.049999999999997"/>
          <n v="110.97231270358306"/>
          <n v="36.959016393442624"/>
          <n v="30.974074074074075"/>
          <n v="47.035087719298247"/>
          <n v="88.065693430656935"/>
          <n v="37.005616224648989"/>
          <n v="26.027777777777779"/>
          <n v="67.817567567567565"/>
          <n v="49.964912280701753"/>
          <n v="110.01646903820817"/>
          <n v="89.964678178963894"/>
          <n v="79.009523809523813"/>
          <n v="86.867469879518069"/>
          <n v="62.04"/>
          <n v="26.970212765957445"/>
          <n v="54.121621621621621"/>
          <n v="41.035353535353536"/>
          <n v="55.052419354838712"/>
          <n v="107.93762183235867"/>
          <n v="73.92"/>
          <n v="31.995894428152493"/>
          <n v="53.898148148148145"/>
          <n v="106.5"/>
          <n v="32.999805409612762"/>
          <n v="43.00254993625159"/>
          <n v="86.858974358974365"/>
          <n v="96.8"/>
          <n v="32.995456610631528"/>
          <n v="68.028106508875737"/>
          <n v="58.867816091954026"/>
          <n v="105.04572803850782"/>
          <n v="33.054878048780488"/>
          <n v="78.821428571428569"/>
          <n v="68.204968944099377"/>
          <n v="75.731884057971016"/>
          <n v="30.996070133010882"/>
          <n v="101.88188976377953"/>
          <n v="52.879227053140099"/>
          <n v="71.005820721769496"/>
          <n v="102.38709677419355"/>
          <n v="74.466666666666669"/>
          <n v="51.009883198562441"/>
          <n v="97.142857142857139"/>
          <n v="72.071823204419886"/>
          <n v="75.236363636363635"/>
          <n v="32.967741935483872"/>
          <n v="54.807692307692307"/>
          <n v="45.037837837837834"/>
          <n v="52.958677685950413"/>
          <n v="60.017959183673469"/>
          <n v="44.028301886792455"/>
          <n v="86.028169014084511"/>
          <n v="28.012875536480685"/>
          <n v="32.050458715596328"/>
          <n v="73.611940298507463"/>
          <n v="108.71052631578948"/>
          <n v="42.97674418604651"/>
          <n v="83.315789473684205"/>
          <n v="42"/>
          <n v="55.927601809954751"/>
          <n v="105.03681885125184"/>
          <n v="48"/>
          <n v="112.66176470588235"/>
          <n v="81.944444444444443"/>
          <n v="64.049180327868854"/>
          <n v="106.39097744360902"/>
          <n v="76.011249497790274"/>
          <n v="111.07246376811594"/>
          <n v="95.936170212765958"/>
          <n v="43.043010752688176"/>
          <n v="67.966666666666669"/>
          <n v="89.991428571428571"/>
          <n v="58.095238095238095"/>
          <n v="83.996875000000003"/>
          <n v="88.853503184713375"/>
          <n v="65.963917525773198"/>
          <n v="74.804878048780495"/>
          <n v="69.98571428571428"/>
          <n v="32.006493506493506"/>
          <n v="64.727272727272734"/>
          <n v="24.998110087408456"/>
          <n v="104.97764070932922"/>
          <n v="64.987878787878785"/>
          <n v="94.352941176470594"/>
          <n v="44.001706484641637"/>
          <n v="64.744680851063833"/>
          <n v="84.00667779632721"/>
          <n v="34.061302681992338"/>
          <n v="93.273885350318466"/>
          <n v="32.998301726577978"/>
          <n v="83.812903225806451"/>
          <n v="63.992424242424242"/>
          <n v="81.909090909090907"/>
          <n v="93.053191489361708"/>
          <n v="101.98449039881831"/>
          <n v="105.9375"/>
          <n v="101.58181818181818"/>
          <n v="62.970930232558139"/>
          <n v="29.045602605863191"/>
          <n v="77.924999999999997"/>
          <n v="80.806451612903231"/>
          <n v="76.006816632583508"/>
          <n v="72.993613824192337"/>
          <n v="53"/>
          <n v="54.164556962025316"/>
          <n v="32.946666666666665"/>
          <n v="79.371428571428567"/>
          <n v="41.174603174603178"/>
          <n v="77.430769230769229"/>
          <n v="57.159509202453989"/>
          <n v="77.17647058823529"/>
          <n v="24.953917050691246"/>
          <n v="97.18"/>
          <n v="46.000916870415651"/>
          <n v="88.023385300668153"/>
          <n v="25.99"/>
          <n v="102.69047619047619"/>
          <n v="72.958174904942965"/>
          <n v="57.190082644628099"/>
          <n v="84.013793103448279"/>
          <n v="98.666666666666671"/>
          <n v="42.007419183889773"/>
          <n v="32.002753556677376"/>
          <n v="81.567164179104481"/>
          <n v="37.035087719298247"/>
          <n v="103.033360455655"/>
          <n v="84.333333333333329"/>
          <n v="102.60377358490567"/>
          <n v="79.992129246064621"/>
          <n v="70.055309734513273"/>
          <n v="37"/>
          <n v="41.911917098445599"/>
          <n v="57.992576882290564"/>
          <n v="40.942307692307693"/>
          <n v="69.9972602739726"/>
          <n v="73.838709677419359"/>
          <n v="41.979310344827589"/>
          <n v="77.93442622950819"/>
          <n v="106.01972789115646"/>
          <n v="47.018181818181816"/>
          <n v="76.016483516483518"/>
          <n v="54.120603015075375"/>
          <n v="57.285714285714285"/>
          <n v="103.81308411214954"/>
          <n v="105.02602739726028"/>
          <n v="90.259259259259252"/>
          <n v="76.978705978705975"/>
          <n v="102.60162601626017"/>
          <n v="55.0062893081761"/>
          <n v="32.127272727272725"/>
          <n v="50.642857142857146"/>
          <n v="49.6875"/>
          <n v="54.894067796610166"/>
          <n v="46.931937172774866"/>
          <n v="44.951219512195124"/>
          <n v="30.99898322318251"/>
          <n v="107.7625"/>
          <n v="102.07770270270271"/>
          <n v="24.976190476190474"/>
          <n v="79.944134078212286"/>
          <n v="67.946462715105156"/>
          <n v="26.070921985815602"/>
          <n v="105.0032154340836"/>
          <n v="25.826923076923077"/>
          <n v="77.666666666666671"/>
          <n v="57.82692307692308"/>
          <n v="92.955555555555549"/>
          <n v="37.945098039215686"/>
          <n v="31.842105263157894"/>
          <n v="40"/>
          <n v="101.1"/>
          <n v="84.006989951944078"/>
          <n v="103.41538461538461"/>
          <n v="105.13333333333334"/>
          <n v="89.21621621621621"/>
          <n v="51.995234312946785"/>
          <n v="64.956521739130437"/>
          <n v="46.235294117647058"/>
          <n v="51.151785714285715"/>
          <n v="33.909722222222221"/>
          <n v="92.016298633017882"/>
          <n v="107.42857142857143"/>
          <n v="75.848484848484844"/>
          <n v="80.476190476190482"/>
          <n v="86.978483606557376"/>
          <n v="105.13541666666667"/>
          <n v="57.298507462686565"/>
          <n v="93.348484848484844"/>
          <n v="71.987179487179489"/>
          <n v="92.611940298507463"/>
          <n v="104.99122807017544"/>
          <n v="30.958174904942965"/>
          <n v="33.001182732111175"/>
          <n v="84.187845303867405"/>
          <n v="73.92307692307692"/>
          <n v="36.987499999999997"/>
          <n v="46.896551724137929"/>
          <n v="102.02437459910199"/>
          <n v="45.007502206531335"/>
          <n v="94.285714285714292"/>
          <n v="101.02325581395348"/>
          <n v="97.037499999999994"/>
          <n v="43.00963855421687"/>
          <n v="94.916030534351151"/>
          <n v="72.151785714285708"/>
          <n v="51.007692307692309"/>
          <n v="85.054545454545448"/>
          <n v="43.87096774193548"/>
          <n v="40.063909774436091"/>
          <n v="43.833333333333336"/>
          <n v="84.92903225806451"/>
          <n v="41.067632850241544"/>
          <n v="54.971428571428568"/>
          <n v="77.010807374443743"/>
          <n v="71.201754385964918"/>
          <n v="91.935483870967744"/>
          <n v="97.069023569023571"/>
          <n v="58.916666666666664"/>
          <n v="58.015466983938133"/>
          <n v="103.87301587301587"/>
          <n v="93.46875"/>
          <n v="61.970370370370368"/>
          <n v="92.042857142857144"/>
          <n v="77.268656716417908"/>
          <n v="93.923913043478265"/>
          <n v="84.969458128078813"/>
          <n v="105.97035040431267"/>
          <n v="36.969040247678016"/>
          <n v="81.533333333333331"/>
          <n v="80.999140154772135"/>
          <n v="26.010498687664043"/>
          <n v="25.998410896708286"/>
          <n v="34.173913043478258"/>
          <n v="28.002083333333335"/>
          <n v="76.546875"/>
          <n v="53.053097345132741"/>
          <n v="106.859375"/>
          <n v="46.020746887966808"/>
          <n v="100.17424242424242"/>
          <n v="101.44"/>
          <n v="87.972684085510693"/>
          <n v="74.995594713656388"/>
          <n v="42.982142857142854"/>
          <n v="33.115107913669064"/>
          <n v="101.13101604278074"/>
          <n v="55.98841354723708"/>
          <m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wner" refreshedDate="45270.628145949071" backgroundQuery="1" createdVersion="8" refreshedVersion="8" minRefreshableVersion="3" recordCount="0" supportSubquery="1" supportAdvancedDrill="1" xr:uid="{B491D5C0-880D-4CB5-B301-2E18F4DBCBF8}">
  <cacheSource type="external" connectionId="1"/>
  <cacheFields count="5">
    <cacheField name="[Range].[outcome].[outcome]" caption="outcome" numFmtId="0" hierarchy="5" level="1">
      <sharedItems count="4">
        <s v="canceled"/>
        <s v="failed"/>
        <s v="live"/>
        <s v="successful"/>
      </sharedItems>
    </cacheField>
    <cacheField name="[Measures].[Count of name]" caption="Count of name" numFmtId="0" hierarchy="26" level="32767"/>
    <cacheField name="[Range].[Parent Category].[Parent Category]" caption="Parent Category" numFmtId="0" hierarchy="16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name]" caption="Count of na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Average Donation]" caption="Count of Average Donation" measure="1" displayFolder="" measureGroup="Range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Owner" refreshedDate="45273.652629166667" backgroundQuery="1" createdVersion="8" refreshedVersion="8" minRefreshableVersion="3" recordCount="0" supportSubquery="1" supportAdvancedDrill="1" xr:uid="{88628C09-DB3D-41A8-8EBE-47ED4AB25187}">
  <cacheSource type="external" connectionId="1"/>
  <cacheFields count="5">
    <cacheField name="[Range].[outcome].[outcome]" caption="outcome" numFmtId="0" hierarchy="5" level="1">
      <sharedItems count="4">
        <s v="failed"/>
        <s v="successful"/>
        <s v="canceled" u="1"/>
        <s v="live" u="1"/>
      </sharedItems>
    </cacheField>
    <cacheField name="[Measures].[Count of name]" caption="Count of name" numFmtId="0" hierarchy="26" level="32767"/>
    <cacheField name="[Range].[Parent Category].[Parent Category]" caption="Parent Category" numFmtId="0" hierarchy="16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28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name]" caption="Count of na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Average Donation]" caption="Count of Average Donation" measure="1" displayFolder="" measureGroup="Range" count="0" hidden="1">
      <extLst>
        <ext xmlns:x15="http://schemas.microsoft.com/office/spreadsheetml/2010/11/main" uri="{B97F6D7D-B522-45F9-BDA1-12C45D357490}">
          <x15:cacheHierarchy aggregatedColumn="19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x v="0"/>
    <x v="0"/>
    <x v="0"/>
    <s v="CAD"/>
    <n v="1448690400"/>
    <n v="1450159200"/>
    <b v="0"/>
    <x v="0"/>
    <s v="food/food trucks"/>
    <x v="0"/>
    <x v="0"/>
    <n v="0"/>
    <x v="0"/>
  </r>
  <r>
    <n v="1"/>
    <s v="Odom Inc"/>
    <s v="Managed bottom-line architecture"/>
    <x v="1"/>
    <n v="14560"/>
    <x v="1"/>
    <x v="1"/>
    <x v="1"/>
    <s v="USD"/>
    <n v="1408424400"/>
    <n v="1408597200"/>
    <b v="0"/>
    <x v="1"/>
    <s v="music/rock"/>
    <x v="1"/>
    <x v="1"/>
    <n v="10.4"/>
    <x v="1"/>
  </r>
  <r>
    <n v="2"/>
    <s v="Melton, Robinson and Fritz"/>
    <s v="Function-based leadingedge pricing structure"/>
    <x v="2"/>
    <n v="142523"/>
    <x v="1"/>
    <x v="2"/>
    <x v="2"/>
    <s v="AUD"/>
    <n v="1384668000"/>
    <n v="1384840800"/>
    <b v="0"/>
    <x v="0"/>
    <s v="technology/web"/>
    <x v="2"/>
    <x v="2"/>
    <n v="1.3147878228782288"/>
    <x v="2"/>
  </r>
  <r>
    <n v="3"/>
    <s v="Mcdonald, Gonzalez and Ross"/>
    <s v="Vision-oriented fresh-thinking conglomeration"/>
    <x v="3"/>
    <n v="2477"/>
    <x v="0"/>
    <x v="3"/>
    <x v="1"/>
    <s v="USD"/>
    <n v="1565499600"/>
    <n v="1568955600"/>
    <b v="0"/>
    <x v="0"/>
    <s v="music/rock"/>
    <x v="1"/>
    <x v="1"/>
    <n v="0.58976190476190471"/>
    <x v="3"/>
  </r>
  <r>
    <n v="4"/>
    <s v="Larson-Little"/>
    <s v="Proactive foreground core"/>
    <x v="4"/>
    <n v="5265"/>
    <x v="0"/>
    <x v="4"/>
    <x v="1"/>
    <s v="USD"/>
    <n v="1547964000"/>
    <n v="1548309600"/>
    <b v="0"/>
    <x v="0"/>
    <s v="theater/plays"/>
    <x v="3"/>
    <x v="3"/>
    <n v="0.69276315789473686"/>
    <x v="4"/>
  </r>
  <r>
    <n v="5"/>
    <s v="Harris Group"/>
    <s v="Open-source optimizing database"/>
    <x v="4"/>
    <n v="13195"/>
    <x v="1"/>
    <x v="5"/>
    <x v="3"/>
    <s v="DKK"/>
    <n v="1346130000"/>
    <n v="1347080400"/>
    <b v="0"/>
    <x v="0"/>
    <s v="theater/plays"/>
    <x v="3"/>
    <x v="3"/>
    <n v="1.7361842105263159"/>
    <x v="5"/>
  </r>
  <r>
    <n v="6"/>
    <s v="Ortiz, Coleman and Mitchell"/>
    <s v="Operative upward-trending algorithm"/>
    <x v="5"/>
    <n v="1090"/>
    <x v="0"/>
    <x v="6"/>
    <x v="4"/>
    <s v="GBP"/>
    <n v="1505278800"/>
    <n v="1505365200"/>
    <b v="0"/>
    <x v="0"/>
    <s v="film &amp; video/documentary"/>
    <x v="4"/>
    <x v="4"/>
    <n v="0.20961538461538462"/>
    <x v="6"/>
  </r>
  <r>
    <n v="7"/>
    <s v="Carter-Guzman"/>
    <s v="Centralized cohesive challenge"/>
    <x v="6"/>
    <n v="14741"/>
    <x v="1"/>
    <x v="7"/>
    <x v="3"/>
    <s v="DKK"/>
    <n v="1439442000"/>
    <n v="1439614800"/>
    <b v="0"/>
    <x v="0"/>
    <s v="theater/plays"/>
    <x v="3"/>
    <x v="3"/>
    <n v="3.2757777777777779"/>
    <x v="7"/>
  </r>
  <r>
    <n v="8"/>
    <s v="Nunez-Richards"/>
    <s v="Exclusive attitude-oriented intranet"/>
    <x v="7"/>
    <n v="21946"/>
    <x v="2"/>
    <x v="8"/>
    <x v="3"/>
    <s v="DKK"/>
    <n v="1281330000"/>
    <n v="1281502800"/>
    <b v="0"/>
    <x v="0"/>
    <s v="theater/plays"/>
    <x v="3"/>
    <x v="3"/>
    <n v="0.19932788374205268"/>
    <x v="8"/>
  </r>
  <r>
    <n v="9"/>
    <s v="Rangel, Holt and Jones"/>
    <s v="Open-source fresh-thinking model"/>
    <x v="8"/>
    <n v="3208"/>
    <x v="0"/>
    <x v="9"/>
    <x v="1"/>
    <s v="USD"/>
    <n v="1379566800"/>
    <n v="1383804000"/>
    <b v="0"/>
    <x v="0"/>
    <s v="music/electric music"/>
    <x v="1"/>
    <x v="5"/>
    <n v="0.51741935483870971"/>
    <x v="9"/>
  </r>
  <r>
    <n v="10"/>
    <s v="Green Ltd"/>
    <s v="Monitored empowering installation"/>
    <x v="5"/>
    <n v="13838"/>
    <x v="1"/>
    <x v="10"/>
    <x v="1"/>
    <s v="USD"/>
    <n v="1281762000"/>
    <n v="1285909200"/>
    <b v="0"/>
    <x v="0"/>
    <s v="film &amp; video/drama"/>
    <x v="4"/>
    <x v="6"/>
    <n v="2.6611538461538462"/>
    <x v="10"/>
  </r>
  <r>
    <n v="11"/>
    <s v="Perez, Johnson and Gardner"/>
    <s v="Grass-roots zero administration system engine"/>
    <x v="9"/>
    <n v="3030"/>
    <x v="0"/>
    <x v="11"/>
    <x v="1"/>
    <s v="USD"/>
    <n v="1285045200"/>
    <n v="1285563600"/>
    <b v="0"/>
    <x v="1"/>
    <s v="theater/plays"/>
    <x v="3"/>
    <x v="3"/>
    <n v="0.48095238095238096"/>
    <x v="11"/>
  </r>
  <r>
    <n v="12"/>
    <s v="Kim Ltd"/>
    <s v="Assimilated hybrid intranet"/>
    <x v="9"/>
    <n v="5629"/>
    <x v="0"/>
    <x v="12"/>
    <x v="1"/>
    <s v="USD"/>
    <n v="1571720400"/>
    <n v="1572411600"/>
    <b v="0"/>
    <x v="0"/>
    <s v="film &amp; video/drama"/>
    <x v="4"/>
    <x v="6"/>
    <n v="0.89349206349206345"/>
    <x v="12"/>
  </r>
  <r>
    <n v="13"/>
    <s v="Walker, Taylor and Coleman"/>
    <s v="Multi-tiered directional open architecture"/>
    <x v="3"/>
    <n v="10295"/>
    <x v="1"/>
    <x v="13"/>
    <x v="1"/>
    <s v="USD"/>
    <n v="1465621200"/>
    <n v="1466658000"/>
    <b v="0"/>
    <x v="0"/>
    <s v="music/indie rock"/>
    <x v="1"/>
    <x v="7"/>
    <n v="2.4511904761904764"/>
    <x v="13"/>
  </r>
  <r>
    <n v="14"/>
    <s v="Rodriguez, Rose and Stewart"/>
    <s v="Cloned directional synergy"/>
    <x v="10"/>
    <n v="18829"/>
    <x v="0"/>
    <x v="14"/>
    <x v="1"/>
    <s v="USD"/>
    <n v="1331013600"/>
    <n v="1333342800"/>
    <b v="0"/>
    <x v="0"/>
    <s v="music/indie rock"/>
    <x v="1"/>
    <x v="7"/>
    <n v="0.66769503546099296"/>
    <x v="14"/>
  </r>
  <r>
    <n v="15"/>
    <s v="Wright, Hunt and Rowe"/>
    <s v="Extended eco-centric pricing structure"/>
    <x v="11"/>
    <n v="38414"/>
    <x v="0"/>
    <x v="15"/>
    <x v="1"/>
    <s v="USD"/>
    <n v="1575957600"/>
    <n v="1576303200"/>
    <b v="0"/>
    <x v="0"/>
    <s v="technology/wearables"/>
    <x v="2"/>
    <x v="8"/>
    <n v="0.47307881773399013"/>
    <x v="15"/>
  </r>
  <r>
    <n v="16"/>
    <s v="Hines Inc"/>
    <s v="Cross-platform systemic adapter"/>
    <x v="12"/>
    <n v="11041"/>
    <x v="1"/>
    <x v="16"/>
    <x v="1"/>
    <s v="USD"/>
    <n v="1390370400"/>
    <n v="1392271200"/>
    <b v="0"/>
    <x v="0"/>
    <s v="publishing/nonfiction"/>
    <x v="5"/>
    <x v="9"/>
    <n v="6.4947058823529416"/>
    <x v="16"/>
  </r>
  <r>
    <n v="17"/>
    <s v="Cochran-Nguyen"/>
    <s v="Seamless 4thgeneration methodology"/>
    <x v="13"/>
    <n v="134845"/>
    <x v="1"/>
    <x v="17"/>
    <x v="1"/>
    <s v="USD"/>
    <n v="1294812000"/>
    <n v="1294898400"/>
    <b v="0"/>
    <x v="0"/>
    <s v="film &amp; video/animation"/>
    <x v="4"/>
    <x v="10"/>
    <n v="1.5939125295508274"/>
    <x v="17"/>
  </r>
  <r>
    <n v="18"/>
    <s v="Johnson-Gould"/>
    <s v="Exclusive needs-based adapter"/>
    <x v="14"/>
    <n v="6089"/>
    <x v="3"/>
    <x v="18"/>
    <x v="1"/>
    <s v="USD"/>
    <n v="1536382800"/>
    <n v="1537074000"/>
    <b v="0"/>
    <x v="0"/>
    <s v="theater/plays"/>
    <x v="3"/>
    <x v="3"/>
    <n v="0.66912087912087914"/>
    <x v="18"/>
  </r>
  <r>
    <n v="19"/>
    <s v="Perez-Hess"/>
    <s v="Down-sized cohesive archive"/>
    <x v="15"/>
    <n v="30331"/>
    <x v="0"/>
    <x v="19"/>
    <x v="1"/>
    <s v="USD"/>
    <n v="1551679200"/>
    <n v="1553490000"/>
    <b v="0"/>
    <x v="1"/>
    <s v="theater/plays"/>
    <x v="3"/>
    <x v="3"/>
    <n v="0.48529600000000001"/>
    <x v="19"/>
  </r>
  <r>
    <n v="20"/>
    <s v="Reeves, Thompson and Richardson"/>
    <s v="Proactive composite alliance"/>
    <x v="16"/>
    <n v="147936"/>
    <x v="1"/>
    <x v="20"/>
    <x v="1"/>
    <s v="USD"/>
    <n v="1406523600"/>
    <n v="1406523600"/>
    <b v="0"/>
    <x v="0"/>
    <s v="film &amp; video/drama"/>
    <x v="4"/>
    <x v="6"/>
    <n v="1.1224279210925645"/>
    <x v="20"/>
  </r>
  <r>
    <n v="21"/>
    <s v="Simmons-Reynolds"/>
    <s v="Re-engineered intangible definition"/>
    <x v="17"/>
    <n v="38533"/>
    <x v="0"/>
    <x v="21"/>
    <x v="1"/>
    <s v="USD"/>
    <n v="1313384400"/>
    <n v="1316322000"/>
    <b v="0"/>
    <x v="0"/>
    <s v="theater/plays"/>
    <x v="3"/>
    <x v="3"/>
    <n v="0.40992553191489361"/>
    <x v="21"/>
  </r>
  <r>
    <n v="22"/>
    <s v="Collier Inc"/>
    <s v="Enhanced dynamic definition"/>
    <x v="18"/>
    <n v="75690"/>
    <x v="1"/>
    <x v="22"/>
    <x v="1"/>
    <s v="USD"/>
    <n v="1522731600"/>
    <n v="1524027600"/>
    <b v="0"/>
    <x v="0"/>
    <s v="theater/plays"/>
    <x v="3"/>
    <x v="3"/>
    <n v="1.2807106598984772"/>
    <x v="22"/>
  </r>
  <r>
    <n v="23"/>
    <s v="Gray-Jenkins"/>
    <s v="Devolved next generation adapter"/>
    <x v="6"/>
    <n v="14942"/>
    <x v="1"/>
    <x v="23"/>
    <x v="4"/>
    <s v="GBP"/>
    <n v="1550124000"/>
    <n v="1554699600"/>
    <b v="0"/>
    <x v="0"/>
    <s v="film &amp; video/documentary"/>
    <x v="4"/>
    <x v="4"/>
    <n v="3.3204444444444445"/>
    <x v="23"/>
  </r>
  <r>
    <n v="24"/>
    <s v="Scott, Wilson and Martin"/>
    <s v="Cross-platform intermediate frame"/>
    <x v="19"/>
    <n v="104257"/>
    <x v="1"/>
    <x v="24"/>
    <x v="1"/>
    <s v="USD"/>
    <n v="1403326800"/>
    <n v="1403499600"/>
    <b v="0"/>
    <x v="0"/>
    <s v="technology/wearables"/>
    <x v="2"/>
    <x v="8"/>
    <n v="1.1283225108225108"/>
    <x v="24"/>
  </r>
  <r>
    <n v="25"/>
    <s v="Caldwell, Velazquez and Wilson"/>
    <s v="Monitored impactful analyzer"/>
    <x v="20"/>
    <n v="11904"/>
    <x v="1"/>
    <x v="25"/>
    <x v="1"/>
    <s v="USD"/>
    <n v="1305694800"/>
    <n v="1307422800"/>
    <b v="0"/>
    <x v="1"/>
    <s v="games/video games"/>
    <x v="6"/>
    <x v="11"/>
    <n v="2.1643636363636363"/>
    <x v="25"/>
  </r>
  <r>
    <n v="26"/>
    <s v="Spencer-Bates"/>
    <s v="Optional responsive customer loyalty"/>
    <x v="21"/>
    <n v="51814"/>
    <x v="3"/>
    <x v="26"/>
    <x v="1"/>
    <s v="USD"/>
    <n v="1533013200"/>
    <n v="1535346000"/>
    <b v="0"/>
    <x v="0"/>
    <s v="theater/plays"/>
    <x v="3"/>
    <x v="3"/>
    <n v="0.4819906976744186"/>
    <x v="26"/>
  </r>
  <r>
    <n v="27"/>
    <s v="Best, Carr and Williams"/>
    <s v="Diverse transitional migration"/>
    <x v="22"/>
    <n v="1599"/>
    <x v="0"/>
    <x v="27"/>
    <x v="1"/>
    <s v="USD"/>
    <n v="1443848400"/>
    <n v="1444539600"/>
    <b v="0"/>
    <x v="0"/>
    <s v="music/rock"/>
    <x v="1"/>
    <x v="1"/>
    <n v="0.79949999999999999"/>
    <x v="27"/>
  </r>
  <r>
    <n v="28"/>
    <s v="Campbell, Brown and Powell"/>
    <s v="Synchronized global task-force"/>
    <x v="23"/>
    <n v="137635"/>
    <x v="1"/>
    <x v="28"/>
    <x v="1"/>
    <s v="USD"/>
    <n v="1265695200"/>
    <n v="1267682400"/>
    <b v="0"/>
    <x v="1"/>
    <s v="theater/plays"/>
    <x v="3"/>
    <x v="3"/>
    <n v="1.0522553516819573"/>
    <x v="28"/>
  </r>
  <r>
    <n v="29"/>
    <s v="Johnson, Parker and Haynes"/>
    <s v="Focused 6thgeneration forecast"/>
    <x v="24"/>
    <n v="150965"/>
    <x v="1"/>
    <x v="29"/>
    <x v="5"/>
    <s v="CHF"/>
    <n v="1532062800"/>
    <n v="1535518800"/>
    <b v="0"/>
    <x v="0"/>
    <s v="film &amp; video/shorts"/>
    <x v="4"/>
    <x v="12"/>
    <n v="3.2889978213507627"/>
    <x v="29"/>
  </r>
  <r>
    <n v="30"/>
    <s v="Clark-Cooke"/>
    <s v="Down-sized analyzing challenge"/>
    <x v="25"/>
    <n v="14455"/>
    <x v="1"/>
    <x v="30"/>
    <x v="1"/>
    <s v="USD"/>
    <n v="1558674000"/>
    <n v="1559106000"/>
    <b v="0"/>
    <x v="0"/>
    <s v="film &amp; video/animation"/>
    <x v="4"/>
    <x v="10"/>
    <n v="1.606111111111111"/>
    <x v="30"/>
  </r>
  <r>
    <n v="31"/>
    <s v="Schroeder Ltd"/>
    <s v="Progressive needs-based focus group"/>
    <x v="26"/>
    <n v="10850"/>
    <x v="1"/>
    <x v="31"/>
    <x v="4"/>
    <s v="GBP"/>
    <n v="1451973600"/>
    <n v="1454392800"/>
    <b v="0"/>
    <x v="0"/>
    <s v="games/video games"/>
    <x v="6"/>
    <x v="11"/>
    <n v="3.1"/>
    <x v="31"/>
  </r>
  <r>
    <n v="32"/>
    <s v="Jackson PLC"/>
    <s v="Ergonomic 6thgeneration success"/>
    <x v="27"/>
    <n v="87676"/>
    <x v="0"/>
    <x v="32"/>
    <x v="6"/>
    <s v="EUR"/>
    <n v="1515564000"/>
    <n v="1517896800"/>
    <b v="0"/>
    <x v="0"/>
    <s v="film &amp; video/documentary"/>
    <x v="4"/>
    <x v="4"/>
    <n v="0.86807920792079207"/>
    <x v="32"/>
  </r>
  <r>
    <n v="33"/>
    <s v="Blair, Collins and Carter"/>
    <s v="Exclusive interactive approach"/>
    <x v="28"/>
    <n v="189666"/>
    <x v="1"/>
    <x v="33"/>
    <x v="1"/>
    <s v="USD"/>
    <n v="1412485200"/>
    <n v="1415685600"/>
    <b v="0"/>
    <x v="0"/>
    <s v="theater/plays"/>
    <x v="3"/>
    <x v="3"/>
    <n v="3.7782071713147412"/>
    <x v="33"/>
  </r>
  <r>
    <n v="34"/>
    <s v="Maldonado and Sons"/>
    <s v="Reverse-engineered asynchronous archive"/>
    <x v="29"/>
    <n v="14025"/>
    <x v="1"/>
    <x v="34"/>
    <x v="1"/>
    <s v="USD"/>
    <n v="1490245200"/>
    <n v="1490677200"/>
    <b v="0"/>
    <x v="0"/>
    <s v="film &amp; video/documentary"/>
    <x v="4"/>
    <x v="4"/>
    <n v="1.5080645161290323"/>
    <x v="34"/>
  </r>
  <r>
    <n v="35"/>
    <s v="Mitchell and Sons"/>
    <s v="Synergized intangible challenge"/>
    <x v="30"/>
    <n v="188628"/>
    <x v="1"/>
    <x v="35"/>
    <x v="3"/>
    <s v="DKK"/>
    <n v="1547877600"/>
    <n v="1551506400"/>
    <b v="0"/>
    <x v="1"/>
    <s v="film &amp; video/drama"/>
    <x v="4"/>
    <x v="6"/>
    <n v="1.5030119521912351"/>
    <x v="35"/>
  </r>
  <r>
    <n v="36"/>
    <s v="Jackson-Lewis"/>
    <s v="Monitored multi-state encryption"/>
    <x v="31"/>
    <n v="1101"/>
    <x v="1"/>
    <x v="36"/>
    <x v="1"/>
    <s v="USD"/>
    <n v="1298700000"/>
    <n v="1300856400"/>
    <b v="0"/>
    <x v="0"/>
    <s v="theater/plays"/>
    <x v="3"/>
    <x v="3"/>
    <n v="1.572857142857143"/>
    <x v="36"/>
  </r>
  <r>
    <n v="37"/>
    <s v="Black, Armstrong and Anderson"/>
    <s v="Profound attitude-oriented functionalities"/>
    <x v="32"/>
    <n v="11339"/>
    <x v="1"/>
    <x v="37"/>
    <x v="1"/>
    <s v="USD"/>
    <n v="1570338000"/>
    <n v="1573192800"/>
    <b v="0"/>
    <x v="1"/>
    <s v="publishing/fiction"/>
    <x v="5"/>
    <x v="13"/>
    <n v="1.3998765432098765"/>
    <x v="37"/>
  </r>
  <r>
    <n v="38"/>
    <s v="Maldonado-Gonzalez"/>
    <s v="Digitized client-driven database"/>
    <x v="33"/>
    <n v="10085"/>
    <x v="1"/>
    <x v="38"/>
    <x v="1"/>
    <s v="USD"/>
    <n v="1287378000"/>
    <n v="1287810000"/>
    <b v="0"/>
    <x v="0"/>
    <s v="photography/photography books"/>
    <x v="7"/>
    <x v="14"/>
    <n v="3.2532258064516131"/>
    <x v="38"/>
  </r>
  <r>
    <n v="39"/>
    <s v="Kim-Rice"/>
    <s v="Organized bi-directional function"/>
    <x v="34"/>
    <n v="5027"/>
    <x v="0"/>
    <x v="39"/>
    <x v="3"/>
    <s v="DKK"/>
    <n v="1361772000"/>
    <n v="1362978000"/>
    <b v="0"/>
    <x v="0"/>
    <s v="theater/plays"/>
    <x v="3"/>
    <x v="3"/>
    <n v="0.50777777777777777"/>
    <x v="39"/>
  </r>
  <r>
    <n v="40"/>
    <s v="Garcia, Garcia and Lopez"/>
    <s v="Reduced stable middleware"/>
    <x v="35"/>
    <n v="14878"/>
    <x v="1"/>
    <x v="40"/>
    <x v="1"/>
    <s v="USD"/>
    <n v="1275714000"/>
    <n v="1277355600"/>
    <b v="0"/>
    <x v="1"/>
    <s v="technology/wearables"/>
    <x v="2"/>
    <x v="8"/>
    <n v="1.6906818181818182"/>
    <x v="40"/>
  </r>
  <r>
    <n v="41"/>
    <s v="Watts Group"/>
    <s v="Universal 5thgeneration neural-net"/>
    <x v="36"/>
    <n v="11924"/>
    <x v="1"/>
    <x v="41"/>
    <x v="6"/>
    <s v="EUR"/>
    <n v="1346734800"/>
    <n v="1348981200"/>
    <b v="0"/>
    <x v="1"/>
    <s v="music/rock"/>
    <x v="1"/>
    <x v="1"/>
    <n v="2.1292857142857144"/>
    <x v="41"/>
  </r>
  <r>
    <n v="42"/>
    <s v="Werner-Bryant"/>
    <s v="Virtual uniform frame"/>
    <x v="37"/>
    <n v="7991"/>
    <x v="1"/>
    <x v="42"/>
    <x v="1"/>
    <s v="USD"/>
    <n v="1309755600"/>
    <n v="1310533200"/>
    <b v="0"/>
    <x v="0"/>
    <s v="food/food trucks"/>
    <x v="0"/>
    <x v="0"/>
    <n v="4.4394444444444447"/>
    <x v="42"/>
  </r>
  <r>
    <n v="43"/>
    <s v="Schmitt-Mendoza"/>
    <s v="Profound explicit paradigm"/>
    <x v="38"/>
    <n v="167717"/>
    <x v="1"/>
    <x v="43"/>
    <x v="1"/>
    <s v="USD"/>
    <n v="1406178000"/>
    <n v="1407560400"/>
    <b v="0"/>
    <x v="0"/>
    <s v="publishing/radio &amp; podcasts"/>
    <x v="5"/>
    <x v="15"/>
    <n v="1.859390243902439"/>
    <x v="43"/>
  </r>
  <r>
    <n v="44"/>
    <s v="Reid-Mccullough"/>
    <s v="Visionary real-time groupware"/>
    <x v="39"/>
    <n v="10541"/>
    <x v="1"/>
    <x v="13"/>
    <x v="3"/>
    <s v="DKK"/>
    <n v="1552798800"/>
    <n v="1552885200"/>
    <b v="0"/>
    <x v="0"/>
    <s v="publishing/fiction"/>
    <x v="5"/>
    <x v="13"/>
    <n v="6.5881249999999998"/>
    <x v="44"/>
  </r>
  <r>
    <n v="45"/>
    <s v="Woods-Clark"/>
    <s v="Networked tertiary Graphical User Interface"/>
    <x v="40"/>
    <n v="4530"/>
    <x v="0"/>
    <x v="44"/>
    <x v="1"/>
    <s v="USD"/>
    <n v="1478062800"/>
    <n v="1479362400"/>
    <b v="0"/>
    <x v="1"/>
    <s v="theater/plays"/>
    <x v="3"/>
    <x v="3"/>
    <n v="0.4768421052631579"/>
    <x v="45"/>
  </r>
  <r>
    <n v="46"/>
    <s v="Vaughn, Hunt and Caldwell"/>
    <s v="Virtual grid-enabled task-force"/>
    <x v="41"/>
    <n v="4247"/>
    <x v="1"/>
    <x v="45"/>
    <x v="1"/>
    <s v="USD"/>
    <n v="1278565200"/>
    <n v="1280552400"/>
    <b v="0"/>
    <x v="0"/>
    <s v="music/rock"/>
    <x v="1"/>
    <x v="1"/>
    <n v="1.1478378378378378"/>
    <x v="46"/>
  </r>
  <r>
    <n v="47"/>
    <s v="Bennett and Sons"/>
    <s v="Function-based multi-state software"/>
    <x v="42"/>
    <n v="7129"/>
    <x v="1"/>
    <x v="46"/>
    <x v="1"/>
    <s v="USD"/>
    <n v="1396069200"/>
    <n v="1398661200"/>
    <b v="0"/>
    <x v="0"/>
    <s v="theater/plays"/>
    <x v="3"/>
    <x v="3"/>
    <n v="4.7526666666666664"/>
    <x v="47"/>
  </r>
  <r>
    <n v="48"/>
    <s v="Lamb Inc"/>
    <s v="Optimized leadingedge concept"/>
    <x v="43"/>
    <n v="128862"/>
    <x v="1"/>
    <x v="47"/>
    <x v="1"/>
    <s v="USD"/>
    <n v="1435208400"/>
    <n v="1436245200"/>
    <b v="0"/>
    <x v="0"/>
    <s v="theater/plays"/>
    <x v="3"/>
    <x v="3"/>
    <n v="3.86972972972973"/>
    <x v="48"/>
  </r>
  <r>
    <n v="49"/>
    <s v="Casey-Kelly"/>
    <s v="Sharable holistic interface"/>
    <x v="44"/>
    <n v="13653"/>
    <x v="1"/>
    <x v="48"/>
    <x v="1"/>
    <s v="USD"/>
    <n v="1571547600"/>
    <n v="1575439200"/>
    <b v="0"/>
    <x v="0"/>
    <s v="music/rock"/>
    <x v="1"/>
    <x v="1"/>
    <n v="1.89625"/>
    <x v="49"/>
  </r>
  <r>
    <n v="50"/>
    <s v="Jones, Taylor and Moore"/>
    <s v="Down-sized system-worthy secured line"/>
    <x v="0"/>
    <n v="2"/>
    <x v="0"/>
    <x v="49"/>
    <x v="6"/>
    <s v="EUR"/>
    <n v="1375333200"/>
    <n v="1377752400"/>
    <b v="0"/>
    <x v="0"/>
    <s v="music/metal"/>
    <x v="1"/>
    <x v="16"/>
    <n v="0.02"/>
    <x v="50"/>
  </r>
  <r>
    <n v="51"/>
    <s v="Bradshaw, Gill and Donovan"/>
    <s v="Inverse secondary infrastructure"/>
    <x v="45"/>
    <n v="145243"/>
    <x v="0"/>
    <x v="50"/>
    <x v="4"/>
    <s v="GBP"/>
    <n v="1332824400"/>
    <n v="1334206800"/>
    <b v="0"/>
    <x v="1"/>
    <s v="technology/wearables"/>
    <x v="2"/>
    <x v="8"/>
    <n v="0.91867805186590767"/>
    <x v="51"/>
  </r>
  <r>
    <n v="52"/>
    <s v="Hernandez, Rodriguez and Clark"/>
    <s v="Organic foreground leverage"/>
    <x v="44"/>
    <n v="2459"/>
    <x v="0"/>
    <x v="51"/>
    <x v="1"/>
    <s v="USD"/>
    <n v="1284526800"/>
    <n v="1284872400"/>
    <b v="0"/>
    <x v="0"/>
    <s v="theater/plays"/>
    <x v="3"/>
    <x v="3"/>
    <n v="0.34152777777777776"/>
    <x v="52"/>
  </r>
  <r>
    <n v="53"/>
    <s v="Smith-Jones"/>
    <s v="Reverse-engineered static concept"/>
    <x v="35"/>
    <n v="12356"/>
    <x v="1"/>
    <x v="52"/>
    <x v="1"/>
    <s v="USD"/>
    <n v="1400562000"/>
    <n v="1403931600"/>
    <b v="0"/>
    <x v="0"/>
    <s v="film &amp; video/drama"/>
    <x v="4"/>
    <x v="6"/>
    <n v="1.4040909090909091"/>
    <x v="53"/>
  </r>
  <r>
    <n v="54"/>
    <s v="Roy PLC"/>
    <s v="Multi-channeled neutral customer loyalty"/>
    <x v="46"/>
    <n v="5392"/>
    <x v="0"/>
    <x v="53"/>
    <x v="1"/>
    <s v="USD"/>
    <n v="1520748000"/>
    <n v="1521262800"/>
    <b v="0"/>
    <x v="0"/>
    <s v="technology/wearables"/>
    <x v="2"/>
    <x v="8"/>
    <n v="0.89866666666666661"/>
    <x v="54"/>
  </r>
  <r>
    <n v="55"/>
    <s v="Wright, Brooks and Villarreal"/>
    <s v="Reverse-engineered bifurcated strategy"/>
    <x v="47"/>
    <n v="11746"/>
    <x v="1"/>
    <x v="54"/>
    <x v="1"/>
    <s v="USD"/>
    <n v="1532926800"/>
    <n v="1533358800"/>
    <b v="0"/>
    <x v="0"/>
    <s v="music/jazz"/>
    <x v="1"/>
    <x v="17"/>
    <n v="1.7796969696969698"/>
    <x v="55"/>
  </r>
  <r>
    <n v="56"/>
    <s v="Flores, Miller and Johnson"/>
    <s v="Horizontal context-sensitive knowledge user"/>
    <x v="48"/>
    <n v="11493"/>
    <x v="1"/>
    <x v="55"/>
    <x v="1"/>
    <s v="USD"/>
    <n v="1420869600"/>
    <n v="1421474400"/>
    <b v="0"/>
    <x v="0"/>
    <s v="technology/wearables"/>
    <x v="2"/>
    <x v="8"/>
    <n v="1.436625"/>
    <x v="56"/>
  </r>
  <r>
    <n v="57"/>
    <s v="Bridges, Freeman and Kim"/>
    <s v="Cross-group multi-state task-force"/>
    <x v="49"/>
    <n v="6243"/>
    <x v="1"/>
    <x v="56"/>
    <x v="1"/>
    <s v="USD"/>
    <n v="1504242000"/>
    <n v="1505278800"/>
    <b v="0"/>
    <x v="0"/>
    <s v="games/video games"/>
    <x v="6"/>
    <x v="11"/>
    <n v="2.1527586206896552"/>
    <x v="57"/>
  </r>
  <r>
    <n v="58"/>
    <s v="Anderson-Perez"/>
    <s v="Expanded 3rdgeneration strategy"/>
    <x v="50"/>
    <n v="6132"/>
    <x v="1"/>
    <x v="57"/>
    <x v="1"/>
    <s v="USD"/>
    <n v="1442811600"/>
    <n v="1443934800"/>
    <b v="0"/>
    <x v="0"/>
    <s v="theater/plays"/>
    <x v="3"/>
    <x v="3"/>
    <n v="2.2711111111111113"/>
    <x v="58"/>
  </r>
  <r>
    <n v="59"/>
    <s v="Wright, Fox and Marks"/>
    <s v="Assimilated real-time support"/>
    <x v="1"/>
    <n v="3851"/>
    <x v="1"/>
    <x v="58"/>
    <x v="1"/>
    <s v="USD"/>
    <n v="1497243600"/>
    <n v="1498539600"/>
    <b v="0"/>
    <x v="1"/>
    <s v="theater/plays"/>
    <x v="3"/>
    <x v="3"/>
    <n v="2.7507142857142859"/>
    <x v="59"/>
  </r>
  <r>
    <n v="60"/>
    <s v="Crawford-Peters"/>
    <s v="User-centric regional database"/>
    <x v="51"/>
    <n v="135997"/>
    <x v="1"/>
    <x v="59"/>
    <x v="0"/>
    <s v="CAD"/>
    <n v="1342501200"/>
    <n v="1342760400"/>
    <b v="0"/>
    <x v="0"/>
    <s v="theater/plays"/>
    <x v="3"/>
    <x v="3"/>
    <n v="1.4437048832271762"/>
    <x v="60"/>
  </r>
  <r>
    <n v="61"/>
    <s v="Romero-Hoffman"/>
    <s v="Open-source zero administration complexity"/>
    <x v="52"/>
    <n v="184750"/>
    <x v="0"/>
    <x v="60"/>
    <x v="0"/>
    <s v="CAD"/>
    <n v="1298268000"/>
    <n v="1301720400"/>
    <b v="0"/>
    <x v="0"/>
    <s v="theater/plays"/>
    <x v="3"/>
    <x v="3"/>
    <n v="0.92745983935742971"/>
    <x v="61"/>
  </r>
  <r>
    <n v="62"/>
    <s v="Sparks-West"/>
    <s v="Organized incremental standardization"/>
    <x v="22"/>
    <n v="14452"/>
    <x v="1"/>
    <x v="61"/>
    <x v="1"/>
    <s v="USD"/>
    <n v="1433480400"/>
    <n v="1433566800"/>
    <b v="0"/>
    <x v="0"/>
    <s v="technology/web"/>
    <x v="2"/>
    <x v="2"/>
    <n v="7.226"/>
    <x v="62"/>
  </r>
  <r>
    <n v="63"/>
    <s v="Baker, Morgan and Brown"/>
    <s v="Assimilated didactic open system"/>
    <x v="53"/>
    <n v="557"/>
    <x v="0"/>
    <x v="62"/>
    <x v="1"/>
    <s v="USD"/>
    <n v="1493355600"/>
    <n v="1493874000"/>
    <b v="0"/>
    <x v="0"/>
    <s v="theater/plays"/>
    <x v="3"/>
    <x v="3"/>
    <n v="0.11851063829787234"/>
    <x v="63"/>
  </r>
  <r>
    <n v="64"/>
    <s v="Mosley-Gilbert"/>
    <s v="Vision-oriented logistical intranet"/>
    <x v="54"/>
    <n v="2734"/>
    <x v="0"/>
    <x v="63"/>
    <x v="1"/>
    <s v="USD"/>
    <n v="1530507600"/>
    <n v="1531803600"/>
    <b v="0"/>
    <x v="1"/>
    <s v="technology/web"/>
    <x v="2"/>
    <x v="2"/>
    <n v="0.97642857142857142"/>
    <x v="64"/>
  </r>
  <r>
    <n v="65"/>
    <s v="Berry-Boyer"/>
    <s v="Mandatory incremental projection"/>
    <x v="55"/>
    <n v="14405"/>
    <x v="1"/>
    <x v="64"/>
    <x v="1"/>
    <s v="USD"/>
    <n v="1296108000"/>
    <n v="1296712800"/>
    <b v="0"/>
    <x v="0"/>
    <s v="theater/plays"/>
    <x v="3"/>
    <x v="3"/>
    <n v="2.3614754098360655"/>
    <x v="65"/>
  </r>
  <r>
    <n v="66"/>
    <s v="Sanders-Allen"/>
    <s v="Grass-roots needs-based encryption"/>
    <x v="49"/>
    <n v="1307"/>
    <x v="0"/>
    <x v="65"/>
    <x v="1"/>
    <s v="USD"/>
    <n v="1428469200"/>
    <n v="1428901200"/>
    <b v="0"/>
    <x v="1"/>
    <s v="theater/plays"/>
    <x v="3"/>
    <x v="3"/>
    <n v="0.45068965517241377"/>
    <x v="66"/>
  </r>
  <r>
    <n v="67"/>
    <s v="Lopez Inc"/>
    <s v="Team-oriented 6thgeneration middleware"/>
    <x v="56"/>
    <n v="117892"/>
    <x v="1"/>
    <x v="66"/>
    <x v="4"/>
    <s v="GBP"/>
    <n v="1264399200"/>
    <n v="1264831200"/>
    <b v="0"/>
    <x v="1"/>
    <s v="technology/wearables"/>
    <x v="2"/>
    <x v="8"/>
    <n v="1.6238567493112948"/>
    <x v="67"/>
  </r>
  <r>
    <n v="68"/>
    <s v="Moreno-Turner"/>
    <s v="Inverse multi-tasking installation"/>
    <x v="57"/>
    <n v="14508"/>
    <x v="1"/>
    <x v="67"/>
    <x v="6"/>
    <s v="EUR"/>
    <n v="1501131600"/>
    <n v="1505192400"/>
    <b v="0"/>
    <x v="1"/>
    <s v="theater/plays"/>
    <x v="3"/>
    <x v="3"/>
    <n v="2.5452631578947367"/>
    <x v="68"/>
  </r>
  <r>
    <n v="69"/>
    <s v="Jones-Watson"/>
    <s v="Switchable disintermediate moderator"/>
    <x v="58"/>
    <n v="1901"/>
    <x v="3"/>
    <x v="68"/>
    <x v="1"/>
    <s v="USD"/>
    <n v="1292738400"/>
    <n v="1295676000"/>
    <b v="0"/>
    <x v="0"/>
    <s v="theater/plays"/>
    <x v="3"/>
    <x v="3"/>
    <n v="0.24063291139240506"/>
    <x v="69"/>
  </r>
  <r>
    <n v="70"/>
    <s v="Barker Inc"/>
    <s v="Re-engineered 24/7 task-force"/>
    <x v="59"/>
    <n v="158389"/>
    <x v="1"/>
    <x v="69"/>
    <x v="6"/>
    <s v="EUR"/>
    <n v="1288674000"/>
    <n v="1292911200"/>
    <b v="0"/>
    <x v="1"/>
    <s v="theater/plays"/>
    <x v="3"/>
    <x v="3"/>
    <n v="1.2374140625000001"/>
    <x v="70"/>
  </r>
  <r>
    <n v="71"/>
    <s v="Tate, Bass and House"/>
    <s v="Organic object-oriented budgetary management"/>
    <x v="46"/>
    <n v="6484"/>
    <x v="1"/>
    <x v="70"/>
    <x v="1"/>
    <s v="USD"/>
    <n v="1575093600"/>
    <n v="1575439200"/>
    <b v="0"/>
    <x v="0"/>
    <s v="theater/plays"/>
    <x v="3"/>
    <x v="3"/>
    <n v="1.0806666666666667"/>
    <x v="71"/>
  </r>
  <r>
    <n v="72"/>
    <s v="Hampton, Lewis and Ray"/>
    <s v="Seamless coherent parallelism"/>
    <x v="60"/>
    <n v="4022"/>
    <x v="1"/>
    <x v="71"/>
    <x v="1"/>
    <s v="USD"/>
    <n v="1435726800"/>
    <n v="1438837200"/>
    <b v="0"/>
    <x v="0"/>
    <s v="film &amp; video/animation"/>
    <x v="4"/>
    <x v="10"/>
    <n v="6.7033333333333331"/>
    <x v="72"/>
  </r>
  <r>
    <n v="73"/>
    <s v="Collins-Goodman"/>
    <s v="Cross-platform even-keeled initiative"/>
    <x v="1"/>
    <n v="9253"/>
    <x v="1"/>
    <x v="39"/>
    <x v="1"/>
    <s v="USD"/>
    <n v="1480226400"/>
    <n v="1480485600"/>
    <b v="0"/>
    <x v="0"/>
    <s v="music/jazz"/>
    <x v="1"/>
    <x v="17"/>
    <n v="6.609285714285714"/>
    <x v="73"/>
  </r>
  <r>
    <n v="74"/>
    <s v="Davis-Michael"/>
    <s v="Progressive tertiary framework"/>
    <x v="61"/>
    <n v="4776"/>
    <x v="1"/>
    <x v="72"/>
    <x v="4"/>
    <s v="GBP"/>
    <n v="1459054800"/>
    <n v="1459141200"/>
    <b v="0"/>
    <x v="0"/>
    <s v="music/metal"/>
    <x v="1"/>
    <x v="16"/>
    <n v="1.2246153846153847"/>
    <x v="74"/>
  </r>
  <r>
    <n v="75"/>
    <s v="White, Torres and Bishop"/>
    <s v="Multi-layered dynamic protocol"/>
    <x v="62"/>
    <n v="14606"/>
    <x v="1"/>
    <x v="73"/>
    <x v="1"/>
    <s v="USD"/>
    <n v="1531630800"/>
    <n v="1532322000"/>
    <b v="0"/>
    <x v="0"/>
    <s v="photography/photography books"/>
    <x v="7"/>
    <x v="14"/>
    <n v="1.5057731958762886"/>
    <x v="75"/>
  </r>
  <r>
    <n v="76"/>
    <s v="Martin, Conway and Larsen"/>
    <s v="Horizontal next generation function"/>
    <x v="63"/>
    <n v="95993"/>
    <x v="0"/>
    <x v="74"/>
    <x v="1"/>
    <s v="USD"/>
    <n v="1421992800"/>
    <n v="1426222800"/>
    <b v="1"/>
    <x v="1"/>
    <s v="theater/plays"/>
    <x v="3"/>
    <x v="3"/>
    <n v="0.78106590724165992"/>
    <x v="76"/>
  </r>
  <r>
    <n v="77"/>
    <s v="Acevedo-Huffman"/>
    <s v="Pre-emptive impactful model"/>
    <x v="40"/>
    <n v="4460"/>
    <x v="0"/>
    <x v="75"/>
    <x v="1"/>
    <s v="USD"/>
    <n v="1285563600"/>
    <n v="1286773200"/>
    <b v="0"/>
    <x v="1"/>
    <s v="film &amp; video/animation"/>
    <x v="4"/>
    <x v="10"/>
    <n v="0.46947368421052632"/>
    <x v="77"/>
  </r>
  <r>
    <n v="78"/>
    <s v="Montgomery, Larson and Spencer"/>
    <s v="User-centric bifurcated knowledge user"/>
    <x v="6"/>
    <n v="13536"/>
    <x v="1"/>
    <x v="76"/>
    <x v="1"/>
    <s v="USD"/>
    <n v="1523854800"/>
    <n v="1523941200"/>
    <b v="0"/>
    <x v="0"/>
    <s v="publishing/translations"/>
    <x v="5"/>
    <x v="18"/>
    <n v="3.008"/>
    <x v="78"/>
  </r>
  <r>
    <n v="79"/>
    <s v="Soto LLC"/>
    <s v="Triple-buffered reciprocal project"/>
    <x v="64"/>
    <n v="40228"/>
    <x v="0"/>
    <x v="77"/>
    <x v="1"/>
    <s v="USD"/>
    <n v="1529125200"/>
    <n v="1529557200"/>
    <b v="0"/>
    <x v="0"/>
    <s v="theater/plays"/>
    <x v="3"/>
    <x v="3"/>
    <n v="0.6959861591695502"/>
    <x v="79"/>
  </r>
  <r>
    <n v="80"/>
    <s v="Sutton, Barrett and Tucker"/>
    <s v="Cross-platform needs-based approach"/>
    <x v="65"/>
    <n v="7012"/>
    <x v="1"/>
    <x v="78"/>
    <x v="1"/>
    <s v="USD"/>
    <n v="1503982800"/>
    <n v="1506574800"/>
    <b v="0"/>
    <x v="0"/>
    <s v="games/video games"/>
    <x v="6"/>
    <x v="11"/>
    <n v="6.374545454545455"/>
    <x v="80"/>
  </r>
  <r>
    <n v="81"/>
    <s v="Gomez, Bailey and Flores"/>
    <s v="User-friendly static contingency"/>
    <x v="66"/>
    <n v="37857"/>
    <x v="1"/>
    <x v="79"/>
    <x v="1"/>
    <s v="USD"/>
    <n v="1511416800"/>
    <n v="1513576800"/>
    <b v="0"/>
    <x v="0"/>
    <s v="music/rock"/>
    <x v="1"/>
    <x v="1"/>
    <n v="2.253392857142857"/>
    <x v="81"/>
  </r>
  <r>
    <n v="82"/>
    <s v="Porter-George"/>
    <s v="Reactive content-based framework"/>
    <x v="67"/>
    <n v="14973"/>
    <x v="1"/>
    <x v="80"/>
    <x v="4"/>
    <s v="GBP"/>
    <n v="1547704800"/>
    <n v="1548309600"/>
    <b v="0"/>
    <x v="1"/>
    <s v="games/video games"/>
    <x v="6"/>
    <x v="11"/>
    <n v="14.973000000000001"/>
    <x v="82"/>
  </r>
  <r>
    <n v="83"/>
    <s v="Fitzgerald PLC"/>
    <s v="Realigned user-facing concept"/>
    <x v="68"/>
    <n v="39996"/>
    <x v="0"/>
    <x v="81"/>
    <x v="1"/>
    <s v="USD"/>
    <n v="1469682000"/>
    <n v="1471582800"/>
    <b v="0"/>
    <x v="0"/>
    <s v="music/electric music"/>
    <x v="1"/>
    <x v="5"/>
    <n v="0.37590225563909774"/>
    <x v="83"/>
  </r>
  <r>
    <n v="84"/>
    <s v="Cisneros-Burton"/>
    <s v="Public-key zero tolerance orchestration"/>
    <x v="69"/>
    <n v="41564"/>
    <x v="1"/>
    <x v="82"/>
    <x v="1"/>
    <s v="USD"/>
    <n v="1343451600"/>
    <n v="1344315600"/>
    <b v="0"/>
    <x v="0"/>
    <s v="technology/wearables"/>
    <x v="2"/>
    <x v="8"/>
    <n v="1.3236942675159236"/>
    <x v="84"/>
  </r>
  <r>
    <n v="85"/>
    <s v="Hill, Lawson and Wilkinson"/>
    <s v="Multi-tiered eco-centric architecture"/>
    <x v="70"/>
    <n v="6430"/>
    <x v="1"/>
    <x v="83"/>
    <x v="2"/>
    <s v="AUD"/>
    <n v="1315717200"/>
    <n v="1316408400"/>
    <b v="0"/>
    <x v="0"/>
    <s v="music/indie rock"/>
    <x v="1"/>
    <x v="7"/>
    <n v="1.3122448979591836"/>
    <x v="85"/>
  </r>
  <r>
    <n v="86"/>
    <s v="Davis-Smith"/>
    <s v="Organic motivating firmware"/>
    <x v="71"/>
    <n v="12405"/>
    <x v="1"/>
    <x v="84"/>
    <x v="1"/>
    <s v="USD"/>
    <n v="1430715600"/>
    <n v="1431838800"/>
    <b v="1"/>
    <x v="0"/>
    <s v="theater/plays"/>
    <x v="3"/>
    <x v="3"/>
    <n v="1.6763513513513513"/>
    <x v="86"/>
  </r>
  <r>
    <n v="87"/>
    <s v="Farrell and Sons"/>
    <s v="Synergized 4thgeneration conglomeration"/>
    <x v="72"/>
    <n v="123040"/>
    <x v="0"/>
    <x v="85"/>
    <x v="2"/>
    <s v="AUD"/>
    <n v="1299564000"/>
    <n v="1300510800"/>
    <b v="0"/>
    <x v="1"/>
    <s v="music/rock"/>
    <x v="1"/>
    <x v="1"/>
    <n v="0.6198488664987406"/>
    <x v="87"/>
  </r>
  <r>
    <n v="88"/>
    <s v="Clark Group"/>
    <s v="Grass-roots fault-tolerant policy"/>
    <x v="73"/>
    <n v="12516"/>
    <x v="1"/>
    <x v="86"/>
    <x v="1"/>
    <s v="USD"/>
    <n v="1429160400"/>
    <n v="1431061200"/>
    <b v="0"/>
    <x v="0"/>
    <s v="publishing/translations"/>
    <x v="5"/>
    <x v="18"/>
    <n v="2.6074999999999999"/>
    <x v="88"/>
  </r>
  <r>
    <n v="89"/>
    <s v="White, Singleton and Zimmerman"/>
    <s v="Monitored scalable knowledgebase"/>
    <x v="74"/>
    <n v="8588"/>
    <x v="1"/>
    <x v="87"/>
    <x v="1"/>
    <s v="USD"/>
    <n v="1271307600"/>
    <n v="1271480400"/>
    <b v="0"/>
    <x v="0"/>
    <s v="theater/plays"/>
    <x v="3"/>
    <x v="3"/>
    <n v="2.5258823529411765"/>
    <x v="89"/>
  </r>
  <r>
    <n v="90"/>
    <s v="Kramer Group"/>
    <s v="Synergistic explicit parallelism"/>
    <x v="75"/>
    <n v="6132"/>
    <x v="0"/>
    <x v="88"/>
    <x v="1"/>
    <s v="USD"/>
    <n v="1456380000"/>
    <n v="1456380000"/>
    <b v="0"/>
    <x v="1"/>
    <s v="theater/plays"/>
    <x v="3"/>
    <x v="3"/>
    <n v="0.7861538461538462"/>
    <x v="90"/>
  </r>
  <r>
    <n v="91"/>
    <s v="Frazier, Patrick and Smith"/>
    <s v="Enhanced systemic analyzer"/>
    <x v="76"/>
    <n v="74688"/>
    <x v="0"/>
    <x v="89"/>
    <x v="6"/>
    <s v="EUR"/>
    <n v="1470459600"/>
    <n v="1472878800"/>
    <b v="0"/>
    <x v="0"/>
    <s v="publishing/translations"/>
    <x v="5"/>
    <x v="18"/>
    <n v="0.48404406999351912"/>
    <x v="91"/>
  </r>
  <r>
    <n v="92"/>
    <s v="Santos, Bell and Lloyd"/>
    <s v="Object-based analyzing knowledge user"/>
    <x v="77"/>
    <n v="51775"/>
    <x v="1"/>
    <x v="90"/>
    <x v="5"/>
    <s v="CHF"/>
    <n v="1277269200"/>
    <n v="1277355600"/>
    <b v="0"/>
    <x v="1"/>
    <s v="games/video games"/>
    <x v="6"/>
    <x v="11"/>
    <n v="2.5887500000000001"/>
    <x v="92"/>
  </r>
  <r>
    <n v="93"/>
    <s v="Hall and Sons"/>
    <s v="Pre-emptive radical architecture"/>
    <x v="78"/>
    <n v="65877"/>
    <x v="3"/>
    <x v="91"/>
    <x v="1"/>
    <s v="USD"/>
    <n v="1350709200"/>
    <n v="1351054800"/>
    <b v="0"/>
    <x v="1"/>
    <s v="theater/plays"/>
    <x v="3"/>
    <x v="3"/>
    <n v="0.60548713235294116"/>
    <x v="93"/>
  </r>
  <r>
    <n v="94"/>
    <s v="Hanson Inc"/>
    <s v="Grass-roots web-enabled contingency"/>
    <x v="49"/>
    <n v="8807"/>
    <x v="1"/>
    <x v="80"/>
    <x v="4"/>
    <s v="GBP"/>
    <n v="1554613200"/>
    <n v="1555563600"/>
    <b v="0"/>
    <x v="0"/>
    <s v="technology/web"/>
    <x v="2"/>
    <x v="2"/>
    <n v="3.036896551724138"/>
    <x v="94"/>
  </r>
  <r>
    <n v="95"/>
    <s v="Sanchez LLC"/>
    <s v="Stand-alone system-worthy standardization"/>
    <x v="79"/>
    <n v="1017"/>
    <x v="1"/>
    <x v="11"/>
    <x v="1"/>
    <s v="USD"/>
    <n v="1571029200"/>
    <n v="1571634000"/>
    <b v="0"/>
    <x v="0"/>
    <s v="film &amp; video/documentary"/>
    <x v="4"/>
    <x v="4"/>
    <n v="1.1299999999999999"/>
    <x v="95"/>
  </r>
  <r>
    <n v="96"/>
    <s v="Howard Ltd"/>
    <s v="Down-sized systematic policy"/>
    <x v="80"/>
    <n v="151513"/>
    <x v="1"/>
    <x v="92"/>
    <x v="1"/>
    <s v="USD"/>
    <n v="1299736800"/>
    <n v="1300856400"/>
    <b v="0"/>
    <x v="0"/>
    <s v="theater/plays"/>
    <x v="3"/>
    <x v="3"/>
    <n v="2.1737876614060259"/>
    <x v="96"/>
  </r>
  <r>
    <n v="97"/>
    <s v="Stewart LLC"/>
    <s v="Cloned bi-directional architecture"/>
    <x v="81"/>
    <n v="12047"/>
    <x v="1"/>
    <x v="86"/>
    <x v="1"/>
    <s v="USD"/>
    <n v="1435208400"/>
    <n v="1439874000"/>
    <b v="0"/>
    <x v="0"/>
    <s v="food/food trucks"/>
    <x v="0"/>
    <x v="0"/>
    <n v="9.2669230769230762"/>
    <x v="97"/>
  </r>
  <r>
    <n v="98"/>
    <s v="Arias, Allen and Miller"/>
    <s v="Seamless transitional portal"/>
    <x v="82"/>
    <n v="32951"/>
    <x v="0"/>
    <x v="93"/>
    <x v="2"/>
    <s v="AUD"/>
    <n v="1437973200"/>
    <n v="1438318800"/>
    <b v="0"/>
    <x v="0"/>
    <s v="games/video games"/>
    <x v="6"/>
    <x v="11"/>
    <n v="0.33692229038854804"/>
    <x v="98"/>
  </r>
  <r>
    <n v="99"/>
    <s v="Baker-Morris"/>
    <s v="Fully-configurable motivating approach"/>
    <x v="4"/>
    <n v="14951"/>
    <x v="1"/>
    <x v="55"/>
    <x v="1"/>
    <s v="USD"/>
    <n v="1416895200"/>
    <n v="1419400800"/>
    <b v="0"/>
    <x v="0"/>
    <s v="theater/plays"/>
    <x v="3"/>
    <x v="3"/>
    <n v="1.9672368421052631"/>
    <x v="99"/>
  </r>
  <r>
    <n v="100"/>
    <s v="Tucker, Fox and Green"/>
    <s v="Upgradable fault-tolerant approach"/>
    <x v="0"/>
    <n v="1"/>
    <x v="0"/>
    <x v="49"/>
    <x v="1"/>
    <s v="USD"/>
    <n v="1319000400"/>
    <n v="1320555600"/>
    <b v="0"/>
    <x v="0"/>
    <s v="theater/plays"/>
    <x v="3"/>
    <x v="3"/>
    <n v="0.01"/>
    <x v="100"/>
  </r>
  <r>
    <n v="101"/>
    <s v="Douglas LLC"/>
    <s v="Reduced heuristic moratorium"/>
    <x v="79"/>
    <n v="9193"/>
    <x v="1"/>
    <x v="55"/>
    <x v="1"/>
    <s v="USD"/>
    <n v="1424498400"/>
    <n v="1425103200"/>
    <b v="0"/>
    <x v="1"/>
    <s v="music/electric music"/>
    <x v="1"/>
    <x v="5"/>
    <n v="10.214444444444444"/>
    <x v="101"/>
  </r>
  <r>
    <n v="102"/>
    <s v="Garcia Inc"/>
    <s v="Front-line web-enabled model"/>
    <x v="41"/>
    <n v="10422"/>
    <x v="1"/>
    <x v="94"/>
    <x v="1"/>
    <s v="USD"/>
    <n v="1526274000"/>
    <n v="1526878800"/>
    <b v="0"/>
    <x v="1"/>
    <s v="technology/wearables"/>
    <x v="2"/>
    <x v="8"/>
    <n v="2.8167567567567566"/>
    <x v="102"/>
  </r>
  <r>
    <n v="103"/>
    <s v="Frye, Hunt and Powell"/>
    <s v="Polarized incremental emulation"/>
    <x v="83"/>
    <n v="2461"/>
    <x v="0"/>
    <x v="95"/>
    <x v="6"/>
    <s v="EUR"/>
    <n v="1287896400"/>
    <n v="1288674000"/>
    <b v="0"/>
    <x v="0"/>
    <s v="music/electric music"/>
    <x v="1"/>
    <x v="5"/>
    <n v="0.24610000000000001"/>
    <x v="103"/>
  </r>
  <r>
    <n v="104"/>
    <s v="Smith, Wells and Nguyen"/>
    <s v="Self-enabling grid-enabled initiative"/>
    <x v="84"/>
    <n v="170623"/>
    <x v="1"/>
    <x v="96"/>
    <x v="1"/>
    <s v="USD"/>
    <n v="1495515600"/>
    <n v="1495602000"/>
    <b v="0"/>
    <x v="0"/>
    <s v="music/indie rock"/>
    <x v="1"/>
    <x v="7"/>
    <n v="1.4314010067114094"/>
    <x v="104"/>
  </r>
  <r>
    <n v="105"/>
    <s v="Charles-Johnson"/>
    <s v="Total fresh-thinking system engine"/>
    <x v="85"/>
    <n v="9829"/>
    <x v="1"/>
    <x v="97"/>
    <x v="1"/>
    <s v="USD"/>
    <n v="1364878800"/>
    <n v="1366434000"/>
    <b v="0"/>
    <x v="0"/>
    <s v="technology/web"/>
    <x v="2"/>
    <x v="2"/>
    <n v="1.4454411764705883"/>
    <x v="105"/>
  </r>
  <r>
    <n v="106"/>
    <s v="Brandt, Carter and Wood"/>
    <s v="Ameliorated clear-thinking circuit"/>
    <x v="61"/>
    <n v="14006"/>
    <x v="1"/>
    <x v="98"/>
    <x v="1"/>
    <s v="USD"/>
    <n v="1567918800"/>
    <n v="1568350800"/>
    <b v="0"/>
    <x v="0"/>
    <s v="theater/plays"/>
    <x v="3"/>
    <x v="3"/>
    <n v="3.5912820512820511"/>
    <x v="106"/>
  </r>
  <r>
    <n v="107"/>
    <s v="Tucker, Schmidt and Reid"/>
    <s v="Multi-layered encompassing installation"/>
    <x v="26"/>
    <n v="6527"/>
    <x v="1"/>
    <x v="99"/>
    <x v="1"/>
    <s v="USD"/>
    <n v="1524459600"/>
    <n v="1525928400"/>
    <b v="0"/>
    <x v="1"/>
    <s v="theater/plays"/>
    <x v="3"/>
    <x v="3"/>
    <n v="1.8648571428571428"/>
    <x v="107"/>
  </r>
  <r>
    <n v="108"/>
    <s v="Decker Inc"/>
    <s v="Universal encompassing implementation"/>
    <x v="42"/>
    <n v="8929"/>
    <x v="1"/>
    <x v="100"/>
    <x v="1"/>
    <s v="USD"/>
    <n v="1333688400"/>
    <n v="1336885200"/>
    <b v="0"/>
    <x v="0"/>
    <s v="film &amp; video/documentary"/>
    <x v="4"/>
    <x v="4"/>
    <n v="5.9526666666666666"/>
    <x v="108"/>
  </r>
  <r>
    <n v="109"/>
    <s v="Romero and Sons"/>
    <s v="Object-based client-server application"/>
    <x v="5"/>
    <n v="3079"/>
    <x v="0"/>
    <x v="101"/>
    <x v="1"/>
    <s v="USD"/>
    <n v="1389506400"/>
    <n v="1389679200"/>
    <b v="0"/>
    <x v="0"/>
    <s v="film &amp; video/television"/>
    <x v="4"/>
    <x v="19"/>
    <n v="0.5921153846153846"/>
    <x v="109"/>
  </r>
  <r>
    <n v="110"/>
    <s v="Castillo-Carey"/>
    <s v="Cross-platform solution-oriented process improvement"/>
    <x v="86"/>
    <n v="21307"/>
    <x v="0"/>
    <x v="102"/>
    <x v="1"/>
    <s v="USD"/>
    <n v="1536642000"/>
    <n v="1538283600"/>
    <b v="0"/>
    <x v="0"/>
    <s v="food/food trucks"/>
    <x v="0"/>
    <x v="0"/>
    <n v="0.14962780898876404"/>
    <x v="110"/>
  </r>
  <r>
    <n v="111"/>
    <s v="Hart-Briggs"/>
    <s v="Re-engineered user-facing approach"/>
    <x v="87"/>
    <n v="73653"/>
    <x v="1"/>
    <x v="103"/>
    <x v="1"/>
    <s v="USD"/>
    <n v="1348290000"/>
    <n v="1348808400"/>
    <b v="0"/>
    <x v="0"/>
    <s v="publishing/radio &amp; podcasts"/>
    <x v="5"/>
    <x v="15"/>
    <n v="1.1995602605863191"/>
    <x v="111"/>
  </r>
  <r>
    <n v="112"/>
    <s v="Jones-Meyer"/>
    <s v="Re-engineered client-driven hub"/>
    <x v="53"/>
    <n v="12635"/>
    <x v="1"/>
    <x v="104"/>
    <x v="2"/>
    <s v="AUD"/>
    <n v="1408856400"/>
    <n v="1410152400"/>
    <b v="0"/>
    <x v="0"/>
    <s v="technology/web"/>
    <x v="2"/>
    <x v="2"/>
    <n v="2.6882978723404256"/>
    <x v="112"/>
  </r>
  <r>
    <n v="113"/>
    <s v="Wright, Hartman and Yu"/>
    <s v="User-friendly tertiary array"/>
    <x v="88"/>
    <n v="12437"/>
    <x v="1"/>
    <x v="54"/>
    <x v="1"/>
    <s v="USD"/>
    <n v="1505192400"/>
    <n v="1505797200"/>
    <b v="0"/>
    <x v="0"/>
    <s v="food/food trucks"/>
    <x v="0"/>
    <x v="0"/>
    <n v="3.7687878787878786"/>
    <x v="113"/>
  </r>
  <r>
    <n v="114"/>
    <s v="Harper-Davis"/>
    <s v="Robust heuristic encoding"/>
    <x v="89"/>
    <n v="13816"/>
    <x v="1"/>
    <x v="105"/>
    <x v="1"/>
    <s v="USD"/>
    <n v="1554786000"/>
    <n v="1554872400"/>
    <b v="0"/>
    <x v="1"/>
    <s v="technology/wearables"/>
    <x v="2"/>
    <x v="8"/>
    <n v="7.2715789473684209"/>
    <x v="114"/>
  </r>
  <r>
    <n v="115"/>
    <s v="Barrett PLC"/>
    <s v="Team-oriented clear-thinking capacity"/>
    <x v="90"/>
    <n v="145382"/>
    <x v="0"/>
    <x v="106"/>
    <x v="6"/>
    <s v="EUR"/>
    <n v="1510898400"/>
    <n v="1513922400"/>
    <b v="0"/>
    <x v="0"/>
    <s v="publishing/fiction"/>
    <x v="5"/>
    <x v="13"/>
    <n v="0.87211757648470301"/>
    <x v="115"/>
  </r>
  <r>
    <n v="116"/>
    <s v="David-Clark"/>
    <s v="De-engineered motivating standardization"/>
    <x v="44"/>
    <n v="6336"/>
    <x v="0"/>
    <x v="107"/>
    <x v="1"/>
    <s v="USD"/>
    <n v="1442552400"/>
    <n v="1442638800"/>
    <b v="0"/>
    <x v="0"/>
    <s v="theater/plays"/>
    <x v="3"/>
    <x v="3"/>
    <n v="0.88"/>
    <x v="116"/>
  </r>
  <r>
    <n v="117"/>
    <s v="Chaney-Dennis"/>
    <s v="Business-focused 24hour groupware"/>
    <x v="70"/>
    <n v="8523"/>
    <x v="1"/>
    <x v="108"/>
    <x v="1"/>
    <s v="USD"/>
    <n v="1316667600"/>
    <n v="1317186000"/>
    <b v="0"/>
    <x v="0"/>
    <s v="film &amp; video/television"/>
    <x v="4"/>
    <x v="19"/>
    <n v="1.7393877551020409"/>
    <x v="117"/>
  </r>
  <r>
    <n v="118"/>
    <s v="Robinson, Lopez and Christensen"/>
    <s v="Organic next generation protocol"/>
    <x v="91"/>
    <n v="6351"/>
    <x v="1"/>
    <x v="109"/>
    <x v="1"/>
    <s v="USD"/>
    <n v="1390716000"/>
    <n v="1391234400"/>
    <b v="0"/>
    <x v="0"/>
    <s v="photography/photography books"/>
    <x v="7"/>
    <x v="14"/>
    <n v="1.1761111111111111"/>
    <x v="118"/>
  </r>
  <r>
    <n v="119"/>
    <s v="Clark and Sons"/>
    <s v="Reverse-engineered full-range Internet solution"/>
    <x v="92"/>
    <n v="10748"/>
    <x v="1"/>
    <x v="110"/>
    <x v="1"/>
    <s v="USD"/>
    <n v="1402894800"/>
    <n v="1404363600"/>
    <b v="0"/>
    <x v="1"/>
    <s v="film &amp; video/documentary"/>
    <x v="4"/>
    <x v="4"/>
    <n v="2.1496"/>
    <x v="119"/>
  </r>
  <r>
    <n v="120"/>
    <s v="Vega Group"/>
    <s v="Synchronized regional synergy"/>
    <x v="93"/>
    <n v="112272"/>
    <x v="1"/>
    <x v="111"/>
    <x v="1"/>
    <s v="USD"/>
    <n v="1429246800"/>
    <n v="1429592400"/>
    <b v="0"/>
    <x v="1"/>
    <s v="games/mobile games"/>
    <x v="6"/>
    <x v="20"/>
    <n v="1.4949667110519307"/>
    <x v="120"/>
  </r>
  <r>
    <n v="121"/>
    <s v="Brown-Brown"/>
    <s v="Multi-lateral homogeneous success"/>
    <x v="94"/>
    <n v="99361"/>
    <x v="1"/>
    <x v="112"/>
    <x v="1"/>
    <s v="USD"/>
    <n v="1412485200"/>
    <n v="1413608400"/>
    <b v="0"/>
    <x v="0"/>
    <s v="games/video games"/>
    <x v="6"/>
    <x v="11"/>
    <n v="2.1933995584988963"/>
    <x v="121"/>
  </r>
  <r>
    <n v="122"/>
    <s v="Taylor PLC"/>
    <s v="Seamless zero-defect solution"/>
    <x v="95"/>
    <n v="88055"/>
    <x v="0"/>
    <x v="113"/>
    <x v="1"/>
    <s v="USD"/>
    <n v="1417068000"/>
    <n v="1419400800"/>
    <b v="0"/>
    <x v="0"/>
    <s v="publishing/fiction"/>
    <x v="5"/>
    <x v="13"/>
    <n v="0.64367690058479532"/>
    <x v="122"/>
  </r>
  <r>
    <n v="123"/>
    <s v="Edwards-Lewis"/>
    <s v="Enhanced scalable concept"/>
    <x v="96"/>
    <n v="33092"/>
    <x v="0"/>
    <x v="114"/>
    <x v="0"/>
    <s v="CAD"/>
    <n v="1448344800"/>
    <n v="1448604000"/>
    <b v="1"/>
    <x v="0"/>
    <s v="theater/plays"/>
    <x v="3"/>
    <x v="3"/>
    <n v="0.18622397298818233"/>
    <x v="123"/>
  </r>
  <r>
    <n v="124"/>
    <s v="Stanton, Neal and Rodriguez"/>
    <s v="Polarized uniform software"/>
    <x v="97"/>
    <n v="9562"/>
    <x v="1"/>
    <x v="115"/>
    <x v="6"/>
    <s v="EUR"/>
    <n v="1557723600"/>
    <n v="1562302800"/>
    <b v="0"/>
    <x v="0"/>
    <s v="photography/photography books"/>
    <x v="7"/>
    <x v="14"/>
    <n v="3.6776923076923076"/>
    <x v="124"/>
  </r>
  <r>
    <n v="125"/>
    <s v="Pratt LLC"/>
    <s v="Stand-alone web-enabled moderator"/>
    <x v="98"/>
    <n v="8475"/>
    <x v="1"/>
    <x v="80"/>
    <x v="1"/>
    <s v="USD"/>
    <n v="1537333200"/>
    <n v="1537678800"/>
    <b v="0"/>
    <x v="0"/>
    <s v="theater/plays"/>
    <x v="3"/>
    <x v="3"/>
    <n v="1.5990566037735849"/>
    <x v="125"/>
  </r>
  <r>
    <n v="126"/>
    <s v="Gross PLC"/>
    <s v="Proactive methodical benchmark"/>
    <x v="99"/>
    <n v="69617"/>
    <x v="0"/>
    <x v="116"/>
    <x v="1"/>
    <s v="USD"/>
    <n v="1471150800"/>
    <n v="1473570000"/>
    <b v="0"/>
    <x v="1"/>
    <s v="theater/plays"/>
    <x v="3"/>
    <x v="3"/>
    <n v="0.38633185349611543"/>
    <x v="126"/>
  </r>
  <r>
    <n v="127"/>
    <s v="Martinez, Gomez and Dalton"/>
    <s v="Team-oriented 6thgeneration matrix"/>
    <x v="100"/>
    <n v="53067"/>
    <x v="0"/>
    <x v="117"/>
    <x v="0"/>
    <s v="CAD"/>
    <n v="1273640400"/>
    <n v="1273899600"/>
    <b v="0"/>
    <x v="0"/>
    <s v="theater/plays"/>
    <x v="3"/>
    <x v="3"/>
    <n v="0.51421511627906979"/>
    <x v="127"/>
  </r>
  <r>
    <n v="128"/>
    <s v="Allen-Curtis"/>
    <s v="Phased human-resource core"/>
    <x v="101"/>
    <n v="42596"/>
    <x v="3"/>
    <x v="118"/>
    <x v="1"/>
    <s v="USD"/>
    <n v="1282885200"/>
    <n v="1284008400"/>
    <b v="0"/>
    <x v="0"/>
    <s v="music/rock"/>
    <x v="1"/>
    <x v="1"/>
    <n v="0.60334277620396604"/>
    <x v="128"/>
  </r>
  <r>
    <n v="129"/>
    <s v="Morgan-Martinez"/>
    <s v="Mandatory tertiary implementation"/>
    <x v="102"/>
    <n v="4756"/>
    <x v="3"/>
    <x v="12"/>
    <x v="2"/>
    <s v="AUD"/>
    <n v="1422943200"/>
    <n v="1425103200"/>
    <b v="0"/>
    <x v="0"/>
    <s v="food/food trucks"/>
    <x v="0"/>
    <x v="0"/>
    <n v="3.2026936026936029E-2"/>
    <x v="129"/>
  </r>
  <r>
    <n v="130"/>
    <s v="Luna, Anderson and Fox"/>
    <s v="Secured directional encryption"/>
    <x v="103"/>
    <n v="14925"/>
    <x v="1"/>
    <x v="119"/>
    <x v="3"/>
    <s v="DKK"/>
    <n v="1319605200"/>
    <n v="1320991200"/>
    <b v="0"/>
    <x v="0"/>
    <s v="film &amp; video/drama"/>
    <x v="4"/>
    <x v="6"/>
    <n v="1.5546875"/>
    <x v="130"/>
  </r>
  <r>
    <n v="131"/>
    <s v="Fleming, Zhang and Henderson"/>
    <s v="Distributed 5thgeneration implementation"/>
    <x v="104"/>
    <n v="166116"/>
    <x v="1"/>
    <x v="120"/>
    <x v="4"/>
    <s v="GBP"/>
    <n v="1385704800"/>
    <n v="1386828000"/>
    <b v="0"/>
    <x v="0"/>
    <s v="technology/web"/>
    <x v="2"/>
    <x v="2"/>
    <n v="1.0085974499089254"/>
    <x v="131"/>
  </r>
  <r>
    <n v="132"/>
    <s v="Flowers and Sons"/>
    <s v="Virtual static core"/>
    <x v="88"/>
    <n v="3834"/>
    <x v="1"/>
    <x v="121"/>
    <x v="1"/>
    <s v="USD"/>
    <n v="1515736800"/>
    <n v="1517119200"/>
    <b v="0"/>
    <x v="1"/>
    <s v="theater/plays"/>
    <x v="3"/>
    <x v="3"/>
    <n v="1.1618181818181819"/>
    <x v="132"/>
  </r>
  <r>
    <n v="133"/>
    <s v="Gates PLC"/>
    <s v="Secured content-based product"/>
    <x v="6"/>
    <n v="13985"/>
    <x v="1"/>
    <x v="122"/>
    <x v="1"/>
    <s v="USD"/>
    <n v="1313125200"/>
    <n v="1315026000"/>
    <b v="0"/>
    <x v="0"/>
    <s v="music/world music"/>
    <x v="1"/>
    <x v="21"/>
    <n v="3.1077777777777778"/>
    <x v="133"/>
  </r>
  <r>
    <n v="134"/>
    <s v="Caldwell LLC"/>
    <s v="Secured executive concept"/>
    <x v="105"/>
    <n v="89288"/>
    <x v="0"/>
    <x v="123"/>
    <x v="5"/>
    <s v="CHF"/>
    <n v="1308459600"/>
    <n v="1312693200"/>
    <b v="0"/>
    <x v="1"/>
    <s v="film &amp; video/documentary"/>
    <x v="4"/>
    <x v="4"/>
    <n v="0.89736683417085428"/>
    <x v="134"/>
  </r>
  <r>
    <n v="135"/>
    <s v="Le, Burton and Evans"/>
    <s v="Balanced zero-defect software"/>
    <x v="106"/>
    <n v="5488"/>
    <x v="0"/>
    <x v="124"/>
    <x v="1"/>
    <s v="USD"/>
    <n v="1362636000"/>
    <n v="1363064400"/>
    <b v="0"/>
    <x v="1"/>
    <s v="theater/plays"/>
    <x v="3"/>
    <x v="3"/>
    <n v="0.71272727272727276"/>
    <x v="135"/>
  </r>
  <r>
    <n v="136"/>
    <s v="Briggs PLC"/>
    <s v="Distributed context-sensitive flexibility"/>
    <x v="107"/>
    <n v="2721"/>
    <x v="3"/>
    <x v="125"/>
    <x v="1"/>
    <s v="USD"/>
    <n v="1402117200"/>
    <n v="1403154000"/>
    <b v="0"/>
    <x v="1"/>
    <s v="film &amp; video/drama"/>
    <x v="4"/>
    <x v="6"/>
    <n v="3.2862318840579711E-2"/>
    <x v="136"/>
  </r>
  <r>
    <n v="137"/>
    <s v="Hudson-Nguyen"/>
    <s v="Down-sized disintermediate support"/>
    <x v="37"/>
    <n v="4712"/>
    <x v="1"/>
    <x v="126"/>
    <x v="1"/>
    <s v="USD"/>
    <n v="1286341200"/>
    <n v="1286859600"/>
    <b v="0"/>
    <x v="0"/>
    <s v="publishing/nonfiction"/>
    <x v="5"/>
    <x v="9"/>
    <n v="2.617777777777778"/>
    <x v="137"/>
  </r>
  <r>
    <n v="138"/>
    <s v="Hogan Ltd"/>
    <s v="Stand-alone mission-critical moratorium"/>
    <x v="103"/>
    <n v="9216"/>
    <x v="0"/>
    <x v="127"/>
    <x v="1"/>
    <s v="USD"/>
    <n v="1348808400"/>
    <n v="1349326800"/>
    <b v="0"/>
    <x v="0"/>
    <s v="games/mobile games"/>
    <x v="6"/>
    <x v="20"/>
    <n v="0.96"/>
    <x v="138"/>
  </r>
  <r>
    <n v="139"/>
    <s v="Hamilton, Wright and Chavez"/>
    <s v="Down-sized empowering protocol"/>
    <x v="108"/>
    <n v="19246"/>
    <x v="0"/>
    <x v="128"/>
    <x v="1"/>
    <s v="USD"/>
    <n v="1429592400"/>
    <n v="1430974800"/>
    <b v="0"/>
    <x v="1"/>
    <s v="technology/wearables"/>
    <x v="2"/>
    <x v="8"/>
    <n v="0.20896851248642778"/>
    <x v="139"/>
  </r>
  <r>
    <n v="140"/>
    <s v="Bautista-Cross"/>
    <s v="Fully-configurable coherent Internet solution"/>
    <x v="20"/>
    <n v="12274"/>
    <x v="1"/>
    <x v="129"/>
    <x v="1"/>
    <s v="USD"/>
    <n v="1519538400"/>
    <n v="1519970400"/>
    <b v="0"/>
    <x v="0"/>
    <s v="film &amp; video/documentary"/>
    <x v="4"/>
    <x v="4"/>
    <n v="2.2316363636363636"/>
    <x v="140"/>
  </r>
  <r>
    <n v="141"/>
    <s v="Jackson LLC"/>
    <s v="Distributed motivating algorithm"/>
    <x v="109"/>
    <n v="65323"/>
    <x v="1"/>
    <x v="130"/>
    <x v="1"/>
    <s v="USD"/>
    <n v="1434085200"/>
    <n v="1434603600"/>
    <b v="0"/>
    <x v="0"/>
    <s v="technology/web"/>
    <x v="2"/>
    <x v="2"/>
    <n v="1.0159097978227061"/>
    <x v="141"/>
  </r>
  <r>
    <n v="142"/>
    <s v="Figueroa Ltd"/>
    <s v="Expanded solution-oriented benchmark"/>
    <x v="92"/>
    <n v="11502"/>
    <x v="1"/>
    <x v="124"/>
    <x v="1"/>
    <s v="USD"/>
    <n v="1333688400"/>
    <n v="1337230800"/>
    <b v="0"/>
    <x v="0"/>
    <s v="technology/web"/>
    <x v="2"/>
    <x v="2"/>
    <n v="2.3003999999999998"/>
    <x v="142"/>
  </r>
  <r>
    <n v="143"/>
    <s v="Avila-Jones"/>
    <s v="Implemented discrete secured line"/>
    <x v="91"/>
    <n v="7322"/>
    <x v="1"/>
    <x v="131"/>
    <x v="1"/>
    <s v="USD"/>
    <n v="1277701200"/>
    <n v="1279429200"/>
    <b v="0"/>
    <x v="0"/>
    <s v="music/indie rock"/>
    <x v="1"/>
    <x v="7"/>
    <n v="1.355925925925926"/>
    <x v="143"/>
  </r>
  <r>
    <n v="144"/>
    <s v="Martin, Lopez and Hunter"/>
    <s v="Multi-lateral actuating installation"/>
    <x v="25"/>
    <n v="11619"/>
    <x v="1"/>
    <x v="18"/>
    <x v="1"/>
    <s v="USD"/>
    <n v="1560747600"/>
    <n v="1561438800"/>
    <b v="0"/>
    <x v="0"/>
    <s v="theater/plays"/>
    <x v="3"/>
    <x v="3"/>
    <n v="1.2909999999999999"/>
    <x v="144"/>
  </r>
  <r>
    <n v="145"/>
    <s v="Fields-Moore"/>
    <s v="Secured reciprocal array"/>
    <x v="110"/>
    <n v="59128"/>
    <x v="1"/>
    <x v="132"/>
    <x v="5"/>
    <s v="CHF"/>
    <n v="1410066000"/>
    <n v="1410498000"/>
    <b v="0"/>
    <x v="0"/>
    <s v="technology/wearables"/>
    <x v="2"/>
    <x v="8"/>
    <n v="2.3651200000000001"/>
    <x v="145"/>
  </r>
  <r>
    <n v="146"/>
    <s v="Harris-Golden"/>
    <s v="Optional bandwidth-monitored middleware"/>
    <x v="35"/>
    <n v="1518"/>
    <x v="3"/>
    <x v="133"/>
    <x v="1"/>
    <s v="USD"/>
    <n v="1320732000"/>
    <n v="1322460000"/>
    <b v="0"/>
    <x v="0"/>
    <s v="theater/plays"/>
    <x v="3"/>
    <x v="3"/>
    <n v="0.17249999999999999"/>
    <x v="146"/>
  </r>
  <r>
    <n v="147"/>
    <s v="Moss, Norman and Dunlap"/>
    <s v="Upgradable upward-trending workforce"/>
    <x v="111"/>
    <n v="9337"/>
    <x v="1"/>
    <x v="134"/>
    <x v="1"/>
    <s v="USD"/>
    <n v="1465794000"/>
    <n v="1466312400"/>
    <b v="0"/>
    <x v="1"/>
    <s v="theater/plays"/>
    <x v="3"/>
    <x v="3"/>
    <n v="1.1249397590361445"/>
    <x v="147"/>
  </r>
  <r>
    <n v="148"/>
    <s v="White, Larson and Wright"/>
    <s v="Upgradable hybrid capability"/>
    <x v="29"/>
    <n v="11255"/>
    <x v="1"/>
    <x v="37"/>
    <x v="1"/>
    <s v="USD"/>
    <n v="1500958800"/>
    <n v="1501736400"/>
    <b v="0"/>
    <x v="0"/>
    <s v="technology/wearables"/>
    <x v="2"/>
    <x v="8"/>
    <n v="1.2102150537634409"/>
    <x v="148"/>
  </r>
  <r>
    <n v="149"/>
    <s v="Payne, Oliver and Burch"/>
    <s v="Managed fresh-thinking flexibility"/>
    <x v="8"/>
    <n v="13632"/>
    <x v="1"/>
    <x v="135"/>
    <x v="1"/>
    <s v="USD"/>
    <n v="1357020000"/>
    <n v="1361512800"/>
    <b v="0"/>
    <x v="0"/>
    <s v="music/indie rock"/>
    <x v="1"/>
    <x v="7"/>
    <n v="2.1987096774193549"/>
    <x v="149"/>
  </r>
  <r>
    <n v="150"/>
    <s v="Brown, Palmer and Pace"/>
    <s v="Networked stable workforce"/>
    <x v="0"/>
    <n v="1"/>
    <x v="0"/>
    <x v="49"/>
    <x v="1"/>
    <s v="USD"/>
    <n v="1544940000"/>
    <n v="1545026400"/>
    <b v="0"/>
    <x v="0"/>
    <s v="music/rock"/>
    <x v="1"/>
    <x v="1"/>
    <n v="0.01"/>
    <x v="100"/>
  </r>
  <r>
    <n v="151"/>
    <s v="Parker LLC"/>
    <s v="Customizable intermediate extranet"/>
    <x v="112"/>
    <n v="88037"/>
    <x v="0"/>
    <x v="50"/>
    <x v="1"/>
    <s v="USD"/>
    <n v="1402290000"/>
    <n v="1406696400"/>
    <b v="0"/>
    <x v="0"/>
    <s v="music/electric music"/>
    <x v="1"/>
    <x v="5"/>
    <n v="0.64166909620991253"/>
    <x v="150"/>
  </r>
  <r>
    <n v="152"/>
    <s v="Bowen, Mcdonald and Hall"/>
    <s v="User-centric fault-tolerant task-force"/>
    <x v="113"/>
    <n v="175573"/>
    <x v="1"/>
    <x v="136"/>
    <x v="1"/>
    <s v="USD"/>
    <n v="1487311200"/>
    <n v="1487916000"/>
    <b v="0"/>
    <x v="0"/>
    <s v="music/indie rock"/>
    <x v="1"/>
    <x v="7"/>
    <n v="4.2306746987951804"/>
    <x v="151"/>
  </r>
  <r>
    <n v="153"/>
    <s v="Whitehead, Bell and Hughes"/>
    <s v="Multi-tiered radical definition"/>
    <x v="114"/>
    <n v="176112"/>
    <x v="0"/>
    <x v="137"/>
    <x v="1"/>
    <s v="USD"/>
    <n v="1350622800"/>
    <n v="1351141200"/>
    <b v="0"/>
    <x v="0"/>
    <s v="theater/plays"/>
    <x v="3"/>
    <x v="3"/>
    <n v="0.92984160506863778"/>
    <x v="152"/>
  </r>
  <r>
    <n v="154"/>
    <s v="Rodriguez-Brown"/>
    <s v="Devolved foreground benchmark"/>
    <x v="115"/>
    <n v="100650"/>
    <x v="0"/>
    <x v="138"/>
    <x v="1"/>
    <s v="USD"/>
    <n v="1463029200"/>
    <n v="1465016400"/>
    <b v="0"/>
    <x v="1"/>
    <s v="music/indie rock"/>
    <x v="1"/>
    <x v="7"/>
    <n v="0.58756567425569173"/>
    <x v="153"/>
  </r>
  <r>
    <n v="155"/>
    <s v="Hall-Schaefer"/>
    <s v="Distributed eco-centric methodology"/>
    <x v="116"/>
    <n v="90706"/>
    <x v="0"/>
    <x v="139"/>
    <x v="1"/>
    <s v="USD"/>
    <n v="1269493200"/>
    <n v="1270789200"/>
    <b v="0"/>
    <x v="0"/>
    <s v="theater/plays"/>
    <x v="3"/>
    <x v="3"/>
    <n v="0.65022222222222226"/>
    <x v="154"/>
  </r>
  <r>
    <n v="156"/>
    <s v="Meza-Rogers"/>
    <s v="Streamlined encompassing encryption"/>
    <x v="117"/>
    <n v="26914"/>
    <x v="3"/>
    <x v="140"/>
    <x v="2"/>
    <s v="AUD"/>
    <n v="1570251600"/>
    <n v="1572325200"/>
    <b v="0"/>
    <x v="0"/>
    <s v="music/rock"/>
    <x v="1"/>
    <x v="1"/>
    <n v="0.73939560439560437"/>
    <x v="155"/>
  </r>
  <r>
    <n v="157"/>
    <s v="Curtis-Curtis"/>
    <s v="User-friendly reciprocal initiative"/>
    <x v="3"/>
    <n v="2212"/>
    <x v="0"/>
    <x v="141"/>
    <x v="2"/>
    <s v="AUD"/>
    <n v="1388383200"/>
    <n v="1389420000"/>
    <b v="0"/>
    <x v="0"/>
    <s v="photography/photography books"/>
    <x v="7"/>
    <x v="14"/>
    <n v="0.52666666666666662"/>
    <x v="156"/>
  </r>
  <r>
    <n v="158"/>
    <s v="Carlson Inc"/>
    <s v="Ergonomic fresh-thinking installation"/>
    <x v="118"/>
    <n v="4640"/>
    <x v="1"/>
    <x v="142"/>
    <x v="1"/>
    <s v="USD"/>
    <n v="1449554400"/>
    <n v="1449640800"/>
    <b v="0"/>
    <x v="0"/>
    <s v="music/rock"/>
    <x v="1"/>
    <x v="1"/>
    <n v="2.2095238095238097"/>
    <x v="157"/>
  </r>
  <r>
    <n v="159"/>
    <s v="Clarke, Anderson and Lee"/>
    <s v="Robust explicit hardware"/>
    <x v="119"/>
    <n v="191222"/>
    <x v="1"/>
    <x v="143"/>
    <x v="1"/>
    <s v="USD"/>
    <n v="1553662800"/>
    <n v="1555218000"/>
    <b v="0"/>
    <x v="1"/>
    <s v="theater/plays"/>
    <x v="3"/>
    <x v="3"/>
    <n v="1.0001150627615063"/>
    <x v="158"/>
  </r>
  <r>
    <n v="160"/>
    <s v="Evans Group"/>
    <s v="Stand-alone actuating support"/>
    <x v="48"/>
    <n v="12985"/>
    <x v="1"/>
    <x v="55"/>
    <x v="1"/>
    <s v="USD"/>
    <n v="1556341200"/>
    <n v="1557723600"/>
    <b v="0"/>
    <x v="0"/>
    <s v="technology/wearables"/>
    <x v="2"/>
    <x v="8"/>
    <n v="1.6231249999999999"/>
    <x v="159"/>
  </r>
  <r>
    <n v="161"/>
    <s v="Bruce Group"/>
    <s v="Cross-platform methodical process improvement"/>
    <x v="20"/>
    <n v="4300"/>
    <x v="0"/>
    <x v="51"/>
    <x v="1"/>
    <s v="USD"/>
    <n v="1442984400"/>
    <n v="1443502800"/>
    <b v="0"/>
    <x v="1"/>
    <s v="technology/web"/>
    <x v="2"/>
    <x v="2"/>
    <n v="0.78181818181818186"/>
    <x v="160"/>
  </r>
  <r>
    <n v="162"/>
    <s v="Keith, Alvarez and Potter"/>
    <s v="Extended bottom-line open architecture"/>
    <x v="55"/>
    <n v="9134"/>
    <x v="1"/>
    <x v="144"/>
    <x v="5"/>
    <s v="CHF"/>
    <n v="1544248800"/>
    <n v="1546840800"/>
    <b v="0"/>
    <x v="0"/>
    <s v="music/rock"/>
    <x v="1"/>
    <x v="1"/>
    <n v="1.4973770491803278"/>
    <x v="161"/>
  </r>
  <r>
    <n v="163"/>
    <s v="Burton-Watkins"/>
    <s v="Extended reciprocal circuit"/>
    <x v="26"/>
    <n v="8864"/>
    <x v="1"/>
    <x v="67"/>
    <x v="1"/>
    <s v="USD"/>
    <n v="1508475600"/>
    <n v="1512712800"/>
    <b v="0"/>
    <x v="1"/>
    <s v="photography/photography books"/>
    <x v="7"/>
    <x v="14"/>
    <n v="2.5325714285714285"/>
    <x v="162"/>
  </r>
  <r>
    <n v="164"/>
    <s v="Lopez and Sons"/>
    <s v="Polarized human-resource protocol"/>
    <x v="120"/>
    <n v="150755"/>
    <x v="1"/>
    <x v="20"/>
    <x v="1"/>
    <s v="USD"/>
    <n v="1507438800"/>
    <n v="1507525200"/>
    <b v="0"/>
    <x v="0"/>
    <s v="theater/plays"/>
    <x v="3"/>
    <x v="3"/>
    <n v="1.0016943521594683"/>
    <x v="163"/>
  </r>
  <r>
    <n v="165"/>
    <s v="Cordova Ltd"/>
    <s v="Synergized radical product"/>
    <x v="121"/>
    <n v="110279"/>
    <x v="1"/>
    <x v="145"/>
    <x v="1"/>
    <s v="USD"/>
    <n v="1501563600"/>
    <n v="1504328400"/>
    <b v="0"/>
    <x v="0"/>
    <s v="technology/web"/>
    <x v="2"/>
    <x v="2"/>
    <n v="1.2199004424778761"/>
    <x v="164"/>
  </r>
  <r>
    <n v="166"/>
    <s v="Brown-Vang"/>
    <s v="Robust heuristic artificial intelligence"/>
    <x v="122"/>
    <n v="13439"/>
    <x v="1"/>
    <x v="146"/>
    <x v="1"/>
    <s v="USD"/>
    <n v="1292997600"/>
    <n v="1293343200"/>
    <b v="0"/>
    <x v="0"/>
    <s v="photography/photography books"/>
    <x v="7"/>
    <x v="14"/>
    <n v="1.3713265306122449"/>
    <x v="165"/>
  </r>
  <r>
    <n v="167"/>
    <s v="Cruz-Ward"/>
    <s v="Robust content-based emulation"/>
    <x v="97"/>
    <n v="10804"/>
    <x v="1"/>
    <x v="147"/>
    <x v="2"/>
    <s v="AUD"/>
    <n v="1370840400"/>
    <n v="1371704400"/>
    <b v="0"/>
    <x v="0"/>
    <s v="theater/plays"/>
    <x v="3"/>
    <x v="3"/>
    <n v="4.155384615384615"/>
    <x v="166"/>
  </r>
  <r>
    <n v="168"/>
    <s v="Hernandez Group"/>
    <s v="Ergonomic uniform open system"/>
    <x v="123"/>
    <n v="40107"/>
    <x v="0"/>
    <x v="148"/>
    <x v="3"/>
    <s v="DKK"/>
    <n v="1550815200"/>
    <n v="1552798800"/>
    <b v="0"/>
    <x v="1"/>
    <s v="music/indie rock"/>
    <x v="1"/>
    <x v="7"/>
    <n v="0.3130913348946136"/>
    <x v="167"/>
  </r>
  <r>
    <n v="169"/>
    <s v="Tran, Steele and Wilson"/>
    <s v="Profit-focused modular product"/>
    <x v="124"/>
    <n v="98811"/>
    <x v="1"/>
    <x v="149"/>
    <x v="1"/>
    <s v="USD"/>
    <n v="1339909200"/>
    <n v="1342328400"/>
    <b v="0"/>
    <x v="1"/>
    <s v="film &amp; video/shorts"/>
    <x v="4"/>
    <x v="12"/>
    <n v="4.240815450643777"/>
    <x v="168"/>
  </r>
  <r>
    <n v="170"/>
    <s v="Summers, Gallegos and Stein"/>
    <s v="Mandatory mobile product"/>
    <x v="125"/>
    <n v="5528"/>
    <x v="0"/>
    <x v="109"/>
    <x v="1"/>
    <s v="USD"/>
    <n v="1501736400"/>
    <n v="1502341200"/>
    <b v="0"/>
    <x v="0"/>
    <s v="music/indie rock"/>
    <x v="1"/>
    <x v="7"/>
    <n v="2.9388623072833599E-2"/>
    <x v="169"/>
  </r>
  <r>
    <n v="171"/>
    <s v="Blair Group"/>
    <s v="Public-key 3rdgeneration budgetary management"/>
    <x v="70"/>
    <n v="521"/>
    <x v="0"/>
    <x v="62"/>
    <x v="1"/>
    <s v="USD"/>
    <n v="1395291600"/>
    <n v="1397192400"/>
    <b v="0"/>
    <x v="0"/>
    <s v="publishing/translations"/>
    <x v="5"/>
    <x v="18"/>
    <n v="0.1063265306122449"/>
    <x v="170"/>
  </r>
  <r>
    <n v="172"/>
    <s v="Nixon Inc"/>
    <s v="Centralized national firmware"/>
    <x v="126"/>
    <n v="663"/>
    <x v="0"/>
    <x v="150"/>
    <x v="1"/>
    <s v="USD"/>
    <n v="1405746000"/>
    <n v="1407042000"/>
    <b v="0"/>
    <x v="1"/>
    <s v="film &amp; video/documentary"/>
    <x v="4"/>
    <x v="4"/>
    <n v="0.82874999999999999"/>
    <x v="171"/>
  </r>
  <r>
    <n v="173"/>
    <s v="White LLC"/>
    <s v="Cross-group 4thgeneration middleware"/>
    <x v="127"/>
    <n v="157635"/>
    <x v="1"/>
    <x v="151"/>
    <x v="1"/>
    <s v="USD"/>
    <n v="1368853200"/>
    <n v="1369371600"/>
    <b v="0"/>
    <x v="0"/>
    <s v="theater/plays"/>
    <x v="3"/>
    <x v="3"/>
    <n v="1.6301447776628748"/>
    <x v="172"/>
  </r>
  <r>
    <n v="174"/>
    <s v="Santos, Black and Donovan"/>
    <s v="Pre-emptive scalable access"/>
    <x v="60"/>
    <n v="5368"/>
    <x v="1"/>
    <x v="44"/>
    <x v="1"/>
    <s v="USD"/>
    <n v="1444021200"/>
    <n v="1444107600"/>
    <b v="0"/>
    <x v="1"/>
    <s v="technology/wearables"/>
    <x v="2"/>
    <x v="8"/>
    <n v="8.9466666666666672"/>
    <x v="173"/>
  </r>
  <r>
    <n v="175"/>
    <s v="Jones, Contreras and Burnett"/>
    <s v="Sharable intangible migration"/>
    <x v="128"/>
    <n v="47459"/>
    <x v="0"/>
    <x v="152"/>
    <x v="1"/>
    <s v="USD"/>
    <n v="1472619600"/>
    <n v="1474261200"/>
    <b v="0"/>
    <x v="0"/>
    <s v="theater/plays"/>
    <x v="3"/>
    <x v="3"/>
    <n v="0.26191501103752757"/>
    <x v="174"/>
  </r>
  <r>
    <n v="176"/>
    <s v="Stone-Orozco"/>
    <s v="Proactive scalable Graphical User Interface"/>
    <x v="129"/>
    <n v="86060"/>
    <x v="0"/>
    <x v="153"/>
    <x v="1"/>
    <s v="USD"/>
    <n v="1472878800"/>
    <n v="1473656400"/>
    <b v="0"/>
    <x v="0"/>
    <s v="theater/plays"/>
    <x v="3"/>
    <x v="3"/>
    <n v="0.74834782608695649"/>
    <x v="175"/>
  </r>
  <r>
    <n v="177"/>
    <s v="Lee, Gibson and Morgan"/>
    <s v="Digitized solution-oriented product"/>
    <x v="130"/>
    <n v="161593"/>
    <x v="1"/>
    <x v="154"/>
    <x v="1"/>
    <s v="USD"/>
    <n v="1289800800"/>
    <n v="1291960800"/>
    <b v="0"/>
    <x v="0"/>
    <s v="theater/plays"/>
    <x v="3"/>
    <x v="3"/>
    <n v="4.1647680412371137"/>
    <x v="176"/>
  </r>
  <r>
    <n v="178"/>
    <s v="Alexander-Williams"/>
    <s v="Triple-buffered cohesive structure"/>
    <x v="44"/>
    <n v="6927"/>
    <x v="0"/>
    <x v="155"/>
    <x v="1"/>
    <s v="USD"/>
    <n v="1505970000"/>
    <n v="1506747600"/>
    <b v="0"/>
    <x v="0"/>
    <s v="food/food trucks"/>
    <x v="0"/>
    <x v="0"/>
    <n v="0.96208333333333329"/>
    <x v="177"/>
  </r>
  <r>
    <n v="179"/>
    <s v="Marks Ltd"/>
    <s v="Realigned human-resource orchestration"/>
    <x v="131"/>
    <n v="159185"/>
    <x v="1"/>
    <x v="156"/>
    <x v="0"/>
    <s v="CAD"/>
    <n v="1363496400"/>
    <n v="1363582800"/>
    <b v="0"/>
    <x v="1"/>
    <s v="theater/plays"/>
    <x v="3"/>
    <x v="3"/>
    <n v="3.5771910112359548"/>
    <x v="178"/>
  </r>
  <r>
    <n v="180"/>
    <s v="Olsen, Edwards and Reid"/>
    <s v="Optional clear-thinking software"/>
    <x v="132"/>
    <n v="172736"/>
    <x v="1"/>
    <x v="157"/>
    <x v="2"/>
    <s v="AUD"/>
    <n v="1269234000"/>
    <n v="1269666000"/>
    <b v="0"/>
    <x v="0"/>
    <s v="technology/wearables"/>
    <x v="2"/>
    <x v="8"/>
    <n v="3.0845714285714285"/>
    <x v="179"/>
  </r>
  <r>
    <n v="181"/>
    <s v="Daniels, Rose and Tyler"/>
    <s v="Centralized global approach"/>
    <x v="133"/>
    <n v="5315"/>
    <x v="0"/>
    <x v="158"/>
    <x v="1"/>
    <s v="USD"/>
    <n v="1507093200"/>
    <n v="1508648400"/>
    <b v="0"/>
    <x v="0"/>
    <s v="technology/web"/>
    <x v="2"/>
    <x v="2"/>
    <n v="0.61802325581395345"/>
    <x v="180"/>
  </r>
  <r>
    <n v="182"/>
    <s v="Adams Group"/>
    <s v="Reverse-engineered bandwidth-monitored contingency"/>
    <x v="134"/>
    <n v="195750"/>
    <x v="1"/>
    <x v="159"/>
    <x v="3"/>
    <s v="DKK"/>
    <n v="1560574800"/>
    <n v="1561957200"/>
    <b v="0"/>
    <x v="0"/>
    <s v="theater/plays"/>
    <x v="3"/>
    <x v="3"/>
    <n v="7.2232472324723247"/>
    <x v="181"/>
  </r>
  <r>
    <n v="183"/>
    <s v="Rogers, Huerta and Medina"/>
    <s v="Pre-emptive bandwidth-monitored instruction set"/>
    <x v="135"/>
    <n v="3525"/>
    <x v="0"/>
    <x v="99"/>
    <x v="0"/>
    <s v="CAD"/>
    <n v="1284008400"/>
    <n v="1285131600"/>
    <b v="0"/>
    <x v="0"/>
    <s v="music/rock"/>
    <x v="1"/>
    <x v="1"/>
    <n v="0.69117647058823528"/>
    <x v="182"/>
  </r>
  <r>
    <n v="184"/>
    <s v="Howard, Carter and Griffith"/>
    <s v="Adaptive asynchronous emulation"/>
    <x v="136"/>
    <n v="10550"/>
    <x v="1"/>
    <x v="160"/>
    <x v="1"/>
    <s v="USD"/>
    <n v="1556859600"/>
    <n v="1556946000"/>
    <b v="0"/>
    <x v="0"/>
    <s v="theater/plays"/>
    <x v="3"/>
    <x v="3"/>
    <n v="2.9305555555555554"/>
    <x v="183"/>
  </r>
  <r>
    <n v="185"/>
    <s v="Bailey PLC"/>
    <s v="Innovative actuating conglomeration"/>
    <x v="67"/>
    <n v="718"/>
    <x v="0"/>
    <x v="161"/>
    <x v="1"/>
    <s v="USD"/>
    <n v="1526187600"/>
    <n v="1527138000"/>
    <b v="0"/>
    <x v="0"/>
    <s v="film &amp; video/television"/>
    <x v="4"/>
    <x v="19"/>
    <n v="0.71799999999999997"/>
    <x v="184"/>
  </r>
  <r>
    <n v="186"/>
    <s v="Parker Group"/>
    <s v="Grass-roots foreground policy"/>
    <x v="137"/>
    <n v="28358"/>
    <x v="0"/>
    <x v="162"/>
    <x v="1"/>
    <s v="USD"/>
    <n v="1400821200"/>
    <n v="1402117200"/>
    <b v="0"/>
    <x v="0"/>
    <s v="theater/plays"/>
    <x v="3"/>
    <x v="3"/>
    <n v="0.31934684684684683"/>
    <x v="185"/>
  </r>
  <r>
    <n v="187"/>
    <s v="Fox Group"/>
    <s v="Horizontal transitional paradigm"/>
    <x v="138"/>
    <n v="138384"/>
    <x v="1"/>
    <x v="163"/>
    <x v="0"/>
    <s v="CAD"/>
    <n v="1361599200"/>
    <n v="1364014800"/>
    <b v="0"/>
    <x v="1"/>
    <s v="film &amp; video/shorts"/>
    <x v="4"/>
    <x v="12"/>
    <n v="2.2987375415282392"/>
    <x v="186"/>
  </r>
  <r>
    <n v="188"/>
    <s v="Walker, Jones and Rodriguez"/>
    <s v="Networked didactic info-mediaries"/>
    <x v="139"/>
    <n v="2625"/>
    <x v="0"/>
    <x v="164"/>
    <x v="6"/>
    <s v="EUR"/>
    <n v="1417500000"/>
    <n v="1417586400"/>
    <b v="0"/>
    <x v="0"/>
    <s v="theater/plays"/>
    <x v="3"/>
    <x v="3"/>
    <n v="0.3201219512195122"/>
    <x v="187"/>
  </r>
  <r>
    <n v="189"/>
    <s v="Anthony-Shaw"/>
    <s v="Switchable contextually-based access"/>
    <x v="140"/>
    <n v="45004"/>
    <x v="3"/>
    <x v="165"/>
    <x v="1"/>
    <s v="USD"/>
    <n v="1457071200"/>
    <n v="1457071200"/>
    <b v="0"/>
    <x v="0"/>
    <s v="theater/plays"/>
    <x v="3"/>
    <x v="3"/>
    <n v="0.23525352848928385"/>
    <x v="188"/>
  </r>
  <r>
    <n v="190"/>
    <s v="Cook LLC"/>
    <s v="Up-sized dynamic throughput"/>
    <x v="41"/>
    <n v="2538"/>
    <x v="0"/>
    <x v="3"/>
    <x v="1"/>
    <s v="USD"/>
    <n v="1370322000"/>
    <n v="1370408400"/>
    <b v="0"/>
    <x v="1"/>
    <s v="theater/plays"/>
    <x v="3"/>
    <x v="3"/>
    <n v="0.68594594594594593"/>
    <x v="189"/>
  </r>
  <r>
    <n v="191"/>
    <s v="Sutton PLC"/>
    <s v="Mandatory reciprocal superstructure"/>
    <x v="141"/>
    <n v="3188"/>
    <x v="0"/>
    <x v="99"/>
    <x v="6"/>
    <s v="EUR"/>
    <n v="1552366800"/>
    <n v="1552626000"/>
    <b v="0"/>
    <x v="0"/>
    <s v="theater/plays"/>
    <x v="3"/>
    <x v="3"/>
    <n v="0.37952380952380954"/>
    <x v="190"/>
  </r>
  <r>
    <n v="192"/>
    <s v="Long, Morgan and Mitchell"/>
    <s v="Upgradable 4thgeneration productivity"/>
    <x v="142"/>
    <n v="8517"/>
    <x v="0"/>
    <x v="166"/>
    <x v="1"/>
    <s v="USD"/>
    <n v="1403845200"/>
    <n v="1404190800"/>
    <b v="0"/>
    <x v="0"/>
    <s v="music/rock"/>
    <x v="1"/>
    <x v="1"/>
    <n v="0.19992957746478873"/>
    <x v="191"/>
  </r>
  <r>
    <n v="193"/>
    <s v="Calhoun, Rogers and Long"/>
    <s v="Progressive discrete hub"/>
    <x v="47"/>
    <n v="3012"/>
    <x v="0"/>
    <x v="167"/>
    <x v="1"/>
    <s v="USD"/>
    <n v="1523163600"/>
    <n v="1523509200"/>
    <b v="1"/>
    <x v="0"/>
    <s v="music/indie rock"/>
    <x v="1"/>
    <x v="7"/>
    <n v="0.45636363636363636"/>
    <x v="192"/>
  </r>
  <r>
    <n v="194"/>
    <s v="Sandoval Group"/>
    <s v="Assimilated multi-tasking archive"/>
    <x v="143"/>
    <n v="8716"/>
    <x v="1"/>
    <x v="105"/>
    <x v="1"/>
    <s v="USD"/>
    <n v="1442206800"/>
    <n v="1443589200"/>
    <b v="0"/>
    <x v="0"/>
    <s v="music/metal"/>
    <x v="1"/>
    <x v="16"/>
    <n v="1.227605633802817"/>
    <x v="193"/>
  </r>
  <r>
    <n v="195"/>
    <s v="Smith and Sons"/>
    <s v="Upgradable high-level solution"/>
    <x v="144"/>
    <n v="57157"/>
    <x v="1"/>
    <x v="168"/>
    <x v="1"/>
    <s v="USD"/>
    <n v="1532840400"/>
    <n v="1533445200"/>
    <b v="0"/>
    <x v="0"/>
    <s v="music/electric music"/>
    <x v="1"/>
    <x v="5"/>
    <n v="3.61753164556962"/>
    <x v="194"/>
  </r>
  <r>
    <n v="196"/>
    <s v="King Inc"/>
    <s v="Organic bandwidth-monitored frame"/>
    <x v="139"/>
    <n v="5178"/>
    <x v="0"/>
    <x v="16"/>
    <x v="3"/>
    <s v="DKK"/>
    <n v="1472878800"/>
    <n v="1474520400"/>
    <b v="0"/>
    <x v="0"/>
    <s v="technology/wearables"/>
    <x v="2"/>
    <x v="8"/>
    <n v="0.63146341463414635"/>
    <x v="195"/>
  </r>
  <r>
    <n v="197"/>
    <s v="Perry and Sons"/>
    <s v="Business-focused logistical framework"/>
    <x v="145"/>
    <n v="163118"/>
    <x v="1"/>
    <x v="169"/>
    <x v="1"/>
    <s v="USD"/>
    <n v="1498194000"/>
    <n v="1499403600"/>
    <b v="0"/>
    <x v="0"/>
    <s v="film &amp; video/drama"/>
    <x v="4"/>
    <x v="6"/>
    <n v="2.9820475319926874"/>
    <x v="196"/>
  </r>
  <r>
    <n v="198"/>
    <s v="Palmer Inc"/>
    <s v="Universal multi-state capability"/>
    <x v="146"/>
    <n v="6041"/>
    <x v="0"/>
    <x v="170"/>
    <x v="1"/>
    <s v="USD"/>
    <n v="1281070800"/>
    <n v="1283576400"/>
    <b v="0"/>
    <x v="0"/>
    <s v="music/electric music"/>
    <x v="1"/>
    <x v="5"/>
    <n v="9.5585443037974685E-2"/>
    <x v="197"/>
  </r>
  <r>
    <n v="199"/>
    <s v="Hull, Baker and Martinez"/>
    <s v="Digitized reciprocal infrastructure"/>
    <x v="37"/>
    <n v="968"/>
    <x v="0"/>
    <x v="171"/>
    <x v="1"/>
    <s v="USD"/>
    <n v="1436245200"/>
    <n v="1436590800"/>
    <b v="0"/>
    <x v="0"/>
    <s v="music/rock"/>
    <x v="1"/>
    <x v="1"/>
    <n v="0.5377777777777778"/>
    <x v="198"/>
  </r>
  <r>
    <n v="200"/>
    <s v="Becker, Rice and White"/>
    <s v="Reduced dedicated capability"/>
    <x v="0"/>
    <n v="2"/>
    <x v="0"/>
    <x v="49"/>
    <x v="0"/>
    <s v="CAD"/>
    <n v="1269493200"/>
    <n v="1270443600"/>
    <b v="0"/>
    <x v="0"/>
    <s v="theater/plays"/>
    <x v="3"/>
    <x v="3"/>
    <n v="0.02"/>
    <x v="50"/>
  </r>
  <r>
    <n v="201"/>
    <s v="Osborne, Perkins and Knox"/>
    <s v="Cross-platform bi-directional workforce"/>
    <x v="118"/>
    <n v="14305"/>
    <x v="1"/>
    <x v="144"/>
    <x v="1"/>
    <s v="USD"/>
    <n v="1406264400"/>
    <n v="1407819600"/>
    <b v="0"/>
    <x v="0"/>
    <s v="technology/web"/>
    <x v="2"/>
    <x v="2"/>
    <n v="6.8119047619047617"/>
    <x v="199"/>
  </r>
  <r>
    <n v="202"/>
    <s v="Mcknight-Freeman"/>
    <s v="Upgradable scalable methodology"/>
    <x v="111"/>
    <n v="6543"/>
    <x v="3"/>
    <x v="172"/>
    <x v="1"/>
    <s v="USD"/>
    <n v="1317531600"/>
    <n v="1317877200"/>
    <b v="0"/>
    <x v="0"/>
    <s v="food/food trucks"/>
    <x v="0"/>
    <x v="0"/>
    <n v="0.78831325301204824"/>
    <x v="200"/>
  </r>
  <r>
    <n v="203"/>
    <s v="Hayden, Shannon and Stein"/>
    <s v="Customer-focused client-server service-desk"/>
    <x v="147"/>
    <n v="193413"/>
    <x v="1"/>
    <x v="173"/>
    <x v="2"/>
    <s v="AUD"/>
    <n v="1484632800"/>
    <n v="1484805600"/>
    <b v="0"/>
    <x v="0"/>
    <s v="theater/plays"/>
    <x v="3"/>
    <x v="3"/>
    <n v="1.3440792216817234"/>
    <x v="201"/>
  </r>
  <r>
    <n v="204"/>
    <s v="Daniel-Luna"/>
    <s v="Mandatory multimedia leverage"/>
    <x v="148"/>
    <n v="2529"/>
    <x v="0"/>
    <x v="174"/>
    <x v="1"/>
    <s v="USD"/>
    <n v="1301806800"/>
    <n v="1302670800"/>
    <b v="0"/>
    <x v="0"/>
    <s v="music/jazz"/>
    <x v="1"/>
    <x v="17"/>
    <n v="3.372E-2"/>
    <x v="202"/>
  </r>
  <r>
    <n v="205"/>
    <s v="Weaver-Marquez"/>
    <s v="Focused analyzing circuit"/>
    <x v="81"/>
    <n v="5614"/>
    <x v="1"/>
    <x v="175"/>
    <x v="1"/>
    <s v="USD"/>
    <n v="1539752400"/>
    <n v="1540789200"/>
    <b v="1"/>
    <x v="0"/>
    <s v="theater/plays"/>
    <x v="3"/>
    <x v="3"/>
    <n v="4.3184615384615386"/>
    <x v="203"/>
  </r>
  <r>
    <n v="206"/>
    <s v="Austin, Baker and Kelley"/>
    <s v="Fundamental grid-enabled strategy"/>
    <x v="25"/>
    <n v="3496"/>
    <x v="3"/>
    <x v="176"/>
    <x v="1"/>
    <s v="USD"/>
    <n v="1267250400"/>
    <n v="1268028000"/>
    <b v="0"/>
    <x v="0"/>
    <s v="publishing/fiction"/>
    <x v="5"/>
    <x v="13"/>
    <n v="0.38844444444444443"/>
    <x v="204"/>
  </r>
  <r>
    <n v="207"/>
    <s v="Carney-Anderson"/>
    <s v="Digitized 5thgeneration knowledgebase"/>
    <x v="67"/>
    <n v="4257"/>
    <x v="1"/>
    <x v="177"/>
    <x v="1"/>
    <s v="USD"/>
    <n v="1535432400"/>
    <n v="1537160400"/>
    <b v="0"/>
    <x v="1"/>
    <s v="music/rock"/>
    <x v="1"/>
    <x v="1"/>
    <n v="4.2569999999999997"/>
    <x v="205"/>
  </r>
  <r>
    <n v="208"/>
    <s v="Jackson Inc"/>
    <s v="Mandatory multi-tasking encryption"/>
    <x v="149"/>
    <n v="199110"/>
    <x v="1"/>
    <x v="178"/>
    <x v="1"/>
    <s v="USD"/>
    <n v="1510207200"/>
    <n v="1512280800"/>
    <b v="0"/>
    <x v="0"/>
    <s v="film &amp; video/documentary"/>
    <x v="4"/>
    <x v="4"/>
    <n v="1.0112239715591671"/>
    <x v="206"/>
  </r>
  <r>
    <n v="209"/>
    <s v="Warren Ltd"/>
    <s v="Distributed system-worthy application"/>
    <x v="150"/>
    <n v="41212"/>
    <x v="2"/>
    <x v="179"/>
    <x v="2"/>
    <s v="AUD"/>
    <n v="1462510800"/>
    <n v="1463115600"/>
    <b v="0"/>
    <x v="0"/>
    <s v="film &amp; video/documentary"/>
    <x v="4"/>
    <x v="4"/>
    <n v="0.21188688946015424"/>
    <x v="207"/>
  </r>
  <r>
    <n v="210"/>
    <s v="Schultz Inc"/>
    <s v="Synergistic tertiary time-frame"/>
    <x v="151"/>
    <n v="6338"/>
    <x v="0"/>
    <x v="31"/>
    <x v="3"/>
    <s v="DKK"/>
    <n v="1488520800"/>
    <n v="1490850000"/>
    <b v="0"/>
    <x v="0"/>
    <s v="film &amp; video/science fiction"/>
    <x v="4"/>
    <x v="22"/>
    <n v="0.67425531914893622"/>
    <x v="208"/>
  </r>
  <r>
    <n v="211"/>
    <s v="Thompson LLC"/>
    <s v="Customer-focused impactful benchmark"/>
    <x v="152"/>
    <n v="99100"/>
    <x v="0"/>
    <x v="180"/>
    <x v="1"/>
    <s v="USD"/>
    <n v="1377579600"/>
    <n v="1379653200"/>
    <b v="0"/>
    <x v="0"/>
    <s v="theater/plays"/>
    <x v="3"/>
    <x v="3"/>
    <n v="0.9492337164750958"/>
    <x v="209"/>
  </r>
  <r>
    <n v="212"/>
    <s v="Johnson Inc"/>
    <s v="Profound next generation infrastructure"/>
    <x v="32"/>
    <n v="12300"/>
    <x v="1"/>
    <x v="170"/>
    <x v="1"/>
    <s v="USD"/>
    <n v="1576389600"/>
    <n v="1580364000"/>
    <b v="0"/>
    <x v="0"/>
    <s v="theater/plays"/>
    <x v="3"/>
    <x v="3"/>
    <n v="1.5185185185185186"/>
    <x v="210"/>
  </r>
  <r>
    <n v="213"/>
    <s v="Morgan-Warren"/>
    <s v="Face-to-face encompassing info-mediaries"/>
    <x v="153"/>
    <n v="171549"/>
    <x v="1"/>
    <x v="181"/>
    <x v="1"/>
    <s v="USD"/>
    <n v="1289019600"/>
    <n v="1289714400"/>
    <b v="0"/>
    <x v="1"/>
    <s v="music/indie rock"/>
    <x v="1"/>
    <x v="7"/>
    <n v="1.9516382252559727"/>
    <x v="211"/>
  </r>
  <r>
    <n v="214"/>
    <s v="Sullivan Group"/>
    <s v="Open-source fresh-thinking policy"/>
    <x v="1"/>
    <n v="14324"/>
    <x v="1"/>
    <x v="34"/>
    <x v="1"/>
    <s v="USD"/>
    <n v="1282194000"/>
    <n v="1282712400"/>
    <b v="0"/>
    <x v="0"/>
    <s v="music/rock"/>
    <x v="1"/>
    <x v="1"/>
    <n v="10.231428571428571"/>
    <x v="212"/>
  </r>
  <r>
    <n v="215"/>
    <s v="Vargas, Banks and Palmer"/>
    <s v="Extended 24/7 implementation"/>
    <x v="154"/>
    <n v="6024"/>
    <x v="0"/>
    <x v="182"/>
    <x v="1"/>
    <s v="USD"/>
    <n v="1550037600"/>
    <n v="1550210400"/>
    <b v="0"/>
    <x v="0"/>
    <s v="theater/plays"/>
    <x v="3"/>
    <x v="3"/>
    <n v="3.8418367346938778E-2"/>
    <x v="213"/>
  </r>
  <r>
    <n v="216"/>
    <s v="Johnson, Dixon and Zimmerman"/>
    <s v="Organic dynamic algorithm"/>
    <x v="155"/>
    <n v="188721"/>
    <x v="1"/>
    <x v="183"/>
    <x v="1"/>
    <s v="USD"/>
    <n v="1321941600"/>
    <n v="1322114400"/>
    <b v="0"/>
    <x v="0"/>
    <s v="theater/plays"/>
    <x v="3"/>
    <x v="3"/>
    <n v="1.5507066557107643"/>
    <x v="214"/>
  </r>
  <r>
    <n v="217"/>
    <s v="Moore, Dudley and Navarro"/>
    <s v="Organic multi-tasking focus group"/>
    <x v="156"/>
    <n v="57911"/>
    <x v="0"/>
    <x v="184"/>
    <x v="1"/>
    <s v="USD"/>
    <n v="1556427600"/>
    <n v="1557205200"/>
    <b v="0"/>
    <x v="0"/>
    <s v="film &amp; video/science fiction"/>
    <x v="4"/>
    <x v="22"/>
    <n v="0.44753477588871715"/>
    <x v="215"/>
  </r>
  <r>
    <n v="218"/>
    <s v="Price-Rodriguez"/>
    <s v="Adaptive logistical initiative"/>
    <x v="57"/>
    <n v="12309"/>
    <x v="1"/>
    <x v="185"/>
    <x v="4"/>
    <s v="GBP"/>
    <n v="1320991200"/>
    <n v="1323928800"/>
    <b v="0"/>
    <x v="1"/>
    <s v="film &amp; video/shorts"/>
    <x v="4"/>
    <x v="12"/>
    <n v="2.1594736842105262"/>
    <x v="216"/>
  </r>
  <r>
    <n v="219"/>
    <s v="Huang-Henderson"/>
    <s v="Stand-alone mobile customer loyalty"/>
    <x v="157"/>
    <n v="138497"/>
    <x v="1"/>
    <x v="186"/>
    <x v="1"/>
    <s v="USD"/>
    <n v="1345093200"/>
    <n v="1346130000"/>
    <b v="0"/>
    <x v="0"/>
    <s v="film &amp; video/animation"/>
    <x v="4"/>
    <x v="10"/>
    <n v="3.3212709832134291"/>
    <x v="217"/>
  </r>
  <r>
    <n v="220"/>
    <s v="Owens-Le"/>
    <s v="Focused composite approach"/>
    <x v="58"/>
    <n v="667"/>
    <x v="0"/>
    <x v="68"/>
    <x v="1"/>
    <s v="USD"/>
    <n v="1309496400"/>
    <n v="1311051600"/>
    <b v="1"/>
    <x v="0"/>
    <s v="theater/plays"/>
    <x v="3"/>
    <x v="3"/>
    <n v="8.4430379746835441E-2"/>
    <x v="218"/>
  </r>
  <r>
    <n v="221"/>
    <s v="Huff LLC"/>
    <s v="Face-to-face clear-thinking Local Area Network"/>
    <x v="158"/>
    <n v="119830"/>
    <x v="0"/>
    <x v="187"/>
    <x v="1"/>
    <s v="USD"/>
    <n v="1340254800"/>
    <n v="1340427600"/>
    <b v="1"/>
    <x v="0"/>
    <s v="food/food trucks"/>
    <x v="0"/>
    <x v="0"/>
    <n v="0.9862551440329218"/>
    <x v="219"/>
  </r>
  <r>
    <n v="222"/>
    <s v="Johnson LLC"/>
    <s v="Cross-group cohesive circuit"/>
    <x v="73"/>
    <n v="6623"/>
    <x v="1"/>
    <x v="188"/>
    <x v="1"/>
    <s v="USD"/>
    <n v="1412226000"/>
    <n v="1412312400"/>
    <b v="0"/>
    <x v="0"/>
    <s v="photography/photography books"/>
    <x v="7"/>
    <x v="14"/>
    <n v="1.3797916666666667"/>
    <x v="220"/>
  </r>
  <r>
    <n v="223"/>
    <s v="Chavez, Garcia and Cantu"/>
    <s v="Synergistic explicit capability"/>
    <x v="159"/>
    <n v="81897"/>
    <x v="0"/>
    <x v="189"/>
    <x v="1"/>
    <s v="USD"/>
    <n v="1458104400"/>
    <n v="1459314000"/>
    <b v="0"/>
    <x v="0"/>
    <s v="theater/plays"/>
    <x v="3"/>
    <x v="3"/>
    <n v="0.93810996563573879"/>
    <x v="221"/>
  </r>
  <r>
    <n v="224"/>
    <s v="Lester-Moore"/>
    <s v="Diverse analyzing definition"/>
    <x v="160"/>
    <n v="186885"/>
    <x v="1"/>
    <x v="190"/>
    <x v="1"/>
    <s v="USD"/>
    <n v="1411534800"/>
    <n v="1415426400"/>
    <b v="0"/>
    <x v="0"/>
    <s v="film &amp; video/science fiction"/>
    <x v="4"/>
    <x v="22"/>
    <n v="4.0363930885529156"/>
    <x v="222"/>
  </r>
  <r>
    <n v="225"/>
    <s v="Fox-Quinn"/>
    <s v="Enterprise-wide reciprocal success"/>
    <x v="161"/>
    <n v="176398"/>
    <x v="1"/>
    <x v="191"/>
    <x v="1"/>
    <s v="USD"/>
    <n v="1399093200"/>
    <n v="1399093200"/>
    <b v="1"/>
    <x v="0"/>
    <s v="music/rock"/>
    <x v="1"/>
    <x v="1"/>
    <n v="2.6017404129793511"/>
    <x v="223"/>
  </r>
  <r>
    <n v="226"/>
    <s v="Garcia Inc"/>
    <s v="Progressive neutral middleware"/>
    <x v="162"/>
    <n v="10999"/>
    <x v="1"/>
    <x v="192"/>
    <x v="1"/>
    <s v="USD"/>
    <n v="1270702800"/>
    <n v="1273899600"/>
    <b v="0"/>
    <x v="0"/>
    <s v="photography/photography books"/>
    <x v="7"/>
    <x v="14"/>
    <n v="3.6663333333333332"/>
    <x v="224"/>
  </r>
  <r>
    <n v="227"/>
    <s v="Johnson-Lee"/>
    <s v="Intuitive exuding process improvement"/>
    <x v="163"/>
    <n v="102751"/>
    <x v="1"/>
    <x v="193"/>
    <x v="1"/>
    <s v="USD"/>
    <n v="1431666000"/>
    <n v="1432184400"/>
    <b v="0"/>
    <x v="0"/>
    <s v="games/mobile games"/>
    <x v="6"/>
    <x v="20"/>
    <n v="1.687208538587849"/>
    <x v="225"/>
  </r>
  <r>
    <n v="228"/>
    <s v="Pineda Group"/>
    <s v="Exclusive real-time protocol"/>
    <x v="164"/>
    <n v="165352"/>
    <x v="1"/>
    <x v="194"/>
    <x v="1"/>
    <s v="USD"/>
    <n v="1472619600"/>
    <n v="1474779600"/>
    <b v="0"/>
    <x v="0"/>
    <s v="film &amp; video/animation"/>
    <x v="4"/>
    <x v="10"/>
    <n v="1.1990717911530093"/>
    <x v="226"/>
  </r>
  <r>
    <n v="229"/>
    <s v="Hoffman-Howard"/>
    <s v="Extended encompassing application"/>
    <x v="165"/>
    <n v="165798"/>
    <x v="1"/>
    <x v="195"/>
    <x v="1"/>
    <s v="USD"/>
    <n v="1496293200"/>
    <n v="1500440400"/>
    <b v="0"/>
    <x v="1"/>
    <s v="games/mobile games"/>
    <x v="6"/>
    <x v="20"/>
    <n v="1.936892523364486"/>
    <x v="227"/>
  </r>
  <r>
    <n v="230"/>
    <s v="Miranda, Hall and Mcgrath"/>
    <s v="Progressive value-added ability"/>
    <x v="166"/>
    <n v="10084"/>
    <x v="1"/>
    <x v="196"/>
    <x v="1"/>
    <s v="USD"/>
    <n v="1575612000"/>
    <n v="1575612000"/>
    <b v="0"/>
    <x v="0"/>
    <s v="games/video games"/>
    <x v="6"/>
    <x v="11"/>
    <n v="4.2016666666666671"/>
    <x v="228"/>
  </r>
  <r>
    <n v="231"/>
    <s v="Williams, Carter and Gonzalez"/>
    <s v="Cross-platform uniform hardware"/>
    <x v="44"/>
    <n v="5523"/>
    <x v="3"/>
    <x v="109"/>
    <x v="1"/>
    <s v="USD"/>
    <n v="1369112400"/>
    <n v="1374123600"/>
    <b v="0"/>
    <x v="0"/>
    <s v="theater/plays"/>
    <x v="3"/>
    <x v="3"/>
    <n v="0.76708333333333334"/>
    <x v="229"/>
  </r>
  <r>
    <n v="232"/>
    <s v="Davis-Rodriguez"/>
    <s v="Progressive secondary portal"/>
    <x v="74"/>
    <n v="5823"/>
    <x v="1"/>
    <x v="45"/>
    <x v="1"/>
    <s v="USD"/>
    <n v="1469422800"/>
    <n v="1469509200"/>
    <b v="0"/>
    <x v="0"/>
    <s v="theater/plays"/>
    <x v="3"/>
    <x v="3"/>
    <n v="1.7126470588235294"/>
    <x v="230"/>
  </r>
  <r>
    <n v="233"/>
    <s v="Reid, Rivera and Perry"/>
    <s v="Multi-lateral national adapter"/>
    <x v="167"/>
    <n v="6000"/>
    <x v="1"/>
    <x v="197"/>
    <x v="1"/>
    <s v="USD"/>
    <n v="1307854800"/>
    <n v="1309237200"/>
    <b v="0"/>
    <x v="0"/>
    <s v="film &amp; video/animation"/>
    <x v="4"/>
    <x v="10"/>
    <n v="1.5789473684210527"/>
    <x v="231"/>
  </r>
  <r>
    <n v="234"/>
    <s v="Mendoza-Parker"/>
    <s v="Enterprise-wide motivating matrices"/>
    <x v="168"/>
    <n v="8181"/>
    <x v="1"/>
    <x v="46"/>
    <x v="6"/>
    <s v="EUR"/>
    <n v="1503378000"/>
    <n v="1503982800"/>
    <b v="0"/>
    <x v="1"/>
    <s v="games/video games"/>
    <x v="6"/>
    <x v="11"/>
    <n v="1.0908"/>
    <x v="232"/>
  </r>
  <r>
    <n v="235"/>
    <s v="Lee, Ali and Guzman"/>
    <s v="Polarized upward-trending Local Area Network"/>
    <x v="133"/>
    <n v="3589"/>
    <x v="0"/>
    <x v="45"/>
    <x v="1"/>
    <s v="USD"/>
    <n v="1486965600"/>
    <n v="1487397600"/>
    <b v="0"/>
    <x v="0"/>
    <s v="film &amp; video/animation"/>
    <x v="4"/>
    <x v="10"/>
    <n v="0.41732558139534881"/>
    <x v="233"/>
  </r>
  <r>
    <n v="236"/>
    <s v="Gallegos-Cobb"/>
    <s v="Object-based directional function"/>
    <x v="169"/>
    <n v="4323"/>
    <x v="0"/>
    <x v="176"/>
    <x v="2"/>
    <s v="AUD"/>
    <n v="1561438800"/>
    <n v="1562043600"/>
    <b v="0"/>
    <x v="1"/>
    <s v="music/rock"/>
    <x v="1"/>
    <x v="1"/>
    <n v="0.10944303797468355"/>
    <x v="234"/>
  </r>
  <r>
    <n v="237"/>
    <s v="Ellison PLC"/>
    <s v="Re-contextualized tangible open architecture"/>
    <x v="29"/>
    <n v="14822"/>
    <x v="1"/>
    <x v="198"/>
    <x v="1"/>
    <s v="USD"/>
    <n v="1398402000"/>
    <n v="1398574800"/>
    <b v="0"/>
    <x v="0"/>
    <s v="film &amp; video/animation"/>
    <x v="4"/>
    <x v="10"/>
    <n v="1.593763440860215"/>
    <x v="235"/>
  </r>
  <r>
    <n v="238"/>
    <s v="Bolton, Sanchez and Carrillo"/>
    <s v="Distributed systemic adapter"/>
    <x v="166"/>
    <n v="10138"/>
    <x v="1"/>
    <x v="199"/>
    <x v="3"/>
    <s v="DKK"/>
    <n v="1513231200"/>
    <n v="1515391200"/>
    <b v="0"/>
    <x v="1"/>
    <s v="theater/plays"/>
    <x v="3"/>
    <x v="3"/>
    <n v="4.2241666666666671"/>
    <x v="236"/>
  </r>
  <r>
    <n v="239"/>
    <s v="Mason-Sanders"/>
    <s v="Networked web-enabled instruction set"/>
    <x v="170"/>
    <n v="3127"/>
    <x v="0"/>
    <x v="142"/>
    <x v="1"/>
    <s v="USD"/>
    <n v="1440824400"/>
    <n v="1441170000"/>
    <b v="0"/>
    <x v="0"/>
    <s v="technology/wearables"/>
    <x v="2"/>
    <x v="8"/>
    <n v="0.97718749999999999"/>
    <x v="237"/>
  </r>
  <r>
    <n v="240"/>
    <s v="Pitts-Reed"/>
    <s v="Vision-oriented dynamic service-desk"/>
    <x v="171"/>
    <n v="123124"/>
    <x v="1"/>
    <x v="200"/>
    <x v="1"/>
    <s v="USD"/>
    <n v="1281070800"/>
    <n v="1281157200"/>
    <b v="0"/>
    <x v="0"/>
    <s v="theater/plays"/>
    <x v="3"/>
    <x v="3"/>
    <n v="4.1878911564625847"/>
    <x v="238"/>
  </r>
  <r>
    <n v="241"/>
    <s v="Gonzalez-Martinez"/>
    <s v="Vision-oriented actuating open system"/>
    <x v="172"/>
    <n v="171729"/>
    <x v="1"/>
    <x v="74"/>
    <x v="2"/>
    <s v="AUD"/>
    <n v="1397365200"/>
    <n v="1398229200"/>
    <b v="0"/>
    <x v="1"/>
    <s v="publishing/nonfiction"/>
    <x v="5"/>
    <x v="9"/>
    <n v="1.0191632047477746"/>
    <x v="239"/>
  </r>
  <r>
    <n v="242"/>
    <s v="Hill, Martin and Garcia"/>
    <s v="Sharable scalable core"/>
    <x v="141"/>
    <n v="10729"/>
    <x v="1"/>
    <x v="201"/>
    <x v="1"/>
    <s v="USD"/>
    <n v="1494392400"/>
    <n v="1495256400"/>
    <b v="0"/>
    <x v="1"/>
    <s v="music/rock"/>
    <x v="1"/>
    <x v="1"/>
    <n v="1.2772619047619047"/>
    <x v="240"/>
  </r>
  <r>
    <n v="243"/>
    <s v="Garcia PLC"/>
    <s v="Customer-focused attitude-oriented function"/>
    <x v="173"/>
    <n v="10240"/>
    <x v="1"/>
    <x v="202"/>
    <x v="1"/>
    <s v="USD"/>
    <n v="1520143200"/>
    <n v="1520402400"/>
    <b v="0"/>
    <x v="0"/>
    <s v="theater/plays"/>
    <x v="3"/>
    <x v="3"/>
    <n v="4.4521739130434783"/>
    <x v="241"/>
  </r>
  <r>
    <n v="244"/>
    <s v="Herring-Bailey"/>
    <s v="Reverse-engineered system-worthy extranet"/>
    <x v="31"/>
    <n v="3988"/>
    <x v="1"/>
    <x v="4"/>
    <x v="1"/>
    <s v="USD"/>
    <n v="1405314000"/>
    <n v="1409806800"/>
    <b v="0"/>
    <x v="0"/>
    <s v="theater/plays"/>
    <x v="3"/>
    <x v="3"/>
    <n v="5.6971428571428575"/>
    <x v="242"/>
  </r>
  <r>
    <n v="245"/>
    <s v="Russell-Gardner"/>
    <s v="Re-engineered systematic monitoring"/>
    <x v="49"/>
    <n v="14771"/>
    <x v="1"/>
    <x v="203"/>
    <x v="1"/>
    <s v="USD"/>
    <n v="1396846800"/>
    <n v="1396933200"/>
    <b v="0"/>
    <x v="0"/>
    <s v="theater/plays"/>
    <x v="3"/>
    <x v="3"/>
    <n v="5.0934482758620687"/>
    <x v="243"/>
  </r>
  <r>
    <n v="246"/>
    <s v="Walters-Carter"/>
    <s v="Seamless value-added standardization"/>
    <x v="6"/>
    <n v="14649"/>
    <x v="1"/>
    <x v="42"/>
    <x v="1"/>
    <s v="USD"/>
    <n v="1375678800"/>
    <n v="1376024400"/>
    <b v="0"/>
    <x v="0"/>
    <s v="technology/web"/>
    <x v="2"/>
    <x v="2"/>
    <n v="3.2553333333333332"/>
    <x v="244"/>
  </r>
  <r>
    <n v="247"/>
    <s v="Johnson, Patterson and Montoya"/>
    <s v="Triple-buffered fresh-thinking frame"/>
    <x v="174"/>
    <n v="184658"/>
    <x v="1"/>
    <x v="204"/>
    <x v="1"/>
    <s v="USD"/>
    <n v="1482386400"/>
    <n v="1483682400"/>
    <b v="0"/>
    <x v="1"/>
    <s v="publishing/fiction"/>
    <x v="5"/>
    <x v="13"/>
    <n v="9.3261616161616168"/>
    <x v="245"/>
  </r>
  <r>
    <n v="248"/>
    <s v="Roberts and Sons"/>
    <s v="Streamlined holistic knowledgebase"/>
    <x v="8"/>
    <n v="13103"/>
    <x v="1"/>
    <x v="205"/>
    <x v="2"/>
    <s v="AUD"/>
    <n v="1420005600"/>
    <n v="1420437600"/>
    <b v="0"/>
    <x v="0"/>
    <s v="games/mobile games"/>
    <x v="6"/>
    <x v="20"/>
    <n v="2.1133870967741935"/>
    <x v="246"/>
  </r>
  <r>
    <n v="249"/>
    <s v="Avila-Nelson"/>
    <s v="Up-sized intermediate website"/>
    <x v="175"/>
    <n v="168095"/>
    <x v="1"/>
    <x v="206"/>
    <x v="1"/>
    <s v="USD"/>
    <n v="1420178400"/>
    <n v="1420783200"/>
    <b v="0"/>
    <x v="0"/>
    <s v="publishing/translations"/>
    <x v="5"/>
    <x v="18"/>
    <n v="2.7332520325203253"/>
    <x v="247"/>
  </r>
  <r>
    <n v="250"/>
    <s v="Robbins and Sons"/>
    <s v="Future-proofed directional synergy"/>
    <x v="0"/>
    <n v="3"/>
    <x v="0"/>
    <x v="49"/>
    <x v="1"/>
    <s v="USD"/>
    <n v="1264399200"/>
    <n v="1267423200"/>
    <b v="0"/>
    <x v="0"/>
    <s v="music/rock"/>
    <x v="1"/>
    <x v="1"/>
    <n v="0.03"/>
    <x v="248"/>
  </r>
  <r>
    <n v="251"/>
    <s v="Singleton Ltd"/>
    <s v="Enhanced user-facing function"/>
    <x v="143"/>
    <n v="3840"/>
    <x v="0"/>
    <x v="196"/>
    <x v="1"/>
    <s v="USD"/>
    <n v="1355032800"/>
    <n v="1355205600"/>
    <b v="0"/>
    <x v="0"/>
    <s v="theater/plays"/>
    <x v="3"/>
    <x v="3"/>
    <n v="0.54084507042253516"/>
    <x v="249"/>
  </r>
  <r>
    <n v="252"/>
    <s v="Perez PLC"/>
    <s v="Operative bandwidth-monitored interface"/>
    <x v="67"/>
    <n v="6263"/>
    <x v="1"/>
    <x v="207"/>
    <x v="1"/>
    <s v="USD"/>
    <n v="1382677200"/>
    <n v="1383109200"/>
    <b v="0"/>
    <x v="0"/>
    <s v="theater/plays"/>
    <x v="3"/>
    <x v="3"/>
    <n v="6.2629999999999999"/>
    <x v="250"/>
  </r>
  <r>
    <n v="253"/>
    <s v="Rogers, Jacobs and Jackson"/>
    <s v="Upgradable multi-state instruction set"/>
    <x v="158"/>
    <n v="108161"/>
    <x v="0"/>
    <x v="208"/>
    <x v="0"/>
    <s v="CAD"/>
    <n v="1302238800"/>
    <n v="1303275600"/>
    <b v="0"/>
    <x v="0"/>
    <s v="film &amp; video/drama"/>
    <x v="4"/>
    <x v="6"/>
    <n v="0.8902139917695473"/>
    <x v="251"/>
  </r>
  <r>
    <n v="254"/>
    <s v="Barry Group"/>
    <s v="De-engineered static Local Area Network"/>
    <x v="176"/>
    <n v="8505"/>
    <x v="1"/>
    <x v="39"/>
    <x v="1"/>
    <s v="USD"/>
    <n v="1487656800"/>
    <n v="1487829600"/>
    <b v="0"/>
    <x v="0"/>
    <s v="publishing/nonfiction"/>
    <x v="5"/>
    <x v="9"/>
    <n v="1.8489130434782608"/>
    <x v="252"/>
  </r>
  <r>
    <n v="255"/>
    <s v="Rosales, Branch and Harmon"/>
    <s v="Upgradable grid-enabled superstructure"/>
    <x v="177"/>
    <n v="96735"/>
    <x v="1"/>
    <x v="209"/>
    <x v="1"/>
    <s v="USD"/>
    <n v="1297836000"/>
    <n v="1298268000"/>
    <b v="0"/>
    <x v="1"/>
    <s v="music/rock"/>
    <x v="1"/>
    <x v="1"/>
    <n v="1.2016770186335404"/>
    <x v="253"/>
  </r>
  <r>
    <n v="256"/>
    <s v="Smith-Reid"/>
    <s v="Optimized actuating toolset"/>
    <x v="178"/>
    <n v="959"/>
    <x v="0"/>
    <x v="27"/>
    <x v="4"/>
    <s v="GBP"/>
    <n v="1453615200"/>
    <n v="1456812000"/>
    <b v="0"/>
    <x v="0"/>
    <s v="music/rock"/>
    <x v="1"/>
    <x v="1"/>
    <n v="0.23390243902439026"/>
    <x v="254"/>
  </r>
  <r>
    <n v="257"/>
    <s v="Williams Inc"/>
    <s v="Decentralized exuding strategy"/>
    <x v="57"/>
    <n v="8322"/>
    <x v="1"/>
    <x v="45"/>
    <x v="1"/>
    <s v="USD"/>
    <n v="1362463200"/>
    <n v="1363669200"/>
    <b v="0"/>
    <x v="0"/>
    <s v="theater/plays"/>
    <x v="3"/>
    <x v="3"/>
    <n v="1.46"/>
    <x v="255"/>
  </r>
  <r>
    <n v="258"/>
    <s v="Duncan, Mcdonald and Miller"/>
    <s v="Assimilated coherent hardware"/>
    <x v="92"/>
    <n v="13424"/>
    <x v="1"/>
    <x v="129"/>
    <x v="1"/>
    <s v="USD"/>
    <n v="1481176800"/>
    <n v="1482904800"/>
    <b v="0"/>
    <x v="1"/>
    <s v="theater/plays"/>
    <x v="3"/>
    <x v="3"/>
    <n v="2.6848000000000001"/>
    <x v="256"/>
  </r>
  <r>
    <n v="259"/>
    <s v="Watkins Ltd"/>
    <s v="Multi-channeled responsive implementation"/>
    <x v="37"/>
    <n v="10755"/>
    <x v="1"/>
    <x v="188"/>
    <x v="1"/>
    <s v="USD"/>
    <n v="1354946400"/>
    <n v="1356588000"/>
    <b v="1"/>
    <x v="0"/>
    <s v="photography/photography books"/>
    <x v="7"/>
    <x v="14"/>
    <n v="5.9749999999999996"/>
    <x v="257"/>
  </r>
  <r>
    <n v="260"/>
    <s v="Allen-Jones"/>
    <s v="Centralized modular initiative"/>
    <x v="9"/>
    <n v="9935"/>
    <x v="1"/>
    <x v="210"/>
    <x v="1"/>
    <s v="USD"/>
    <n v="1348808400"/>
    <n v="1349845200"/>
    <b v="0"/>
    <x v="0"/>
    <s v="music/rock"/>
    <x v="1"/>
    <x v="1"/>
    <n v="1.5769841269841269"/>
    <x v="258"/>
  </r>
  <r>
    <n v="261"/>
    <s v="Mason-Smith"/>
    <s v="Reverse-engineered cohesive migration"/>
    <x v="179"/>
    <n v="26303"/>
    <x v="0"/>
    <x v="211"/>
    <x v="1"/>
    <s v="USD"/>
    <n v="1282712400"/>
    <n v="1283058000"/>
    <b v="0"/>
    <x v="1"/>
    <s v="music/rock"/>
    <x v="1"/>
    <x v="1"/>
    <n v="0.31201660735468567"/>
    <x v="259"/>
  </r>
  <r>
    <n v="262"/>
    <s v="Lloyd, Kennedy and Davis"/>
    <s v="Compatible multimedia hub"/>
    <x v="12"/>
    <n v="5328"/>
    <x v="1"/>
    <x v="37"/>
    <x v="1"/>
    <s v="USD"/>
    <n v="1301979600"/>
    <n v="1304226000"/>
    <b v="0"/>
    <x v="1"/>
    <s v="music/indie rock"/>
    <x v="1"/>
    <x v="7"/>
    <n v="3.1341176470588237"/>
    <x v="260"/>
  </r>
  <r>
    <n v="263"/>
    <s v="Walker Ltd"/>
    <s v="Organic eco-centric success"/>
    <x v="49"/>
    <n v="10756"/>
    <x v="1"/>
    <x v="134"/>
    <x v="1"/>
    <s v="USD"/>
    <n v="1263016800"/>
    <n v="1263016800"/>
    <b v="0"/>
    <x v="0"/>
    <s v="photography/photography books"/>
    <x v="7"/>
    <x v="14"/>
    <n v="3.7089655172413791"/>
    <x v="261"/>
  </r>
  <r>
    <n v="264"/>
    <s v="Gordon PLC"/>
    <s v="Virtual reciprocal policy"/>
    <x v="180"/>
    <n v="165375"/>
    <x v="1"/>
    <x v="212"/>
    <x v="1"/>
    <s v="USD"/>
    <n v="1360648800"/>
    <n v="1362031200"/>
    <b v="0"/>
    <x v="0"/>
    <s v="theater/plays"/>
    <x v="3"/>
    <x v="3"/>
    <n v="3.6266447368421053"/>
    <x v="262"/>
  </r>
  <r>
    <n v="265"/>
    <s v="Lee and Sons"/>
    <s v="Persevering interactive emulation"/>
    <x v="70"/>
    <n v="6031"/>
    <x v="1"/>
    <x v="99"/>
    <x v="1"/>
    <s v="USD"/>
    <n v="1451800800"/>
    <n v="1455602400"/>
    <b v="0"/>
    <x v="0"/>
    <s v="theater/plays"/>
    <x v="3"/>
    <x v="3"/>
    <n v="1.2308163265306122"/>
    <x v="263"/>
  </r>
  <r>
    <n v="266"/>
    <s v="Cole LLC"/>
    <s v="Proactive responsive emulation"/>
    <x v="181"/>
    <n v="85902"/>
    <x v="0"/>
    <x v="213"/>
    <x v="6"/>
    <s v="EUR"/>
    <n v="1415340000"/>
    <n v="1418191200"/>
    <b v="0"/>
    <x v="1"/>
    <s v="music/jazz"/>
    <x v="1"/>
    <x v="17"/>
    <n v="0.76766756032171579"/>
    <x v="264"/>
  </r>
  <r>
    <n v="267"/>
    <s v="Acosta PLC"/>
    <s v="Extended eco-centric function"/>
    <x v="182"/>
    <n v="143910"/>
    <x v="1"/>
    <x v="214"/>
    <x v="2"/>
    <s v="AUD"/>
    <n v="1351054800"/>
    <n v="1352440800"/>
    <b v="0"/>
    <x v="0"/>
    <s v="theater/plays"/>
    <x v="3"/>
    <x v="3"/>
    <n v="2.3362012987012988"/>
    <x v="265"/>
  </r>
  <r>
    <n v="268"/>
    <s v="Brown-Mckee"/>
    <s v="Networked optimal productivity"/>
    <x v="42"/>
    <n v="2708"/>
    <x v="1"/>
    <x v="44"/>
    <x v="1"/>
    <s v="USD"/>
    <n v="1349326800"/>
    <n v="1353304800"/>
    <b v="0"/>
    <x v="0"/>
    <s v="film &amp; video/documentary"/>
    <x v="4"/>
    <x v="4"/>
    <n v="1.8053333333333332"/>
    <x v="266"/>
  </r>
  <r>
    <n v="269"/>
    <s v="Miles and Sons"/>
    <s v="Persistent attitude-oriented approach"/>
    <x v="26"/>
    <n v="8842"/>
    <x v="1"/>
    <x v="215"/>
    <x v="1"/>
    <s v="USD"/>
    <n v="1548914400"/>
    <n v="1550728800"/>
    <b v="0"/>
    <x v="0"/>
    <s v="film &amp; video/television"/>
    <x v="4"/>
    <x v="19"/>
    <n v="2.5262857142857142"/>
    <x v="267"/>
  </r>
  <r>
    <n v="270"/>
    <s v="Sawyer, Horton and Williams"/>
    <s v="Triple-buffered 4thgeneration toolset"/>
    <x v="183"/>
    <n v="47260"/>
    <x v="3"/>
    <x v="216"/>
    <x v="1"/>
    <s v="USD"/>
    <n v="1291269600"/>
    <n v="1291442400"/>
    <b v="0"/>
    <x v="0"/>
    <s v="games/video games"/>
    <x v="6"/>
    <x v="11"/>
    <n v="0.27176538240368026"/>
    <x v="268"/>
  </r>
  <r>
    <n v="271"/>
    <s v="Foley-Cox"/>
    <s v="Progressive zero administration leverage"/>
    <x v="184"/>
    <n v="1953"/>
    <x v="2"/>
    <x v="217"/>
    <x v="1"/>
    <s v="USD"/>
    <n v="1449468000"/>
    <n v="1452146400"/>
    <b v="0"/>
    <x v="0"/>
    <s v="photography/photography books"/>
    <x v="7"/>
    <x v="14"/>
    <n v="1.2706571242680547E-2"/>
    <x v="269"/>
  </r>
  <r>
    <n v="272"/>
    <s v="Horton, Morrison and Clark"/>
    <s v="Networked radical neural-net"/>
    <x v="185"/>
    <n v="155349"/>
    <x v="1"/>
    <x v="218"/>
    <x v="1"/>
    <s v="USD"/>
    <n v="1562734800"/>
    <n v="1564894800"/>
    <b v="0"/>
    <x v="1"/>
    <s v="theater/plays"/>
    <x v="3"/>
    <x v="3"/>
    <n v="3.0400978473581213"/>
    <x v="270"/>
  </r>
  <r>
    <n v="273"/>
    <s v="Thomas and Sons"/>
    <s v="Re-engineered heuristic forecast"/>
    <x v="75"/>
    <n v="10704"/>
    <x v="1"/>
    <x v="219"/>
    <x v="0"/>
    <s v="CAD"/>
    <n v="1505624400"/>
    <n v="1505883600"/>
    <b v="0"/>
    <x v="0"/>
    <s v="theater/plays"/>
    <x v="3"/>
    <x v="3"/>
    <n v="1.3723076923076922"/>
    <x v="271"/>
  </r>
  <r>
    <n v="274"/>
    <s v="Morgan-Jenkins"/>
    <s v="Fully-configurable background algorithm"/>
    <x v="166"/>
    <n v="773"/>
    <x v="0"/>
    <x v="27"/>
    <x v="1"/>
    <s v="USD"/>
    <n v="1509948000"/>
    <n v="1510380000"/>
    <b v="0"/>
    <x v="0"/>
    <s v="theater/plays"/>
    <x v="3"/>
    <x v="3"/>
    <n v="0.32208333333333333"/>
    <x v="272"/>
  </r>
  <r>
    <n v="275"/>
    <s v="Ward, Sanchez and Kemp"/>
    <s v="Stand-alone discrete Graphical User Interface"/>
    <x v="61"/>
    <n v="9419"/>
    <x v="1"/>
    <x v="220"/>
    <x v="1"/>
    <s v="USD"/>
    <n v="1554526800"/>
    <n v="1555218000"/>
    <b v="0"/>
    <x v="0"/>
    <s v="publishing/translations"/>
    <x v="5"/>
    <x v="18"/>
    <n v="2.4151282051282053"/>
    <x v="273"/>
  </r>
  <r>
    <n v="276"/>
    <s v="Fields Ltd"/>
    <s v="Front-line foreground project"/>
    <x v="20"/>
    <n v="5324"/>
    <x v="0"/>
    <x v="221"/>
    <x v="1"/>
    <s v="USD"/>
    <n v="1334811600"/>
    <n v="1335243600"/>
    <b v="0"/>
    <x v="1"/>
    <s v="games/video games"/>
    <x v="6"/>
    <x v="11"/>
    <n v="0.96799999999999997"/>
    <x v="274"/>
  </r>
  <r>
    <n v="277"/>
    <s v="Ramos-Mitchell"/>
    <s v="Persevering system-worthy info-mediaries"/>
    <x v="31"/>
    <n v="7465"/>
    <x v="1"/>
    <x v="100"/>
    <x v="1"/>
    <s v="USD"/>
    <n v="1279515600"/>
    <n v="1279688400"/>
    <b v="0"/>
    <x v="0"/>
    <s v="theater/plays"/>
    <x v="3"/>
    <x v="3"/>
    <n v="10.664285714285715"/>
    <x v="275"/>
  </r>
  <r>
    <n v="278"/>
    <s v="Higgins, Davis and Salazar"/>
    <s v="Distributed multi-tasking strategy"/>
    <x v="50"/>
    <n v="8799"/>
    <x v="1"/>
    <x v="222"/>
    <x v="1"/>
    <s v="USD"/>
    <n v="1353909600"/>
    <n v="1356069600"/>
    <b v="0"/>
    <x v="0"/>
    <s v="technology/web"/>
    <x v="2"/>
    <x v="2"/>
    <n v="3.2588888888888889"/>
    <x v="276"/>
  </r>
  <r>
    <n v="279"/>
    <s v="Smith-Jenkins"/>
    <s v="Vision-oriented methodical application"/>
    <x v="48"/>
    <n v="13656"/>
    <x v="1"/>
    <x v="223"/>
    <x v="1"/>
    <s v="USD"/>
    <n v="1535950800"/>
    <n v="1536210000"/>
    <b v="0"/>
    <x v="0"/>
    <s v="theater/plays"/>
    <x v="3"/>
    <x v="3"/>
    <n v="1.7070000000000001"/>
    <x v="277"/>
  </r>
  <r>
    <n v="280"/>
    <s v="Braun PLC"/>
    <s v="Function-based high-level infrastructure"/>
    <x v="186"/>
    <n v="14536"/>
    <x v="1"/>
    <x v="224"/>
    <x v="1"/>
    <s v="USD"/>
    <n v="1511244000"/>
    <n v="1511762400"/>
    <b v="0"/>
    <x v="0"/>
    <s v="film &amp; video/animation"/>
    <x v="4"/>
    <x v="10"/>
    <n v="5.8144"/>
    <x v="278"/>
  </r>
  <r>
    <n v="281"/>
    <s v="Drake PLC"/>
    <s v="Profound object-oriented paradigm"/>
    <x v="187"/>
    <n v="150552"/>
    <x v="0"/>
    <x v="225"/>
    <x v="1"/>
    <s v="USD"/>
    <n v="1331445600"/>
    <n v="1333256400"/>
    <b v="0"/>
    <x v="1"/>
    <s v="theater/plays"/>
    <x v="3"/>
    <x v="3"/>
    <n v="0.91520972644376897"/>
    <x v="279"/>
  </r>
  <r>
    <n v="282"/>
    <s v="Ross, Kelly and Brown"/>
    <s v="Virtual contextually-based circuit"/>
    <x v="141"/>
    <n v="9076"/>
    <x v="1"/>
    <x v="221"/>
    <x v="1"/>
    <s v="USD"/>
    <n v="1480226400"/>
    <n v="1480744800"/>
    <b v="0"/>
    <x v="1"/>
    <s v="film &amp; video/television"/>
    <x v="4"/>
    <x v="19"/>
    <n v="1.0804761904761904"/>
    <x v="280"/>
  </r>
  <r>
    <n v="283"/>
    <s v="Lucas-Mullins"/>
    <s v="Business-focused dynamic instruction set"/>
    <x v="32"/>
    <n v="1517"/>
    <x v="0"/>
    <x v="226"/>
    <x v="3"/>
    <s v="DKK"/>
    <n v="1464584400"/>
    <n v="1465016400"/>
    <b v="0"/>
    <x v="0"/>
    <s v="music/rock"/>
    <x v="1"/>
    <x v="1"/>
    <n v="0.18728395061728395"/>
    <x v="281"/>
  </r>
  <r>
    <n v="284"/>
    <s v="Tran LLC"/>
    <s v="Ameliorated fresh-thinking protocol"/>
    <x v="122"/>
    <n v="8153"/>
    <x v="0"/>
    <x v="227"/>
    <x v="1"/>
    <s v="USD"/>
    <n v="1335848400"/>
    <n v="1336280400"/>
    <b v="0"/>
    <x v="0"/>
    <s v="technology/web"/>
    <x v="2"/>
    <x v="2"/>
    <n v="0.83193877551020412"/>
    <x v="282"/>
  </r>
  <r>
    <n v="285"/>
    <s v="Dawson, Brady and Gilbert"/>
    <s v="Front-line optimizing emulation"/>
    <x v="79"/>
    <n v="6357"/>
    <x v="1"/>
    <x v="228"/>
    <x v="1"/>
    <s v="USD"/>
    <n v="1473483600"/>
    <n v="1476766800"/>
    <b v="0"/>
    <x v="0"/>
    <s v="theater/plays"/>
    <x v="3"/>
    <x v="3"/>
    <n v="7.0633333333333335"/>
    <x v="283"/>
  </r>
  <r>
    <n v="286"/>
    <s v="Obrien-Aguirre"/>
    <s v="Devolved uniform complexity"/>
    <x v="188"/>
    <n v="19557"/>
    <x v="3"/>
    <x v="229"/>
    <x v="1"/>
    <s v="USD"/>
    <n v="1479880800"/>
    <n v="1480485600"/>
    <b v="0"/>
    <x v="0"/>
    <s v="theater/plays"/>
    <x v="3"/>
    <x v="3"/>
    <n v="0.17446030330062445"/>
    <x v="284"/>
  </r>
  <r>
    <n v="287"/>
    <s v="Ferguson PLC"/>
    <s v="Public-key intangible superstructure"/>
    <x v="9"/>
    <n v="13213"/>
    <x v="1"/>
    <x v="230"/>
    <x v="1"/>
    <s v="USD"/>
    <n v="1430197200"/>
    <n v="1430197200"/>
    <b v="0"/>
    <x v="0"/>
    <s v="music/electric music"/>
    <x v="1"/>
    <x v="5"/>
    <n v="2.0973015873015872"/>
    <x v="285"/>
  </r>
  <r>
    <n v="288"/>
    <s v="Garcia Ltd"/>
    <s v="Secured global success"/>
    <x v="36"/>
    <n v="5476"/>
    <x v="0"/>
    <x v="231"/>
    <x v="3"/>
    <s v="DKK"/>
    <n v="1331701200"/>
    <n v="1331787600"/>
    <b v="0"/>
    <x v="1"/>
    <s v="music/metal"/>
    <x v="1"/>
    <x v="16"/>
    <n v="0.97785714285714287"/>
    <x v="286"/>
  </r>
  <r>
    <n v="289"/>
    <s v="Smith, Love and Smith"/>
    <s v="Grass-roots mission-critical capability"/>
    <x v="126"/>
    <n v="13474"/>
    <x v="1"/>
    <x v="232"/>
    <x v="0"/>
    <s v="CAD"/>
    <n v="1438578000"/>
    <n v="1438837200"/>
    <b v="0"/>
    <x v="0"/>
    <s v="theater/plays"/>
    <x v="3"/>
    <x v="3"/>
    <n v="16.842500000000001"/>
    <x v="287"/>
  </r>
  <r>
    <n v="290"/>
    <s v="Wilson, Hall and Osborne"/>
    <s v="Advanced global data-warehouse"/>
    <x v="189"/>
    <n v="91722"/>
    <x v="0"/>
    <x v="233"/>
    <x v="1"/>
    <s v="USD"/>
    <n v="1368162000"/>
    <n v="1370926800"/>
    <b v="0"/>
    <x v="1"/>
    <s v="film &amp; video/documentary"/>
    <x v="4"/>
    <x v="4"/>
    <n v="0.54402135231316728"/>
    <x v="288"/>
  </r>
  <r>
    <n v="291"/>
    <s v="Bell, Grimes and Kerr"/>
    <s v="Self-enabling uniform complexity"/>
    <x v="37"/>
    <n v="8219"/>
    <x v="1"/>
    <x v="37"/>
    <x v="1"/>
    <s v="USD"/>
    <n v="1318654800"/>
    <n v="1319000400"/>
    <b v="1"/>
    <x v="0"/>
    <s v="technology/web"/>
    <x v="2"/>
    <x v="2"/>
    <n v="4.5661111111111108"/>
    <x v="289"/>
  </r>
  <r>
    <n v="292"/>
    <s v="Ho-Harris"/>
    <s v="Versatile cohesive encoding"/>
    <x v="190"/>
    <n v="717"/>
    <x v="0"/>
    <x v="234"/>
    <x v="1"/>
    <s v="USD"/>
    <n v="1331874000"/>
    <n v="1333429200"/>
    <b v="0"/>
    <x v="0"/>
    <s v="food/food trucks"/>
    <x v="0"/>
    <x v="0"/>
    <n v="9.8219178082191785E-2"/>
    <x v="290"/>
  </r>
  <r>
    <n v="293"/>
    <s v="Ross Group"/>
    <s v="Organized executive solution"/>
    <x v="191"/>
    <n v="1065"/>
    <x v="3"/>
    <x v="235"/>
    <x v="6"/>
    <s v="EUR"/>
    <n v="1286254800"/>
    <n v="1287032400"/>
    <b v="0"/>
    <x v="0"/>
    <s v="theater/plays"/>
    <x v="3"/>
    <x v="3"/>
    <n v="0.16384615384615384"/>
    <x v="291"/>
  </r>
  <r>
    <n v="294"/>
    <s v="Turner-Davis"/>
    <s v="Automated local emulation"/>
    <x v="60"/>
    <n v="8038"/>
    <x v="1"/>
    <x v="236"/>
    <x v="1"/>
    <s v="USD"/>
    <n v="1540530000"/>
    <n v="1541570400"/>
    <b v="0"/>
    <x v="0"/>
    <s v="theater/plays"/>
    <x v="3"/>
    <x v="3"/>
    <n v="13.396666666666667"/>
    <x v="292"/>
  </r>
  <r>
    <n v="295"/>
    <s v="Smith, Jackson and Herrera"/>
    <s v="Enterprise-wide intermediate middleware"/>
    <x v="192"/>
    <n v="68769"/>
    <x v="0"/>
    <x v="237"/>
    <x v="5"/>
    <s v="CHF"/>
    <n v="1381813200"/>
    <n v="1383976800"/>
    <b v="0"/>
    <x v="0"/>
    <s v="theater/plays"/>
    <x v="3"/>
    <x v="3"/>
    <n v="0.35650077760497667"/>
    <x v="293"/>
  </r>
  <r>
    <n v="296"/>
    <s v="Smith-Hess"/>
    <s v="Grass-roots real-time Local Area Network"/>
    <x v="55"/>
    <n v="3352"/>
    <x v="0"/>
    <x v="63"/>
    <x v="2"/>
    <s v="AUD"/>
    <n v="1548655200"/>
    <n v="1550556000"/>
    <b v="0"/>
    <x v="0"/>
    <s v="theater/plays"/>
    <x v="3"/>
    <x v="3"/>
    <n v="0.54950819672131146"/>
    <x v="294"/>
  </r>
  <r>
    <n v="297"/>
    <s v="Brown, Herring and Bass"/>
    <s v="Organized client-driven capacity"/>
    <x v="44"/>
    <n v="6785"/>
    <x v="0"/>
    <x v="238"/>
    <x v="2"/>
    <s v="AUD"/>
    <n v="1389679200"/>
    <n v="1390456800"/>
    <b v="0"/>
    <x v="1"/>
    <s v="theater/plays"/>
    <x v="3"/>
    <x v="3"/>
    <n v="0.94236111111111109"/>
    <x v="295"/>
  </r>
  <r>
    <n v="298"/>
    <s v="Chase, Garcia and Johnson"/>
    <s v="Adaptive intangible database"/>
    <x v="26"/>
    <n v="5037"/>
    <x v="1"/>
    <x v="239"/>
    <x v="1"/>
    <s v="USD"/>
    <n v="1456466400"/>
    <n v="1458018000"/>
    <b v="0"/>
    <x v="1"/>
    <s v="music/rock"/>
    <x v="1"/>
    <x v="1"/>
    <n v="1.4391428571428571"/>
    <x v="296"/>
  </r>
  <r>
    <n v="299"/>
    <s v="Ramsey and Sons"/>
    <s v="Grass-roots contextually-based algorithm"/>
    <x v="167"/>
    <n v="1954"/>
    <x v="0"/>
    <x v="240"/>
    <x v="1"/>
    <s v="USD"/>
    <n v="1456984800"/>
    <n v="1461819600"/>
    <b v="0"/>
    <x v="0"/>
    <s v="food/food trucks"/>
    <x v="0"/>
    <x v="0"/>
    <n v="0.51421052631578945"/>
    <x v="297"/>
  </r>
  <r>
    <n v="300"/>
    <s v="Cooke PLC"/>
    <s v="Focused executive core"/>
    <x v="0"/>
    <n v="5"/>
    <x v="0"/>
    <x v="49"/>
    <x v="3"/>
    <s v="DKK"/>
    <n v="1504069200"/>
    <n v="1504155600"/>
    <b v="0"/>
    <x v="1"/>
    <s v="publishing/nonfiction"/>
    <x v="5"/>
    <x v="9"/>
    <n v="0.05"/>
    <x v="298"/>
  </r>
  <r>
    <n v="301"/>
    <s v="Wong-Walker"/>
    <s v="Multi-channeled disintermediate policy"/>
    <x v="79"/>
    <n v="12102"/>
    <x v="1"/>
    <x v="241"/>
    <x v="1"/>
    <s v="USD"/>
    <n v="1424930400"/>
    <n v="1426395600"/>
    <b v="0"/>
    <x v="0"/>
    <s v="film &amp; video/documentary"/>
    <x v="4"/>
    <x v="4"/>
    <n v="13.446666666666667"/>
    <x v="299"/>
  </r>
  <r>
    <n v="302"/>
    <s v="Ferguson, Collins and Mata"/>
    <s v="Customizable bi-directional hardware"/>
    <x v="193"/>
    <n v="24234"/>
    <x v="0"/>
    <x v="242"/>
    <x v="1"/>
    <s v="USD"/>
    <n v="1535864400"/>
    <n v="1537074000"/>
    <b v="0"/>
    <x v="0"/>
    <s v="theater/plays"/>
    <x v="3"/>
    <x v="3"/>
    <n v="0.31844940867279897"/>
    <x v="300"/>
  </r>
  <r>
    <n v="303"/>
    <s v="Guerrero, Flores and Jenkins"/>
    <s v="Networked optimal architecture"/>
    <x v="74"/>
    <n v="2809"/>
    <x v="0"/>
    <x v="235"/>
    <x v="1"/>
    <s v="USD"/>
    <n v="1452146400"/>
    <n v="1452578400"/>
    <b v="0"/>
    <x v="0"/>
    <s v="music/indie rock"/>
    <x v="1"/>
    <x v="7"/>
    <n v="0.82617647058823529"/>
    <x v="301"/>
  </r>
  <r>
    <n v="304"/>
    <s v="Peterson PLC"/>
    <s v="User-friendly discrete benchmark"/>
    <x v="118"/>
    <n v="11469"/>
    <x v="1"/>
    <x v="23"/>
    <x v="1"/>
    <s v="USD"/>
    <n v="1470546000"/>
    <n v="1474088400"/>
    <b v="0"/>
    <x v="0"/>
    <s v="film &amp; video/documentary"/>
    <x v="4"/>
    <x v="4"/>
    <n v="5.4614285714285717"/>
    <x v="302"/>
  </r>
  <r>
    <n v="305"/>
    <s v="Townsend Ltd"/>
    <s v="Grass-roots actuating policy"/>
    <x v="54"/>
    <n v="8014"/>
    <x v="1"/>
    <x v="72"/>
    <x v="1"/>
    <s v="USD"/>
    <n v="1458363600"/>
    <n v="1461906000"/>
    <b v="0"/>
    <x v="0"/>
    <s v="theater/plays"/>
    <x v="3"/>
    <x v="3"/>
    <n v="2.8621428571428571"/>
    <x v="303"/>
  </r>
  <r>
    <n v="306"/>
    <s v="Rush, Reed and Hall"/>
    <s v="Enterprise-wide 3rdgeneration knowledge user"/>
    <x v="191"/>
    <n v="514"/>
    <x v="0"/>
    <x v="243"/>
    <x v="1"/>
    <s v="USD"/>
    <n v="1500008400"/>
    <n v="1500267600"/>
    <b v="0"/>
    <x v="1"/>
    <s v="theater/plays"/>
    <x v="3"/>
    <x v="3"/>
    <n v="7.9076923076923072E-2"/>
    <x v="304"/>
  </r>
  <r>
    <n v="307"/>
    <s v="Salazar-Dodson"/>
    <s v="Face-to-face zero tolerance moderator"/>
    <x v="194"/>
    <n v="43473"/>
    <x v="1"/>
    <x v="244"/>
    <x v="3"/>
    <s v="DKK"/>
    <n v="1338958800"/>
    <n v="1340686800"/>
    <b v="0"/>
    <x v="1"/>
    <s v="publishing/fiction"/>
    <x v="5"/>
    <x v="13"/>
    <n v="1.3213677811550153"/>
    <x v="305"/>
  </r>
  <r>
    <n v="308"/>
    <s v="Davis Ltd"/>
    <s v="Grass-roots optimizing projection"/>
    <x v="195"/>
    <n v="87560"/>
    <x v="0"/>
    <x v="245"/>
    <x v="1"/>
    <s v="USD"/>
    <n v="1303102800"/>
    <n v="1303189200"/>
    <b v="0"/>
    <x v="0"/>
    <s v="theater/plays"/>
    <x v="3"/>
    <x v="3"/>
    <n v="0.74077834179357027"/>
    <x v="306"/>
  </r>
  <r>
    <n v="309"/>
    <s v="Harris-Perry"/>
    <s v="User-centric 6thgeneration attitude"/>
    <x v="178"/>
    <n v="3087"/>
    <x v="3"/>
    <x v="51"/>
    <x v="1"/>
    <s v="USD"/>
    <n v="1316581200"/>
    <n v="1318309200"/>
    <b v="0"/>
    <x v="1"/>
    <s v="music/indie rock"/>
    <x v="1"/>
    <x v="7"/>
    <n v="0.75292682926829269"/>
    <x v="307"/>
  </r>
  <r>
    <n v="310"/>
    <s v="Velazquez, Hunt and Ortiz"/>
    <s v="Switchable zero tolerance website"/>
    <x v="75"/>
    <n v="1586"/>
    <x v="0"/>
    <x v="36"/>
    <x v="1"/>
    <s v="USD"/>
    <n v="1270789200"/>
    <n v="1272171600"/>
    <b v="0"/>
    <x v="0"/>
    <s v="games/video games"/>
    <x v="6"/>
    <x v="11"/>
    <n v="0.20333333333333334"/>
    <x v="308"/>
  </r>
  <r>
    <n v="311"/>
    <s v="Flores PLC"/>
    <s v="Focused real-time help-desk"/>
    <x v="9"/>
    <n v="12812"/>
    <x v="1"/>
    <x v="246"/>
    <x v="1"/>
    <s v="USD"/>
    <n v="1297836000"/>
    <n v="1298872800"/>
    <b v="0"/>
    <x v="0"/>
    <s v="theater/plays"/>
    <x v="3"/>
    <x v="3"/>
    <n v="2.0336507936507937"/>
    <x v="309"/>
  </r>
  <r>
    <n v="312"/>
    <s v="Martinez LLC"/>
    <s v="Robust impactful approach"/>
    <x v="18"/>
    <n v="183345"/>
    <x v="1"/>
    <x v="247"/>
    <x v="1"/>
    <s v="USD"/>
    <n v="1382677200"/>
    <n v="1383282000"/>
    <b v="0"/>
    <x v="0"/>
    <s v="theater/plays"/>
    <x v="3"/>
    <x v="3"/>
    <n v="3.1022842639593908"/>
    <x v="310"/>
  </r>
  <r>
    <n v="313"/>
    <s v="Miller-Irwin"/>
    <s v="Secured maximized policy"/>
    <x v="196"/>
    <n v="8697"/>
    <x v="1"/>
    <x v="248"/>
    <x v="1"/>
    <s v="USD"/>
    <n v="1330322400"/>
    <n v="1330495200"/>
    <b v="0"/>
    <x v="0"/>
    <s v="music/rock"/>
    <x v="1"/>
    <x v="1"/>
    <n v="3.9531818181818181"/>
    <x v="311"/>
  </r>
  <r>
    <n v="314"/>
    <s v="Sanchez-Morgan"/>
    <s v="Realigned upward-trending strategy"/>
    <x v="1"/>
    <n v="4126"/>
    <x v="1"/>
    <x v="221"/>
    <x v="1"/>
    <s v="USD"/>
    <n v="1552366800"/>
    <n v="1552798800"/>
    <b v="0"/>
    <x v="1"/>
    <s v="film &amp; video/documentary"/>
    <x v="4"/>
    <x v="4"/>
    <n v="2.9471428571428571"/>
    <x v="312"/>
  </r>
  <r>
    <n v="315"/>
    <s v="Lopez, Adams and Johnson"/>
    <s v="Open-source interactive knowledge user"/>
    <x v="40"/>
    <n v="3220"/>
    <x v="0"/>
    <x v="249"/>
    <x v="1"/>
    <s v="USD"/>
    <n v="1400907600"/>
    <n v="1403413200"/>
    <b v="0"/>
    <x v="0"/>
    <s v="theater/plays"/>
    <x v="3"/>
    <x v="3"/>
    <n v="0.33894736842105261"/>
    <x v="313"/>
  </r>
  <r>
    <n v="316"/>
    <s v="Martin-Marshall"/>
    <s v="Configurable demand-driven matrix"/>
    <x v="103"/>
    <n v="6401"/>
    <x v="0"/>
    <x v="250"/>
    <x v="6"/>
    <s v="EUR"/>
    <n v="1574143200"/>
    <n v="1574229600"/>
    <b v="0"/>
    <x v="1"/>
    <s v="food/food trucks"/>
    <x v="0"/>
    <x v="0"/>
    <n v="0.66677083333333331"/>
    <x v="314"/>
  </r>
  <r>
    <n v="317"/>
    <s v="Summers PLC"/>
    <s v="Cross-group coherent hierarchy"/>
    <x v="47"/>
    <n v="1269"/>
    <x v="0"/>
    <x v="141"/>
    <x v="1"/>
    <s v="USD"/>
    <n v="1494738000"/>
    <n v="1495861200"/>
    <b v="0"/>
    <x v="0"/>
    <s v="theater/plays"/>
    <x v="3"/>
    <x v="3"/>
    <n v="0.19227272727272726"/>
    <x v="315"/>
  </r>
  <r>
    <n v="318"/>
    <s v="Young, Hart and Ryan"/>
    <s v="Decentralized demand-driven open system"/>
    <x v="57"/>
    <n v="903"/>
    <x v="0"/>
    <x v="68"/>
    <x v="1"/>
    <s v="USD"/>
    <n v="1392357600"/>
    <n v="1392530400"/>
    <b v="0"/>
    <x v="0"/>
    <s v="music/rock"/>
    <x v="1"/>
    <x v="1"/>
    <n v="0.15842105263157893"/>
    <x v="316"/>
  </r>
  <r>
    <n v="319"/>
    <s v="Mills Group"/>
    <s v="Advanced empowering matrix"/>
    <x v="141"/>
    <n v="3251"/>
    <x v="3"/>
    <x v="251"/>
    <x v="1"/>
    <s v="USD"/>
    <n v="1281589200"/>
    <n v="1283662800"/>
    <b v="0"/>
    <x v="0"/>
    <s v="technology/web"/>
    <x v="2"/>
    <x v="2"/>
    <n v="0.38702380952380955"/>
    <x v="317"/>
  </r>
  <r>
    <n v="320"/>
    <s v="Sandoval-Powell"/>
    <s v="Phased holistic implementation"/>
    <x v="197"/>
    <n v="8092"/>
    <x v="0"/>
    <x v="175"/>
    <x v="1"/>
    <s v="USD"/>
    <n v="1305003600"/>
    <n v="1305781200"/>
    <b v="0"/>
    <x v="0"/>
    <s v="publishing/fiction"/>
    <x v="5"/>
    <x v="13"/>
    <n v="9.5876777251184833E-2"/>
    <x v="318"/>
  </r>
  <r>
    <n v="321"/>
    <s v="Mills, Frazier and Perez"/>
    <s v="Proactive attitude-oriented knowledge user"/>
    <x v="198"/>
    <n v="160422"/>
    <x v="0"/>
    <x v="194"/>
    <x v="1"/>
    <s v="USD"/>
    <n v="1301634000"/>
    <n v="1302325200"/>
    <b v="0"/>
    <x v="0"/>
    <s v="film &amp; video/shorts"/>
    <x v="4"/>
    <x v="12"/>
    <n v="0.94144366197183094"/>
    <x v="319"/>
  </r>
  <r>
    <n v="322"/>
    <s v="Hebert Group"/>
    <s v="Visionary asymmetric Graphical User Interface"/>
    <x v="199"/>
    <n v="196377"/>
    <x v="1"/>
    <x v="252"/>
    <x v="1"/>
    <s v="USD"/>
    <n v="1290664800"/>
    <n v="1291788000"/>
    <b v="0"/>
    <x v="0"/>
    <s v="theater/plays"/>
    <x v="3"/>
    <x v="3"/>
    <n v="1.6656234096692113"/>
    <x v="320"/>
  </r>
  <r>
    <n v="323"/>
    <s v="Cole, Smith and Wood"/>
    <s v="Integrated zero-defect help-desk"/>
    <x v="200"/>
    <n v="2148"/>
    <x v="0"/>
    <x v="150"/>
    <x v="4"/>
    <s v="GBP"/>
    <n v="1395896400"/>
    <n v="1396069200"/>
    <b v="0"/>
    <x v="0"/>
    <s v="film &amp; video/documentary"/>
    <x v="4"/>
    <x v="4"/>
    <n v="0.24134831460674158"/>
    <x v="321"/>
  </r>
  <r>
    <n v="324"/>
    <s v="Harris, Hall and Harris"/>
    <s v="Inverse analyzing matrices"/>
    <x v="143"/>
    <n v="11648"/>
    <x v="1"/>
    <x v="253"/>
    <x v="1"/>
    <s v="USD"/>
    <n v="1434862800"/>
    <n v="1435899600"/>
    <b v="0"/>
    <x v="1"/>
    <s v="theater/plays"/>
    <x v="3"/>
    <x v="3"/>
    <n v="1.6405633802816901"/>
    <x v="322"/>
  </r>
  <r>
    <n v="325"/>
    <s v="Saunders Group"/>
    <s v="Programmable systemic implementation"/>
    <x v="191"/>
    <n v="5897"/>
    <x v="0"/>
    <x v="107"/>
    <x v="1"/>
    <s v="USD"/>
    <n v="1529125200"/>
    <n v="1531112400"/>
    <b v="0"/>
    <x v="1"/>
    <s v="theater/plays"/>
    <x v="3"/>
    <x v="3"/>
    <n v="0.90723076923076929"/>
    <x v="323"/>
  </r>
  <r>
    <n v="326"/>
    <s v="Pham, Avila and Nash"/>
    <s v="Multi-channeled next generation architecture"/>
    <x v="44"/>
    <n v="3326"/>
    <x v="0"/>
    <x v="58"/>
    <x v="1"/>
    <s v="USD"/>
    <n v="1451109600"/>
    <n v="1451628000"/>
    <b v="0"/>
    <x v="0"/>
    <s v="film &amp; video/animation"/>
    <x v="4"/>
    <x v="10"/>
    <n v="0.46194444444444444"/>
    <x v="324"/>
  </r>
  <r>
    <n v="327"/>
    <s v="Patterson, Salinas and Lucas"/>
    <s v="Digitized 3rdgeneration encoding"/>
    <x v="97"/>
    <n v="1002"/>
    <x v="0"/>
    <x v="254"/>
    <x v="1"/>
    <s v="USD"/>
    <n v="1566968400"/>
    <n v="1567314000"/>
    <b v="0"/>
    <x v="1"/>
    <s v="theater/plays"/>
    <x v="3"/>
    <x v="3"/>
    <n v="0.38538461538461538"/>
    <x v="325"/>
  </r>
  <r>
    <n v="328"/>
    <s v="Young PLC"/>
    <s v="Innovative well-modulated functionalities"/>
    <x v="201"/>
    <n v="131826"/>
    <x v="1"/>
    <x v="255"/>
    <x v="1"/>
    <s v="USD"/>
    <n v="1543557600"/>
    <n v="1544508000"/>
    <b v="0"/>
    <x v="0"/>
    <s v="music/rock"/>
    <x v="1"/>
    <x v="1"/>
    <n v="1.3356231003039514"/>
    <x v="326"/>
  </r>
  <r>
    <n v="329"/>
    <s v="Willis and Sons"/>
    <s v="Fundamental incremental database"/>
    <x v="202"/>
    <n v="21477"/>
    <x v="2"/>
    <x v="57"/>
    <x v="1"/>
    <s v="USD"/>
    <n v="1481522400"/>
    <n v="1482472800"/>
    <b v="0"/>
    <x v="0"/>
    <s v="games/video games"/>
    <x v="6"/>
    <x v="11"/>
    <n v="0.22896588486140726"/>
    <x v="327"/>
  </r>
  <r>
    <n v="330"/>
    <s v="Thompson-Bates"/>
    <s v="Expanded encompassing open architecture"/>
    <x v="203"/>
    <n v="62330"/>
    <x v="1"/>
    <x v="256"/>
    <x v="4"/>
    <s v="GBP"/>
    <n v="1512712800"/>
    <n v="1512799200"/>
    <b v="0"/>
    <x v="0"/>
    <s v="film &amp; video/documentary"/>
    <x v="4"/>
    <x v="4"/>
    <n v="1.8495548961424333"/>
    <x v="328"/>
  </r>
  <r>
    <n v="331"/>
    <s v="Rose-Silva"/>
    <s v="Intuitive static portal"/>
    <x v="88"/>
    <n v="14643"/>
    <x v="1"/>
    <x v="257"/>
    <x v="1"/>
    <s v="USD"/>
    <n v="1324274400"/>
    <n v="1324360800"/>
    <b v="0"/>
    <x v="0"/>
    <s v="food/food trucks"/>
    <x v="0"/>
    <x v="0"/>
    <n v="4.4372727272727275"/>
    <x v="329"/>
  </r>
  <r>
    <n v="332"/>
    <s v="Pacheco, Johnson and Torres"/>
    <s v="Optional bandwidth-monitored definition"/>
    <x v="204"/>
    <n v="41396"/>
    <x v="1"/>
    <x v="258"/>
    <x v="1"/>
    <s v="USD"/>
    <n v="1364446800"/>
    <n v="1364533200"/>
    <b v="0"/>
    <x v="0"/>
    <s v="technology/wearables"/>
    <x v="2"/>
    <x v="8"/>
    <n v="1.999806763285024"/>
    <x v="330"/>
  </r>
  <r>
    <n v="333"/>
    <s v="Carlson, Dixon and Jones"/>
    <s v="Persistent well-modulated synergy"/>
    <x v="103"/>
    <n v="11900"/>
    <x v="1"/>
    <x v="259"/>
    <x v="1"/>
    <s v="USD"/>
    <n v="1542693600"/>
    <n v="1545112800"/>
    <b v="0"/>
    <x v="0"/>
    <s v="theater/plays"/>
    <x v="3"/>
    <x v="3"/>
    <n v="1.2395833333333333"/>
    <x v="331"/>
  </r>
  <r>
    <n v="334"/>
    <s v="Mcgee Group"/>
    <s v="Assimilated discrete algorithm"/>
    <x v="205"/>
    <n v="123538"/>
    <x v="1"/>
    <x v="260"/>
    <x v="1"/>
    <s v="USD"/>
    <n v="1515564000"/>
    <n v="1516168800"/>
    <b v="0"/>
    <x v="0"/>
    <s v="music/rock"/>
    <x v="1"/>
    <x v="1"/>
    <n v="1.8661329305135952"/>
    <x v="332"/>
  </r>
  <r>
    <n v="335"/>
    <s v="Jordan-Acosta"/>
    <s v="Operative uniform hub"/>
    <x v="206"/>
    <n v="198628"/>
    <x v="1"/>
    <x v="261"/>
    <x v="1"/>
    <s v="USD"/>
    <n v="1573797600"/>
    <n v="1574920800"/>
    <b v="0"/>
    <x v="0"/>
    <s v="music/rock"/>
    <x v="1"/>
    <x v="1"/>
    <n v="1.1428538550057536"/>
    <x v="333"/>
  </r>
  <r>
    <n v="336"/>
    <s v="Nunez Inc"/>
    <s v="Customizable intangible capability"/>
    <x v="207"/>
    <n v="68602"/>
    <x v="0"/>
    <x v="262"/>
    <x v="1"/>
    <s v="USD"/>
    <n v="1292392800"/>
    <n v="1292479200"/>
    <b v="0"/>
    <x v="1"/>
    <s v="music/rock"/>
    <x v="1"/>
    <x v="1"/>
    <n v="0.97032531824611035"/>
    <x v="334"/>
  </r>
  <r>
    <n v="337"/>
    <s v="Hayden Ltd"/>
    <s v="Innovative didactic analyzer"/>
    <x v="208"/>
    <n v="116064"/>
    <x v="1"/>
    <x v="263"/>
    <x v="1"/>
    <s v="USD"/>
    <n v="1573452000"/>
    <n v="1573538400"/>
    <b v="0"/>
    <x v="0"/>
    <s v="theater/plays"/>
    <x v="3"/>
    <x v="3"/>
    <n v="1.2281904761904763"/>
    <x v="335"/>
  </r>
  <r>
    <n v="338"/>
    <s v="Gonzalez-Burton"/>
    <s v="Decentralized intangible encoding"/>
    <x v="209"/>
    <n v="125042"/>
    <x v="1"/>
    <x v="264"/>
    <x v="1"/>
    <s v="USD"/>
    <n v="1317790800"/>
    <n v="1320382800"/>
    <b v="0"/>
    <x v="0"/>
    <s v="theater/plays"/>
    <x v="3"/>
    <x v="3"/>
    <n v="1.7914326647564469"/>
    <x v="336"/>
  </r>
  <r>
    <n v="339"/>
    <s v="Lewis, Taylor and Rivers"/>
    <s v="Front-line transitional algorithm"/>
    <x v="210"/>
    <n v="108974"/>
    <x v="3"/>
    <x v="265"/>
    <x v="0"/>
    <s v="CAD"/>
    <n v="1501650000"/>
    <n v="1502859600"/>
    <b v="0"/>
    <x v="0"/>
    <s v="theater/plays"/>
    <x v="3"/>
    <x v="3"/>
    <n v="0.79951577402787966"/>
    <x v="337"/>
  </r>
  <r>
    <n v="340"/>
    <s v="Butler, Henry and Espinoza"/>
    <s v="Switchable didactic matrices"/>
    <x v="211"/>
    <n v="34964"/>
    <x v="0"/>
    <x v="224"/>
    <x v="1"/>
    <s v="USD"/>
    <n v="1323669600"/>
    <n v="1323756000"/>
    <b v="0"/>
    <x v="0"/>
    <s v="photography/photography books"/>
    <x v="7"/>
    <x v="14"/>
    <n v="0.94242587601078165"/>
    <x v="338"/>
  </r>
  <r>
    <n v="341"/>
    <s v="Guzman Group"/>
    <s v="Ameliorated disintermediate utilization"/>
    <x v="212"/>
    <n v="96777"/>
    <x v="0"/>
    <x v="266"/>
    <x v="1"/>
    <s v="USD"/>
    <n v="1440738000"/>
    <n v="1441342800"/>
    <b v="0"/>
    <x v="0"/>
    <s v="music/indie rock"/>
    <x v="1"/>
    <x v="7"/>
    <n v="0.84669291338582675"/>
    <x v="339"/>
  </r>
  <r>
    <n v="342"/>
    <s v="Gibson-Hernandez"/>
    <s v="Visionary foreground middleware"/>
    <x v="213"/>
    <n v="31864"/>
    <x v="0"/>
    <x v="267"/>
    <x v="1"/>
    <s v="USD"/>
    <n v="1374296400"/>
    <n v="1375333200"/>
    <b v="0"/>
    <x v="0"/>
    <s v="theater/plays"/>
    <x v="3"/>
    <x v="3"/>
    <n v="0.66521920668058454"/>
    <x v="340"/>
  </r>
  <r>
    <n v="343"/>
    <s v="Spencer-Weber"/>
    <s v="Optional zero-defect task-force"/>
    <x v="25"/>
    <n v="4853"/>
    <x v="0"/>
    <x v="98"/>
    <x v="1"/>
    <s v="USD"/>
    <n v="1384840800"/>
    <n v="1389420000"/>
    <b v="0"/>
    <x v="0"/>
    <s v="theater/plays"/>
    <x v="3"/>
    <x v="3"/>
    <n v="0.53922222222222227"/>
    <x v="341"/>
  </r>
  <r>
    <n v="344"/>
    <s v="Berger, Johnson and Marshall"/>
    <s v="Devolved exuding emulation"/>
    <x v="214"/>
    <n v="82959"/>
    <x v="0"/>
    <x v="268"/>
    <x v="1"/>
    <s v="USD"/>
    <n v="1516600800"/>
    <n v="1520056800"/>
    <b v="0"/>
    <x v="0"/>
    <s v="games/video games"/>
    <x v="6"/>
    <x v="11"/>
    <n v="0.41983299595141699"/>
    <x v="342"/>
  </r>
  <r>
    <n v="345"/>
    <s v="Taylor, Cisneros and Romero"/>
    <s v="Open-source neutral task-force"/>
    <x v="215"/>
    <n v="23159"/>
    <x v="0"/>
    <x v="269"/>
    <x v="4"/>
    <s v="GBP"/>
    <n v="1436418000"/>
    <n v="1436504400"/>
    <b v="0"/>
    <x v="0"/>
    <s v="film &amp; video/drama"/>
    <x v="4"/>
    <x v="6"/>
    <n v="0.14694796954314721"/>
    <x v="343"/>
  </r>
  <r>
    <n v="346"/>
    <s v="Little-Marsh"/>
    <s v="Virtual attitude-oriented migration"/>
    <x v="48"/>
    <n v="2758"/>
    <x v="0"/>
    <x v="270"/>
    <x v="1"/>
    <s v="USD"/>
    <n v="1503550800"/>
    <n v="1508302800"/>
    <b v="0"/>
    <x v="1"/>
    <s v="music/indie rock"/>
    <x v="1"/>
    <x v="7"/>
    <n v="0.34475"/>
    <x v="344"/>
  </r>
  <r>
    <n v="347"/>
    <s v="Petersen and Sons"/>
    <s v="Open-source full-range portal"/>
    <x v="79"/>
    <n v="12607"/>
    <x v="1"/>
    <x v="271"/>
    <x v="1"/>
    <s v="USD"/>
    <n v="1423634400"/>
    <n v="1425708000"/>
    <b v="0"/>
    <x v="0"/>
    <s v="technology/web"/>
    <x v="2"/>
    <x v="2"/>
    <n v="14.007777777777777"/>
    <x v="345"/>
  </r>
  <r>
    <n v="348"/>
    <s v="Hensley Ltd"/>
    <s v="Versatile cohesive open system"/>
    <x v="216"/>
    <n v="142823"/>
    <x v="0"/>
    <x v="272"/>
    <x v="1"/>
    <s v="USD"/>
    <n v="1487224800"/>
    <n v="1488348000"/>
    <b v="0"/>
    <x v="0"/>
    <s v="food/food trucks"/>
    <x v="0"/>
    <x v="0"/>
    <n v="0.71770351758793971"/>
    <x v="346"/>
  </r>
  <r>
    <n v="349"/>
    <s v="Navarro and Sons"/>
    <s v="Multi-layered bottom-line frame"/>
    <x v="217"/>
    <n v="95958"/>
    <x v="0"/>
    <x v="273"/>
    <x v="1"/>
    <s v="USD"/>
    <n v="1500008400"/>
    <n v="1502600400"/>
    <b v="0"/>
    <x v="0"/>
    <s v="theater/plays"/>
    <x v="3"/>
    <x v="3"/>
    <n v="0.53074115044247783"/>
    <x v="347"/>
  </r>
  <r>
    <n v="350"/>
    <s v="Shannon Ltd"/>
    <s v="Pre-emptive neutral capacity"/>
    <x v="0"/>
    <n v="5"/>
    <x v="0"/>
    <x v="49"/>
    <x v="1"/>
    <s v="USD"/>
    <n v="1432098000"/>
    <n v="1433653200"/>
    <b v="0"/>
    <x v="1"/>
    <s v="music/jazz"/>
    <x v="1"/>
    <x v="17"/>
    <n v="0.05"/>
    <x v="298"/>
  </r>
  <r>
    <n v="351"/>
    <s v="Young LLC"/>
    <s v="Universal maximized methodology"/>
    <x v="218"/>
    <n v="94631"/>
    <x v="1"/>
    <x v="274"/>
    <x v="1"/>
    <s v="USD"/>
    <n v="1440392400"/>
    <n v="1441602000"/>
    <b v="0"/>
    <x v="0"/>
    <s v="music/rock"/>
    <x v="1"/>
    <x v="1"/>
    <n v="1.2770715249662619"/>
    <x v="348"/>
  </r>
  <r>
    <n v="352"/>
    <s v="Adams, Willis and Sanchez"/>
    <s v="Expanded hybrid hardware"/>
    <x v="54"/>
    <n v="977"/>
    <x v="0"/>
    <x v="254"/>
    <x v="0"/>
    <s v="CAD"/>
    <n v="1446876000"/>
    <n v="1447567200"/>
    <b v="0"/>
    <x v="0"/>
    <s v="theater/plays"/>
    <x v="3"/>
    <x v="3"/>
    <n v="0.34892857142857142"/>
    <x v="349"/>
  </r>
  <r>
    <n v="353"/>
    <s v="Mills-Roy"/>
    <s v="Profit-focused multi-tasking access"/>
    <x v="219"/>
    <n v="137961"/>
    <x v="1"/>
    <x v="275"/>
    <x v="1"/>
    <s v="USD"/>
    <n v="1562302800"/>
    <n v="1562389200"/>
    <b v="0"/>
    <x v="0"/>
    <s v="theater/plays"/>
    <x v="3"/>
    <x v="3"/>
    <n v="4.105982142857143"/>
    <x v="350"/>
  </r>
  <r>
    <n v="354"/>
    <s v="Brown Group"/>
    <s v="Profit-focused transitional capability"/>
    <x v="55"/>
    <n v="7548"/>
    <x v="1"/>
    <x v="175"/>
    <x v="3"/>
    <s v="DKK"/>
    <n v="1378184400"/>
    <n v="1378789200"/>
    <b v="0"/>
    <x v="0"/>
    <s v="film &amp; video/documentary"/>
    <x v="4"/>
    <x v="4"/>
    <n v="1.2373770491803278"/>
    <x v="351"/>
  </r>
  <r>
    <n v="355"/>
    <s v="Burns-Burnett"/>
    <s v="Front-line scalable definition"/>
    <x v="167"/>
    <n v="2241"/>
    <x v="2"/>
    <x v="99"/>
    <x v="1"/>
    <s v="USD"/>
    <n v="1485064800"/>
    <n v="1488520800"/>
    <b v="0"/>
    <x v="0"/>
    <s v="technology/wearables"/>
    <x v="2"/>
    <x v="8"/>
    <n v="0.58973684210526311"/>
    <x v="352"/>
  </r>
  <r>
    <n v="356"/>
    <s v="Glass, Nunez and Mcdonald"/>
    <s v="Open-source systematic protocol"/>
    <x v="29"/>
    <n v="3431"/>
    <x v="0"/>
    <x v="174"/>
    <x v="6"/>
    <s v="EUR"/>
    <n v="1326520800"/>
    <n v="1327298400"/>
    <b v="0"/>
    <x v="0"/>
    <s v="theater/plays"/>
    <x v="3"/>
    <x v="3"/>
    <n v="0.36892473118279567"/>
    <x v="353"/>
  </r>
  <r>
    <n v="357"/>
    <s v="Perez, Davis and Wilson"/>
    <s v="Implemented tangible algorithm"/>
    <x v="173"/>
    <n v="4253"/>
    <x v="1"/>
    <x v="142"/>
    <x v="1"/>
    <s v="USD"/>
    <n v="1441256400"/>
    <n v="1443416400"/>
    <b v="0"/>
    <x v="0"/>
    <s v="games/video games"/>
    <x v="6"/>
    <x v="11"/>
    <n v="1.8491304347826087"/>
    <x v="354"/>
  </r>
  <r>
    <n v="358"/>
    <s v="Diaz-Garcia"/>
    <s v="Profit-focused 3rdgeneration circuit"/>
    <x v="62"/>
    <n v="1146"/>
    <x v="0"/>
    <x v="276"/>
    <x v="0"/>
    <s v="CAD"/>
    <n v="1533877200"/>
    <n v="1534136400"/>
    <b v="1"/>
    <x v="0"/>
    <s v="photography/photography books"/>
    <x v="7"/>
    <x v="14"/>
    <n v="0.11814432989690722"/>
    <x v="355"/>
  </r>
  <r>
    <n v="359"/>
    <s v="Salazar-Moon"/>
    <s v="Compatible needs-based architecture"/>
    <x v="220"/>
    <n v="11948"/>
    <x v="1"/>
    <x v="277"/>
    <x v="1"/>
    <s v="USD"/>
    <n v="1314421200"/>
    <n v="1315026000"/>
    <b v="0"/>
    <x v="0"/>
    <s v="film &amp; video/animation"/>
    <x v="4"/>
    <x v="10"/>
    <n v="2.9870000000000001"/>
    <x v="356"/>
  </r>
  <r>
    <n v="360"/>
    <s v="Larsen-Chung"/>
    <s v="Right-sized zero tolerance migration"/>
    <x v="221"/>
    <n v="135132"/>
    <x v="1"/>
    <x v="278"/>
    <x v="4"/>
    <s v="GBP"/>
    <n v="1293861600"/>
    <n v="1295071200"/>
    <b v="0"/>
    <x v="1"/>
    <s v="theater/plays"/>
    <x v="3"/>
    <x v="3"/>
    <n v="2.2635175879396985"/>
    <x v="357"/>
  </r>
  <r>
    <n v="361"/>
    <s v="Anderson and Sons"/>
    <s v="Quality-focused reciprocal structure"/>
    <x v="20"/>
    <n v="9546"/>
    <x v="1"/>
    <x v="39"/>
    <x v="1"/>
    <s v="USD"/>
    <n v="1507352400"/>
    <n v="1509426000"/>
    <b v="0"/>
    <x v="0"/>
    <s v="theater/plays"/>
    <x v="3"/>
    <x v="3"/>
    <n v="1.7356363636363636"/>
    <x v="358"/>
  </r>
  <r>
    <n v="362"/>
    <s v="Lawrence Group"/>
    <s v="Automated actuating conglomeration"/>
    <x v="41"/>
    <n v="13755"/>
    <x v="1"/>
    <x v="271"/>
    <x v="1"/>
    <s v="USD"/>
    <n v="1296108000"/>
    <n v="1299391200"/>
    <b v="0"/>
    <x v="0"/>
    <s v="music/rock"/>
    <x v="1"/>
    <x v="1"/>
    <n v="3.7175675675675675"/>
    <x v="359"/>
  </r>
  <r>
    <n v="363"/>
    <s v="Gray-Davis"/>
    <s v="Re-contextualized local initiative"/>
    <x v="5"/>
    <n v="8330"/>
    <x v="1"/>
    <x v="279"/>
    <x v="1"/>
    <s v="USD"/>
    <n v="1324965600"/>
    <n v="1325052000"/>
    <b v="0"/>
    <x v="0"/>
    <s v="music/rock"/>
    <x v="1"/>
    <x v="1"/>
    <n v="1.601923076923077"/>
    <x v="360"/>
  </r>
  <r>
    <n v="364"/>
    <s v="Ramirez-Myers"/>
    <s v="Switchable intangible definition"/>
    <x v="79"/>
    <n v="14547"/>
    <x v="1"/>
    <x v="129"/>
    <x v="1"/>
    <s v="USD"/>
    <n v="1520229600"/>
    <n v="1522818000"/>
    <b v="0"/>
    <x v="0"/>
    <s v="music/indie rock"/>
    <x v="1"/>
    <x v="7"/>
    <n v="16.163333333333334"/>
    <x v="361"/>
  </r>
  <r>
    <n v="365"/>
    <s v="Lucas, Hall and Bonilla"/>
    <s v="Networked bottom-line initiative"/>
    <x v="39"/>
    <n v="11735"/>
    <x v="1"/>
    <x v="192"/>
    <x v="2"/>
    <s v="AUD"/>
    <n v="1482991200"/>
    <n v="1485324000"/>
    <b v="0"/>
    <x v="0"/>
    <s v="theater/plays"/>
    <x v="3"/>
    <x v="3"/>
    <n v="7.3343749999999996"/>
    <x v="362"/>
  </r>
  <r>
    <n v="366"/>
    <s v="Williams, Perez and Villegas"/>
    <s v="Robust directional system engine"/>
    <x v="37"/>
    <n v="10658"/>
    <x v="1"/>
    <x v="196"/>
    <x v="1"/>
    <s v="USD"/>
    <n v="1294034400"/>
    <n v="1294120800"/>
    <b v="0"/>
    <x v="1"/>
    <s v="theater/plays"/>
    <x v="3"/>
    <x v="3"/>
    <n v="5.9211111111111112"/>
    <x v="363"/>
  </r>
  <r>
    <n v="367"/>
    <s v="Brooks, Jones and Ingram"/>
    <s v="Triple-buffered explicit methodology"/>
    <x v="34"/>
    <n v="1870"/>
    <x v="0"/>
    <x v="51"/>
    <x v="1"/>
    <s v="USD"/>
    <n v="1413608400"/>
    <n v="1415685600"/>
    <b v="0"/>
    <x v="1"/>
    <s v="theater/plays"/>
    <x v="3"/>
    <x v="3"/>
    <n v="0.18888888888888888"/>
    <x v="364"/>
  </r>
  <r>
    <n v="368"/>
    <s v="Whitaker, Wallace and Daniels"/>
    <s v="Reactive directional capacity"/>
    <x v="5"/>
    <n v="14394"/>
    <x v="1"/>
    <x v="280"/>
    <x v="4"/>
    <s v="GBP"/>
    <n v="1286946000"/>
    <n v="1288933200"/>
    <b v="0"/>
    <x v="1"/>
    <s v="film &amp; video/documentary"/>
    <x v="4"/>
    <x v="4"/>
    <n v="2.7680769230769231"/>
    <x v="365"/>
  </r>
  <r>
    <n v="369"/>
    <s v="Smith-Gonzalez"/>
    <s v="Polarized needs-based approach"/>
    <x v="91"/>
    <n v="14743"/>
    <x v="1"/>
    <x v="110"/>
    <x v="1"/>
    <s v="USD"/>
    <n v="1359871200"/>
    <n v="1363237200"/>
    <b v="0"/>
    <x v="1"/>
    <s v="film &amp; video/television"/>
    <x v="4"/>
    <x v="19"/>
    <n v="2.730185185185185"/>
    <x v="366"/>
  </r>
  <r>
    <n v="370"/>
    <s v="Skinner PLC"/>
    <s v="Intuitive well-modulated middleware"/>
    <x v="222"/>
    <n v="178965"/>
    <x v="1"/>
    <x v="281"/>
    <x v="1"/>
    <s v="USD"/>
    <n v="1555304400"/>
    <n v="1555822800"/>
    <b v="0"/>
    <x v="0"/>
    <s v="theater/plays"/>
    <x v="3"/>
    <x v="3"/>
    <n v="1.593633125556545"/>
    <x v="367"/>
  </r>
  <r>
    <n v="371"/>
    <s v="Nolan, Smith and Sanchez"/>
    <s v="Multi-channeled logistical matrices"/>
    <x v="223"/>
    <n v="128410"/>
    <x v="0"/>
    <x v="282"/>
    <x v="1"/>
    <s v="USD"/>
    <n v="1423375200"/>
    <n v="1427778000"/>
    <b v="0"/>
    <x v="0"/>
    <s v="theater/plays"/>
    <x v="3"/>
    <x v="3"/>
    <n v="0.67869978858350954"/>
    <x v="368"/>
  </r>
  <r>
    <n v="372"/>
    <s v="Green-Carr"/>
    <s v="Pre-emptive bifurcated artificial intelligence"/>
    <x v="79"/>
    <n v="14324"/>
    <x v="1"/>
    <x v="283"/>
    <x v="1"/>
    <s v="USD"/>
    <n v="1420696800"/>
    <n v="1422424800"/>
    <b v="0"/>
    <x v="1"/>
    <s v="film &amp; video/documentary"/>
    <x v="4"/>
    <x v="4"/>
    <n v="15.915555555555555"/>
    <x v="369"/>
  </r>
  <r>
    <n v="373"/>
    <s v="Brown-Parker"/>
    <s v="Down-sized coherent toolset"/>
    <x v="224"/>
    <n v="164291"/>
    <x v="1"/>
    <x v="284"/>
    <x v="1"/>
    <s v="USD"/>
    <n v="1502946000"/>
    <n v="1503637200"/>
    <b v="0"/>
    <x v="0"/>
    <s v="theater/plays"/>
    <x v="3"/>
    <x v="3"/>
    <n v="7.3018222222222224"/>
    <x v="370"/>
  </r>
  <r>
    <n v="374"/>
    <s v="Marshall Inc"/>
    <s v="Open-source multi-tasking data-warehouse"/>
    <x v="225"/>
    <n v="22073"/>
    <x v="0"/>
    <x v="165"/>
    <x v="1"/>
    <s v="USD"/>
    <n v="1547186400"/>
    <n v="1547618400"/>
    <b v="0"/>
    <x v="1"/>
    <s v="film &amp; video/documentary"/>
    <x v="4"/>
    <x v="4"/>
    <n v="0.13185782556750297"/>
    <x v="371"/>
  </r>
  <r>
    <n v="375"/>
    <s v="Leblanc-Pineda"/>
    <s v="Future-proofed upward-trending contingency"/>
    <x v="50"/>
    <n v="1479"/>
    <x v="0"/>
    <x v="270"/>
    <x v="1"/>
    <s v="USD"/>
    <n v="1444971600"/>
    <n v="1449900000"/>
    <b v="0"/>
    <x v="0"/>
    <s v="music/indie rock"/>
    <x v="1"/>
    <x v="7"/>
    <n v="0.54777777777777781"/>
    <x v="372"/>
  </r>
  <r>
    <n v="376"/>
    <s v="Perry PLC"/>
    <s v="Mandatory uniform matrix"/>
    <x v="74"/>
    <n v="12275"/>
    <x v="1"/>
    <x v="54"/>
    <x v="1"/>
    <s v="USD"/>
    <n v="1404622800"/>
    <n v="1405141200"/>
    <b v="0"/>
    <x v="0"/>
    <s v="music/rock"/>
    <x v="1"/>
    <x v="1"/>
    <n v="3.6102941176470589"/>
    <x v="373"/>
  </r>
  <r>
    <n v="377"/>
    <s v="Klein, Stark and Livingston"/>
    <s v="Phased methodical initiative"/>
    <x v="226"/>
    <n v="5098"/>
    <x v="0"/>
    <x v="78"/>
    <x v="1"/>
    <s v="USD"/>
    <n v="1571720400"/>
    <n v="1572933600"/>
    <b v="0"/>
    <x v="0"/>
    <s v="theater/plays"/>
    <x v="3"/>
    <x v="3"/>
    <n v="0.10257545271629778"/>
    <x v="374"/>
  </r>
  <r>
    <n v="378"/>
    <s v="Fleming-Oliver"/>
    <s v="Managed stable function"/>
    <x v="227"/>
    <n v="24882"/>
    <x v="0"/>
    <x v="285"/>
    <x v="1"/>
    <s v="USD"/>
    <n v="1526878800"/>
    <n v="1530162000"/>
    <b v="0"/>
    <x v="0"/>
    <s v="film &amp; video/documentary"/>
    <x v="4"/>
    <x v="4"/>
    <n v="0.13962962962962963"/>
    <x v="375"/>
  </r>
  <r>
    <n v="379"/>
    <s v="Reilly, Aguirre and Johnson"/>
    <s v="Realigned clear-thinking migration"/>
    <x v="44"/>
    <n v="2912"/>
    <x v="0"/>
    <x v="9"/>
    <x v="4"/>
    <s v="GBP"/>
    <n v="1319691600"/>
    <n v="1320904800"/>
    <b v="0"/>
    <x v="0"/>
    <s v="theater/plays"/>
    <x v="3"/>
    <x v="3"/>
    <n v="0.40444444444444444"/>
    <x v="376"/>
  </r>
  <r>
    <n v="380"/>
    <s v="Davidson, Wilcox and Lewis"/>
    <s v="Optional clear-thinking process improvement"/>
    <x v="186"/>
    <n v="4008"/>
    <x v="1"/>
    <x v="286"/>
    <x v="1"/>
    <s v="USD"/>
    <n v="1371963600"/>
    <n v="1372395600"/>
    <b v="0"/>
    <x v="0"/>
    <s v="theater/plays"/>
    <x v="3"/>
    <x v="3"/>
    <n v="1.6032"/>
    <x v="377"/>
  </r>
  <r>
    <n v="381"/>
    <s v="Michael, Anderson and Vincent"/>
    <s v="Cross-group global moratorium"/>
    <x v="98"/>
    <n v="9749"/>
    <x v="1"/>
    <x v="287"/>
    <x v="1"/>
    <s v="USD"/>
    <n v="1433739600"/>
    <n v="1437714000"/>
    <b v="0"/>
    <x v="0"/>
    <s v="theater/plays"/>
    <x v="3"/>
    <x v="3"/>
    <n v="1.8394339622641509"/>
    <x v="378"/>
  </r>
  <r>
    <n v="382"/>
    <s v="King Ltd"/>
    <s v="Visionary systemic process improvement"/>
    <x v="14"/>
    <n v="5803"/>
    <x v="0"/>
    <x v="109"/>
    <x v="1"/>
    <s v="USD"/>
    <n v="1508130000"/>
    <n v="1509771600"/>
    <b v="0"/>
    <x v="0"/>
    <s v="photography/photography books"/>
    <x v="7"/>
    <x v="14"/>
    <n v="0.63769230769230767"/>
    <x v="379"/>
  </r>
  <r>
    <n v="383"/>
    <s v="Baker Ltd"/>
    <s v="Progressive intangible flexibility"/>
    <x v="9"/>
    <n v="14199"/>
    <x v="1"/>
    <x v="288"/>
    <x v="1"/>
    <s v="USD"/>
    <n v="1550037600"/>
    <n v="1550556000"/>
    <b v="0"/>
    <x v="1"/>
    <s v="food/food trucks"/>
    <x v="0"/>
    <x v="0"/>
    <n v="2.2538095238095237"/>
    <x v="380"/>
  </r>
  <r>
    <n v="384"/>
    <s v="Baker, Collins and Smith"/>
    <s v="Reactive real-time software"/>
    <x v="228"/>
    <n v="196779"/>
    <x v="1"/>
    <x v="289"/>
    <x v="1"/>
    <s v="USD"/>
    <n v="1486706400"/>
    <n v="1489039200"/>
    <b v="1"/>
    <x v="1"/>
    <s v="film &amp; video/documentary"/>
    <x v="4"/>
    <x v="4"/>
    <n v="1.7200961538461539"/>
    <x v="381"/>
  </r>
  <r>
    <n v="385"/>
    <s v="Warren-Harrison"/>
    <s v="Programmable incremental knowledge user"/>
    <x v="229"/>
    <n v="56859"/>
    <x v="1"/>
    <x v="290"/>
    <x v="1"/>
    <s v="USD"/>
    <n v="1553835600"/>
    <n v="1556600400"/>
    <b v="0"/>
    <x v="0"/>
    <s v="publishing/nonfiction"/>
    <x v="5"/>
    <x v="9"/>
    <n v="1.4616709511568124"/>
    <x v="382"/>
  </r>
  <r>
    <n v="386"/>
    <s v="Gardner Group"/>
    <s v="Progressive 5thgeneration customer loyalty"/>
    <x v="230"/>
    <n v="103554"/>
    <x v="0"/>
    <x v="291"/>
    <x v="1"/>
    <s v="USD"/>
    <n v="1277528400"/>
    <n v="1278565200"/>
    <b v="0"/>
    <x v="0"/>
    <s v="theater/plays"/>
    <x v="3"/>
    <x v="3"/>
    <n v="0.76423616236162362"/>
    <x v="383"/>
  </r>
  <r>
    <n v="387"/>
    <s v="Flores-Lambert"/>
    <s v="Triple-buffered logistical frame"/>
    <x v="231"/>
    <n v="42795"/>
    <x v="0"/>
    <x v="292"/>
    <x v="1"/>
    <s v="USD"/>
    <n v="1339477200"/>
    <n v="1339909200"/>
    <b v="0"/>
    <x v="0"/>
    <s v="technology/wearables"/>
    <x v="2"/>
    <x v="8"/>
    <n v="0.39261467889908258"/>
    <x v="384"/>
  </r>
  <r>
    <n v="388"/>
    <s v="Cruz Ltd"/>
    <s v="Exclusive dynamic adapter"/>
    <x v="232"/>
    <n v="12938"/>
    <x v="3"/>
    <x v="293"/>
    <x v="5"/>
    <s v="CHF"/>
    <n v="1325656800"/>
    <n v="1325829600"/>
    <b v="0"/>
    <x v="0"/>
    <s v="music/indie rock"/>
    <x v="1"/>
    <x v="7"/>
    <n v="0.11270034843205574"/>
    <x v="385"/>
  </r>
  <r>
    <n v="389"/>
    <s v="Knox-Garner"/>
    <s v="Automated systemic hierarchy"/>
    <x v="233"/>
    <n v="101352"/>
    <x v="1"/>
    <x v="294"/>
    <x v="1"/>
    <s v="USD"/>
    <n v="1288242000"/>
    <n v="1290578400"/>
    <b v="0"/>
    <x v="0"/>
    <s v="theater/plays"/>
    <x v="3"/>
    <x v="3"/>
    <n v="1.2211084337349398"/>
    <x v="386"/>
  </r>
  <r>
    <n v="390"/>
    <s v="Davis-Allen"/>
    <s v="Digitized eco-centric core"/>
    <x v="166"/>
    <n v="4477"/>
    <x v="1"/>
    <x v="126"/>
    <x v="1"/>
    <s v="USD"/>
    <n v="1379048400"/>
    <n v="1380344400"/>
    <b v="0"/>
    <x v="0"/>
    <s v="photography/photography books"/>
    <x v="7"/>
    <x v="14"/>
    <n v="1.8654166666666667"/>
    <x v="387"/>
  </r>
  <r>
    <n v="391"/>
    <s v="Miller-Patel"/>
    <s v="Mandatory uniform strategy"/>
    <x v="234"/>
    <n v="4393"/>
    <x v="0"/>
    <x v="295"/>
    <x v="1"/>
    <s v="USD"/>
    <n v="1389679200"/>
    <n v="1389852000"/>
    <b v="0"/>
    <x v="0"/>
    <s v="publishing/nonfiction"/>
    <x v="5"/>
    <x v="9"/>
    <n v="7.27317880794702E-2"/>
    <x v="388"/>
  </r>
  <r>
    <n v="392"/>
    <s v="Hernandez-Grimes"/>
    <s v="Profit-focused zero administration forecast"/>
    <x v="235"/>
    <n v="67546"/>
    <x v="0"/>
    <x v="296"/>
    <x v="1"/>
    <s v="USD"/>
    <n v="1294293600"/>
    <n v="1294466400"/>
    <b v="0"/>
    <x v="0"/>
    <s v="technology/wearables"/>
    <x v="2"/>
    <x v="8"/>
    <n v="0.65642371234207963"/>
    <x v="389"/>
  </r>
  <r>
    <n v="393"/>
    <s v="Owens, Hall and Gonzalez"/>
    <s v="De-engineered static orchestration"/>
    <x v="236"/>
    <n v="143788"/>
    <x v="1"/>
    <x v="297"/>
    <x v="0"/>
    <s v="CAD"/>
    <n v="1500267600"/>
    <n v="1500354000"/>
    <b v="0"/>
    <x v="0"/>
    <s v="music/jazz"/>
    <x v="1"/>
    <x v="17"/>
    <n v="2.2896178343949045"/>
    <x v="390"/>
  </r>
  <r>
    <n v="394"/>
    <s v="Noble-Bailey"/>
    <s v="Customizable dynamic info-mediaries"/>
    <x v="126"/>
    <n v="3755"/>
    <x v="1"/>
    <x v="298"/>
    <x v="1"/>
    <s v="USD"/>
    <n v="1375074000"/>
    <n v="1375938000"/>
    <b v="0"/>
    <x v="1"/>
    <s v="film &amp; video/documentary"/>
    <x v="4"/>
    <x v="4"/>
    <n v="4.6937499999999996"/>
    <x v="391"/>
  </r>
  <r>
    <n v="395"/>
    <s v="Taylor PLC"/>
    <s v="Enhanced incremental budgetary management"/>
    <x v="143"/>
    <n v="9238"/>
    <x v="1"/>
    <x v="10"/>
    <x v="1"/>
    <s v="USD"/>
    <n v="1323324000"/>
    <n v="1323410400"/>
    <b v="1"/>
    <x v="0"/>
    <s v="theater/plays"/>
    <x v="3"/>
    <x v="3"/>
    <n v="1.3011267605633803"/>
    <x v="392"/>
  </r>
  <r>
    <n v="396"/>
    <s v="Holmes PLC"/>
    <s v="Digitized local info-mediaries"/>
    <x v="237"/>
    <n v="77012"/>
    <x v="1"/>
    <x v="299"/>
    <x v="2"/>
    <s v="AUD"/>
    <n v="1538715600"/>
    <n v="1539406800"/>
    <b v="0"/>
    <x v="0"/>
    <s v="film &amp; video/drama"/>
    <x v="4"/>
    <x v="6"/>
    <n v="1.6705422993492407"/>
    <x v="393"/>
  </r>
  <r>
    <n v="397"/>
    <s v="Jones-Martin"/>
    <s v="Virtual systematic monitoring"/>
    <x v="32"/>
    <n v="14083"/>
    <x v="1"/>
    <x v="211"/>
    <x v="1"/>
    <s v="USD"/>
    <n v="1369285200"/>
    <n v="1369803600"/>
    <b v="0"/>
    <x v="0"/>
    <s v="music/rock"/>
    <x v="1"/>
    <x v="1"/>
    <n v="1.738641975308642"/>
    <x v="394"/>
  </r>
  <r>
    <n v="398"/>
    <s v="Myers LLC"/>
    <s v="Reactive bottom-line open architecture"/>
    <x v="12"/>
    <n v="12202"/>
    <x v="1"/>
    <x v="300"/>
    <x v="6"/>
    <s v="EUR"/>
    <n v="1525755600"/>
    <n v="1525928400"/>
    <b v="0"/>
    <x v="1"/>
    <s v="film &amp; video/animation"/>
    <x v="4"/>
    <x v="10"/>
    <n v="7.1776470588235295"/>
    <x v="395"/>
  </r>
  <r>
    <n v="399"/>
    <s v="Acosta, Mullins and Morris"/>
    <s v="Pre-emptive interactive model"/>
    <x v="238"/>
    <n v="62127"/>
    <x v="0"/>
    <x v="301"/>
    <x v="1"/>
    <s v="USD"/>
    <n v="1296626400"/>
    <n v="1297231200"/>
    <b v="0"/>
    <x v="0"/>
    <s v="music/indie rock"/>
    <x v="1"/>
    <x v="7"/>
    <n v="0.63850976361767731"/>
    <x v="396"/>
  </r>
  <r>
    <n v="400"/>
    <s v="Bell PLC"/>
    <s v="Ergonomic eco-centric open architecture"/>
    <x v="0"/>
    <n v="2"/>
    <x v="0"/>
    <x v="49"/>
    <x v="1"/>
    <s v="USD"/>
    <n v="1376629200"/>
    <n v="1378530000"/>
    <b v="0"/>
    <x v="1"/>
    <s v="photography/photography books"/>
    <x v="7"/>
    <x v="14"/>
    <n v="0.02"/>
    <x v="50"/>
  </r>
  <r>
    <n v="401"/>
    <s v="Smith-Schmidt"/>
    <s v="Inverse radical hierarchy"/>
    <x v="79"/>
    <n v="13772"/>
    <x v="1"/>
    <x v="302"/>
    <x v="1"/>
    <s v="USD"/>
    <n v="1572152400"/>
    <n v="1572152400"/>
    <b v="0"/>
    <x v="0"/>
    <s v="theater/plays"/>
    <x v="3"/>
    <x v="3"/>
    <n v="15.302222222222222"/>
    <x v="397"/>
  </r>
  <r>
    <n v="402"/>
    <s v="Ruiz, Richardson and Cole"/>
    <s v="Team-oriented static interface"/>
    <x v="190"/>
    <n v="2946"/>
    <x v="0"/>
    <x v="174"/>
    <x v="1"/>
    <s v="USD"/>
    <n v="1325829600"/>
    <n v="1329890400"/>
    <b v="0"/>
    <x v="1"/>
    <s v="film &amp; video/shorts"/>
    <x v="4"/>
    <x v="12"/>
    <n v="0.40356164383561643"/>
    <x v="398"/>
  </r>
  <r>
    <n v="403"/>
    <s v="Leonard-Mcclain"/>
    <s v="Virtual foreground throughput"/>
    <x v="239"/>
    <n v="168820"/>
    <x v="0"/>
    <x v="303"/>
    <x v="0"/>
    <s v="CAD"/>
    <n v="1273640400"/>
    <n v="1276750800"/>
    <b v="0"/>
    <x v="1"/>
    <s v="theater/plays"/>
    <x v="3"/>
    <x v="3"/>
    <n v="0.86220633299284988"/>
    <x v="399"/>
  </r>
  <r>
    <n v="404"/>
    <s v="Bailey-Boyer"/>
    <s v="Visionary exuding Internet solution"/>
    <x v="240"/>
    <n v="154321"/>
    <x v="1"/>
    <x v="304"/>
    <x v="1"/>
    <s v="USD"/>
    <n v="1510639200"/>
    <n v="1510898400"/>
    <b v="0"/>
    <x v="0"/>
    <s v="theater/plays"/>
    <x v="3"/>
    <x v="3"/>
    <n v="3.1558486707566464"/>
    <x v="400"/>
  </r>
  <r>
    <n v="405"/>
    <s v="Lee LLC"/>
    <s v="Synchronized secondary analyzer"/>
    <x v="241"/>
    <n v="26527"/>
    <x v="0"/>
    <x v="305"/>
    <x v="1"/>
    <s v="USD"/>
    <n v="1528088400"/>
    <n v="1532408400"/>
    <b v="0"/>
    <x v="0"/>
    <s v="theater/plays"/>
    <x v="3"/>
    <x v="3"/>
    <n v="0.89618243243243245"/>
    <x v="401"/>
  </r>
  <r>
    <n v="406"/>
    <s v="Lyons Inc"/>
    <s v="Balanced attitude-oriented parallelism"/>
    <x v="242"/>
    <n v="71583"/>
    <x v="1"/>
    <x v="306"/>
    <x v="1"/>
    <s v="USD"/>
    <n v="1359525600"/>
    <n v="1360562400"/>
    <b v="1"/>
    <x v="0"/>
    <s v="film &amp; video/documentary"/>
    <x v="4"/>
    <x v="4"/>
    <n v="1.8214503816793892"/>
    <x v="402"/>
  </r>
  <r>
    <n v="407"/>
    <s v="Herrera-Wilson"/>
    <s v="Organized bandwidth-monitored core"/>
    <x v="74"/>
    <n v="12100"/>
    <x v="1"/>
    <x v="307"/>
    <x v="3"/>
    <s v="DKK"/>
    <n v="1570942800"/>
    <n v="1571547600"/>
    <b v="0"/>
    <x v="0"/>
    <s v="theater/plays"/>
    <x v="3"/>
    <x v="3"/>
    <n v="3.5588235294117645"/>
    <x v="403"/>
  </r>
  <r>
    <n v="408"/>
    <s v="Mahoney, Adams and Lucas"/>
    <s v="Cloned leadingedge utilization"/>
    <x v="243"/>
    <n v="12129"/>
    <x v="1"/>
    <x v="110"/>
    <x v="0"/>
    <s v="CAD"/>
    <n v="1466398800"/>
    <n v="1468126800"/>
    <b v="0"/>
    <x v="0"/>
    <s v="film &amp; video/documentary"/>
    <x v="4"/>
    <x v="4"/>
    <n v="1.3183695652173912"/>
    <x v="404"/>
  </r>
  <r>
    <n v="409"/>
    <s v="Stewart LLC"/>
    <s v="Secured asymmetric projection"/>
    <x v="244"/>
    <n v="62804"/>
    <x v="0"/>
    <x v="308"/>
    <x v="1"/>
    <s v="USD"/>
    <n v="1492491600"/>
    <n v="1492837200"/>
    <b v="0"/>
    <x v="0"/>
    <s v="music/rock"/>
    <x v="1"/>
    <x v="1"/>
    <n v="0.46315634218289087"/>
    <x v="405"/>
  </r>
  <r>
    <n v="410"/>
    <s v="Mcmillan Group"/>
    <s v="Advanced cohesive Graphic Interface"/>
    <x v="184"/>
    <n v="55536"/>
    <x v="2"/>
    <x v="309"/>
    <x v="1"/>
    <s v="USD"/>
    <n v="1430197200"/>
    <n v="1430197200"/>
    <b v="0"/>
    <x v="0"/>
    <s v="games/mobile games"/>
    <x v="6"/>
    <x v="20"/>
    <n v="0.36132726089785294"/>
    <x v="406"/>
  </r>
  <r>
    <n v="411"/>
    <s v="Beck, Thompson and Martinez"/>
    <s v="Down-sized maximized function"/>
    <x v="75"/>
    <n v="8161"/>
    <x v="1"/>
    <x v="172"/>
    <x v="1"/>
    <s v="USD"/>
    <n v="1496034000"/>
    <n v="1496206800"/>
    <b v="0"/>
    <x v="0"/>
    <s v="theater/plays"/>
    <x v="3"/>
    <x v="3"/>
    <n v="1.0462820512820512"/>
    <x v="407"/>
  </r>
  <r>
    <n v="412"/>
    <s v="Rodriguez-Scott"/>
    <s v="Realigned zero tolerance software"/>
    <x v="118"/>
    <n v="14046"/>
    <x v="1"/>
    <x v="38"/>
    <x v="1"/>
    <s v="USD"/>
    <n v="1388728800"/>
    <n v="1389592800"/>
    <b v="0"/>
    <x v="0"/>
    <s v="publishing/fiction"/>
    <x v="5"/>
    <x v="13"/>
    <n v="6.6885714285714286"/>
    <x v="408"/>
  </r>
  <r>
    <n v="413"/>
    <s v="Rush-Bowers"/>
    <s v="Persevering analyzing extranet"/>
    <x v="245"/>
    <n v="117628"/>
    <x v="2"/>
    <x v="310"/>
    <x v="1"/>
    <s v="USD"/>
    <n v="1543298400"/>
    <n v="1545631200"/>
    <b v="0"/>
    <x v="0"/>
    <s v="film &amp; video/animation"/>
    <x v="4"/>
    <x v="10"/>
    <n v="0.62072823218997364"/>
    <x v="409"/>
  </r>
  <r>
    <n v="414"/>
    <s v="Davis and Sons"/>
    <s v="Innovative human-resource migration"/>
    <x v="246"/>
    <n v="159405"/>
    <x v="0"/>
    <x v="311"/>
    <x v="1"/>
    <s v="USD"/>
    <n v="1271739600"/>
    <n v="1272430800"/>
    <b v="0"/>
    <x v="1"/>
    <s v="food/food trucks"/>
    <x v="0"/>
    <x v="0"/>
    <n v="0.84699787460148779"/>
    <x v="410"/>
  </r>
  <r>
    <n v="415"/>
    <s v="Anderson-Pham"/>
    <s v="Intuitive needs-based monitoring"/>
    <x v="247"/>
    <n v="12552"/>
    <x v="0"/>
    <x v="312"/>
    <x v="1"/>
    <s v="USD"/>
    <n v="1326434400"/>
    <n v="1327903200"/>
    <b v="0"/>
    <x v="0"/>
    <s v="theater/plays"/>
    <x v="3"/>
    <x v="3"/>
    <n v="0.11059030837004405"/>
    <x v="411"/>
  </r>
  <r>
    <n v="416"/>
    <s v="Stewart-Coleman"/>
    <s v="Customer-focused disintermediate toolset"/>
    <x v="248"/>
    <n v="59007"/>
    <x v="0"/>
    <x v="313"/>
    <x v="1"/>
    <s v="USD"/>
    <n v="1295244000"/>
    <n v="1296021600"/>
    <b v="0"/>
    <x v="1"/>
    <s v="film &amp; video/documentary"/>
    <x v="4"/>
    <x v="4"/>
    <n v="0.43838781575037145"/>
    <x v="412"/>
  </r>
  <r>
    <n v="417"/>
    <s v="Bradshaw, Smith and Ryan"/>
    <s v="Upgradable 24/7 emulation"/>
    <x v="12"/>
    <n v="943"/>
    <x v="0"/>
    <x v="27"/>
    <x v="1"/>
    <s v="USD"/>
    <n v="1541221200"/>
    <n v="1543298400"/>
    <b v="0"/>
    <x v="0"/>
    <s v="theater/plays"/>
    <x v="3"/>
    <x v="3"/>
    <n v="0.55470588235294116"/>
    <x v="413"/>
  </r>
  <r>
    <n v="418"/>
    <s v="Jackson PLC"/>
    <s v="Quality-focused client-server core"/>
    <x v="249"/>
    <n v="93963"/>
    <x v="0"/>
    <x v="314"/>
    <x v="0"/>
    <s v="CAD"/>
    <n v="1336280400"/>
    <n v="1336366800"/>
    <b v="0"/>
    <x v="0"/>
    <s v="film &amp; video/documentary"/>
    <x v="4"/>
    <x v="4"/>
    <n v="0.57399511301160655"/>
    <x v="414"/>
  </r>
  <r>
    <n v="419"/>
    <s v="Ware-Arias"/>
    <s v="Upgradable maximized protocol"/>
    <x v="250"/>
    <n v="140469"/>
    <x v="1"/>
    <x v="315"/>
    <x v="1"/>
    <s v="USD"/>
    <n v="1324533600"/>
    <n v="1325052000"/>
    <b v="0"/>
    <x v="0"/>
    <s v="technology/web"/>
    <x v="2"/>
    <x v="2"/>
    <n v="1.2343497363796134"/>
    <x v="415"/>
  </r>
  <r>
    <n v="420"/>
    <s v="Blair, Reyes and Woods"/>
    <s v="Cross-platform interactive synergy"/>
    <x v="92"/>
    <n v="6423"/>
    <x v="1"/>
    <x v="115"/>
    <x v="1"/>
    <s v="USD"/>
    <n v="1498366800"/>
    <n v="1499576400"/>
    <b v="0"/>
    <x v="0"/>
    <s v="theater/plays"/>
    <x v="3"/>
    <x v="3"/>
    <n v="1.2846"/>
    <x v="416"/>
  </r>
  <r>
    <n v="421"/>
    <s v="Thomas-Lopez"/>
    <s v="User-centric fault-tolerant archive"/>
    <x v="151"/>
    <n v="6015"/>
    <x v="0"/>
    <x v="316"/>
    <x v="1"/>
    <s v="USD"/>
    <n v="1498712400"/>
    <n v="1501304400"/>
    <b v="0"/>
    <x v="1"/>
    <s v="technology/wearables"/>
    <x v="2"/>
    <x v="8"/>
    <n v="0.63989361702127656"/>
    <x v="417"/>
  </r>
  <r>
    <n v="422"/>
    <s v="Brown, Davies and Pacheco"/>
    <s v="Reverse-engineered regional knowledge user"/>
    <x v="251"/>
    <n v="11075"/>
    <x v="1"/>
    <x v="317"/>
    <x v="1"/>
    <s v="USD"/>
    <n v="1271480400"/>
    <n v="1273208400"/>
    <b v="0"/>
    <x v="1"/>
    <s v="theater/plays"/>
    <x v="3"/>
    <x v="3"/>
    <n v="1.2729885057471264"/>
    <x v="418"/>
  </r>
  <r>
    <n v="423"/>
    <s v="Jones-Riddle"/>
    <s v="Self-enabling real-time definition"/>
    <x v="252"/>
    <n v="15723"/>
    <x v="0"/>
    <x v="318"/>
    <x v="1"/>
    <s v="USD"/>
    <n v="1316667600"/>
    <n v="1316840400"/>
    <b v="0"/>
    <x v="1"/>
    <s v="food/food trucks"/>
    <x v="0"/>
    <x v="0"/>
    <n v="0.10638024357239513"/>
    <x v="419"/>
  </r>
  <r>
    <n v="424"/>
    <s v="Schmidt-Gomez"/>
    <s v="User-centric impactful projection"/>
    <x v="135"/>
    <n v="2064"/>
    <x v="0"/>
    <x v="100"/>
    <x v="1"/>
    <s v="USD"/>
    <n v="1524027600"/>
    <n v="1524546000"/>
    <b v="0"/>
    <x v="0"/>
    <s v="music/indie rock"/>
    <x v="1"/>
    <x v="7"/>
    <n v="0.40470588235294119"/>
    <x v="420"/>
  </r>
  <r>
    <n v="425"/>
    <s v="Sullivan, Davis and Booth"/>
    <s v="Vision-oriented actuating hardware"/>
    <x v="50"/>
    <n v="7767"/>
    <x v="1"/>
    <x v="45"/>
    <x v="1"/>
    <s v="USD"/>
    <n v="1438059600"/>
    <n v="1438578000"/>
    <b v="0"/>
    <x v="0"/>
    <s v="photography/photography books"/>
    <x v="7"/>
    <x v="14"/>
    <n v="2.8766666666666665"/>
    <x v="421"/>
  </r>
  <r>
    <n v="426"/>
    <s v="Edwards-Kane"/>
    <s v="Virtual leadingedge framework"/>
    <x v="37"/>
    <n v="10313"/>
    <x v="1"/>
    <x v="319"/>
    <x v="1"/>
    <s v="USD"/>
    <n v="1361944800"/>
    <n v="1362549600"/>
    <b v="0"/>
    <x v="0"/>
    <s v="theater/plays"/>
    <x v="3"/>
    <x v="3"/>
    <n v="5.7294444444444448"/>
    <x v="422"/>
  </r>
  <r>
    <n v="427"/>
    <s v="Hicks, Wall and Webb"/>
    <s v="Managed discrete framework"/>
    <x v="253"/>
    <n v="197018"/>
    <x v="1"/>
    <x v="320"/>
    <x v="1"/>
    <s v="USD"/>
    <n v="1410584400"/>
    <n v="1413349200"/>
    <b v="0"/>
    <x v="1"/>
    <s v="theater/plays"/>
    <x v="3"/>
    <x v="3"/>
    <n v="1.1290429799426933"/>
    <x v="423"/>
  </r>
  <r>
    <n v="428"/>
    <s v="Mayer-Richmond"/>
    <s v="Progressive zero-defect capability"/>
    <x v="254"/>
    <n v="47037"/>
    <x v="0"/>
    <x v="321"/>
    <x v="1"/>
    <s v="USD"/>
    <n v="1297404000"/>
    <n v="1298008800"/>
    <b v="0"/>
    <x v="0"/>
    <s v="film &amp; video/animation"/>
    <x v="4"/>
    <x v="10"/>
    <n v="0.46387573964497042"/>
    <x v="424"/>
  </r>
  <r>
    <n v="429"/>
    <s v="Robles Ltd"/>
    <s v="Right-sized demand-driven adapter"/>
    <x v="255"/>
    <n v="173191"/>
    <x v="3"/>
    <x v="322"/>
    <x v="1"/>
    <s v="USD"/>
    <n v="1392012000"/>
    <n v="1394427600"/>
    <b v="0"/>
    <x v="1"/>
    <s v="photography/photography books"/>
    <x v="7"/>
    <x v="14"/>
    <n v="0.90675916230366493"/>
    <x v="425"/>
  </r>
  <r>
    <n v="430"/>
    <s v="Cochran Ltd"/>
    <s v="Re-engineered attitude-oriented frame"/>
    <x v="32"/>
    <n v="5487"/>
    <x v="0"/>
    <x v="286"/>
    <x v="1"/>
    <s v="USD"/>
    <n v="1569733200"/>
    <n v="1572670800"/>
    <b v="0"/>
    <x v="0"/>
    <s v="theater/plays"/>
    <x v="3"/>
    <x v="3"/>
    <n v="0.67740740740740746"/>
    <x v="426"/>
  </r>
  <r>
    <n v="431"/>
    <s v="Rosales LLC"/>
    <s v="Compatible multimedia utilization"/>
    <x v="135"/>
    <n v="9817"/>
    <x v="1"/>
    <x v="115"/>
    <x v="1"/>
    <s v="USD"/>
    <n v="1529643600"/>
    <n v="1531112400"/>
    <b v="1"/>
    <x v="0"/>
    <s v="theater/plays"/>
    <x v="3"/>
    <x v="3"/>
    <n v="1.9249019607843136"/>
    <x v="427"/>
  </r>
  <r>
    <n v="432"/>
    <s v="Harper-Bryan"/>
    <s v="Re-contextualized dedicated hardware"/>
    <x v="106"/>
    <n v="6369"/>
    <x v="0"/>
    <x v="222"/>
    <x v="1"/>
    <s v="USD"/>
    <n v="1399006800"/>
    <n v="1400734800"/>
    <b v="0"/>
    <x v="0"/>
    <s v="theater/plays"/>
    <x v="3"/>
    <x v="3"/>
    <n v="0.82714285714285718"/>
    <x v="428"/>
  </r>
  <r>
    <n v="433"/>
    <s v="Potter, Harper and Everett"/>
    <s v="Decentralized composite paradigm"/>
    <x v="256"/>
    <n v="65755"/>
    <x v="0"/>
    <x v="323"/>
    <x v="1"/>
    <s v="USD"/>
    <n v="1385359200"/>
    <n v="1386741600"/>
    <b v="0"/>
    <x v="1"/>
    <s v="film &amp; video/documentary"/>
    <x v="4"/>
    <x v="4"/>
    <n v="0.54163920922570019"/>
    <x v="429"/>
  </r>
  <r>
    <n v="434"/>
    <s v="Floyd-Sims"/>
    <s v="Cloned transitional hierarchy"/>
    <x v="91"/>
    <n v="903"/>
    <x v="3"/>
    <x v="234"/>
    <x v="0"/>
    <s v="CAD"/>
    <n v="1480572000"/>
    <n v="1481781600"/>
    <b v="1"/>
    <x v="0"/>
    <s v="theater/plays"/>
    <x v="3"/>
    <x v="3"/>
    <n v="0.16722222222222222"/>
    <x v="430"/>
  </r>
  <r>
    <n v="435"/>
    <s v="Spence, Jackson and Kelly"/>
    <s v="Advanced discrete leverage"/>
    <x v="257"/>
    <n v="178120"/>
    <x v="1"/>
    <x v="324"/>
    <x v="6"/>
    <s v="EUR"/>
    <n v="1418623200"/>
    <n v="1419660000"/>
    <b v="0"/>
    <x v="1"/>
    <s v="theater/plays"/>
    <x v="3"/>
    <x v="3"/>
    <n v="1.168766404199475"/>
    <x v="431"/>
  </r>
  <r>
    <n v="436"/>
    <s v="King-Nguyen"/>
    <s v="Open-source incremental throughput"/>
    <x v="81"/>
    <n v="13678"/>
    <x v="1"/>
    <x v="61"/>
    <x v="1"/>
    <s v="USD"/>
    <n v="1555736400"/>
    <n v="1555822800"/>
    <b v="0"/>
    <x v="0"/>
    <s v="music/jazz"/>
    <x v="1"/>
    <x v="17"/>
    <n v="10.521538461538462"/>
    <x v="432"/>
  </r>
  <r>
    <n v="437"/>
    <s v="Hansen Group"/>
    <s v="Centralized regional interface"/>
    <x v="32"/>
    <n v="9969"/>
    <x v="1"/>
    <x v="325"/>
    <x v="1"/>
    <s v="USD"/>
    <n v="1442120400"/>
    <n v="1442379600"/>
    <b v="0"/>
    <x v="1"/>
    <s v="film &amp; video/animation"/>
    <x v="4"/>
    <x v="10"/>
    <n v="1.2307407407407407"/>
    <x v="433"/>
  </r>
  <r>
    <n v="438"/>
    <s v="Mathis, Hall and Hansen"/>
    <s v="Streamlined web-enabled knowledgebase"/>
    <x v="111"/>
    <n v="14827"/>
    <x v="1"/>
    <x v="326"/>
    <x v="1"/>
    <s v="USD"/>
    <n v="1362376800"/>
    <n v="1364965200"/>
    <b v="0"/>
    <x v="0"/>
    <s v="theater/plays"/>
    <x v="3"/>
    <x v="3"/>
    <n v="1.7863855421686747"/>
    <x v="434"/>
  </r>
  <r>
    <n v="439"/>
    <s v="Cummings Inc"/>
    <s v="Digitized transitional monitoring"/>
    <x v="258"/>
    <n v="100900"/>
    <x v="1"/>
    <x v="327"/>
    <x v="1"/>
    <s v="USD"/>
    <n v="1478408400"/>
    <n v="1479016800"/>
    <b v="0"/>
    <x v="0"/>
    <s v="film &amp; video/science fiction"/>
    <x v="4"/>
    <x v="22"/>
    <n v="3.5528169014084505"/>
    <x v="435"/>
  </r>
  <r>
    <n v="440"/>
    <s v="Miller-Poole"/>
    <s v="Networked optimal adapter"/>
    <x v="259"/>
    <n v="165954"/>
    <x v="1"/>
    <x v="328"/>
    <x v="1"/>
    <s v="USD"/>
    <n v="1498798800"/>
    <n v="1499662800"/>
    <b v="0"/>
    <x v="0"/>
    <s v="film &amp; video/television"/>
    <x v="4"/>
    <x v="19"/>
    <n v="1.6190634146341463"/>
    <x v="436"/>
  </r>
  <r>
    <n v="441"/>
    <s v="Rodriguez-West"/>
    <s v="Automated optimal function"/>
    <x v="260"/>
    <n v="1744"/>
    <x v="0"/>
    <x v="235"/>
    <x v="1"/>
    <s v="USD"/>
    <n v="1335416400"/>
    <n v="1337835600"/>
    <b v="0"/>
    <x v="0"/>
    <s v="technology/wearables"/>
    <x v="2"/>
    <x v="8"/>
    <n v="0.24914285714285714"/>
    <x v="437"/>
  </r>
  <r>
    <n v="442"/>
    <s v="Calderon, Bradford and Dean"/>
    <s v="Devolved system-worthy framework"/>
    <x v="91"/>
    <n v="10731"/>
    <x v="1"/>
    <x v="182"/>
    <x v="6"/>
    <s v="EUR"/>
    <n v="1504328400"/>
    <n v="1505710800"/>
    <b v="0"/>
    <x v="0"/>
    <s v="theater/plays"/>
    <x v="3"/>
    <x v="3"/>
    <n v="1.9872222222222222"/>
    <x v="438"/>
  </r>
  <r>
    <n v="443"/>
    <s v="Clark-Bowman"/>
    <s v="Stand-alone user-facing service-desk"/>
    <x v="29"/>
    <n v="3232"/>
    <x v="3"/>
    <x v="329"/>
    <x v="1"/>
    <s v="USD"/>
    <n v="1285822800"/>
    <n v="1287464400"/>
    <b v="0"/>
    <x v="0"/>
    <s v="theater/plays"/>
    <x v="3"/>
    <x v="3"/>
    <n v="0.34752688172043011"/>
    <x v="439"/>
  </r>
  <r>
    <n v="444"/>
    <s v="Hensley Ltd"/>
    <s v="Versatile global attitude"/>
    <x v="8"/>
    <n v="10938"/>
    <x v="1"/>
    <x v="102"/>
    <x v="1"/>
    <s v="USD"/>
    <n v="1311483600"/>
    <n v="1311656400"/>
    <b v="0"/>
    <x v="1"/>
    <s v="music/indie rock"/>
    <x v="1"/>
    <x v="7"/>
    <n v="1.7641935483870967"/>
    <x v="440"/>
  </r>
  <r>
    <n v="445"/>
    <s v="Anderson-Pearson"/>
    <s v="Intuitive demand-driven Local Area Network"/>
    <x v="118"/>
    <n v="10739"/>
    <x v="1"/>
    <x v="73"/>
    <x v="1"/>
    <s v="USD"/>
    <n v="1291356000"/>
    <n v="1293170400"/>
    <b v="0"/>
    <x v="1"/>
    <s v="theater/plays"/>
    <x v="3"/>
    <x v="3"/>
    <n v="5.1138095238095236"/>
    <x v="441"/>
  </r>
  <r>
    <n v="446"/>
    <s v="Martin, Martin and Solis"/>
    <s v="Assimilated uniform methodology"/>
    <x v="85"/>
    <n v="5579"/>
    <x v="0"/>
    <x v="129"/>
    <x v="1"/>
    <s v="USD"/>
    <n v="1355810400"/>
    <n v="1355983200"/>
    <b v="0"/>
    <x v="0"/>
    <s v="technology/wearables"/>
    <x v="2"/>
    <x v="8"/>
    <n v="0.82044117647058823"/>
    <x v="442"/>
  </r>
  <r>
    <n v="447"/>
    <s v="Harrington-Harper"/>
    <s v="Self-enabling next generation algorithm"/>
    <x v="261"/>
    <n v="37754"/>
    <x v="3"/>
    <x v="330"/>
    <x v="4"/>
    <s v="GBP"/>
    <n v="1513663200"/>
    <n v="1515045600"/>
    <b v="0"/>
    <x v="0"/>
    <s v="film &amp; video/television"/>
    <x v="4"/>
    <x v="19"/>
    <n v="0.24326030927835052"/>
    <x v="443"/>
  </r>
  <r>
    <n v="448"/>
    <s v="Price and Sons"/>
    <s v="Object-based demand-driven strategy"/>
    <x v="262"/>
    <n v="45384"/>
    <x v="0"/>
    <x v="331"/>
    <x v="1"/>
    <s v="USD"/>
    <n v="1365915600"/>
    <n v="1366088400"/>
    <b v="0"/>
    <x v="1"/>
    <s v="games/video games"/>
    <x v="6"/>
    <x v="11"/>
    <n v="0.50482758620689661"/>
    <x v="444"/>
  </r>
  <r>
    <n v="449"/>
    <s v="Cuevas-Morales"/>
    <s v="Public-key coherent ability"/>
    <x v="79"/>
    <n v="8703"/>
    <x v="1"/>
    <x v="99"/>
    <x v="3"/>
    <s v="DKK"/>
    <n v="1551852000"/>
    <n v="1553317200"/>
    <b v="0"/>
    <x v="0"/>
    <s v="games/video games"/>
    <x v="6"/>
    <x v="11"/>
    <n v="9.67"/>
    <x v="445"/>
  </r>
  <r>
    <n v="450"/>
    <s v="Delgado-Hatfield"/>
    <s v="Up-sized composite success"/>
    <x v="0"/>
    <n v="4"/>
    <x v="0"/>
    <x v="49"/>
    <x v="0"/>
    <s v="CAD"/>
    <n v="1540098000"/>
    <n v="1542088800"/>
    <b v="0"/>
    <x v="0"/>
    <s v="film &amp; video/animation"/>
    <x v="4"/>
    <x v="10"/>
    <n v="0.04"/>
    <x v="446"/>
  </r>
  <r>
    <n v="451"/>
    <s v="Padilla-Porter"/>
    <s v="Innovative exuding matrix"/>
    <x v="263"/>
    <n v="182302"/>
    <x v="1"/>
    <x v="332"/>
    <x v="1"/>
    <s v="USD"/>
    <n v="1500440400"/>
    <n v="1503118800"/>
    <b v="0"/>
    <x v="0"/>
    <s v="music/rock"/>
    <x v="1"/>
    <x v="1"/>
    <n v="1.2284501347708894"/>
    <x v="447"/>
  </r>
  <r>
    <n v="452"/>
    <s v="Morris Group"/>
    <s v="Realigned impactful artificial intelligence"/>
    <x v="73"/>
    <n v="3045"/>
    <x v="0"/>
    <x v="249"/>
    <x v="1"/>
    <s v="USD"/>
    <n v="1278392400"/>
    <n v="1278478800"/>
    <b v="0"/>
    <x v="0"/>
    <s v="film &amp; video/drama"/>
    <x v="4"/>
    <x v="6"/>
    <n v="0.63437500000000002"/>
    <x v="448"/>
  </r>
  <r>
    <n v="453"/>
    <s v="Saunders Ltd"/>
    <s v="Multi-layered multi-tasking secured line"/>
    <x v="264"/>
    <n v="102749"/>
    <x v="0"/>
    <x v="333"/>
    <x v="1"/>
    <s v="USD"/>
    <n v="1480572000"/>
    <n v="1484114400"/>
    <b v="0"/>
    <x v="0"/>
    <s v="film &amp; video/science fiction"/>
    <x v="4"/>
    <x v="22"/>
    <n v="0.56331688596491225"/>
    <x v="449"/>
  </r>
  <r>
    <n v="454"/>
    <s v="Woods Inc"/>
    <s v="Upgradable upward-trending portal"/>
    <x v="220"/>
    <n v="1763"/>
    <x v="0"/>
    <x v="334"/>
    <x v="1"/>
    <s v="USD"/>
    <n v="1382331600"/>
    <n v="1385445600"/>
    <b v="0"/>
    <x v="1"/>
    <s v="film &amp; video/drama"/>
    <x v="4"/>
    <x v="6"/>
    <n v="0.44074999999999998"/>
    <x v="450"/>
  </r>
  <r>
    <n v="455"/>
    <s v="Villanueva, Wright and Richardson"/>
    <s v="Profit-focused global product"/>
    <x v="265"/>
    <n v="137904"/>
    <x v="1"/>
    <x v="335"/>
    <x v="1"/>
    <s v="USD"/>
    <n v="1316754000"/>
    <n v="1318741200"/>
    <b v="0"/>
    <x v="0"/>
    <s v="theater/plays"/>
    <x v="3"/>
    <x v="3"/>
    <n v="1.1837253218884121"/>
    <x v="451"/>
  </r>
  <r>
    <n v="456"/>
    <s v="Wilson, Brooks and Clark"/>
    <s v="Operative well-modulated data-warehouse"/>
    <x v="266"/>
    <n v="152438"/>
    <x v="1"/>
    <x v="336"/>
    <x v="1"/>
    <s v="USD"/>
    <n v="1518242400"/>
    <n v="1518242400"/>
    <b v="0"/>
    <x v="1"/>
    <s v="music/indie rock"/>
    <x v="1"/>
    <x v="7"/>
    <n v="1.041243169398907"/>
    <x v="452"/>
  </r>
  <r>
    <n v="457"/>
    <s v="Sheppard, Smith and Spence"/>
    <s v="Cloned asymmetric functionalities"/>
    <x v="92"/>
    <n v="1332"/>
    <x v="0"/>
    <x v="337"/>
    <x v="1"/>
    <s v="USD"/>
    <n v="1476421200"/>
    <n v="1476594000"/>
    <b v="0"/>
    <x v="0"/>
    <s v="theater/plays"/>
    <x v="3"/>
    <x v="3"/>
    <n v="0.26640000000000003"/>
    <x v="453"/>
  </r>
  <r>
    <n v="458"/>
    <s v="Wise, Thompson and Allen"/>
    <s v="Pre-emptive neutral portal"/>
    <x v="267"/>
    <n v="118706"/>
    <x v="1"/>
    <x v="338"/>
    <x v="1"/>
    <s v="USD"/>
    <n v="1269752400"/>
    <n v="1273554000"/>
    <b v="0"/>
    <x v="0"/>
    <s v="theater/plays"/>
    <x v="3"/>
    <x v="3"/>
    <n v="3.5120118343195266"/>
    <x v="454"/>
  </r>
  <r>
    <n v="459"/>
    <s v="Lane, Ryan and Chapman"/>
    <s v="Switchable demand-driven help-desk"/>
    <x v="9"/>
    <n v="5674"/>
    <x v="0"/>
    <x v="339"/>
    <x v="1"/>
    <s v="USD"/>
    <n v="1419746400"/>
    <n v="1421906400"/>
    <b v="0"/>
    <x v="0"/>
    <s v="film &amp; video/documentary"/>
    <x v="4"/>
    <x v="4"/>
    <n v="0.90063492063492068"/>
    <x v="455"/>
  </r>
  <r>
    <n v="460"/>
    <s v="Rich, Alvarez and King"/>
    <s v="Business-focused static ability"/>
    <x v="166"/>
    <n v="4119"/>
    <x v="1"/>
    <x v="126"/>
    <x v="1"/>
    <s v="USD"/>
    <n v="1281330000"/>
    <n v="1281589200"/>
    <b v="0"/>
    <x v="0"/>
    <s v="theater/plays"/>
    <x v="3"/>
    <x v="3"/>
    <n v="1.7162500000000001"/>
    <x v="456"/>
  </r>
  <r>
    <n v="461"/>
    <s v="Terry-Salinas"/>
    <s v="Networked secondary structure"/>
    <x v="268"/>
    <n v="139354"/>
    <x v="1"/>
    <x v="340"/>
    <x v="1"/>
    <s v="USD"/>
    <n v="1398661200"/>
    <n v="1400389200"/>
    <b v="0"/>
    <x v="0"/>
    <s v="film &amp; video/drama"/>
    <x v="4"/>
    <x v="6"/>
    <n v="1.4104655870445344"/>
    <x v="457"/>
  </r>
  <r>
    <n v="462"/>
    <s v="Wang-Rodriguez"/>
    <s v="Total multimedia website"/>
    <x v="269"/>
    <n v="57734"/>
    <x v="0"/>
    <x v="341"/>
    <x v="1"/>
    <s v="USD"/>
    <n v="1359525600"/>
    <n v="1362808800"/>
    <b v="0"/>
    <x v="0"/>
    <s v="games/mobile games"/>
    <x v="6"/>
    <x v="20"/>
    <n v="0.30579449152542371"/>
    <x v="458"/>
  </r>
  <r>
    <n v="463"/>
    <s v="Mckee-Hill"/>
    <s v="Cross-platform upward-trending parallelism"/>
    <x v="270"/>
    <n v="145265"/>
    <x v="1"/>
    <x v="342"/>
    <x v="1"/>
    <s v="USD"/>
    <n v="1388469600"/>
    <n v="1388815200"/>
    <b v="0"/>
    <x v="0"/>
    <s v="film &amp; video/animation"/>
    <x v="4"/>
    <x v="10"/>
    <n v="1.0816455696202532"/>
    <x v="459"/>
  </r>
  <r>
    <n v="464"/>
    <s v="Gomez LLC"/>
    <s v="Pre-emptive mission-critical hardware"/>
    <x v="271"/>
    <n v="95020"/>
    <x v="1"/>
    <x v="343"/>
    <x v="1"/>
    <s v="USD"/>
    <n v="1518328800"/>
    <n v="1519538400"/>
    <b v="0"/>
    <x v="0"/>
    <s v="theater/plays"/>
    <x v="3"/>
    <x v="3"/>
    <n v="1.3345505617977529"/>
    <x v="460"/>
  </r>
  <r>
    <n v="465"/>
    <s v="Gonzalez-Robbins"/>
    <s v="Up-sized responsive protocol"/>
    <x v="53"/>
    <n v="8829"/>
    <x v="1"/>
    <x v="175"/>
    <x v="1"/>
    <s v="USD"/>
    <n v="1517032800"/>
    <n v="1517810400"/>
    <b v="0"/>
    <x v="0"/>
    <s v="publishing/translations"/>
    <x v="5"/>
    <x v="18"/>
    <n v="1.8785106382978722"/>
    <x v="461"/>
  </r>
  <r>
    <n v="466"/>
    <s v="Obrien and Sons"/>
    <s v="Pre-emptive transitional frame"/>
    <x v="272"/>
    <n v="3984"/>
    <x v="1"/>
    <x v="344"/>
    <x v="1"/>
    <s v="USD"/>
    <n v="1368594000"/>
    <n v="1370581200"/>
    <b v="0"/>
    <x v="1"/>
    <s v="technology/wearables"/>
    <x v="2"/>
    <x v="8"/>
    <n v="3.32"/>
    <x v="462"/>
  </r>
  <r>
    <n v="467"/>
    <s v="Shaw Ltd"/>
    <s v="Profit-focused content-based application"/>
    <x v="1"/>
    <n v="8053"/>
    <x v="1"/>
    <x v="279"/>
    <x v="0"/>
    <s v="CAD"/>
    <n v="1448258400"/>
    <n v="1448863200"/>
    <b v="0"/>
    <x v="1"/>
    <s v="technology/web"/>
    <x v="2"/>
    <x v="2"/>
    <n v="5.7521428571428572"/>
    <x v="463"/>
  </r>
  <r>
    <n v="468"/>
    <s v="Hughes Inc"/>
    <s v="Streamlined neutral analyzer"/>
    <x v="220"/>
    <n v="1620"/>
    <x v="0"/>
    <x v="36"/>
    <x v="1"/>
    <s v="USD"/>
    <n v="1555218000"/>
    <n v="1556600400"/>
    <b v="0"/>
    <x v="0"/>
    <s v="theater/plays"/>
    <x v="3"/>
    <x v="3"/>
    <n v="0.40500000000000003"/>
    <x v="464"/>
  </r>
  <r>
    <n v="469"/>
    <s v="Olsen-Ryan"/>
    <s v="Assimilated neutral utilization"/>
    <x v="36"/>
    <n v="10328"/>
    <x v="1"/>
    <x v="122"/>
    <x v="1"/>
    <s v="USD"/>
    <n v="1431925200"/>
    <n v="1432098000"/>
    <b v="0"/>
    <x v="0"/>
    <s v="film &amp; video/drama"/>
    <x v="4"/>
    <x v="6"/>
    <n v="1.8442857142857143"/>
    <x v="465"/>
  </r>
  <r>
    <n v="470"/>
    <s v="Grimes, Holland and Sloan"/>
    <s v="Extended dedicated archive"/>
    <x v="136"/>
    <n v="10289"/>
    <x v="1"/>
    <x v="345"/>
    <x v="1"/>
    <s v="USD"/>
    <n v="1481522400"/>
    <n v="1482127200"/>
    <b v="0"/>
    <x v="0"/>
    <s v="technology/wearables"/>
    <x v="2"/>
    <x v="8"/>
    <n v="2.8580555555555556"/>
    <x v="466"/>
  </r>
  <r>
    <n v="471"/>
    <s v="Perry and Sons"/>
    <s v="Configurable static help-desk"/>
    <x v="33"/>
    <n v="9889"/>
    <x v="1"/>
    <x v="346"/>
    <x v="4"/>
    <s v="GBP"/>
    <n v="1335934800"/>
    <n v="1335934800"/>
    <b v="0"/>
    <x v="1"/>
    <s v="food/food trucks"/>
    <x v="0"/>
    <x v="0"/>
    <n v="3.19"/>
    <x v="467"/>
  </r>
  <r>
    <n v="472"/>
    <s v="Turner, Young and Collins"/>
    <s v="Self-enabling clear-thinking framework"/>
    <x v="273"/>
    <n v="60342"/>
    <x v="0"/>
    <x v="347"/>
    <x v="1"/>
    <s v="USD"/>
    <n v="1552280400"/>
    <n v="1556946000"/>
    <b v="0"/>
    <x v="0"/>
    <s v="music/rock"/>
    <x v="1"/>
    <x v="1"/>
    <n v="0.39234070221066319"/>
    <x v="468"/>
  </r>
  <r>
    <n v="473"/>
    <s v="Richardson Inc"/>
    <s v="Assimilated fault-tolerant capacity"/>
    <x v="92"/>
    <n v="8907"/>
    <x v="1"/>
    <x v="88"/>
    <x v="1"/>
    <s v="USD"/>
    <n v="1529989200"/>
    <n v="1530075600"/>
    <b v="0"/>
    <x v="0"/>
    <s v="music/electric music"/>
    <x v="1"/>
    <x v="5"/>
    <n v="1.7814000000000001"/>
    <x v="469"/>
  </r>
  <r>
    <n v="474"/>
    <s v="Santos-Young"/>
    <s v="Enhanced neutral ability"/>
    <x v="220"/>
    <n v="14606"/>
    <x v="1"/>
    <x v="23"/>
    <x v="1"/>
    <s v="USD"/>
    <n v="1418709600"/>
    <n v="1418796000"/>
    <b v="0"/>
    <x v="0"/>
    <s v="film &amp; video/television"/>
    <x v="4"/>
    <x v="19"/>
    <n v="3.6515"/>
    <x v="470"/>
  </r>
  <r>
    <n v="475"/>
    <s v="Nichols Ltd"/>
    <s v="Function-based attitude-oriented groupware"/>
    <x v="71"/>
    <n v="8432"/>
    <x v="1"/>
    <x v="57"/>
    <x v="1"/>
    <s v="USD"/>
    <n v="1372136400"/>
    <n v="1372482000"/>
    <b v="0"/>
    <x v="1"/>
    <s v="publishing/translations"/>
    <x v="5"/>
    <x v="18"/>
    <n v="1.1394594594594594"/>
    <x v="471"/>
  </r>
  <r>
    <n v="476"/>
    <s v="Murphy PLC"/>
    <s v="Optional solution-oriented instruction set"/>
    <x v="274"/>
    <n v="57122"/>
    <x v="0"/>
    <x v="348"/>
    <x v="1"/>
    <s v="USD"/>
    <n v="1533877200"/>
    <n v="1534395600"/>
    <b v="0"/>
    <x v="0"/>
    <s v="publishing/fiction"/>
    <x v="5"/>
    <x v="13"/>
    <n v="0.29828720626631855"/>
    <x v="472"/>
  </r>
  <r>
    <n v="477"/>
    <s v="Hogan, Porter and Rivera"/>
    <s v="Organic object-oriented core"/>
    <x v="275"/>
    <n v="4613"/>
    <x v="0"/>
    <x v="86"/>
    <x v="1"/>
    <s v="USD"/>
    <n v="1309064400"/>
    <n v="1311397200"/>
    <b v="0"/>
    <x v="0"/>
    <s v="film &amp; video/science fiction"/>
    <x v="4"/>
    <x v="22"/>
    <n v="0.54270588235294115"/>
    <x v="473"/>
  </r>
  <r>
    <n v="478"/>
    <s v="Lyons LLC"/>
    <s v="Balanced impactful circuit"/>
    <x v="276"/>
    <n v="162603"/>
    <x v="1"/>
    <x v="349"/>
    <x v="1"/>
    <s v="USD"/>
    <n v="1425877200"/>
    <n v="1426914000"/>
    <b v="0"/>
    <x v="0"/>
    <s v="technology/wearables"/>
    <x v="2"/>
    <x v="8"/>
    <n v="2.3634156976744185"/>
    <x v="474"/>
  </r>
  <r>
    <n v="479"/>
    <s v="Long-Greene"/>
    <s v="Future-proofed heuristic encryption"/>
    <x v="166"/>
    <n v="12310"/>
    <x v="1"/>
    <x v="350"/>
    <x v="4"/>
    <s v="GBP"/>
    <n v="1501304400"/>
    <n v="1501477200"/>
    <b v="0"/>
    <x v="0"/>
    <s v="food/food trucks"/>
    <x v="0"/>
    <x v="0"/>
    <n v="5.1291666666666664"/>
    <x v="475"/>
  </r>
  <r>
    <n v="480"/>
    <s v="Robles-Hudson"/>
    <s v="Balanced bifurcated leverage"/>
    <x v="133"/>
    <n v="8656"/>
    <x v="1"/>
    <x v="215"/>
    <x v="1"/>
    <s v="USD"/>
    <n v="1268287200"/>
    <n v="1269061200"/>
    <b v="0"/>
    <x v="1"/>
    <s v="photography/photography books"/>
    <x v="7"/>
    <x v="14"/>
    <n v="1.0065116279069768"/>
    <x v="476"/>
  </r>
  <r>
    <n v="481"/>
    <s v="Mcclure LLC"/>
    <s v="Sharable discrete budgetary management"/>
    <x v="277"/>
    <n v="159931"/>
    <x v="0"/>
    <x v="351"/>
    <x v="1"/>
    <s v="USD"/>
    <n v="1412139600"/>
    <n v="1415772000"/>
    <b v="0"/>
    <x v="1"/>
    <s v="theater/plays"/>
    <x v="3"/>
    <x v="3"/>
    <n v="0.81348423194303154"/>
    <x v="477"/>
  </r>
  <r>
    <n v="482"/>
    <s v="Martin, Russell and Baker"/>
    <s v="Focused solution-oriented instruction set"/>
    <x v="3"/>
    <n v="689"/>
    <x v="0"/>
    <x v="352"/>
    <x v="1"/>
    <s v="USD"/>
    <n v="1330063200"/>
    <n v="1331013600"/>
    <b v="0"/>
    <x v="1"/>
    <s v="publishing/fiction"/>
    <x v="5"/>
    <x v="13"/>
    <n v="0.16404761904761905"/>
    <x v="478"/>
  </r>
  <r>
    <n v="483"/>
    <s v="Rice-Parker"/>
    <s v="Down-sized actuating infrastructure"/>
    <x v="278"/>
    <n v="48236"/>
    <x v="0"/>
    <x v="353"/>
    <x v="1"/>
    <s v="USD"/>
    <n v="1576130400"/>
    <n v="1576735200"/>
    <b v="0"/>
    <x v="0"/>
    <s v="theater/plays"/>
    <x v="3"/>
    <x v="3"/>
    <n v="0.52774617067833696"/>
    <x v="479"/>
  </r>
  <r>
    <n v="484"/>
    <s v="Landry Inc"/>
    <s v="Synergistic cohesive adapter"/>
    <x v="241"/>
    <n v="77021"/>
    <x v="1"/>
    <x v="354"/>
    <x v="4"/>
    <s v="GBP"/>
    <n v="1407128400"/>
    <n v="1411362000"/>
    <b v="0"/>
    <x v="1"/>
    <s v="food/food trucks"/>
    <x v="0"/>
    <x v="0"/>
    <n v="2.6020608108108108"/>
    <x v="480"/>
  </r>
  <r>
    <n v="485"/>
    <s v="Richards-Davis"/>
    <s v="Quality-focused mission-critical structure"/>
    <x v="279"/>
    <n v="27844"/>
    <x v="0"/>
    <x v="355"/>
    <x v="4"/>
    <s v="GBP"/>
    <n v="1560142800"/>
    <n v="1563685200"/>
    <b v="0"/>
    <x v="0"/>
    <s v="theater/plays"/>
    <x v="3"/>
    <x v="3"/>
    <n v="0.30732891832229581"/>
    <x v="481"/>
  </r>
  <r>
    <n v="486"/>
    <s v="Davis, Cox and Fox"/>
    <s v="Compatible exuding Graphical User Interface"/>
    <x v="5"/>
    <n v="702"/>
    <x v="0"/>
    <x v="356"/>
    <x v="4"/>
    <s v="GBP"/>
    <n v="1520575200"/>
    <n v="1521867600"/>
    <b v="0"/>
    <x v="1"/>
    <s v="publishing/translations"/>
    <x v="5"/>
    <x v="18"/>
    <n v="0.13500000000000001"/>
    <x v="482"/>
  </r>
  <r>
    <n v="487"/>
    <s v="Smith-Wallace"/>
    <s v="Monitored 24/7 time-frame"/>
    <x v="280"/>
    <n v="197024"/>
    <x v="1"/>
    <x v="357"/>
    <x v="1"/>
    <s v="USD"/>
    <n v="1492664400"/>
    <n v="1495515600"/>
    <b v="0"/>
    <x v="0"/>
    <s v="theater/plays"/>
    <x v="3"/>
    <x v="3"/>
    <n v="1.7862556663644606"/>
    <x v="483"/>
  </r>
  <r>
    <n v="488"/>
    <s v="Cordova, Shaw and Wang"/>
    <s v="Virtual secondary open architecture"/>
    <x v="98"/>
    <n v="11663"/>
    <x v="1"/>
    <x v="127"/>
    <x v="1"/>
    <s v="USD"/>
    <n v="1454479200"/>
    <n v="1455948000"/>
    <b v="0"/>
    <x v="0"/>
    <s v="theater/plays"/>
    <x v="3"/>
    <x v="3"/>
    <n v="2.2005660377358489"/>
    <x v="484"/>
  </r>
  <r>
    <n v="489"/>
    <s v="Clark Inc"/>
    <s v="Down-sized mobile time-frame"/>
    <x v="243"/>
    <n v="9339"/>
    <x v="1"/>
    <x v="72"/>
    <x v="6"/>
    <s v="EUR"/>
    <n v="1281934800"/>
    <n v="1282366800"/>
    <b v="0"/>
    <x v="0"/>
    <s v="technology/wearables"/>
    <x v="2"/>
    <x v="8"/>
    <n v="1.015108695652174"/>
    <x v="485"/>
  </r>
  <r>
    <n v="490"/>
    <s v="Young and Sons"/>
    <s v="Innovative disintermediate encryption"/>
    <x v="166"/>
    <n v="4596"/>
    <x v="1"/>
    <x v="358"/>
    <x v="1"/>
    <s v="USD"/>
    <n v="1573970400"/>
    <n v="1574575200"/>
    <b v="0"/>
    <x v="0"/>
    <s v="journalism/audio"/>
    <x v="8"/>
    <x v="23"/>
    <n v="1.915"/>
    <x v="486"/>
  </r>
  <r>
    <n v="491"/>
    <s v="Henson PLC"/>
    <s v="Universal contextually-based knowledgebase"/>
    <x v="281"/>
    <n v="173437"/>
    <x v="1"/>
    <x v="120"/>
    <x v="1"/>
    <s v="USD"/>
    <n v="1372654800"/>
    <n v="1374901200"/>
    <b v="0"/>
    <x v="1"/>
    <s v="food/food trucks"/>
    <x v="0"/>
    <x v="0"/>
    <n v="3.0534683098591549"/>
    <x v="487"/>
  </r>
  <r>
    <n v="492"/>
    <s v="Garcia Group"/>
    <s v="Persevering interactive matrix"/>
    <x v="255"/>
    <n v="45831"/>
    <x v="3"/>
    <x v="359"/>
    <x v="1"/>
    <s v="USD"/>
    <n v="1275886800"/>
    <n v="1278910800"/>
    <b v="1"/>
    <x v="1"/>
    <s v="film &amp; video/shorts"/>
    <x v="4"/>
    <x v="12"/>
    <n v="0.23995287958115183"/>
    <x v="488"/>
  </r>
  <r>
    <n v="493"/>
    <s v="Adams, Walker and Wong"/>
    <s v="Seamless background framework"/>
    <x v="79"/>
    <n v="6514"/>
    <x v="1"/>
    <x v="251"/>
    <x v="1"/>
    <s v="USD"/>
    <n v="1561784400"/>
    <n v="1562907600"/>
    <b v="0"/>
    <x v="0"/>
    <s v="photography/photography books"/>
    <x v="7"/>
    <x v="14"/>
    <n v="7.2377777777777776"/>
    <x v="489"/>
  </r>
  <r>
    <n v="494"/>
    <s v="Hopkins-Browning"/>
    <s v="Balanced upward-trending productivity"/>
    <x v="186"/>
    <n v="13684"/>
    <x v="1"/>
    <x v="360"/>
    <x v="1"/>
    <s v="USD"/>
    <n v="1332392400"/>
    <n v="1332478800"/>
    <b v="0"/>
    <x v="0"/>
    <s v="technology/wearables"/>
    <x v="2"/>
    <x v="8"/>
    <n v="5.4736000000000002"/>
    <x v="490"/>
  </r>
  <r>
    <n v="495"/>
    <s v="Bell, Edwards and Andersen"/>
    <s v="Centralized clear-thinking solution"/>
    <x v="170"/>
    <n v="13264"/>
    <x v="1"/>
    <x v="135"/>
    <x v="3"/>
    <s v="DKK"/>
    <n v="1402376400"/>
    <n v="1402722000"/>
    <b v="0"/>
    <x v="0"/>
    <s v="theater/plays"/>
    <x v="3"/>
    <x v="3"/>
    <n v="4.1449999999999996"/>
    <x v="491"/>
  </r>
  <r>
    <n v="496"/>
    <s v="Morales Group"/>
    <s v="Optimized bi-directional extranet"/>
    <x v="282"/>
    <n v="1667"/>
    <x v="0"/>
    <x v="71"/>
    <x v="1"/>
    <s v="USD"/>
    <n v="1495342800"/>
    <n v="1496811600"/>
    <b v="0"/>
    <x v="0"/>
    <s v="film &amp; video/animation"/>
    <x v="4"/>
    <x v="10"/>
    <n v="9.0696409140369975E-3"/>
    <x v="492"/>
  </r>
  <r>
    <n v="497"/>
    <s v="Lucero Group"/>
    <s v="Intuitive actuating benchmark"/>
    <x v="122"/>
    <n v="3349"/>
    <x v="0"/>
    <x v="53"/>
    <x v="1"/>
    <s v="USD"/>
    <n v="1482213600"/>
    <n v="1482213600"/>
    <b v="0"/>
    <x v="1"/>
    <s v="technology/wearables"/>
    <x v="2"/>
    <x v="8"/>
    <n v="0.34173469387755101"/>
    <x v="493"/>
  </r>
  <r>
    <n v="498"/>
    <s v="Smith, Brown and Davis"/>
    <s v="Devolved background project"/>
    <x v="283"/>
    <n v="46317"/>
    <x v="0"/>
    <x v="361"/>
    <x v="3"/>
    <s v="DKK"/>
    <n v="1420092000"/>
    <n v="1420264800"/>
    <b v="0"/>
    <x v="0"/>
    <s v="technology/web"/>
    <x v="2"/>
    <x v="2"/>
    <n v="0.239488107549121"/>
    <x v="494"/>
  </r>
  <r>
    <n v="499"/>
    <s v="Hunt Group"/>
    <s v="Reverse-engineered executive emulation"/>
    <x v="284"/>
    <n v="78743"/>
    <x v="0"/>
    <x v="362"/>
    <x v="1"/>
    <s v="USD"/>
    <n v="1458018000"/>
    <n v="1458450000"/>
    <b v="0"/>
    <x v="1"/>
    <s v="film &amp; video/documentary"/>
    <x v="4"/>
    <x v="4"/>
    <n v="0.48072649572649573"/>
    <x v="495"/>
  </r>
  <r>
    <n v="500"/>
    <s v="Valdez Ltd"/>
    <s v="Team-oriented clear-thinking matrix"/>
    <x v="0"/>
    <n v="0"/>
    <x v="0"/>
    <x v="0"/>
    <x v="1"/>
    <s v="USD"/>
    <n v="1367384400"/>
    <n v="1369803600"/>
    <b v="0"/>
    <x v="1"/>
    <s v="theater/plays"/>
    <x v="3"/>
    <x v="3"/>
    <n v="0"/>
    <x v="496"/>
  </r>
  <r>
    <n v="501"/>
    <s v="Mccann-Le"/>
    <s v="Focused coherent methodology"/>
    <x v="285"/>
    <n v="107743"/>
    <x v="0"/>
    <x v="363"/>
    <x v="1"/>
    <s v="USD"/>
    <n v="1363064400"/>
    <n v="1363237200"/>
    <b v="0"/>
    <x v="0"/>
    <s v="film &amp; video/documentary"/>
    <x v="4"/>
    <x v="4"/>
    <n v="0.70145182291666663"/>
    <x v="497"/>
  </r>
  <r>
    <n v="502"/>
    <s v="Johnson Inc"/>
    <s v="Reduced context-sensitive complexity"/>
    <x v="81"/>
    <n v="6889"/>
    <x v="1"/>
    <x v="129"/>
    <x v="2"/>
    <s v="AUD"/>
    <n v="1343365200"/>
    <n v="1345870800"/>
    <b v="0"/>
    <x v="1"/>
    <s v="games/video games"/>
    <x v="6"/>
    <x v="11"/>
    <n v="5.2992307692307694"/>
    <x v="498"/>
  </r>
  <r>
    <n v="503"/>
    <s v="Collins LLC"/>
    <s v="Decentralized 4thgeneration time-frame"/>
    <x v="286"/>
    <n v="45983"/>
    <x v="1"/>
    <x v="364"/>
    <x v="1"/>
    <s v="USD"/>
    <n v="1435726800"/>
    <n v="1437454800"/>
    <b v="0"/>
    <x v="0"/>
    <s v="film &amp; video/drama"/>
    <x v="4"/>
    <x v="6"/>
    <n v="1.8032549019607844"/>
    <x v="499"/>
  </r>
  <r>
    <n v="504"/>
    <s v="Smith-Miller"/>
    <s v="De-engineered cohesive moderator"/>
    <x v="168"/>
    <n v="6924"/>
    <x v="0"/>
    <x v="197"/>
    <x v="6"/>
    <s v="EUR"/>
    <n v="1431925200"/>
    <n v="1432011600"/>
    <b v="0"/>
    <x v="0"/>
    <s v="music/rock"/>
    <x v="1"/>
    <x v="1"/>
    <n v="0.92320000000000002"/>
    <x v="500"/>
  </r>
  <r>
    <n v="505"/>
    <s v="Jensen-Vargas"/>
    <s v="Ameliorated explicit parallelism"/>
    <x v="262"/>
    <n v="12497"/>
    <x v="0"/>
    <x v="365"/>
    <x v="1"/>
    <s v="USD"/>
    <n v="1362722400"/>
    <n v="1366347600"/>
    <b v="0"/>
    <x v="1"/>
    <s v="publishing/radio &amp; podcasts"/>
    <x v="5"/>
    <x v="15"/>
    <n v="0.13901001112347053"/>
    <x v="501"/>
  </r>
  <r>
    <n v="506"/>
    <s v="Robles, Bell and Gonzalez"/>
    <s v="Customizable background monitoring"/>
    <x v="287"/>
    <n v="166874"/>
    <x v="1"/>
    <x v="366"/>
    <x v="1"/>
    <s v="USD"/>
    <n v="1511416800"/>
    <n v="1512885600"/>
    <b v="0"/>
    <x v="1"/>
    <s v="theater/plays"/>
    <x v="3"/>
    <x v="3"/>
    <n v="9.2707777777777771"/>
    <x v="502"/>
  </r>
  <r>
    <n v="507"/>
    <s v="Turner, Miller and Francis"/>
    <s v="Compatible well-modulated budgetary management"/>
    <x v="118"/>
    <n v="837"/>
    <x v="0"/>
    <x v="161"/>
    <x v="1"/>
    <s v="USD"/>
    <n v="1365483600"/>
    <n v="1369717200"/>
    <b v="0"/>
    <x v="1"/>
    <s v="technology/web"/>
    <x v="2"/>
    <x v="2"/>
    <n v="0.39857142857142858"/>
    <x v="503"/>
  </r>
  <r>
    <n v="508"/>
    <s v="Roberts Group"/>
    <s v="Up-sized radical pricing structure"/>
    <x v="288"/>
    <n v="193820"/>
    <x v="1"/>
    <x v="367"/>
    <x v="1"/>
    <s v="USD"/>
    <n v="1532840400"/>
    <n v="1534654800"/>
    <b v="0"/>
    <x v="0"/>
    <s v="theater/plays"/>
    <x v="3"/>
    <x v="3"/>
    <n v="1.1222929936305732"/>
    <x v="504"/>
  </r>
  <r>
    <n v="509"/>
    <s v="White LLC"/>
    <s v="Robust zero-defect project"/>
    <x v="172"/>
    <n v="119510"/>
    <x v="0"/>
    <x v="368"/>
    <x v="1"/>
    <s v="USD"/>
    <n v="1336194000"/>
    <n v="1337058000"/>
    <b v="0"/>
    <x v="0"/>
    <s v="theater/plays"/>
    <x v="3"/>
    <x v="3"/>
    <n v="0.70925816023738875"/>
    <x v="505"/>
  </r>
  <r>
    <n v="510"/>
    <s v="Best, Miller and Thomas"/>
    <s v="Re-engineered mobile task-force"/>
    <x v="75"/>
    <n v="9289"/>
    <x v="1"/>
    <x v="54"/>
    <x v="2"/>
    <s v="AUD"/>
    <n v="1527742800"/>
    <n v="1529816400"/>
    <b v="0"/>
    <x v="0"/>
    <s v="film &amp; video/drama"/>
    <x v="4"/>
    <x v="6"/>
    <n v="1.1908974358974358"/>
    <x v="506"/>
  </r>
  <r>
    <n v="511"/>
    <s v="Smith-Mullins"/>
    <s v="User-centric intangible neural-net"/>
    <x v="252"/>
    <n v="35498"/>
    <x v="0"/>
    <x v="369"/>
    <x v="1"/>
    <s v="USD"/>
    <n v="1564030800"/>
    <n v="1564894800"/>
    <b v="0"/>
    <x v="0"/>
    <s v="theater/plays"/>
    <x v="3"/>
    <x v="3"/>
    <n v="0.24017591339648173"/>
    <x v="507"/>
  </r>
  <r>
    <n v="512"/>
    <s v="Williams-Walsh"/>
    <s v="Organized explicit core"/>
    <x v="14"/>
    <n v="12678"/>
    <x v="1"/>
    <x v="370"/>
    <x v="1"/>
    <s v="USD"/>
    <n v="1404536400"/>
    <n v="1404622800"/>
    <b v="0"/>
    <x v="1"/>
    <s v="games/video games"/>
    <x v="6"/>
    <x v="11"/>
    <n v="1.3931868131868133"/>
    <x v="508"/>
  </r>
  <r>
    <n v="513"/>
    <s v="Harrison, Blackwell and Mendez"/>
    <s v="Synchronized 6thgeneration adapter"/>
    <x v="111"/>
    <n v="3260"/>
    <x v="3"/>
    <x v="164"/>
    <x v="1"/>
    <s v="USD"/>
    <n v="1284008400"/>
    <n v="1284181200"/>
    <b v="0"/>
    <x v="0"/>
    <s v="film &amp; video/television"/>
    <x v="4"/>
    <x v="19"/>
    <n v="0.39277108433734942"/>
    <x v="509"/>
  </r>
  <r>
    <n v="514"/>
    <s v="Sanchez, Bradley and Flores"/>
    <s v="Centralized motivating capacity"/>
    <x v="289"/>
    <n v="31123"/>
    <x v="3"/>
    <x v="371"/>
    <x v="5"/>
    <s v="CHF"/>
    <n v="1386309600"/>
    <n v="1386741600"/>
    <b v="0"/>
    <x v="1"/>
    <s v="music/rock"/>
    <x v="1"/>
    <x v="1"/>
    <n v="0.22439077144917088"/>
    <x v="510"/>
  </r>
  <r>
    <n v="515"/>
    <s v="Cox LLC"/>
    <s v="Phased 24hour flexibility"/>
    <x v="133"/>
    <n v="4797"/>
    <x v="0"/>
    <x v="221"/>
    <x v="0"/>
    <s v="CAD"/>
    <n v="1324620000"/>
    <n v="1324792800"/>
    <b v="0"/>
    <x v="1"/>
    <s v="theater/plays"/>
    <x v="3"/>
    <x v="3"/>
    <n v="0.55779069767441858"/>
    <x v="511"/>
  </r>
  <r>
    <n v="516"/>
    <s v="Morales-Odonnell"/>
    <s v="Exclusive 5thgeneration structure"/>
    <x v="290"/>
    <n v="53324"/>
    <x v="0"/>
    <x v="372"/>
    <x v="1"/>
    <s v="USD"/>
    <n v="1281070800"/>
    <n v="1284354000"/>
    <b v="0"/>
    <x v="0"/>
    <s v="publishing/nonfiction"/>
    <x v="5"/>
    <x v="9"/>
    <n v="0.42523125996810207"/>
    <x v="512"/>
  </r>
  <r>
    <n v="517"/>
    <s v="Ramirez LLC"/>
    <s v="Multi-tiered maximized orchestration"/>
    <x v="291"/>
    <n v="6608"/>
    <x v="1"/>
    <x v="373"/>
    <x v="1"/>
    <s v="USD"/>
    <n v="1493960400"/>
    <n v="1494392400"/>
    <b v="0"/>
    <x v="0"/>
    <s v="food/food trucks"/>
    <x v="0"/>
    <x v="0"/>
    <n v="1.1200000000000001"/>
    <x v="513"/>
  </r>
  <r>
    <n v="518"/>
    <s v="Ramirez Group"/>
    <s v="Open-architected uniform instruction set"/>
    <x v="35"/>
    <n v="622"/>
    <x v="0"/>
    <x v="234"/>
    <x v="1"/>
    <s v="USD"/>
    <n v="1519365600"/>
    <n v="1519538400"/>
    <b v="0"/>
    <x v="1"/>
    <s v="film &amp; video/animation"/>
    <x v="4"/>
    <x v="10"/>
    <n v="7.0681818181818179E-2"/>
    <x v="514"/>
  </r>
  <r>
    <n v="519"/>
    <s v="Marsh-Coleman"/>
    <s v="Exclusive asymmetric analyzer"/>
    <x v="96"/>
    <n v="180802"/>
    <x v="1"/>
    <x v="374"/>
    <x v="1"/>
    <s v="USD"/>
    <n v="1420696800"/>
    <n v="1421906400"/>
    <b v="0"/>
    <x v="1"/>
    <s v="music/rock"/>
    <x v="1"/>
    <x v="1"/>
    <n v="1.0174563871693867"/>
    <x v="515"/>
  </r>
  <r>
    <n v="520"/>
    <s v="Frederick, Jenkins and Collins"/>
    <s v="Organic radical collaboration"/>
    <x v="126"/>
    <n v="3406"/>
    <x v="1"/>
    <x v="235"/>
    <x v="1"/>
    <s v="USD"/>
    <n v="1555650000"/>
    <n v="1555909200"/>
    <b v="0"/>
    <x v="0"/>
    <s v="theater/plays"/>
    <x v="3"/>
    <x v="3"/>
    <n v="4.2575000000000003"/>
    <x v="516"/>
  </r>
  <r>
    <n v="521"/>
    <s v="Wilson Ltd"/>
    <s v="Function-based multi-state software"/>
    <x v="4"/>
    <n v="11061"/>
    <x v="1"/>
    <x v="375"/>
    <x v="1"/>
    <s v="USD"/>
    <n v="1471928400"/>
    <n v="1472446800"/>
    <b v="0"/>
    <x v="1"/>
    <s v="film &amp; video/drama"/>
    <x v="4"/>
    <x v="6"/>
    <n v="1.4553947368421052"/>
    <x v="517"/>
  </r>
  <r>
    <n v="522"/>
    <s v="Cline, Peterson and Lowery"/>
    <s v="Innovative static budgetary management"/>
    <x v="292"/>
    <n v="16389"/>
    <x v="0"/>
    <x v="271"/>
    <x v="1"/>
    <s v="USD"/>
    <n v="1341291600"/>
    <n v="1342328400"/>
    <b v="0"/>
    <x v="0"/>
    <s v="film &amp; video/shorts"/>
    <x v="4"/>
    <x v="12"/>
    <n v="0.32453465346534655"/>
    <x v="518"/>
  </r>
  <r>
    <n v="523"/>
    <s v="Underwood, James and Jones"/>
    <s v="Triple-buffered holistic ability"/>
    <x v="79"/>
    <n v="6303"/>
    <x v="1"/>
    <x v="121"/>
    <x v="1"/>
    <s v="USD"/>
    <n v="1267682400"/>
    <n v="1268114400"/>
    <b v="0"/>
    <x v="0"/>
    <s v="film &amp; video/shorts"/>
    <x v="4"/>
    <x v="12"/>
    <n v="7.003333333333333"/>
    <x v="519"/>
  </r>
  <r>
    <n v="524"/>
    <s v="Johnson-Contreras"/>
    <s v="Diverse scalable superstructure"/>
    <x v="127"/>
    <n v="81136"/>
    <x v="0"/>
    <x v="376"/>
    <x v="1"/>
    <s v="USD"/>
    <n v="1272258000"/>
    <n v="1273381200"/>
    <b v="0"/>
    <x v="0"/>
    <s v="theater/plays"/>
    <x v="3"/>
    <x v="3"/>
    <n v="0.83904860392967939"/>
    <x v="520"/>
  </r>
  <r>
    <n v="525"/>
    <s v="Greene, Lloyd and Sims"/>
    <s v="Balanced leadingedge data-warehouse"/>
    <x v="118"/>
    <n v="1768"/>
    <x v="0"/>
    <x v="377"/>
    <x v="1"/>
    <s v="USD"/>
    <n v="1290492000"/>
    <n v="1290837600"/>
    <b v="0"/>
    <x v="0"/>
    <s v="technology/wearables"/>
    <x v="2"/>
    <x v="8"/>
    <n v="0.84190476190476193"/>
    <x v="521"/>
  </r>
  <r>
    <n v="526"/>
    <s v="Smith-Sparks"/>
    <s v="Digitized bandwidth-monitored open architecture"/>
    <x v="111"/>
    <n v="12944"/>
    <x v="1"/>
    <x v="98"/>
    <x v="1"/>
    <s v="USD"/>
    <n v="1451109600"/>
    <n v="1454306400"/>
    <b v="0"/>
    <x v="1"/>
    <s v="theater/plays"/>
    <x v="3"/>
    <x v="3"/>
    <n v="1.5595180722891566"/>
    <x v="522"/>
  </r>
  <r>
    <n v="527"/>
    <s v="Rosario-Smith"/>
    <s v="Enterprise-wide intermediate portal"/>
    <x v="223"/>
    <n v="188480"/>
    <x v="0"/>
    <x v="378"/>
    <x v="0"/>
    <s v="CAD"/>
    <n v="1454652000"/>
    <n v="1457762400"/>
    <b v="0"/>
    <x v="0"/>
    <s v="film &amp; video/animation"/>
    <x v="4"/>
    <x v="10"/>
    <n v="0.99619450317124736"/>
    <x v="523"/>
  </r>
  <r>
    <n v="528"/>
    <s v="Avila, Ford and Welch"/>
    <s v="Focused leadingedge matrix"/>
    <x v="25"/>
    <n v="7227"/>
    <x v="0"/>
    <x v="175"/>
    <x v="4"/>
    <s v="GBP"/>
    <n v="1385186400"/>
    <n v="1389074400"/>
    <b v="0"/>
    <x v="0"/>
    <s v="music/indie rock"/>
    <x v="1"/>
    <x v="7"/>
    <n v="0.80300000000000005"/>
    <x v="524"/>
  </r>
  <r>
    <n v="529"/>
    <s v="Gallegos Inc"/>
    <s v="Seamless logistical encryption"/>
    <x v="135"/>
    <n v="574"/>
    <x v="0"/>
    <x v="352"/>
    <x v="1"/>
    <s v="USD"/>
    <n v="1399698000"/>
    <n v="1402117200"/>
    <b v="0"/>
    <x v="0"/>
    <s v="games/video games"/>
    <x v="6"/>
    <x v="11"/>
    <n v="0.11254901960784314"/>
    <x v="525"/>
  </r>
  <r>
    <n v="530"/>
    <s v="Morrow, Santiago and Soto"/>
    <s v="Stand-alone human-resource workforce"/>
    <x v="293"/>
    <n v="96328"/>
    <x v="0"/>
    <x v="200"/>
    <x v="1"/>
    <s v="USD"/>
    <n v="1283230800"/>
    <n v="1284440400"/>
    <b v="0"/>
    <x v="1"/>
    <s v="publishing/fiction"/>
    <x v="5"/>
    <x v="13"/>
    <n v="0.91740952380952379"/>
    <x v="526"/>
  </r>
  <r>
    <n v="531"/>
    <s v="Berry-Richardson"/>
    <s v="Automated zero tolerance implementation"/>
    <x v="294"/>
    <n v="178338"/>
    <x v="2"/>
    <x v="379"/>
    <x v="5"/>
    <s v="CHF"/>
    <n v="1384149600"/>
    <n v="1388988000"/>
    <b v="0"/>
    <x v="0"/>
    <s v="games/video games"/>
    <x v="6"/>
    <x v="11"/>
    <n v="0.95521156936261387"/>
    <x v="527"/>
  </r>
  <r>
    <n v="532"/>
    <s v="Cordova-Torres"/>
    <s v="Pre-emptive grid-enabled contingency"/>
    <x v="39"/>
    <n v="8046"/>
    <x v="1"/>
    <x v="105"/>
    <x v="0"/>
    <s v="CAD"/>
    <n v="1516860000"/>
    <n v="1516946400"/>
    <b v="0"/>
    <x v="0"/>
    <s v="theater/plays"/>
    <x v="3"/>
    <x v="3"/>
    <n v="5.0287499999999996"/>
    <x v="528"/>
  </r>
  <r>
    <n v="533"/>
    <s v="Holt, Bernard and Johnson"/>
    <s v="Multi-lateral didactic encoding"/>
    <x v="295"/>
    <n v="184086"/>
    <x v="1"/>
    <x v="380"/>
    <x v="4"/>
    <s v="GBP"/>
    <n v="1374642000"/>
    <n v="1377752400"/>
    <b v="0"/>
    <x v="0"/>
    <s v="music/indie rock"/>
    <x v="1"/>
    <x v="7"/>
    <n v="1.5924394463667819"/>
    <x v="529"/>
  </r>
  <r>
    <n v="534"/>
    <s v="Clark, Mccormick and Mendoza"/>
    <s v="Self-enabling didactic orchestration"/>
    <x v="296"/>
    <n v="13385"/>
    <x v="0"/>
    <x v="166"/>
    <x v="1"/>
    <s v="USD"/>
    <n v="1534482000"/>
    <n v="1534568400"/>
    <b v="0"/>
    <x v="1"/>
    <s v="film &amp; video/drama"/>
    <x v="4"/>
    <x v="6"/>
    <n v="0.15022446689113356"/>
    <x v="530"/>
  </r>
  <r>
    <n v="535"/>
    <s v="Garrison LLC"/>
    <s v="Profit-focused 24/7 data-warehouse"/>
    <x v="97"/>
    <n v="12533"/>
    <x v="1"/>
    <x v="381"/>
    <x v="6"/>
    <s v="EUR"/>
    <n v="1528434000"/>
    <n v="1528606800"/>
    <b v="0"/>
    <x v="1"/>
    <s v="theater/plays"/>
    <x v="3"/>
    <x v="3"/>
    <n v="4.820384615384615"/>
    <x v="531"/>
  </r>
  <r>
    <n v="536"/>
    <s v="Shannon-Olson"/>
    <s v="Enhanced methodical middleware"/>
    <x v="122"/>
    <n v="14697"/>
    <x v="1"/>
    <x v="382"/>
    <x v="6"/>
    <s v="EUR"/>
    <n v="1282626000"/>
    <n v="1284872400"/>
    <b v="0"/>
    <x v="0"/>
    <s v="publishing/fiction"/>
    <x v="5"/>
    <x v="13"/>
    <n v="1.4996938775510205"/>
    <x v="532"/>
  </r>
  <r>
    <n v="537"/>
    <s v="Murillo-Mcfarland"/>
    <s v="Synchronized client-driven projection"/>
    <x v="197"/>
    <n v="98935"/>
    <x v="1"/>
    <x v="383"/>
    <x v="3"/>
    <s v="DKK"/>
    <n v="1535605200"/>
    <n v="1537592400"/>
    <b v="1"/>
    <x v="1"/>
    <s v="film &amp; video/documentary"/>
    <x v="4"/>
    <x v="4"/>
    <n v="1.1722156398104266"/>
    <x v="533"/>
  </r>
  <r>
    <n v="538"/>
    <s v="Young, Gilbert and Escobar"/>
    <s v="Networked didactic time-frame"/>
    <x v="297"/>
    <n v="57034"/>
    <x v="0"/>
    <x v="384"/>
    <x v="1"/>
    <s v="USD"/>
    <n v="1379826000"/>
    <n v="1381208400"/>
    <b v="0"/>
    <x v="0"/>
    <s v="games/mobile games"/>
    <x v="6"/>
    <x v="20"/>
    <n v="0.37695968274950431"/>
    <x v="534"/>
  </r>
  <r>
    <n v="539"/>
    <s v="Thomas, Welch and Santana"/>
    <s v="Assimilated exuding toolset"/>
    <x v="122"/>
    <n v="7120"/>
    <x v="0"/>
    <x v="385"/>
    <x v="1"/>
    <s v="USD"/>
    <n v="1561957200"/>
    <n v="1562475600"/>
    <b v="0"/>
    <x v="1"/>
    <s v="food/food trucks"/>
    <x v="0"/>
    <x v="0"/>
    <n v="0.72653061224489801"/>
    <x v="535"/>
  </r>
  <r>
    <n v="540"/>
    <s v="Brown-Pena"/>
    <s v="Front-line client-server secured line"/>
    <x v="98"/>
    <n v="14097"/>
    <x v="1"/>
    <x v="326"/>
    <x v="1"/>
    <s v="USD"/>
    <n v="1525496400"/>
    <n v="1527397200"/>
    <b v="0"/>
    <x v="0"/>
    <s v="photography/photography books"/>
    <x v="7"/>
    <x v="14"/>
    <n v="2.6598113207547169"/>
    <x v="536"/>
  </r>
  <r>
    <n v="541"/>
    <s v="Holder, Caldwell and Vance"/>
    <s v="Polarized systemic Internet solution"/>
    <x v="298"/>
    <n v="43086"/>
    <x v="0"/>
    <x v="386"/>
    <x v="6"/>
    <s v="EUR"/>
    <n v="1433912400"/>
    <n v="1436158800"/>
    <b v="0"/>
    <x v="0"/>
    <s v="games/mobile games"/>
    <x v="6"/>
    <x v="20"/>
    <n v="0.24205617977528091"/>
    <x v="537"/>
  </r>
  <r>
    <n v="542"/>
    <s v="Harrison-Bridges"/>
    <s v="Profit-focused exuding moderator"/>
    <x v="299"/>
    <n v="1930"/>
    <x v="0"/>
    <x v="240"/>
    <x v="4"/>
    <s v="GBP"/>
    <n v="1453442400"/>
    <n v="1456034400"/>
    <b v="0"/>
    <x v="0"/>
    <s v="music/indie rock"/>
    <x v="1"/>
    <x v="7"/>
    <n v="2.5064935064935064E-2"/>
    <x v="538"/>
  </r>
  <r>
    <n v="543"/>
    <s v="Johnson, Murphy and Peterson"/>
    <s v="Cross-group high-level moderator"/>
    <x v="300"/>
    <n v="13864"/>
    <x v="0"/>
    <x v="80"/>
    <x v="1"/>
    <s v="USD"/>
    <n v="1378875600"/>
    <n v="1380171600"/>
    <b v="0"/>
    <x v="0"/>
    <s v="games/video games"/>
    <x v="6"/>
    <x v="11"/>
    <n v="0.1632979976442874"/>
    <x v="539"/>
  </r>
  <r>
    <n v="544"/>
    <s v="Taylor Inc"/>
    <s v="Public-key 3rdgeneration system engine"/>
    <x v="54"/>
    <n v="7742"/>
    <x v="1"/>
    <x v="286"/>
    <x v="1"/>
    <s v="USD"/>
    <n v="1452232800"/>
    <n v="1453356000"/>
    <b v="0"/>
    <x v="0"/>
    <s v="music/rock"/>
    <x v="1"/>
    <x v="1"/>
    <n v="2.7650000000000001"/>
    <x v="540"/>
  </r>
  <r>
    <n v="545"/>
    <s v="Deleon and Sons"/>
    <s v="Organized value-added access"/>
    <x v="301"/>
    <n v="164109"/>
    <x v="0"/>
    <x v="387"/>
    <x v="1"/>
    <s v="USD"/>
    <n v="1577253600"/>
    <n v="1578981600"/>
    <b v="0"/>
    <x v="0"/>
    <s v="theater/plays"/>
    <x v="3"/>
    <x v="3"/>
    <n v="0.88803571428571426"/>
    <x v="541"/>
  </r>
  <r>
    <n v="546"/>
    <s v="Benjamin, Paul and Ferguson"/>
    <s v="Cloned global Graphical User Interface"/>
    <x v="3"/>
    <n v="6870"/>
    <x v="1"/>
    <x v="39"/>
    <x v="1"/>
    <s v="USD"/>
    <n v="1537160400"/>
    <n v="1537419600"/>
    <b v="0"/>
    <x v="1"/>
    <s v="theater/plays"/>
    <x v="3"/>
    <x v="3"/>
    <n v="1.6357142857142857"/>
    <x v="542"/>
  </r>
  <r>
    <n v="547"/>
    <s v="Hardin-Dixon"/>
    <s v="Focused solution-oriented matrix"/>
    <x v="81"/>
    <n v="12597"/>
    <x v="1"/>
    <x v="388"/>
    <x v="1"/>
    <s v="USD"/>
    <n v="1422165600"/>
    <n v="1423202400"/>
    <b v="0"/>
    <x v="0"/>
    <s v="film &amp; video/drama"/>
    <x v="4"/>
    <x v="6"/>
    <n v="9.69"/>
    <x v="543"/>
  </r>
  <r>
    <n v="548"/>
    <s v="York-Pitts"/>
    <s v="Monitored discrete toolset"/>
    <x v="302"/>
    <n v="179074"/>
    <x v="1"/>
    <x v="389"/>
    <x v="1"/>
    <s v="USD"/>
    <n v="1459486800"/>
    <n v="1460610000"/>
    <b v="0"/>
    <x v="0"/>
    <s v="theater/plays"/>
    <x v="3"/>
    <x v="3"/>
    <n v="2.7091376701966716"/>
    <x v="544"/>
  </r>
  <r>
    <n v="549"/>
    <s v="Jarvis and Sons"/>
    <s v="Business-focused intermediate system engine"/>
    <x v="303"/>
    <n v="83843"/>
    <x v="1"/>
    <x v="390"/>
    <x v="1"/>
    <s v="USD"/>
    <n v="1369717200"/>
    <n v="1370494800"/>
    <b v="0"/>
    <x v="0"/>
    <s v="technology/wearables"/>
    <x v="2"/>
    <x v="8"/>
    <n v="2.8421355932203389"/>
    <x v="545"/>
  </r>
  <r>
    <n v="550"/>
    <s v="Morrison-Henderson"/>
    <s v="De-engineered disintermediate encoding"/>
    <x v="0"/>
    <n v="4"/>
    <x v="3"/>
    <x v="49"/>
    <x v="5"/>
    <s v="CHF"/>
    <n v="1330495200"/>
    <n v="1332306000"/>
    <b v="0"/>
    <x v="0"/>
    <s v="music/indie rock"/>
    <x v="1"/>
    <x v="7"/>
    <n v="0.04"/>
    <x v="446"/>
  </r>
  <r>
    <n v="551"/>
    <s v="Martin-James"/>
    <s v="Streamlined upward-trending analyzer"/>
    <x v="304"/>
    <n v="105598"/>
    <x v="0"/>
    <x v="391"/>
    <x v="2"/>
    <s v="AUD"/>
    <n v="1419055200"/>
    <n v="1422511200"/>
    <b v="0"/>
    <x v="1"/>
    <s v="technology/web"/>
    <x v="2"/>
    <x v="2"/>
    <n v="0.58632981676846196"/>
    <x v="546"/>
  </r>
  <r>
    <n v="552"/>
    <s v="Mercer, Solomon and Singleton"/>
    <s v="Distributed human-resource policy"/>
    <x v="25"/>
    <n v="8866"/>
    <x v="0"/>
    <x v="45"/>
    <x v="1"/>
    <s v="USD"/>
    <n v="1480140000"/>
    <n v="1480312800"/>
    <b v="0"/>
    <x v="0"/>
    <s v="theater/plays"/>
    <x v="3"/>
    <x v="3"/>
    <n v="0.98511111111111116"/>
    <x v="547"/>
  </r>
  <r>
    <n v="553"/>
    <s v="Dougherty, Austin and Mills"/>
    <s v="De-engineered 5thgeneration contingency"/>
    <x v="305"/>
    <n v="75022"/>
    <x v="0"/>
    <x v="392"/>
    <x v="1"/>
    <s v="USD"/>
    <n v="1293948000"/>
    <n v="1294034400"/>
    <b v="0"/>
    <x v="0"/>
    <s v="music/rock"/>
    <x v="1"/>
    <x v="1"/>
    <n v="0.43975381008206332"/>
    <x v="548"/>
  </r>
  <r>
    <n v="554"/>
    <s v="Ritter PLC"/>
    <s v="Multi-channeled upward-trending application"/>
    <x v="40"/>
    <n v="14408"/>
    <x v="1"/>
    <x v="353"/>
    <x v="0"/>
    <s v="CAD"/>
    <n v="1482127200"/>
    <n v="1482645600"/>
    <b v="0"/>
    <x v="0"/>
    <s v="music/indie rock"/>
    <x v="1"/>
    <x v="7"/>
    <n v="1.5166315789473683"/>
    <x v="549"/>
  </r>
  <r>
    <n v="555"/>
    <s v="Anderson Group"/>
    <s v="Organic maximized database"/>
    <x v="9"/>
    <n v="14089"/>
    <x v="1"/>
    <x v="18"/>
    <x v="3"/>
    <s v="DKK"/>
    <n v="1396414800"/>
    <n v="1399093200"/>
    <b v="0"/>
    <x v="0"/>
    <s v="music/rock"/>
    <x v="1"/>
    <x v="1"/>
    <n v="2.2363492063492063"/>
    <x v="550"/>
  </r>
  <r>
    <n v="556"/>
    <s v="Smith and Sons"/>
    <s v="Grass-roots 24/7 attitude"/>
    <x v="5"/>
    <n v="12467"/>
    <x v="1"/>
    <x v="393"/>
    <x v="1"/>
    <s v="USD"/>
    <n v="1315285200"/>
    <n v="1315890000"/>
    <b v="0"/>
    <x v="1"/>
    <s v="publishing/translations"/>
    <x v="5"/>
    <x v="18"/>
    <n v="2.3975"/>
    <x v="551"/>
  </r>
  <r>
    <n v="557"/>
    <s v="Lam-Hamilton"/>
    <s v="Team-oriented global strategy"/>
    <x v="46"/>
    <n v="11960"/>
    <x v="1"/>
    <x v="394"/>
    <x v="1"/>
    <s v="USD"/>
    <n v="1443762000"/>
    <n v="1444021200"/>
    <b v="0"/>
    <x v="1"/>
    <s v="film &amp; video/science fiction"/>
    <x v="4"/>
    <x v="22"/>
    <n v="1.9933333333333334"/>
    <x v="552"/>
  </r>
  <r>
    <n v="558"/>
    <s v="Ho Ltd"/>
    <s v="Enhanced client-driven capacity"/>
    <x v="306"/>
    <n v="7966"/>
    <x v="1"/>
    <x v="105"/>
    <x v="1"/>
    <s v="USD"/>
    <n v="1456293600"/>
    <n v="1460005200"/>
    <b v="0"/>
    <x v="0"/>
    <s v="theater/plays"/>
    <x v="3"/>
    <x v="3"/>
    <n v="1.373448275862069"/>
    <x v="553"/>
  </r>
  <r>
    <n v="559"/>
    <s v="Brown, Estrada and Jensen"/>
    <s v="Exclusive systematic productivity"/>
    <x v="307"/>
    <n v="106321"/>
    <x v="1"/>
    <x v="395"/>
    <x v="1"/>
    <s v="USD"/>
    <n v="1470114000"/>
    <n v="1470718800"/>
    <b v="0"/>
    <x v="0"/>
    <s v="theater/plays"/>
    <x v="3"/>
    <x v="3"/>
    <n v="1.009696106362773"/>
    <x v="554"/>
  </r>
  <r>
    <n v="560"/>
    <s v="Hunt LLC"/>
    <s v="Re-engineered radical policy"/>
    <x v="77"/>
    <n v="158832"/>
    <x v="1"/>
    <x v="396"/>
    <x v="1"/>
    <s v="USD"/>
    <n v="1321596000"/>
    <n v="1325052000"/>
    <b v="0"/>
    <x v="0"/>
    <s v="film &amp; video/animation"/>
    <x v="4"/>
    <x v="10"/>
    <n v="7.9416000000000002"/>
    <x v="555"/>
  </r>
  <r>
    <n v="561"/>
    <s v="Fowler-Smith"/>
    <s v="Down-sized logistical adapter"/>
    <x v="162"/>
    <n v="11091"/>
    <x v="1"/>
    <x v="40"/>
    <x v="5"/>
    <s v="CHF"/>
    <n v="1318827600"/>
    <n v="1319000400"/>
    <b v="0"/>
    <x v="0"/>
    <s v="theater/plays"/>
    <x v="3"/>
    <x v="3"/>
    <n v="3.6970000000000001"/>
    <x v="556"/>
  </r>
  <r>
    <n v="562"/>
    <s v="Blair Inc"/>
    <s v="Configurable bandwidth-monitored throughput"/>
    <x v="34"/>
    <n v="1269"/>
    <x v="0"/>
    <x v="150"/>
    <x v="5"/>
    <s v="CHF"/>
    <n v="1552366800"/>
    <n v="1552539600"/>
    <b v="0"/>
    <x v="0"/>
    <s v="music/rock"/>
    <x v="1"/>
    <x v="1"/>
    <n v="0.12818181818181817"/>
    <x v="557"/>
  </r>
  <r>
    <n v="563"/>
    <s v="Kelley, Stanton and Sanchez"/>
    <s v="Optional tangible pricing structure"/>
    <x v="41"/>
    <n v="5107"/>
    <x v="1"/>
    <x v="72"/>
    <x v="2"/>
    <s v="AUD"/>
    <n v="1542088800"/>
    <n v="1543816800"/>
    <b v="0"/>
    <x v="0"/>
    <s v="film &amp; video/documentary"/>
    <x v="4"/>
    <x v="4"/>
    <n v="1.3802702702702703"/>
    <x v="558"/>
  </r>
  <r>
    <n v="564"/>
    <s v="Hernandez-Macdonald"/>
    <s v="Organic high-level implementation"/>
    <x v="308"/>
    <n v="141393"/>
    <x v="0"/>
    <x v="397"/>
    <x v="1"/>
    <s v="USD"/>
    <n v="1426395600"/>
    <n v="1427086800"/>
    <b v="0"/>
    <x v="0"/>
    <s v="theater/plays"/>
    <x v="3"/>
    <x v="3"/>
    <n v="0.83813278008298753"/>
    <x v="559"/>
  </r>
  <r>
    <n v="565"/>
    <s v="Joseph LLC"/>
    <s v="Decentralized logistical collaboration"/>
    <x v="309"/>
    <n v="194166"/>
    <x v="1"/>
    <x v="398"/>
    <x v="1"/>
    <s v="USD"/>
    <n v="1321336800"/>
    <n v="1323064800"/>
    <b v="0"/>
    <x v="0"/>
    <s v="theater/plays"/>
    <x v="3"/>
    <x v="3"/>
    <n v="2.0460063224446787"/>
    <x v="560"/>
  </r>
  <r>
    <n v="566"/>
    <s v="Webb-Smith"/>
    <s v="Advanced content-based installation"/>
    <x v="29"/>
    <n v="4124"/>
    <x v="0"/>
    <x v="95"/>
    <x v="1"/>
    <s v="USD"/>
    <n v="1456293600"/>
    <n v="1458277200"/>
    <b v="0"/>
    <x v="1"/>
    <s v="music/electric music"/>
    <x v="1"/>
    <x v="5"/>
    <n v="0.44344086021505374"/>
    <x v="561"/>
  </r>
  <r>
    <n v="567"/>
    <s v="Johns PLC"/>
    <s v="Distributed high-level open architecture"/>
    <x v="85"/>
    <n v="14865"/>
    <x v="1"/>
    <x v="146"/>
    <x v="1"/>
    <s v="USD"/>
    <n v="1404968400"/>
    <n v="1405141200"/>
    <b v="0"/>
    <x v="0"/>
    <s v="music/rock"/>
    <x v="1"/>
    <x v="1"/>
    <n v="2.1860294117647059"/>
    <x v="562"/>
  </r>
  <r>
    <n v="568"/>
    <s v="Hardin-Foley"/>
    <s v="Synergized zero tolerance help-desk"/>
    <x v="310"/>
    <n v="134688"/>
    <x v="1"/>
    <x v="399"/>
    <x v="1"/>
    <s v="USD"/>
    <n v="1279170000"/>
    <n v="1283058000"/>
    <b v="0"/>
    <x v="0"/>
    <s v="theater/plays"/>
    <x v="3"/>
    <x v="3"/>
    <n v="1.8603314917127072"/>
    <x v="563"/>
  </r>
  <r>
    <n v="569"/>
    <s v="Fischer, Fowler and Arnold"/>
    <s v="Extended multi-tasking definition"/>
    <x v="311"/>
    <n v="47705"/>
    <x v="1"/>
    <x v="400"/>
    <x v="6"/>
    <s v="EUR"/>
    <n v="1294725600"/>
    <n v="1295762400"/>
    <b v="0"/>
    <x v="0"/>
    <s v="film &amp; video/animation"/>
    <x v="4"/>
    <x v="10"/>
    <n v="2.3733830845771142"/>
    <x v="564"/>
  </r>
  <r>
    <n v="570"/>
    <s v="Martinez-Juarez"/>
    <s v="Realigned uniform knowledge user"/>
    <x v="312"/>
    <n v="95364"/>
    <x v="1"/>
    <x v="401"/>
    <x v="1"/>
    <s v="USD"/>
    <n v="1419055200"/>
    <n v="1419573600"/>
    <b v="0"/>
    <x v="1"/>
    <s v="music/rock"/>
    <x v="1"/>
    <x v="1"/>
    <n v="3.0565384615384614"/>
    <x v="565"/>
  </r>
  <r>
    <n v="571"/>
    <s v="Wilson and Sons"/>
    <s v="Monitored grid-enabled model"/>
    <x v="26"/>
    <n v="3295"/>
    <x v="0"/>
    <x v="164"/>
    <x v="6"/>
    <s v="EUR"/>
    <n v="1434690000"/>
    <n v="1438750800"/>
    <b v="0"/>
    <x v="0"/>
    <s v="film &amp; video/shorts"/>
    <x v="4"/>
    <x v="12"/>
    <n v="0.94142857142857139"/>
    <x v="566"/>
  </r>
  <r>
    <n v="572"/>
    <s v="Clements Group"/>
    <s v="Assimilated actuating policy"/>
    <x v="25"/>
    <n v="4896"/>
    <x v="3"/>
    <x v="115"/>
    <x v="1"/>
    <s v="USD"/>
    <n v="1443416400"/>
    <n v="1444798800"/>
    <b v="0"/>
    <x v="1"/>
    <s v="music/rock"/>
    <x v="1"/>
    <x v="1"/>
    <n v="0.54400000000000004"/>
    <x v="567"/>
  </r>
  <r>
    <n v="573"/>
    <s v="Valenzuela-Cook"/>
    <s v="Total incremental productivity"/>
    <x v="313"/>
    <n v="7496"/>
    <x v="1"/>
    <x v="402"/>
    <x v="1"/>
    <s v="USD"/>
    <n v="1399006800"/>
    <n v="1399179600"/>
    <b v="0"/>
    <x v="0"/>
    <s v="journalism/audio"/>
    <x v="8"/>
    <x v="23"/>
    <n v="1.1188059701492536"/>
    <x v="568"/>
  </r>
  <r>
    <n v="574"/>
    <s v="Parker, Haley and Foster"/>
    <s v="Adaptive local task-force"/>
    <x v="50"/>
    <n v="9967"/>
    <x v="1"/>
    <x v="358"/>
    <x v="1"/>
    <s v="USD"/>
    <n v="1575698400"/>
    <n v="1576562400"/>
    <b v="0"/>
    <x v="1"/>
    <s v="food/food trucks"/>
    <x v="0"/>
    <x v="0"/>
    <n v="3.6914814814814814"/>
    <x v="569"/>
  </r>
  <r>
    <n v="575"/>
    <s v="Fuentes LLC"/>
    <s v="Universal zero-defect concept"/>
    <x v="314"/>
    <n v="52421"/>
    <x v="0"/>
    <x v="21"/>
    <x v="1"/>
    <s v="USD"/>
    <n v="1400562000"/>
    <n v="1400821200"/>
    <b v="0"/>
    <x v="1"/>
    <s v="theater/plays"/>
    <x v="3"/>
    <x v="3"/>
    <n v="0.62930372148859548"/>
    <x v="570"/>
  </r>
  <r>
    <n v="576"/>
    <s v="Moran and Sons"/>
    <s v="Object-based bottom-line superstructure"/>
    <x v="62"/>
    <n v="6298"/>
    <x v="0"/>
    <x v="251"/>
    <x v="1"/>
    <s v="USD"/>
    <n v="1509512400"/>
    <n v="1510984800"/>
    <b v="0"/>
    <x v="0"/>
    <s v="theater/plays"/>
    <x v="3"/>
    <x v="3"/>
    <n v="0.6492783505154639"/>
    <x v="571"/>
  </r>
  <r>
    <n v="577"/>
    <s v="Stevens Inc"/>
    <s v="Adaptive 24hour projection"/>
    <x v="139"/>
    <n v="1546"/>
    <x v="3"/>
    <x v="95"/>
    <x v="1"/>
    <s v="USD"/>
    <n v="1299823200"/>
    <n v="1302066000"/>
    <b v="0"/>
    <x v="0"/>
    <s v="music/jazz"/>
    <x v="1"/>
    <x v="17"/>
    <n v="0.18853658536585366"/>
    <x v="572"/>
  </r>
  <r>
    <n v="578"/>
    <s v="Martinez-Johnson"/>
    <s v="Sharable radical toolset"/>
    <x v="315"/>
    <n v="16168"/>
    <x v="0"/>
    <x v="242"/>
    <x v="1"/>
    <s v="USD"/>
    <n v="1322719200"/>
    <n v="1322978400"/>
    <b v="0"/>
    <x v="0"/>
    <s v="film &amp; video/science fiction"/>
    <x v="4"/>
    <x v="22"/>
    <n v="0.1675440414507772"/>
    <x v="573"/>
  </r>
  <r>
    <n v="579"/>
    <s v="Franklin Inc"/>
    <s v="Focused multimedia knowledgebase"/>
    <x v="8"/>
    <n v="6269"/>
    <x v="1"/>
    <x v="215"/>
    <x v="1"/>
    <s v="USD"/>
    <n v="1312693200"/>
    <n v="1313730000"/>
    <b v="0"/>
    <x v="0"/>
    <s v="music/jazz"/>
    <x v="1"/>
    <x v="17"/>
    <n v="1.0111290322580646"/>
    <x v="574"/>
  </r>
  <r>
    <n v="580"/>
    <s v="Perez PLC"/>
    <s v="Seamless 6thgeneration extranet"/>
    <x v="316"/>
    <n v="149578"/>
    <x v="1"/>
    <x v="403"/>
    <x v="1"/>
    <s v="USD"/>
    <n v="1393394400"/>
    <n v="1394085600"/>
    <b v="0"/>
    <x v="0"/>
    <s v="theater/plays"/>
    <x v="3"/>
    <x v="3"/>
    <n v="3.4150228310502282"/>
    <x v="575"/>
  </r>
  <r>
    <n v="581"/>
    <s v="Sanchez, Cross and Savage"/>
    <s v="Sharable mobile knowledgebase"/>
    <x v="46"/>
    <n v="3841"/>
    <x v="0"/>
    <x v="83"/>
    <x v="1"/>
    <s v="USD"/>
    <n v="1304053200"/>
    <n v="1305349200"/>
    <b v="0"/>
    <x v="0"/>
    <s v="technology/web"/>
    <x v="2"/>
    <x v="2"/>
    <n v="0.64016666666666666"/>
    <x v="576"/>
  </r>
  <r>
    <n v="582"/>
    <s v="Pineda Ltd"/>
    <s v="Cross-group global system engine"/>
    <x v="251"/>
    <n v="4531"/>
    <x v="0"/>
    <x v="344"/>
    <x v="1"/>
    <s v="USD"/>
    <n v="1433912400"/>
    <n v="1434344400"/>
    <b v="0"/>
    <x v="1"/>
    <s v="games/video games"/>
    <x v="6"/>
    <x v="11"/>
    <n v="0.5208045977011494"/>
    <x v="577"/>
  </r>
  <r>
    <n v="583"/>
    <s v="Powell and Sons"/>
    <s v="Centralized clear-thinking conglomeration"/>
    <x v="317"/>
    <n v="60934"/>
    <x v="1"/>
    <x v="404"/>
    <x v="1"/>
    <s v="USD"/>
    <n v="1329717600"/>
    <n v="1331186400"/>
    <b v="0"/>
    <x v="0"/>
    <s v="film &amp; video/documentary"/>
    <x v="4"/>
    <x v="4"/>
    <n v="3.2240211640211642"/>
    <x v="578"/>
  </r>
  <r>
    <n v="584"/>
    <s v="Nunez-Richards"/>
    <s v="De-engineered cohesive system engine"/>
    <x v="318"/>
    <n v="103255"/>
    <x v="1"/>
    <x v="405"/>
    <x v="1"/>
    <s v="USD"/>
    <n v="1335330000"/>
    <n v="1336539600"/>
    <b v="0"/>
    <x v="0"/>
    <s v="technology/web"/>
    <x v="2"/>
    <x v="2"/>
    <n v="1.1950810185185186"/>
    <x v="579"/>
  </r>
  <r>
    <n v="585"/>
    <s v="Pugh LLC"/>
    <s v="Reactive analyzing function"/>
    <x v="200"/>
    <n v="13065"/>
    <x v="1"/>
    <x v="158"/>
    <x v="1"/>
    <s v="USD"/>
    <n v="1268888400"/>
    <n v="1269752400"/>
    <b v="0"/>
    <x v="0"/>
    <s v="publishing/translations"/>
    <x v="5"/>
    <x v="18"/>
    <n v="1.4679775280898877"/>
    <x v="580"/>
  </r>
  <r>
    <n v="586"/>
    <s v="Rowe-Wong"/>
    <s v="Robust hybrid budgetary management"/>
    <x v="31"/>
    <n v="6654"/>
    <x v="1"/>
    <x v="406"/>
    <x v="1"/>
    <s v="USD"/>
    <n v="1289973600"/>
    <n v="1291615200"/>
    <b v="0"/>
    <x v="0"/>
    <s v="music/rock"/>
    <x v="1"/>
    <x v="1"/>
    <n v="9.5057142857142853"/>
    <x v="581"/>
  </r>
  <r>
    <n v="587"/>
    <s v="Williams-Santos"/>
    <s v="Open-source analyzing monitoring"/>
    <x v="151"/>
    <n v="6852"/>
    <x v="0"/>
    <x v="388"/>
    <x v="0"/>
    <s v="CAD"/>
    <n v="1547877600"/>
    <n v="1552366800"/>
    <b v="0"/>
    <x v="1"/>
    <s v="food/food trucks"/>
    <x v="0"/>
    <x v="0"/>
    <n v="0.72893617021276591"/>
    <x v="582"/>
  </r>
  <r>
    <n v="588"/>
    <s v="Weber Inc"/>
    <s v="Up-sized discrete firmware"/>
    <x v="215"/>
    <n v="124517"/>
    <x v="0"/>
    <x v="407"/>
    <x v="4"/>
    <s v="GBP"/>
    <n v="1269493200"/>
    <n v="1272171600"/>
    <b v="0"/>
    <x v="0"/>
    <s v="theater/plays"/>
    <x v="3"/>
    <x v="3"/>
    <n v="0.7900824873096447"/>
    <x v="583"/>
  </r>
  <r>
    <n v="589"/>
    <s v="Avery, Brown and Parker"/>
    <s v="Exclusive intangible extranet"/>
    <x v="58"/>
    <n v="5113"/>
    <x v="0"/>
    <x v="408"/>
    <x v="1"/>
    <s v="USD"/>
    <n v="1436072400"/>
    <n v="1436677200"/>
    <b v="0"/>
    <x v="0"/>
    <s v="film &amp; video/documentary"/>
    <x v="4"/>
    <x v="4"/>
    <n v="0.64721518987341775"/>
    <x v="584"/>
  </r>
  <r>
    <n v="590"/>
    <s v="Cox Group"/>
    <s v="Synergized analyzing process improvement"/>
    <x v="143"/>
    <n v="5824"/>
    <x v="0"/>
    <x v="99"/>
    <x v="2"/>
    <s v="AUD"/>
    <n v="1419141600"/>
    <n v="1420092000"/>
    <b v="0"/>
    <x v="0"/>
    <s v="publishing/radio &amp; podcasts"/>
    <x v="5"/>
    <x v="15"/>
    <n v="0.82028169014084507"/>
    <x v="585"/>
  </r>
  <r>
    <n v="591"/>
    <s v="Jensen LLC"/>
    <s v="Realigned dedicated system engine"/>
    <x v="60"/>
    <n v="6226"/>
    <x v="1"/>
    <x v="408"/>
    <x v="1"/>
    <s v="USD"/>
    <n v="1279083600"/>
    <n v="1279947600"/>
    <b v="0"/>
    <x v="0"/>
    <s v="games/video games"/>
    <x v="6"/>
    <x v="11"/>
    <n v="10.376666666666667"/>
    <x v="586"/>
  </r>
  <r>
    <n v="592"/>
    <s v="Brown Inc"/>
    <s v="Object-based bandwidth-monitored concept"/>
    <x v="154"/>
    <n v="20243"/>
    <x v="0"/>
    <x v="259"/>
    <x v="1"/>
    <s v="USD"/>
    <n v="1401426000"/>
    <n v="1402203600"/>
    <b v="0"/>
    <x v="0"/>
    <s v="theater/plays"/>
    <x v="3"/>
    <x v="3"/>
    <n v="0.12910076530612244"/>
    <x v="587"/>
  </r>
  <r>
    <n v="593"/>
    <s v="Hale-Hayes"/>
    <s v="Ameliorated client-driven open system"/>
    <x v="319"/>
    <n v="188288"/>
    <x v="1"/>
    <x v="409"/>
    <x v="1"/>
    <s v="USD"/>
    <n v="1395810000"/>
    <n v="1396933200"/>
    <b v="0"/>
    <x v="0"/>
    <s v="film &amp; video/animation"/>
    <x v="4"/>
    <x v="10"/>
    <n v="1.5484210526315789"/>
    <x v="588"/>
  </r>
  <r>
    <n v="594"/>
    <s v="Mcbride PLC"/>
    <s v="Upgradable leadingedge Local Area Network"/>
    <x v="320"/>
    <n v="11167"/>
    <x v="0"/>
    <x v="144"/>
    <x v="1"/>
    <s v="USD"/>
    <n v="1467003600"/>
    <n v="1467262800"/>
    <b v="0"/>
    <x v="1"/>
    <s v="theater/plays"/>
    <x v="3"/>
    <x v="3"/>
    <n v="7.0991735537190084E-2"/>
    <x v="589"/>
  </r>
  <r>
    <n v="595"/>
    <s v="Harris-Jennings"/>
    <s v="Customizable intermediate data-warehouse"/>
    <x v="321"/>
    <n v="146595"/>
    <x v="1"/>
    <x v="410"/>
    <x v="1"/>
    <s v="USD"/>
    <n v="1268715600"/>
    <n v="1270530000"/>
    <b v="0"/>
    <x v="1"/>
    <s v="theater/plays"/>
    <x v="3"/>
    <x v="3"/>
    <n v="2.0852773826458035"/>
    <x v="590"/>
  </r>
  <r>
    <n v="596"/>
    <s v="Becker-Scott"/>
    <s v="Managed optimizing archive"/>
    <x v="58"/>
    <n v="7875"/>
    <x v="0"/>
    <x v="236"/>
    <x v="1"/>
    <s v="USD"/>
    <n v="1457157600"/>
    <n v="1457762400"/>
    <b v="0"/>
    <x v="1"/>
    <s v="film &amp; video/drama"/>
    <x v="4"/>
    <x v="6"/>
    <n v="0.99683544303797467"/>
    <x v="591"/>
  </r>
  <r>
    <n v="597"/>
    <s v="Todd, Freeman and Henry"/>
    <s v="Diverse systematic projection"/>
    <x v="322"/>
    <n v="148779"/>
    <x v="1"/>
    <x v="411"/>
    <x v="1"/>
    <s v="USD"/>
    <n v="1573970400"/>
    <n v="1575525600"/>
    <b v="0"/>
    <x v="0"/>
    <s v="theater/plays"/>
    <x v="3"/>
    <x v="3"/>
    <n v="2.0159756097560977"/>
    <x v="592"/>
  </r>
  <r>
    <n v="598"/>
    <s v="Martinez, Garza and Young"/>
    <s v="Up-sized web-enabled info-mediaries"/>
    <x v="323"/>
    <n v="175868"/>
    <x v="1"/>
    <x v="412"/>
    <x v="6"/>
    <s v="EUR"/>
    <n v="1276578000"/>
    <n v="1279083600"/>
    <b v="0"/>
    <x v="0"/>
    <s v="music/rock"/>
    <x v="1"/>
    <x v="1"/>
    <n v="1.6209032258064515"/>
    <x v="593"/>
  </r>
  <r>
    <n v="599"/>
    <s v="Smith-Ramos"/>
    <s v="Persevering optimizing Graphical User Interface"/>
    <x v="324"/>
    <n v="5112"/>
    <x v="0"/>
    <x v="172"/>
    <x v="3"/>
    <s v="DKK"/>
    <n v="1423720800"/>
    <n v="1424412000"/>
    <b v="0"/>
    <x v="0"/>
    <s v="film &amp; video/documentary"/>
    <x v="4"/>
    <x v="4"/>
    <n v="3.6436208125445471E-2"/>
    <x v="594"/>
  </r>
  <r>
    <n v="600"/>
    <s v="Brown-George"/>
    <s v="Cross-platform tertiary array"/>
    <x v="0"/>
    <n v="5"/>
    <x v="0"/>
    <x v="49"/>
    <x v="4"/>
    <s v="GBP"/>
    <n v="1375160400"/>
    <n v="1376197200"/>
    <b v="0"/>
    <x v="0"/>
    <s v="food/food trucks"/>
    <x v="0"/>
    <x v="0"/>
    <n v="0.05"/>
    <x v="298"/>
  </r>
  <r>
    <n v="601"/>
    <s v="Waters and Sons"/>
    <s v="Inverse neutral structure"/>
    <x v="9"/>
    <n v="13018"/>
    <x v="1"/>
    <x v="346"/>
    <x v="1"/>
    <s v="USD"/>
    <n v="1401426000"/>
    <n v="1402894800"/>
    <b v="1"/>
    <x v="0"/>
    <s v="technology/wearables"/>
    <x v="2"/>
    <x v="8"/>
    <n v="2.0663492063492064"/>
    <x v="595"/>
  </r>
  <r>
    <n v="602"/>
    <s v="Brown Ltd"/>
    <s v="Quality-focused system-worthy support"/>
    <x v="325"/>
    <n v="91176"/>
    <x v="1"/>
    <x v="413"/>
    <x v="1"/>
    <s v="USD"/>
    <n v="1433480400"/>
    <n v="1434430800"/>
    <b v="0"/>
    <x v="0"/>
    <s v="theater/plays"/>
    <x v="3"/>
    <x v="3"/>
    <n v="1.2823628691983122"/>
    <x v="596"/>
  </r>
  <r>
    <n v="603"/>
    <s v="Christian, Yates and Greer"/>
    <s v="Vision-oriented 5thgeneration array"/>
    <x v="98"/>
    <n v="6342"/>
    <x v="1"/>
    <x v="408"/>
    <x v="1"/>
    <s v="USD"/>
    <n v="1555563600"/>
    <n v="1557896400"/>
    <b v="0"/>
    <x v="0"/>
    <s v="theater/plays"/>
    <x v="3"/>
    <x v="3"/>
    <n v="1.1966037735849056"/>
    <x v="597"/>
  </r>
  <r>
    <n v="604"/>
    <s v="Cole, Hernandez and Rodriguez"/>
    <s v="Cross-platform logistical circuit"/>
    <x v="326"/>
    <n v="151438"/>
    <x v="1"/>
    <x v="414"/>
    <x v="1"/>
    <s v="USD"/>
    <n v="1295676000"/>
    <n v="1297490400"/>
    <b v="0"/>
    <x v="0"/>
    <s v="theater/plays"/>
    <x v="3"/>
    <x v="3"/>
    <n v="1.7073055242390078"/>
    <x v="598"/>
  </r>
  <r>
    <n v="605"/>
    <s v="Ortiz, Valenzuela and Collins"/>
    <s v="Profound solution-oriented matrix"/>
    <x v="88"/>
    <n v="6178"/>
    <x v="1"/>
    <x v="37"/>
    <x v="1"/>
    <s v="USD"/>
    <n v="1443848400"/>
    <n v="1447394400"/>
    <b v="0"/>
    <x v="0"/>
    <s v="publishing/nonfiction"/>
    <x v="5"/>
    <x v="9"/>
    <n v="1.8721212121212121"/>
    <x v="599"/>
  </r>
  <r>
    <n v="606"/>
    <s v="Valencia PLC"/>
    <s v="Extended asynchronous initiative"/>
    <x v="74"/>
    <n v="6405"/>
    <x v="1"/>
    <x v="415"/>
    <x v="4"/>
    <s v="GBP"/>
    <n v="1457330400"/>
    <n v="1458277200"/>
    <b v="0"/>
    <x v="0"/>
    <s v="music/rock"/>
    <x v="1"/>
    <x v="1"/>
    <n v="1.8838235294117647"/>
    <x v="600"/>
  </r>
  <r>
    <n v="607"/>
    <s v="Gordon, Mendez and Johnson"/>
    <s v="Fundamental needs-based frame"/>
    <x v="327"/>
    <n v="180667"/>
    <x v="1"/>
    <x v="416"/>
    <x v="1"/>
    <s v="USD"/>
    <n v="1395550800"/>
    <n v="1395723600"/>
    <b v="0"/>
    <x v="0"/>
    <s v="food/food trucks"/>
    <x v="0"/>
    <x v="0"/>
    <n v="1.3129869186046512"/>
    <x v="601"/>
  </r>
  <r>
    <n v="608"/>
    <s v="Johnson Group"/>
    <s v="Compatible full-range leverage"/>
    <x v="61"/>
    <n v="11075"/>
    <x v="1"/>
    <x v="417"/>
    <x v="1"/>
    <s v="USD"/>
    <n v="1551852000"/>
    <n v="1552197600"/>
    <b v="0"/>
    <x v="1"/>
    <s v="music/jazz"/>
    <x v="1"/>
    <x v="17"/>
    <n v="2.8397435897435899"/>
    <x v="602"/>
  </r>
  <r>
    <n v="609"/>
    <s v="Rose-Fuller"/>
    <s v="Upgradable holistic system engine"/>
    <x v="83"/>
    <n v="12042"/>
    <x v="1"/>
    <x v="124"/>
    <x v="1"/>
    <s v="USD"/>
    <n v="1547618400"/>
    <n v="1549087200"/>
    <b v="0"/>
    <x v="0"/>
    <s v="film &amp; video/science fiction"/>
    <x v="4"/>
    <x v="22"/>
    <n v="1.2041999999999999"/>
    <x v="603"/>
  </r>
  <r>
    <n v="610"/>
    <s v="Hughes, Mendez and Patterson"/>
    <s v="Stand-alone multi-state data-warehouse"/>
    <x v="328"/>
    <n v="179356"/>
    <x v="1"/>
    <x v="418"/>
    <x v="1"/>
    <s v="USD"/>
    <n v="1355637600"/>
    <n v="1356847200"/>
    <b v="0"/>
    <x v="0"/>
    <s v="theater/plays"/>
    <x v="3"/>
    <x v="3"/>
    <n v="4.1905607476635511"/>
    <x v="604"/>
  </r>
  <r>
    <n v="611"/>
    <s v="Brady, Cortez and Rodriguez"/>
    <s v="Multi-lateral maximized core"/>
    <x v="139"/>
    <n v="1136"/>
    <x v="3"/>
    <x v="27"/>
    <x v="1"/>
    <s v="USD"/>
    <n v="1374728400"/>
    <n v="1375765200"/>
    <b v="0"/>
    <x v="0"/>
    <s v="theater/plays"/>
    <x v="3"/>
    <x v="3"/>
    <n v="0.13853658536585367"/>
    <x v="605"/>
  </r>
  <r>
    <n v="612"/>
    <s v="Wang, Nguyen and Horton"/>
    <s v="Innovative holistic hub"/>
    <x v="8"/>
    <n v="8645"/>
    <x v="1"/>
    <x v="325"/>
    <x v="1"/>
    <s v="USD"/>
    <n v="1287810000"/>
    <n v="1289800800"/>
    <b v="0"/>
    <x v="0"/>
    <s v="music/electric music"/>
    <x v="1"/>
    <x v="5"/>
    <n v="1.3943548387096774"/>
    <x v="606"/>
  </r>
  <r>
    <n v="613"/>
    <s v="Santos, Williams and Brown"/>
    <s v="Reverse-engineered 24/7 methodology"/>
    <x v="65"/>
    <n v="1914"/>
    <x v="1"/>
    <x v="150"/>
    <x v="0"/>
    <s v="CAD"/>
    <n v="1503723600"/>
    <n v="1504501200"/>
    <b v="0"/>
    <x v="0"/>
    <s v="theater/plays"/>
    <x v="3"/>
    <x v="3"/>
    <n v="1.74"/>
    <x v="607"/>
  </r>
  <r>
    <n v="614"/>
    <s v="Barnett and Sons"/>
    <s v="Business-focused dynamic info-mediaries"/>
    <x v="329"/>
    <n v="41205"/>
    <x v="1"/>
    <x v="419"/>
    <x v="1"/>
    <s v="USD"/>
    <n v="1484114400"/>
    <n v="1485669600"/>
    <b v="0"/>
    <x v="0"/>
    <s v="theater/plays"/>
    <x v="3"/>
    <x v="3"/>
    <n v="1.5549056603773586"/>
    <x v="608"/>
  </r>
  <r>
    <n v="615"/>
    <s v="Petersen-Rodriguez"/>
    <s v="Digitized clear-thinking installation"/>
    <x v="275"/>
    <n v="14488"/>
    <x v="1"/>
    <x v="73"/>
    <x v="6"/>
    <s v="EUR"/>
    <n v="1461906000"/>
    <n v="1462770000"/>
    <b v="0"/>
    <x v="0"/>
    <s v="theater/plays"/>
    <x v="3"/>
    <x v="3"/>
    <n v="1.7044705882352942"/>
    <x v="609"/>
  </r>
  <r>
    <n v="616"/>
    <s v="Burnett-Mora"/>
    <s v="Quality-focused 24/7 superstructure"/>
    <x v="330"/>
    <n v="12129"/>
    <x v="1"/>
    <x v="202"/>
    <x v="4"/>
    <s v="GBP"/>
    <n v="1379653200"/>
    <n v="1379739600"/>
    <b v="0"/>
    <x v="1"/>
    <s v="music/indie rock"/>
    <x v="1"/>
    <x v="7"/>
    <n v="1.8951562500000001"/>
    <x v="610"/>
  </r>
  <r>
    <n v="617"/>
    <s v="King LLC"/>
    <s v="Multi-channeled local intranet"/>
    <x v="1"/>
    <n v="3496"/>
    <x v="1"/>
    <x v="12"/>
    <x v="1"/>
    <s v="USD"/>
    <n v="1401858000"/>
    <n v="1402722000"/>
    <b v="0"/>
    <x v="0"/>
    <s v="theater/plays"/>
    <x v="3"/>
    <x v="3"/>
    <n v="2.4971428571428573"/>
    <x v="611"/>
  </r>
  <r>
    <n v="618"/>
    <s v="Miller Ltd"/>
    <s v="Open-architected mobile emulation"/>
    <x v="331"/>
    <n v="97037"/>
    <x v="0"/>
    <x v="420"/>
    <x v="1"/>
    <s v="USD"/>
    <n v="1367470800"/>
    <n v="1369285200"/>
    <b v="0"/>
    <x v="0"/>
    <s v="publishing/nonfiction"/>
    <x v="5"/>
    <x v="9"/>
    <n v="0.48860523665659616"/>
    <x v="612"/>
  </r>
  <r>
    <n v="619"/>
    <s v="Case LLC"/>
    <s v="Ameliorated foreground methodology"/>
    <x v="332"/>
    <n v="55757"/>
    <x v="0"/>
    <x v="355"/>
    <x v="1"/>
    <s v="USD"/>
    <n v="1304658000"/>
    <n v="1304744400"/>
    <b v="1"/>
    <x v="1"/>
    <s v="theater/plays"/>
    <x v="3"/>
    <x v="3"/>
    <n v="0.28461970393057684"/>
    <x v="613"/>
  </r>
  <r>
    <n v="620"/>
    <s v="Swanson, Wilson and Baker"/>
    <s v="Synergized well-modulated project"/>
    <x v="333"/>
    <n v="11525"/>
    <x v="1"/>
    <x v="58"/>
    <x v="2"/>
    <s v="AUD"/>
    <n v="1467954000"/>
    <n v="1468299600"/>
    <b v="0"/>
    <x v="0"/>
    <s v="photography/photography books"/>
    <x v="7"/>
    <x v="14"/>
    <n v="2.6802325581395348"/>
    <x v="614"/>
  </r>
  <r>
    <n v="621"/>
    <s v="Dean, Fox and Phillips"/>
    <s v="Extended context-sensitive forecast"/>
    <x v="334"/>
    <n v="158669"/>
    <x v="1"/>
    <x v="421"/>
    <x v="1"/>
    <s v="USD"/>
    <n v="1473742800"/>
    <n v="1474174800"/>
    <b v="0"/>
    <x v="0"/>
    <s v="theater/plays"/>
    <x v="3"/>
    <x v="3"/>
    <n v="6.1980078125000002"/>
    <x v="615"/>
  </r>
  <r>
    <n v="622"/>
    <s v="Smith-Smith"/>
    <s v="Total leadingedge neural-net"/>
    <x v="335"/>
    <n v="5916"/>
    <x v="0"/>
    <x v="251"/>
    <x v="1"/>
    <s v="USD"/>
    <n v="1523768400"/>
    <n v="1526014800"/>
    <b v="0"/>
    <x v="0"/>
    <s v="music/indie rock"/>
    <x v="1"/>
    <x v="7"/>
    <n v="3.1301587301587303E-2"/>
    <x v="616"/>
  </r>
  <r>
    <n v="623"/>
    <s v="Smith, Scott and Rodriguez"/>
    <s v="Organic actuating protocol"/>
    <x v="336"/>
    <n v="150806"/>
    <x v="1"/>
    <x v="422"/>
    <x v="4"/>
    <s v="GBP"/>
    <n v="1437022800"/>
    <n v="1437454800"/>
    <b v="0"/>
    <x v="0"/>
    <s v="theater/plays"/>
    <x v="3"/>
    <x v="3"/>
    <n v="1.5992152704135738"/>
    <x v="617"/>
  </r>
  <r>
    <n v="624"/>
    <s v="White, Robertson and Roberts"/>
    <s v="Down-sized national software"/>
    <x v="135"/>
    <n v="14249"/>
    <x v="1"/>
    <x v="423"/>
    <x v="1"/>
    <s v="USD"/>
    <n v="1422165600"/>
    <n v="1422684000"/>
    <b v="0"/>
    <x v="0"/>
    <s v="photography/photography books"/>
    <x v="7"/>
    <x v="14"/>
    <n v="2.793921568627451"/>
    <x v="618"/>
  </r>
  <r>
    <n v="625"/>
    <s v="Martinez Inc"/>
    <s v="Organic upward-trending Graphical User Interface"/>
    <x v="168"/>
    <n v="5803"/>
    <x v="0"/>
    <x v="197"/>
    <x v="1"/>
    <s v="USD"/>
    <n v="1580104800"/>
    <n v="1581314400"/>
    <b v="0"/>
    <x v="0"/>
    <s v="theater/plays"/>
    <x v="3"/>
    <x v="3"/>
    <n v="0.77373333333333338"/>
    <x v="619"/>
  </r>
  <r>
    <n v="626"/>
    <s v="Tucker, Mccoy and Marquez"/>
    <s v="Synergistic tertiary budgetary management"/>
    <x v="330"/>
    <n v="13205"/>
    <x v="1"/>
    <x v="288"/>
    <x v="1"/>
    <s v="USD"/>
    <n v="1285650000"/>
    <n v="1286427600"/>
    <b v="0"/>
    <x v="1"/>
    <s v="theater/plays"/>
    <x v="3"/>
    <x v="3"/>
    <n v="2.0632812500000002"/>
    <x v="620"/>
  </r>
  <r>
    <n v="627"/>
    <s v="Martin, Lee and Armstrong"/>
    <s v="Open-architected incremental ability"/>
    <x v="39"/>
    <n v="11108"/>
    <x v="1"/>
    <x v="110"/>
    <x v="4"/>
    <s v="GBP"/>
    <n v="1276664400"/>
    <n v="1278738000"/>
    <b v="1"/>
    <x v="0"/>
    <s v="food/food trucks"/>
    <x v="0"/>
    <x v="0"/>
    <n v="6.9424999999999999"/>
    <x v="621"/>
  </r>
  <r>
    <n v="628"/>
    <s v="Dunn, Moreno and Green"/>
    <s v="Intuitive object-oriented task-force"/>
    <x v="89"/>
    <n v="2884"/>
    <x v="1"/>
    <x v="87"/>
    <x v="1"/>
    <s v="USD"/>
    <n v="1286168400"/>
    <n v="1286427600"/>
    <b v="0"/>
    <x v="0"/>
    <s v="music/indie rock"/>
    <x v="1"/>
    <x v="7"/>
    <n v="1.5178947368421052"/>
    <x v="622"/>
  </r>
  <r>
    <n v="629"/>
    <s v="Jackson, Martinez and Ray"/>
    <s v="Multi-tiered executive toolset"/>
    <x v="337"/>
    <n v="55476"/>
    <x v="0"/>
    <x v="424"/>
    <x v="1"/>
    <s v="USD"/>
    <n v="1467781200"/>
    <n v="1467954000"/>
    <b v="0"/>
    <x v="1"/>
    <s v="theater/plays"/>
    <x v="3"/>
    <x v="3"/>
    <n v="0.64582072176949945"/>
    <x v="623"/>
  </r>
  <r>
    <n v="630"/>
    <s v="Patterson-Johnson"/>
    <s v="Grass-roots directional workforce"/>
    <x v="40"/>
    <n v="5973"/>
    <x v="3"/>
    <x v="215"/>
    <x v="1"/>
    <s v="USD"/>
    <n v="1556686800"/>
    <n v="1557637200"/>
    <b v="0"/>
    <x v="1"/>
    <s v="theater/plays"/>
    <x v="3"/>
    <x v="3"/>
    <n v="0.62873684210526315"/>
    <x v="624"/>
  </r>
  <r>
    <n v="631"/>
    <s v="Carlson-Hernandez"/>
    <s v="Quality-focused real-time solution"/>
    <x v="338"/>
    <n v="183756"/>
    <x v="1"/>
    <x v="425"/>
    <x v="1"/>
    <s v="USD"/>
    <n v="1553576400"/>
    <n v="1553922000"/>
    <b v="0"/>
    <x v="0"/>
    <s v="theater/plays"/>
    <x v="3"/>
    <x v="3"/>
    <n v="3.1039864864864866"/>
    <x v="625"/>
  </r>
  <r>
    <n v="632"/>
    <s v="Parker PLC"/>
    <s v="Reduced interactive matrix"/>
    <x v="339"/>
    <n v="30902"/>
    <x v="2"/>
    <x v="426"/>
    <x v="1"/>
    <s v="USD"/>
    <n v="1414904400"/>
    <n v="1416463200"/>
    <b v="0"/>
    <x v="0"/>
    <s v="theater/plays"/>
    <x v="3"/>
    <x v="3"/>
    <n v="0.42859916782246882"/>
    <x v="626"/>
  </r>
  <r>
    <n v="633"/>
    <s v="Yu and Sons"/>
    <s v="Adaptive context-sensitive architecture"/>
    <x v="313"/>
    <n v="5569"/>
    <x v="0"/>
    <x v="339"/>
    <x v="1"/>
    <s v="USD"/>
    <n v="1446876000"/>
    <n v="1447221600"/>
    <b v="0"/>
    <x v="0"/>
    <s v="film &amp; video/animation"/>
    <x v="4"/>
    <x v="10"/>
    <n v="0.83119402985074631"/>
    <x v="627"/>
  </r>
  <r>
    <n v="634"/>
    <s v="Taylor, Johnson and Hernandez"/>
    <s v="Polarized incremental portal"/>
    <x v="195"/>
    <n v="92824"/>
    <x v="3"/>
    <x v="427"/>
    <x v="1"/>
    <s v="USD"/>
    <n v="1490418000"/>
    <n v="1491627600"/>
    <b v="0"/>
    <x v="0"/>
    <s v="film &amp; video/television"/>
    <x v="4"/>
    <x v="19"/>
    <n v="0.78531302876480547"/>
    <x v="628"/>
  </r>
  <r>
    <n v="635"/>
    <s v="Mack Ltd"/>
    <s v="Reactive regional access"/>
    <x v="340"/>
    <n v="158590"/>
    <x v="1"/>
    <x v="428"/>
    <x v="1"/>
    <s v="USD"/>
    <n v="1360389600"/>
    <n v="1363150800"/>
    <b v="0"/>
    <x v="0"/>
    <s v="film &amp; video/television"/>
    <x v="4"/>
    <x v="19"/>
    <n v="1.1409352517985611"/>
    <x v="629"/>
  </r>
  <r>
    <n v="636"/>
    <s v="Lamb-Sanders"/>
    <s v="Stand-alone reciprocal frame"/>
    <x v="341"/>
    <n v="127591"/>
    <x v="0"/>
    <x v="429"/>
    <x v="3"/>
    <s v="DKK"/>
    <n v="1326866400"/>
    <n v="1330754400"/>
    <b v="0"/>
    <x v="1"/>
    <s v="film &amp; video/animation"/>
    <x v="4"/>
    <x v="10"/>
    <n v="0.64537683358624176"/>
    <x v="630"/>
  </r>
  <r>
    <n v="637"/>
    <s v="Williams-Ramirez"/>
    <s v="Open-architected 24/7 throughput"/>
    <x v="275"/>
    <n v="6750"/>
    <x v="0"/>
    <x v="167"/>
    <x v="1"/>
    <s v="USD"/>
    <n v="1479103200"/>
    <n v="1479794400"/>
    <b v="0"/>
    <x v="0"/>
    <s v="theater/plays"/>
    <x v="3"/>
    <x v="3"/>
    <n v="0.79411764705882348"/>
    <x v="631"/>
  </r>
  <r>
    <n v="638"/>
    <s v="Weaver Ltd"/>
    <s v="Monitored 24/7 approach"/>
    <x v="342"/>
    <n v="9318"/>
    <x v="0"/>
    <x v="115"/>
    <x v="1"/>
    <s v="USD"/>
    <n v="1280206800"/>
    <n v="1281243600"/>
    <b v="0"/>
    <x v="1"/>
    <s v="theater/plays"/>
    <x v="3"/>
    <x v="3"/>
    <n v="0.11419117647058824"/>
    <x v="632"/>
  </r>
  <r>
    <n v="639"/>
    <s v="Barnes-Williams"/>
    <s v="Upgradable explicit forecast"/>
    <x v="133"/>
    <n v="4832"/>
    <x v="2"/>
    <x v="430"/>
    <x v="1"/>
    <s v="USD"/>
    <n v="1532754000"/>
    <n v="1532754000"/>
    <b v="0"/>
    <x v="1"/>
    <s v="film &amp; video/drama"/>
    <x v="4"/>
    <x v="6"/>
    <n v="0.56186046511627907"/>
    <x v="633"/>
  </r>
  <r>
    <n v="640"/>
    <s v="Richardson, Woodward and Hansen"/>
    <s v="Pre-emptive context-sensitive support"/>
    <x v="343"/>
    <n v="19769"/>
    <x v="0"/>
    <x v="431"/>
    <x v="1"/>
    <s v="USD"/>
    <n v="1453096800"/>
    <n v="1453356000"/>
    <b v="0"/>
    <x v="0"/>
    <s v="theater/plays"/>
    <x v="3"/>
    <x v="3"/>
    <n v="0.16501669449081802"/>
    <x v="634"/>
  </r>
  <r>
    <n v="641"/>
    <s v="Hunt, Barker and Baker"/>
    <s v="Business-focused leadingedge instruction set"/>
    <x v="151"/>
    <n v="11277"/>
    <x v="1"/>
    <x v="346"/>
    <x v="5"/>
    <s v="CHF"/>
    <n v="1487570400"/>
    <n v="1489986000"/>
    <b v="0"/>
    <x v="0"/>
    <s v="theater/plays"/>
    <x v="3"/>
    <x v="3"/>
    <n v="1.1996808510638297"/>
    <x v="635"/>
  </r>
  <r>
    <n v="642"/>
    <s v="Ramos, Moreno and Lewis"/>
    <s v="Extended multi-state knowledge user"/>
    <x v="243"/>
    <n v="13382"/>
    <x v="1"/>
    <x v="30"/>
    <x v="0"/>
    <s v="CAD"/>
    <n v="1545026400"/>
    <n v="1545804000"/>
    <b v="0"/>
    <x v="0"/>
    <s v="technology/wearables"/>
    <x v="2"/>
    <x v="8"/>
    <n v="1.4545652173913044"/>
    <x v="636"/>
  </r>
  <r>
    <n v="643"/>
    <s v="Harris Inc"/>
    <s v="Future-proofed modular groupware"/>
    <x v="344"/>
    <n v="32986"/>
    <x v="1"/>
    <x v="432"/>
    <x v="1"/>
    <s v="USD"/>
    <n v="1488348000"/>
    <n v="1489899600"/>
    <b v="0"/>
    <x v="0"/>
    <s v="theater/plays"/>
    <x v="3"/>
    <x v="3"/>
    <n v="2.2138255033557046"/>
    <x v="637"/>
  </r>
  <r>
    <n v="644"/>
    <s v="Peters-Nelson"/>
    <s v="Distributed real-time algorithm"/>
    <x v="345"/>
    <n v="81984"/>
    <x v="0"/>
    <x v="433"/>
    <x v="0"/>
    <s v="CAD"/>
    <n v="1545112800"/>
    <n v="1546495200"/>
    <b v="0"/>
    <x v="0"/>
    <s v="theater/plays"/>
    <x v="3"/>
    <x v="3"/>
    <n v="0.48396694214876035"/>
    <x v="638"/>
  </r>
  <r>
    <n v="645"/>
    <s v="Ferguson, Murphy and Bright"/>
    <s v="Multi-lateral heuristic throughput"/>
    <x v="346"/>
    <n v="178483"/>
    <x v="0"/>
    <x v="434"/>
    <x v="1"/>
    <s v="USD"/>
    <n v="1537938000"/>
    <n v="1539752400"/>
    <b v="0"/>
    <x v="1"/>
    <s v="music/rock"/>
    <x v="1"/>
    <x v="1"/>
    <n v="0.92911504424778757"/>
    <x v="639"/>
  </r>
  <r>
    <n v="646"/>
    <s v="Robinson Group"/>
    <s v="Switchable reciprocal middleware"/>
    <x v="201"/>
    <n v="87448"/>
    <x v="0"/>
    <x v="435"/>
    <x v="1"/>
    <s v="USD"/>
    <n v="1363150800"/>
    <n v="1364101200"/>
    <b v="0"/>
    <x v="0"/>
    <s v="games/video games"/>
    <x v="6"/>
    <x v="11"/>
    <n v="0.88599797365754818"/>
    <x v="640"/>
  </r>
  <r>
    <n v="647"/>
    <s v="Jordan-Wolfe"/>
    <s v="Inverse multimedia Graphic Interface"/>
    <x v="6"/>
    <n v="1863"/>
    <x v="0"/>
    <x v="6"/>
    <x v="1"/>
    <s v="USD"/>
    <n v="1523250000"/>
    <n v="1525323600"/>
    <b v="0"/>
    <x v="0"/>
    <s v="publishing/translations"/>
    <x v="5"/>
    <x v="18"/>
    <n v="0.41399999999999998"/>
    <x v="641"/>
  </r>
  <r>
    <n v="648"/>
    <s v="Vargas-Cox"/>
    <s v="Vision-oriented local contingency"/>
    <x v="347"/>
    <n v="62174"/>
    <x v="3"/>
    <x v="419"/>
    <x v="1"/>
    <s v="USD"/>
    <n v="1499317200"/>
    <n v="1500872400"/>
    <b v="1"/>
    <x v="0"/>
    <s v="food/food trucks"/>
    <x v="0"/>
    <x v="0"/>
    <n v="0.63056795131845844"/>
    <x v="642"/>
  </r>
  <r>
    <n v="649"/>
    <s v="Yang and Sons"/>
    <s v="Reactive 6thgeneration hub"/>
    <x v="155"/>
    <n v="59003"/>
    <x v="0"/>
    <x v="436"/>
    <x v="5"/>
    <s v="CHF"/>
    <n v="1287550800"/>
    <n v="1288501200"/>
    <b v="1"/>
    <x v="1"/>
    <s v="theater/plays"/>
    <x v="3"/>
    <x v="3"/>
    <n v="0.48482333607230893"/>
    <x v="643"/>
  </r>
  <r>
    <n v="650"/>
    <s v="Wilson, Wilson and Mathis"/>
    <s v="Optional asymmetric success"/>
    <x v="0"/>
    <n v="2"/>
    <x v="0"/>
    <x v="49"/>
    <x v="1"/>
    <s v="USD"/>
    <n v="1404795600"/>
    <n v="1407128400"/>
    <b v="0"/>
    <x v="0"/>
    <s v="music/jazz"/>
    <x v="1"/>
    <x v="17"/>
    <n v="0.02"/>
    <x v="50"/>
  </r>
  <r>
    <n v="651"/>
    <s v="Wang, Koch and Weaver"/>
    <s v="Digitized analyzing capacity"/>
    <x v="348"/>
    <n v="174039"/>
    <x v="0"/>
    <x v="437"/>
    <x v="6"/>
    <s v="EUR"/>
    <n v="1393048800"/>
    <n v="1394344800"/>
    <b v="0"/>
    <x v="0"/>
    <s v="film &amp; video/shorts"/>
    <x v="4"/>
    <x v="12"/>
    <n v="0.88479410269445857"/>
    <x v="644"/>
  </r>
  <r>
    <n v="652"/>
    <s v="Cisneros Ltd"/>
    <s v="Vision-oriented regional hub"/>
    <x v="83"/>
    <n v="12684"/>
    <x v="1"/>
    <x v="438"/>
    <x v="1"/>
    <s v="USD"/>
    <n v="1470373200"/>
    <n v="1474088400"/>
    <b v="0"/>
    <x v="0"/>
    <s v="technology/web"/>
    <x v="2"/>
    <x v="2"/>
    <n v="1.2684"/>
    <x v="645"/>
  </r>
  <r>
    <n v="653"/>
    <s v="Williams-Jones"/>
    <s v="Monitored incremental info-mediaries"/>
    <x v="60"/>
    <n v="14033"/>
    <x v="1"/>
    <x v="439"/>
    <x v="1"/>
    <s v="USD"/>
    <n v="1460091600"/>
    <n v="1460264400"/>
    <b v="0"/>
    <x v="0"/>
    <s v="technology/web"/>
    <x v="2"/>
    <x v="2"/>
    <n v="23.388333333333332"/>
    <x v="646"/>
  </r>
  <r>
    <n v="654"/>
    <s v="Roberts, Hinton and Williams"/>
    <s v="Programmable static middleware"/>
    <x v="349"/>
    <n v="177936"/>
    <x v="1"/>
    <x v="440"/>
    <x v="1"/>
    <s v="USD"/>
    <n v="1440392400"/>
    <n v="1440824400"/>
    <b v="0"/>
    <x v="0"/>
    <s v="music/metal"/>
    <x v="1"/>
    <x v="16"/>
    <n v="5.0838857142857146"/>
    <x v="647"/>
  </r>
  <r>
    <n v="655"/>
    <s v="Gonzalez, Williams and Benson"/>
    <s v="Multi-layered bottom-line encryption"/>
    <x v="350"/>
    <n v="13212"/>
    <x v="1"/>
    <x v="441"/>
    <x v="1"/>
    <s v="USD"/>
    <n v="1488434400"/>
    <n v="1489554000"/>
    <b v="1"/>
    <x v="0"/>
    <s v="photography/photography books"/>
    <x v="7"/>
    <x v="14"/>
    <n v="1.9147826086956521"/>
    <x v="648"/>
  </r>
  <r>
    <n v="656"/>
    <s v="Hobbs, Brown and Lee"/>
    <s v="Vision-oriented systematic Graphical User Interface"/>
    <x v="351"/>
    <n v="49879"/>
    <x v="0"/>
    <x v="442"/>
    <x v="2"/>
    <s v="AUD"/>
    <n v="1514440800"/>
    <n v="1514872800"/>
    <b v="0"/>
    <x v="0"/>
    <s v="food/food trucks"/>
    <x v="0"/>
    <x v="0"/>
    <n v="0.42127533783783783"/>
    <x v="649"/>
  </r>
  <r>
    <n v="657"/>
    <s v="Russo, Kim and Mccoy"/>
    <s v="Balanced optimal hardware"/>
    <x v="83"/>
    <n v="824"/>
    <x v="0"/>
    <x v="443"/>
    <x v="1"/>
    <s v="USD"/>
    <n v="1514354400"/>
    <n v="1515736800"/>
    <b v="0"/>
    <x v="0"/>
    <s v="film &amp; video/science fiction"/>
    <x v="4"/>
    <x v="22"/>
    <n v="8.2400000000000001E-2"/>
    <x v="650"/>
  </r>
  <r>
    <n v="658"/>
    <s v="Howell, Myers and Olson"/>
    <s v="Self-enabling mission-critical success"/>
    <x v="352"/>
    <n v="31594"/>
    <x v="3"/>
    <x v="444"/>
    <x v="1"/>
    <s v="USD"/>
    <n v="1440910800"/>
    <n v="1442898000"/>
    <b v="0"/>
    <x v="0"/>
    <s v="music/rock"/>
    <x v="1"/>
    <x v="1"/>
    <n v="0.60064638783269964"/>
    <x v="651"/>
  </r>
  <r>
    <n v="659"/>
    <s v="Bailey and Sons"/>
    <s v="Grass-roots dynamic emulation"/>
    <x v="353"/>
    <n v="57010"/>
    <x v="0"/>
    <x v="424"/>
    <x v="4"/>
    <s v="GBP"/>
    <n v="1296108000"/>
    <n v="1296194400"/>
    <b v="0"/>
    <x v="0"/>
    <s v="film &amp; video/documentary"/>
    <x v="4"/>
    <x v="4"/>
    <n v="0.47232808616404309"/>
    <x v="652"/>
  </r>
  <r>
    <n v="660"/>
    <s v="Jensen-Brown"/>
    <s v="Fundamental disintermediate matrix"/>
    <x v="14"/>
    <n v="7438"/>
    <x v="0"/>
    <x v="385"/>
    <x v="1"/>
    <s v="USD"/>
    <n v="1440133200"/>
    <n v="1440910800"/>
    <b v="1"/>
    <x v="0"/>
    <s v="theater/plays"/>
    <x v="3"/>
    <x v="3"/>
    <n v="0.81736263736263737"/>
    <x v="653"/>
  </r>
  <r>
    <n v="661"/>
    <s v="Smith Group"/>
    <s v="Right-sized secondary challenge"/>
    <x v="354"/>
    <n v="57872"/>
    <x v="0"/>
    <x v="445"/>
    <x v="3"/>
    <s v="DKK"/>
    <n v="1332910800"/>
    <n v="1335502800"/>
    <b v="0"/>
    <x v="0"/>
    <s v="music/jazz"/>
    <x v="1"/>
    <x v="17"/>
    <n v="0.54187265917603"/>
    <x v="654"/>
  </r>
  <r>
    <n v="662"/>
    <s v="Murphy-Farrell"/>
    <s v="Implemented exuding software"/>
    <x v="14"/>
    <n v="8906"/>
    <x v="0"/>
    <x v="54"/>
    <x v="1"/>
    <s v="USD"/>
    <n v="1544335200"/>
    <n v="1544680800"/>
    <b v="0"/>
    <x v="0"/>
    <s v="theater/plays"/>
    <x v="3"/>
    <x v="3"/>
    <n v="0.97868131868131869"/>
    <x v="655"/>
  </r>
  <r>
    <n v="663"/>
    <s v="Everett-Wolfe"/>
    <s v="Total optimizing software"/>
    <x v="83"/>
    <n v="7724"/>
    <x v="0"/>
    <x v="215"/>
    <x v="1"/>
    <s v="USD"/>
    <n v="1286427600"/>
    <n v="1288414800"/>
    <b v="0"/>
    <x v="0"/>
    <s v="theater/plays"/>
    <x v="3"/>
    <x v="3"/>
    <n v="0.77239999999999998"/>
    <x v="656"/>
  </r>
  <r>
    <n v="664"/>
    <s v="Young PLC"/>
    <s v="Optional maximized attitude"/>
    <x v="355"/>
    <n v="26571"/>
    <x v="0"/>
    <x v="446"/>
    <x v="1"/>
    <s v="USD"/>
    <n v="1329717600"/>
    <n v="1330581600"/>
    <b v="0"/>
    <x v="0"/>
    <s v="music/jazz"/>
    <x v="1"/>
    <x v="17"/>
    <n v="0.33464735516372796"/>
    <x v="657"/>
  </r>
  <r>
    <n v="665"/>
    <s v="Park-Goodman"/>
    <s v="Customer-focused impactful extranet"/>
    <x v="135"/>
    <n v="12219"/>
    <x v="1"/>
    <x v="447"/>
    <x v="1"/>
    <s v="USD"/>
    <n v="1310187600"/>
    <n v="1311397200"/>
    <b v="0"/>
    <x v="1"/>
    <s v="film &amp; video/documentary"/>
    <x v="4"/>
    <x v="4"/>
    <n v="2.3958823529411766"/>
    <x v="658"/>
  </r>
  <r>
    <n v="666"/>
    <s v="York, Barr and Grant"/>
    <s v="Cloned bottom-line success"/>
    <x v="33"/>
    <n v="1985"/>
    <x v="3"/>
    <x v="270"/>
    <x v="1"/>
    <s v="USD"/>
    <n v="1377838800"/>
    <n v="1378357200"/>
    <b v="0"/>
    <x v="1"/>
    <s v="theater/plays"/>
    <x v="3"/>
    <x v="3"/>
    <n v="0.64032258064516134"/>
    <x v="659"/>
  </r>
  <r>
    <n v="667"/>
    <s v="Little Ltd"/>
    <s v="Decentralized bandwidth-monitored ability"/>
    <x v="350"/>
    <n v="12155"/>
    <x v="1"/>
    <x v="448"/>
    <x v="1"/>
    <s v="USD"/>
    <n v="1410325200"/>
    <n v="1411102800"/>
    <b v="0"/>
    <x v="0"/>
    <s v="journalism/audio"/>
    <x v="8"/>
    <x v="23"/>
    <n v="1.7615942028985507"/>
    <x v="660"/>
  </r>
  <r>
    <n v="668"/>
    <s v="Brown and Sons"/>
    <s v="Programmable leadingedge budgetary management"/>
    <x v="356"/>
    <n v="5593"/>
    <x v="0"/>
    <x v="70"/>
    <x v="1"/>
    <s v="USD"/>
    <n v="1343797200"/>
    <n v="1344834000"/>
    <b v="0"/>
    <x v="0"/>
    <s v="theater/plays"/>
    <x v="3"/>
    <x v="3"/>
    <n v="0.20338181818181819"/>
    <x v="661"/>
  </r>
  <r>
    <n v="669"/>
    <s v="Payne, Garrett and Thomas"/>
    <s v="Upgradable bi-directional concept"/>
    <x v="357"/>
    <n v="175020"/>
    <x v="1"/>
    <x v="449"/>
    <x v="6"/>
    <s v="EUR"/>
    <n v="1498453200"/>
    <n v="1499230800"/>
    <b v="0"/>
    <x v="0"/>
    <s v="theater/plays"/>
    <x v="3"/>
    <x v="3"/>
    <n v="3.5864754098360656"/>
    <x v="662"/>
  </r>
  <r>
    <n v="670"/>
    <s v="Robinson Group"/>
    <s v="Re-contextualized homogeneous flexibility"/>
    <x v="358"/>
    <n v="75955"/>
    <x v="1"/>
    <x v="450"/>
    <x v="1"/>
    <s v="USD"/>
    <n v="1456380000"/>
    <n v="1457416800"/>
    <b v="0"/>
    <x v="0"/>
    <s v="music/indie rock"/>
    <x v="1"/>
    <x v="7"/>
    <n v="4.6885802469135802"/>
    <x v="663"/>
  </r>
  <r>
    <n v="671"/>
    <s v="Robinson-Kelly"/>
    <s v="Monitored bi-directional standardization"/>
    <x v="359"/>
    <n v="119127"/>
    <x v="1"/>
    <x v="451"/>
    <x v="1"/>
    <s v="USD"/>
    <n v="1280552400"/>
    <n v="1280898000"/>
    <b v="0"/>
    <x v="1"/>
    <s v="theater/plays"/>
    <x v="3"/>
    <x v="3"/>
    <n v="1.220563524590164"/>
    <x v="664"/>
  </r>
  <r>
    <n v="672"/>
    <s v="Kelly-Colon"/>
    <s v="Stand-alone grid-enabled leverage"/>
    <x v="360"/>
    <n v="110689"/>
    <x v="0"/>
    <x v="452"/>
    <x v="2"/>
    <s v="AUD"/>
    <n v="1521608400"/>
    <n v="1522472400"/>
    <b v="0"/>
    <x v="0"/>
    <s v="theater/plays"/>
    <x v="3"/>
    <x v="3"/>
    <n v="0.55931783729156137"/>
    <x v="665"/>
  </r>
  <r>
    <n v="673"/>
    <s v="Turner, Scott and Gentry"/>
    <s v="Assimilated regional groupware"/>
    <x v="36"/>
    <n v="2445"/>
    <x v="0"/>
    <x v="125"/>
    <x v="6"/>
    <s v="EUR"/>
    <n v="1460696400"/>
    <n v="1462510800"/>
    <b v="0"/>
    <x v="0"/>
    <s v="music/indie rock"/>
    <x v="1"/>
    <x v="7"/>
    <n v="0.43660714285714286"/>
    <x v="666"/>
  </r>
  <r>
    <n v="674"/>
    <s v="Sanchez Ltd"/>
    <s v="Up-sized 24hour instruction set"/>
    <x v="361"/>
    <n v="57250"/>
    <x v="3"/>
    <x v="453"/>
    <x v="1"/>
    <s v="USD"/>
    <n v="1313730000"/>
    <n v="1317790800"/>
    <b v="0"/>
    <x v="0"/>
    <s v="photography/photography books"/>
    <x v="7"/>
    <x v="14"/>
    <n v="0.33538371411833628"/>
    <x v="667"/>
  </r>
  <r>
    <n v="675"/>
    <s v="Giles-Smith"/>
    <s v="Right-sized web-enabled intranet"/>
    <x v="62"/>
    <n v="11929"/>
    <x v="1"/>
    <x v="269"/>
    <x v="1"/>
    <s v="USD"/>
    <n v="1568178000"/>
    <n v="1568782800"/>
    <b v="0"/>
    <x v="0"/>
    <s v="journalism/audio"/>
    <x v="8"/>
    <x v="23"/>
    <n v="1.2297938144329896"/>
    <x v="668"/>
  </r>
  <r>
    <n v="676"/>
    <s v="Thompson-Moreno"/>
    <s v="Expanded needs-based orchestration"/>
    <x v="362"/>
    <n v="118214"/>
    <x v="1"/>
    <x v="454"/>
    <x v="1"/>
    <s v="USD"/>
    <n v="1348635600"/>
    <n v="1349413200"/>
    <b v="0"/>
    <x v="0"/>
    <s v="photography/photography books"/>
    <x v="7"/>
    <x v="14"/>
    <n v="1.8974959871589085"/>
    <x v="669"/>
  </r>
  <r>
    <n v="677"/>
    <s v="Murphy-Fox"/>
    <s v="Organic system-worthy orchestration"/>
    <x v="98"/>
    <n v="4432"/>
    <x v="0"/>
    <x v="41"/>
    <x v="1"/>
    <s v="USD"/>
    <n v="1468126800"/>
    <n v="1472446800"/>
    <b v="0"/>
    <x v="0"/>
    <s v="publishing/fiction"/>
    <x v="5"/>
    <x v="13"/>
    <n v="0.83622641509433959"/>
    <x v="670"/>
  </r>
  <r>
    <n v="678"/>
    <s v="Rodriguez-Patterson"/>
    <s v="Inverse static standardization"/>
    <x v="105"/>
    <n v="17879"/>
    <x v="3"/>
    <x v="455"/>
    <x v="1"/>
    <s v="USD"/>
    <n v="1547877600"/>
    <n v="1548050400"/>
    <b v="0"/>
    <x v="0"/>
    <s v="film &amp; video/drama"/>
    <x v="4"/>
    <x v="6"/>
    <n v="0.17968844221105529"/>
    <x v="671"/>
  </r>
  <r>
    <n v="679"/>
    <s v="Davis Ltd"/>
    <s v="Synchronized motivating solution"/>
    <x v="1"/>
    <n v="14511"/>
    <x v="1"/>
    <x v="456"/>
    <x v="1"/>
    <s v="USD"/>
    <n v="1571374800"/>
    <n v="1571806800"/>
    <b v="0"/>
    <x v="1"/>
    <s v="food/food trucks"/>
    <x v="0"/>
    <x v="0"/>
    <n v="10.365"/>
    <x v="672"/>
  </r>
  <r>
    <n v="680"/>
    <s v="Nelson-Valdez"/>
    <s v="Open-source 4thgeneration open system"/>
    <x v="363"/>
    <n v="141822"/>
    <x v="0"/>
    <x v="457"/>
    <x v="1"/>
    <s v="USD"/>
    <n v="1576303200"/>
    <n v="1576476000"/>
    <b v="0"/>
    <x v="1"/>
    <s v="games/mobile games"/>
    <x v="6"/>
    <x v="20"/>
    <n v="0.97405219780219776"/>
    <x v="673"/>
  </r>
  <r>
    <n v="681"/>
    <s v="Kelly PLC"/>
    <s v="Decentralized context-sensitive superstructure"/>
    <x v="364"/>
    <n v="159037"/>
    <x v="0"/>
    <x v="458"/>
    <x v="1"/>
    <s v="USD"/>
    <n v="1324447200"/>
    <n v="1324965600"/>
    <b v="0"/>
    <x v="0"/>
    <s v="theater/plays"/>
    <x v="3"/>
    <x v="3"/>
    <n v="0.86386203150461705"/>
    <x v="674"/>
  </r>
  <r>
    <n v="682"/>
    <s v="Nguyen and Sons"/>
    <s v="Compatible 5thgeneration concept"/>
    <x v="91"/>
    <n v="8109"/>
    <x v="1"/>
    <x v="459"/>
    <x v="1"/>
    <s v="USD"/>
    <n v="1386741600"/>
    <n v="1387519200"/>
    <b v="0"/>
    <x v="0"/>
    <s v="theater/plays"/>
    <x v="3"/>
    <x v="3"/>
    <n v="1.5016666666666667"/>
    <x v="675"/>
  </r>
  <r>
    <n v="683"/>
    <s v="Jones PLC"/>
    <s v="Virtual systemic intranet"/>
    <x v="173"/>
    <n v="8244"/>
    <x v="1"/>
    <x v="98"/>
    <x v="1"/>
    <s v="USD"/>
    <n v="1537074000"/>
    <n v="1537246800"/>
    <b v="0"/>
    <x v="0"/>
    <s v="theater/plays"/>
    <x v="3"/>
    <x v="3"/>
    <n v="3.5843478260869563"/>
    <x v="676"/>
  </r>
  <r>
    <n v="684"/>
    <s v="Gilmore LLC"/>
    <s v="Optimized systemic algorithm"/>
    <x v="1"/>
    <n v="7600"/>
    <x v="1"/>
    <x v="460"/>
    <x v="0"/>
    <s v="CAD"/>
    <n v="1277787600"/>
    <n v="1279515600"/>
    <b v="0"/>
    <x v="0"/>
    <s v="publishing/nonfiction"/>
    <x v="5"/>
    <x v="9"/>
    <n v="5.4285714285714288"/>
    <x v="677"/>
  </r>
  <r>
    <n v="685"/>
    <s v="Lee-Cobb"/>
    <s v="Customizable homogeneous firmware"/>
    <x v="365"/>
    <n v="94501"/>
    <x v="0"/>
    <x v="461"/>
    <x v="0"/>
    <s v="CAD"/>
    <n v="1440306000"/>
    <n v="1442379600"/>
    <b v="0"/>
    <x v="0"/>
    <s v="theater/plays"/>
    <x v="3"/>
    <x v="3"/>
    <n v="0.67500714285714281"/>
    <x v="678"/>
  </r>
  <r>
    <n v="686"/>
    <s v="Jones, Wiley and Robbins"/>
    <s v="Front-line cohesive extranet"/>
    <x v="168"/>
    <n v="14381"/>
    <x v="1"/>
    <x v="38"/>
    <x v="1"/>
    <s v="USD"/>
    <n v="1522126800"/>
    <n v="1523077200"/>
    <b v="0"/>
    <x v="0"/>
    <s v="technology/wearables"/>
    <x v="2"/>
    <x v="8"/>
    <n v="1.9174666666666667"/>
    <x v="679"/>
  </r>
  <r>
    <n v="687"/>
    <s v="Martin, Gates and Holt"/>
    <s v="Distributed holistic neural-net"/>
    <x v="42"/>
    <n v="13980"/>
    <x v="1"/>
    <x v="462"/>
    <x v="1"/>
    <s v="USD"/>
    <n v="1489298400"/>
    <n v="1489554000"/>
    <b v="0"/>
    <x v="0"/>
    <s v="theater/plays"/>
    <x v="3"/>
    <x v="3"/>
    <n v="9.32"/>
    <x v="680"/>
  </r>
  <r>
    <n v="688"/>
    <s v="Bowen, Davies and Burns"/>
    <s v="Devolved client-server monitoring"/>
    <x v="49"/>
    <n v="12449"/>
    <x v="1"/>
    <x v="463"/>
    <x v="1"/>
    <s v="USD"/>
    <n v="1547100000"/>
    <n v="1548482400"/>
    <b v="0"/>
    <x v="1"/>
    <s v="film &amp; video/television"/>
    <x v="4"/>
    <x v="19"/>
    <n v="4.2927586206896553"/>
    <x v="681"/>
  </r>
  <r>
    <n v="689"/>
    <s v="Nguyen Inc"/>
    <s v="Seamless directional capacity"/>
    <x v="190"/>
    <n v="7348"/>
    <x v="1"/>
    <x v="464"/>
    <x v="1"/>
    <s v="USD"/>
    <n v="1383022800"/>
    <n v="1384063200"/>
    <b v="0"/>
    <x v="0"/>
    <s v="technology/web"/>
    <x v="2"/>
    <x v="2"/>
    <n v="1.0065753424657535"/>
    <x v="682"/>
  </r>
  <r>
    <n v="690"/>
    <s v="Walsh-Watts"/>
    <s v="Polarized actuating implementation"/>
    <x v="136"/>
    <n v="8158"/>
    <x v="1"/>
    <x v="257"/>
    <x v="1"/>
    <s v="USD"/>
    <n v="1322373600"/>
    <n v="1322892000"/>
    <b v="0"/>
    <x v="1"/>
    <s v="film &amp; video/documentary"/>
    <x v="4"/>
    <x v="4"/>
    <n v="2.266111111111111"/>
    <x v="683"/>
  </r>
  <r>
    <n v="691"/>
    <s v="Ray, Li and Li"/>
    <s v="Front-line disintermediate hub"/>
    <x v="92"/>
    <n v="7119"/>
    <x v="1"/>
    <x v="465"/>
    <x v="1"/>
    <s v="USD"/>
    <n v="1349240400"/>
    <n v="1350709200"/>
    <b v="1"/>
    <x v="1"/>
    <s v="film &amp; video/documentary"/>
    <x v="4"/>
    <x v="4"/>
    <n v="1.4238"/>
    <x v="684"/>
  </r>
  <r>
    <n v="692"/>
    <s v="Murray Ltd"/>
    <s v="Decentralized 4thgeneration challenge"/>
    <x v="46"/>
    <n v="5438"/>
    <x v="0"/>
    <x v="385"/>
    <x v="4"/>
    <s v="GBP"/>
    <n v="1562648400"/>
    <n v="1564203600"/>
    <b v="0"/>
    <x v="0"/>
    <s v="music/rock"/>
    <x v="1"/>
    <x v="1"/>
    <n v="0.90633333333333332"/>
    <x v="685"/>
  </r>
  <r>
    <n v="693"/>
    <s v="Bradford-Silva"/>
    <s v="Reverse-engineered composite hierarchy"/>
    <x v="366"/>
    <n v="115396"/>
    <x v="0"/>
    <x v="466"/>
    <x v="1"/>
    <s v="USD"/>
    <n v="1508216400"/>
    <n v="1509685200"/>
    <b v="0"/>
    <x v="0"/>
    <s v="theater/plays"/>
    <x v="3"/>
    <x v="3"/>
    <n v="0.63966740576496672"/>
    <x v="686"/>
  </r>
  <r>
    <n v="694"/>
    <s v="Mora-Bradley"/>
    <s v="Programmable tangible ability"/>
    <x v="14"/>
    <n v="7656"/>
    <x v="0"/>
    <x v="467"/>
    <x v="1"/>
    <s v="USD"/>
    <n v="1511762400"/>
    <n v="1514959200"/>
    <b v="0"/>
    <x v="0"/>
    <s v="theater/plays"/>
    <x v="3"/>
    <x v="3"/>
    <n v="0.84131868131868137"/>
    <x v="687"/>
  </r>
  <r>
    <n v="695"/>
    <s v="Cardenas, Thompson and Carey"/>
    <s v="Configurable full-range emulation"/>
    <x v="243"/>
    <n v="12322"/>
    <x v="1"/>
    <x v="468"/>
    <x v="6"/>
    <s v="EUR"/>
    <n v="1447480800"/>
    <n v="1448863200"/>
    <b v="1"/>
    <x v="0"/>
    <s v="music/rock"/>
    <x v="1"/>
    <x v="1"/>
    <n v="1.3393478260869565"/>
    <x v="688"/>
  </r>
  <r>
    <n v="696"/>
    <s v="Lopez, Reid and Johnson"/>
    <s v="Total real-time hardware"/>
    <x v="367"/>
    <n v="96888"/>
    <x v="0"/>
    <x v="469"/>
    <x v="1"/>
    <s v="USD"/>
    <n v="1429506000"/>
    <n v="1429592400"/>
    <b v="0"/>
    <x v="1"/>
    <s v="theater/plays"/>
    <x v="3"/>
    <x v="3"/>
    <n v="0.59042047531992692"/>
    <x v="689"/>
  </r>
  <r>
    <n v="697"/>
    <s v="Fox-Williams"/>
    <s v="Profound system-worthy functionalities"/>
    <x v="368"/>
    <n v="196960"/>
    <x v="1"/>
    <x v="470"/>
    <x v="1"/>
    <s v="USD"/>
    <n v="1522472400"/>
    <n v="1522645200"/>
    <b v="0"/>
    <x v="0"/>
    <s v="music/electric music"/>
    <x v="1"/>
    <x v="5"/>
    <n v="1.5280062063615205"/>
    <x v="690"/>
  </r>
  <r>
    <n v="698"/>
    <s v="Taylor, Wood and Taylor"/>
    <s v="Cloned hybrid focus group"/>
    <x v="369"/>
    <n v="188057"/>
    <x v="1"/>
    <x v="471"/>
    <x v="0"/>
    <s v="CAD"/>
    <n v="1322114400"/>
    <n v="1323324000"/>
    <b v="0"/>
    <x v="0"/>
    <s v="technology/wearables"/>
    <x v="2"/>
    <x v="8"/>
    <n v="4.466912114014252"/>
    <x v="691"/>
  </r>
  <r>
    <n v="699"/>
    <s v="King Inc"/>
    <s v="Ergonomic dedicated focus group"/>
    <x v="71"/>
    <n v="6245"/>
    <x v="0"/>
    <x v="75"/>
    <x v="1"/>
    <s v="USD"/>
    <n v="1561438800"/>
    <n v="1561525200"/>
    <b v="0"/>
    <x v="0"/>
    <s v="film &amp; video/drama"/>
    <x v="4"/>
    <x v="6"/>
    <n v="0.8439189189189189"/>
    <x v="692"/>
  </r>
  <r>
    <n v="700"/>
    <s v="Cole, Petty and Cameron"/>
    <s v="Realigned zero administration paradigm"/>
    <x v="0"/>
    <n v="3"/>
    <x v="0"/>
    <x v="49"/>
    <x v="1"/>
    <s v="USD"/>
    <n v="1264399200"/>
    <n v="1265695200"/>
    <b v="0"/>
    <x v="0"/>
    <s v="technology/wearables"/>
    <x v="2"/>
    <x v="8"/>
    <n v="0.03"/>
    <x v="248"/>
  </r>
  <r>
    <n v="701"/>
    <s v="Mcclain LLC"/>
    <s v="Open-source multi-tasking methodology"/>
    <x v="370"/>
    <n v="91014"/>
    <x v="1"/>
    <x v="472"/>
    <x v="1"/>
    <s v="USD"/>
    <n v="1301202000"/>
    <n v="1301806800"/>
    <b v="1"/>
    <x v="0"/>
    <s v="theater/plays"/>
    <x v="3"/>
    <x v="3"/>
    <n v="1.7502692307692307"/>
    <x v="693"/>
  </r>
  <r>
    <n v="702"/>
    <s v="Sims-Gross"/>
    <s v="Object-based attitude-oriented analyzer"/>
    <x v="251"/>
    <n v="4710"/>
    <x v="0"/>
    <x v="100"/>
    <x v="1"/>
    <s v="USD"/>
    <n v="1374469200"/>
    <n v="1374901200"/>
    <b v="0"/>
    <x v="0"/>
    <s v="technology/wearables"/>
    <x v="2"/>
    <x v="8"/>
    <n v="0.54137931034482756"/>
    <x v="694"/>
  </r>
  <r>
    <n v="703"/>
    <s v="Perez Group"/>
    <s v="Cross-platform tertiary hub"/>
    <x v="371"/>
    <n v="197728"/>
    <x v="1"/>
    <x v="473"/>
    <x v="1"/>
    <s v="USD"/>
    <n v="1334984400"/>
    <n v="1336453200"/>
    <b v="1"/>
    <x v="1"/>
    <s v="publishing/translations"/>
    <x v="5"/>
    <x v="18"/>
    <n v="3.1187381703470032"/>
    <x v="695"/>
  </r>
  <r>
    <n v="704"/>
    <s v="Haynes-Williams"/>
    <s v="Seamless clear-thinking artificial intelligence"/>
    <x v="251"/>
    <n v="10682"/>
    <x v="1"/>
    <x v="220"/>
    <x v="1"/>
    <s v="USD"/>
    <n v="1467608400"/>
    <n v="1468904400"/>
    <b v="0"/>
    <x v="0"/>
    <s v="film &amp; video/animation"/>
    <x v="4"/>
    <x v="10"/>
    <n v="1.2278160919540231"/>
    <x v="696"/>
  </r>
  <r>
    <n v="705"/>
    <s v="Ford LLC"/>
    <s v="Centralized tangible success"/>
    <x v="372"/>
    <n v="168048"/>
    <x v="0"/>
    <x v="474"/>
    <x v="4"/>
    <s v="GBP"/>
    <n v="1386741600"/>
    <n v="1387087200"/>
    <b v="0"/>
    <x v="0"/>
    <s v="publishing/nonfiction"/>
    <x v="5"/>
    <x v="9"/>
    <n v="0.99026517383618151"/>
    <x v="697"/>
  </r>
  <r>
    <n v="706"/>
    <s v="Moreno Ltd"/>
    <s v="Customer-focused multimedia methodology"/>
    <x v="2"/>
    <n v="138586"/>
    <x v="1"/>
    <x v="475"/>
    <x v="2"/>
    <s v="AUD"/>
    <n v="1546754400"/>
    <n v="1547445600"/>
    <b v="0"/>
    <x v="1"/>
    <s v="technology/web"/>
    <x v="2"/>
    <x v="2"/>
    <n v="1.278468634686347"/>
    <x v="698"/>
  </r>
  <r>
    <n v="707"/>
    <s v="Moore, Cook and Wright"/>
    <s v="Visionary maximized Local Area Network"/>
    <x v="190"/>
    <n v="11579"/>
    <x v="1"/>
    <x v="170"/>
    <x v="1"/>
    <s v="USD"/>
    <n v="1544248800"/>
    <n v="1547359200"/>
    <b v="0"/>
    <x v="0"/>
    <s v="film &amp; video/drama"/>
    <x v="4"/>
    <x v="6"/>
    <n v="1.5861643835616439"/>
    <x v="699"/>
  </r>
  <r>
    <n v="708"/>
    <s v="Ortega LLC"/>
    <s v="Secured bifurcated intranet"/>
    <x v="12"/>
    <n v="12020"/>
    <x v="1"/>
    <x v="231"/>
    <x v="5"/>
    <s v="CHF"/>
    <n v="1495429200"/>
    <n v="1496293200"/>
    <b v="0"/>
    <x v="0"/>
    <s v="theater/plays"/>
    <x v="3"/>
    <x v="3"/>
    <n v="7.0705882352941174"/>
    <x v="700"/>
  </r>
  <r>
    <n v="709"/>
    <s v="Silva, Walker and Martin"/>
    <s v="Grass-roots 4thgeneration product"/>
    <x v="122"/>
    <n v="13954"/>
    <x v="1"/>
    <x v="129"/>
    <x v="6"/>
    <s v="EUR"/>
    <n v="1334811600"/>
    <n v="1335416400"/>
    <b v="0"/>
    <x v="0"/>
    <s v="theater/plays"/>
    <x v="3"/>
    <x v="3"/>
    <n v="1.4238775510204082"/>
    <x v="701"/>
  </r>
  <r>
    <n v="710"/>
    <s v="Huynh, Gallegos and Mills"/>
    <s v="Reduced next generation info-mediaries"/>
    <x v="333"/>
    <n v="6358"/>
    <x v="1"/>
    <x v="476"/>
    <x v="1"/>
    <s v="USD"/>
    <n v="1531544400"/>
    <n v="1532149200"/>
    <b v="0"/>
    <x v="1"/>
    <s v="theater/plays"/>
    <x v="3"/>
    <x v="3"/>
    <n v="1.4786046511627906"/>
    <x v="702"/>
  </r>
  <r>
    <n v="711"/>
    <s v="Anderson LLC"/>
    <s v="Customizable full-range artificial intelligence"/>
    <x v="8"/>
    <n v="1260"/>
    <x v="0"/>
    <x v="443"/>
    <x v="6"/>
    <s v="EUR"/>
    <n v="1453615200"/>
    <n v="1453788000"/>
    <b v="1"/>
    <x v="1"/>
    <s v="theater/plays"/>
    <x v="3"/>
    <x v="3"/>
    <n v="0.20322580645161289"/>
    <x v="703"/>
  </r>
  <r>
    <n v="712"/>
    <s v="Garza-Bryant"/>
    <s v="Programmable leadingedge contingency"/>
    <x v="126"/>
    <n v="14725"/>
    <x v="1"/>
    <x v="381"/>
    <x v="1"/>
    <s v="USD"/>
    <n v="1467954000"/>
    <n v="1471496400"/>
    <b v="0"/>
    <x v="0"/>
    <s v="theater/plays"/>
    <x v="3"/>
    <x v="3"/>
    <n v="18.40625"/>
    <x v="704"/>
  </r>
  <r>
    <n v="713"/>
    <s v="Mays LLC"/>
    <s v="Multi-layered global groupware"/>
    <x v="350"/>
    <n v="11174"/>
    <x v="1"/>
    <x v="459"/>
    <x v="1"/>
    <s v="USD"/>
    <n v="1471842000"/>
    <n v="1472878800"/>
    <b v="0"/>
    <x v="0"/>
    <s v="publishing/radio &amp; podcasts"/>
    <x v="5"/>
    <x v="15"/>
    <n v="1.6194202898550725"/>
    <x v="705"/>
  </r>
  <r>
    <n v="714"/>
    <s v="Evans-Jones"/>
    <s v="Switchable methodical superstructure"/>
    <x v="373"/>
    <n v="182036"/>
    <x v="1"/>
    <x v="477"/>
    <x v="1"/>
    <s v="USD"/>
    <n v="1408424400"/>
    <n v="1408510800"/>
    <b v="0"/>
    <x v="0"/>
    <s v="music/rock"/>
    <x v="1"/>
    <x v="1"/>
    <n v="4.7282077922077921"/>
    <x v="706"/>
  </r>
  <r>
    <n v="715"/>
    <s v="Fischer, Torres and Walker"/>
    <s v="Expanded even-keeled portal"/>
    <x v="374"/>
    <n v="28870"/>
    <x v="0"/>
    <x v="478"/>
    <x v="1"/>
    <s v="USD"/>
    <n v="1281157200"/>
    <n v="1281589200"/>
    <b v="0"/>
    <x v="0"/>
    <s v="games/mobile games"/>
    <x v="6"/>
    <x v="20"/>
    <n v="0.24466101694915254"/>
    <x v="707"/>
  </r>
  <r>
    <n v="716"/>
    <s v="Tapia, Kramer and Hicks"/>
    <s v="Advanced modular moderator"/>
    <x v="22"/>
    <n v="10353"/>
    <x v="1"/>
    <x v="144"/>
    <x v="1"/>
    <s v="USD"/>
    <n v="1373432400"/>
    <n v="1375851600"/>
    <b v="0"/>
    <x v="1"/>
    <s v="theater/plays"/>
    <x v="3"/>
    <x v="3"/>
    <n v="5.1764999999999999"/>
    <x v="708"/>
  </r>
  <r>
    <n v="717"/>
    <s v="Barnes, Wilcox and Riley"/>
    <s v="Reverse-engineered well-modulated ability"/>
    <x v="36"/>
    <n v="13868"/>
    <x v="1"/>
    <x v="479"/>
    <x v="1"/>
    <s v="USD"/>
    <n v="1313989200"/>
    <n v="1315803600"/>
    <b v="0"/>
    <x v="0"/>
    <s v="film &amp; video/documentary"/>
    <x v="4"/>
    <x v="4"/>
    <n v="2.4764285714285714"/>
    <x v="709"/>
  </r>
  <r>
    <n v="718"/>
    <s v="Reyes PLC"/>
    <s v="Expanded optimal pricing structure"/>
    <x v="111"/>
    <n v="8317"/>
    <x v="1"/>
    <x v="480"/>
    <x v="1"/>
    <s v="USD"/>
    <n v="1371445200"/>
    <n v="1373691600"/>
    <b v="0"/>
    <x v="0"/>
    <s v="technology/wearables"/>
    <x v="2"/>
    <x v="8"/>
    <n v="1.0020481927710843"/>
    <x v="710"/>
  </r>
  <r>
    <n v="719"/>
    <s v="Pace, Simpson and Watkins"/>
    <s v="Down-sized uniform ability"/>
    <x v="350"/>
    <n v="10557"/>
    <x v="1"/>
    <x v="300"/>
    <x v="1"/>
    <s v="USD"/>
    <n v="1338267600"/>
    <n v="1339218000"/>
    <b v="0"/>
    <x v="0"/>
    <s v="publishing/fiction"/>
    <x v="5"/>
    <x v="13"/>
    <n v="1.53"/>
    <x v="711"/>
  </r>
  <r>
    <n v="720"/>
    <s v="Valenzuela, Davidson and Castro"/>
    <s v="Multi-layered upward-trending conglomeration"/>
    <x v="251"/>
    <n v="3227"/>
    <x v="3"/>
    <x v="63"/>
    <x v="3"/>
    <s v="DKK"/>
    <n v="1519192800"/>
    <n v="1520402400"/>
    <b v="0"/>
    <x v="1"/>
    <s v="theater/plays"/>
    <x v="3"/>
    <x v="3"/>
    <n v="0.37091954022988505"/>
    <x v="712"/>
  </r>
  <r>
    <n v="721"/>
    <s v="Dominguez-Owens"/>
    <s v="Open-architected systematic intranet"/>
    <x v="375"/>
    <n v="5429"/>
    <x v="3"/>
    <x v="101"/>
    <x v="1"/>
    <s v="USD"/>
    <n v="1522818000"/>
    <n v="1523336400"/>
    <b v="0"/>
    <x v="0"/>
    <s v="music/rock"/>
    <x v="1"/>
    <x v="1"/>
    <n v="4.3923948220064728E-2"/>
    <x v="713"/>
  </r>
  <r>
    <n v="722"/>
    <s v="Thomas-Simmons"/>
    <s v="Proactive 24hour frame"/>
    <x v="376"/>
    <n v="75906"/>
    <x v="1"/>
    <x v="481"/>
    <x v="1"/>
    <s v="USD"/>
    <n v="1509948000"/>
    <n v="1512280800"/>
    <b v="0"/>
    <x v="0"/>
    <s v="film &amp; video/documentary"/>
    <x v="4"/>
    <x v="4"/>
    <n v="1.5650721649484536"/>
    <x v="714"/>
  </r>
  <r>
    <n v="723"/>
    <s v="Beck-Knight"/>
    <s v="Exclusive fresh-thinking model"/>
    <x v="70"/>
    <n v="13250"/>
    <x v="1"/>
    <x v="358"/>
    <x v="2"/>
    <s v="AUD"/>
    <n v="1456898400"/>
    <n v="1458709200"/>
    <b v="0"/>
    <x v="0"/>
    <s v="theater/plays"/>
    <x v="3"/>
    <x v="3"/>
    <n v="2.704081632653061"/>
    <x v="715"/>
  </r>
  <r>
    <n v="724"/>
    <s v="Mccoy Ltd"/>
    <s v="Business-focused encompassing intranet"/>
    <x v="141"/>
    <n v="11261"/>
    <x v="1"/>
    <x v="246"/>
    <x v="4"/>
    <s v="GBP"/>
    <n v="1413954000"/>
    <n v="1414126800"/>
    <b v="0"/>
    <x v="1"/>
    <s v="theater/plays"/>
    <x v="3"/>
    <x v="3"/>
    <n v="1.3405952380952382"/>
    <x v="716"/>
  </r>
  <r>
    <n v="725"/>
    <s v="Dawson-Tyler"/>
    <s v="Optional 6thgeneration access"/>
    <x v="377"/>
    <n v="97369"/>
    <x v="0"/>
    <x v="482"/>
    <x v="1"/>
    <s v="USD"/>
    <n v="1416031200"/>
    <n v="1416204000"/>
    <b v="0"/>
    <x v="0"/>
    <s v="games/mobile games"/>
    <x v="6"/>
    <x v="20"/>
    <n v="0.50398033126293995"/>
    <x v="717"/>
  </r>
  <r>
    <n v="726"/>
    <s v="Johns-Thomas"/>
    <s v="Realigned web-enabled functionalities"/>
    <x v="378"/>
    <n v="48227"/>
    <x v="3"/>
    <x v="168"/>
    <x v="1"/>
    <s v="USD"/>
    <n v="1287982800"/>
    <n v="1288501200"/>
    <b v="0"/>
    <x v="1"/>
    <s v="theater/plays"/>
    <x v="3"/>
    <x v="3"/>
    <n v="0.88815837937384901"/>
    <x v="718"/>
  </r>
  <r>
    <n v="727"/>
    <s v="Quinn, Cruz and Schmidt"/>
    <s v="Enterprise-wide multimedia software"/>
    <x v="200"/>
    <n v="14685"/>
    <x v="1"/>
    <x v="483"/>
    <x v="1"/>
    <s v="USD"/>
    <n v="1547964000"/>
    <n v="1552971600"/>
    <b v="0"/>
    <x v="0"/>
    <s v="technology/web"/>
    <x v="2"/>
    <x v="2"/>
    <n v="1.65"/>
    <x v="719"/>
  </r>
  <r>
    <n v="728"/>
    <s v="Stewart Inc"/>
    <s v="Versatile mission-critical knowledgebase"/>
    <x v="3"/>
    <n v="735"/>
    <x v="0"/>
    <x v="234"/>
    <x v="1"/>
    <s v="USD"/>
    <n v="1464152400"/>
    <n v="1465102800"/>
    <b v="0"/>
    <x v="0"/>
    <s v="theater/plays"/>
    <x v="3"/>
    <x v="3"/>
    <n v="0.17499999999999999"/>
    <x v="720"/>
  </r>
  <r>
    <n v="729"/>
    <s v="Moore Group"/>
    <s v="Multi-lateral object-oriented open system"/>
    <x v="36"/>
    <n v="10397"/>
    <x v="1"/>
    <x v="393"/>
    <x v="1"/>
    <s v="USD"/>
    <n v="1359957600"/>
    <n v="1360130400"/>
    <b v="0"/>
    <x v="0"/>
    <s v="film &amp; video/drama"/>
    <x v="4"/>
    <x v="6"/>
    <n v="1.8566071428571429"/>
    <x v="721"/>
  </r>
  <r>
    <n v="730"/>
    <s v="Carson PLC"/>
    <s v="Visionary system-worthy attitude"/>
    <x v="379"/>
    <n v="118847"/>
    <x v="1"/>
    <x v="130"/>
    <x v="0"/>
    <s v="CAD"/>
    <n v="1432357200"/>
    <n v="1432875600"/>
    <b v="0"/>
    <x v="0"/>
    <s v="technology/wearables"/>
    <x v="2"/>
    <x v="8"/>
    <n v="4.1266319444444441"/>
    <x v="722"/>
  </r>
  <r>
    <n v="731"/>
    <s v="Cruz, Hall and Mason"/>
    <s v="Synergized content-based hierarchy"/>
    <x v="48"/>
    <n v="7220"/>
    <x v="3"/>
    <x v="319"/>
    <x v="1"/>
    <s v="USD"/>
    <n v="1500786000"/>
    <n v="1500872400"/>
    <b v="0"/>
    <x v="0"/>
    <s v="technology/web"/>
    <x v="2"/>
    <x v="2"/>
    <n v="0.90249999999999997"/>
    <x v="723"/>
  </r>
  <r>
    <n v="732"/>
    <s v="Glass, Baker and Jones"/>
    <s v="Business-focused 24hour access"/>
    <x v="380"/>
    <n v="107622"/>
    <x v="0"/>
    <x v="484"/>
    <x v="1"/>
    <s v="USD"/>
    <n v="1490158800"/>
    <n v="1492146000"/>
    <b v="0"/>
    <x v="1"/>
    <s v="music/rock"/>
    <x v="1"/>
    <x v="1"/>
    <n v="0.91984615384615387"/>
    <x v="724"/>
  </r>
  <r>
    <n v="733"/>
    <s v="Marquez-Kerr"/>
    <s v="Automated hybrid orchestration"/>
    <x v="144"/>
    <n v="83267"/>
    <x v="1"/>
    <x v="485"/>
    <x v="1"/>
    <s v="USD"/>
    <n v="1406178000"/>
    <n v="1407301200"/>
    <b v="0"/>
    <x v="0"/>
    <s v="music/metal"/>
    <x v="1"/>
    <x v="16"/>
    <n v="5.2700632911392402"/>
    <x v="725"/>
  </r>
  <r>
    <n v="734"/>
    <s v="Stone PLC"/>
    <s v="Exclusive 5thgeneration leverage"/>
    <x v="3"/>
    <n v="13404"/>
    <x v="1"/>
    <x v="486"/>
    <x v="1"/>
    <s v="USD"/>
    <n v="1485583200"/>
    <n v="1486620000"/>
    <b v="0"/>
    <x v="1"/>
    <s v="theater/plays"/>
    <x v="3"/>
    <x v="3"/>
    <n v="3.1914285714285713"/>
    <x v="726"/>
  </r>
  <r>
    <n v="735"/>
    <s v="Caldwell PLC"/>
    <s v="Grass-roots zero administration alliance"/>
    <x v="211"/>
    <n v="131404"/>
    <x v="1"/>
    <x v="487"/>
    <x v="1"/>
    <s v="USD"/>
    <n v="1459314000"/>
    <n v="1459918800"/>
    <b v="0"/>
    <x v="0"/>
    <s v="photography/photography books"/>
    <x v="7"/>
    <x v="14"/>
    <n v="3.5418867924528303"/>
    <x v="727"/>
  </r>
  <r>
    <n v="736"/>
    <s v="Silva-Hawkins"/>
    <s v="Proactive heuristic orchestration"/>
    <x v="106"/>
    <n v="2533"/>
    <x v="3"/>
    <x v="226"/>
    <x v="1"/>
    <s v="USD"/>
    <n v="1424412000"/>
    <n v="1424757600"/>
    <b v="0"/>
    <x v="0"/>
    <s v="publishing/nonfiction"/>
    <x v="5"/>
    <x v="9"/>
    <n v="0.32896103896103895"/>
    <x v="728"/>
  </r>
  <r>
    <n v="737"/>
    <s v="Gardner Inc"/>
    <s v="Function-based systematic Graphical User Interface"/>
    <x v="41"/>
    <n v="5028"/>
    <x v="1"/>
    <x v="80"/>
    <x v="1"/>
    <s v="USD"/>
    <n v="1478844000"/>
    <n v="1479880800"/>
    <b v="0"/>
    <x v="0"/>
    <s v="music/indie rock"/>
    <x v="1"/>
    <x v="7"/>
    <n v="1.358918918918919"/>
    <x v="729"/>
  </r>
  <r>
    <n v="738"/>
    <s v="Garcia Group"/>
    <s v="Extended zero administration software"/>
    <x v="381"/>
    <n v="1557"/>
    <x v="0"/>
    <x v="27"/>
    <x v="1"/>
    <s v="USD"/>
    <n v="1416117600"/>
    <n v="1418018400"/>
    <b v="0"/>
    <x v="1"/>
    <s v="theater/plays"/>
    <x v="3"/>
    <x v="3"/>
    <n v="2.0843373493975904E-2"/>
    <x v="730"/>
  </r>
  <r>
    <n v="739"/>
    <s v="Meyer-Avila"/>
    <s v="Multi-tiered discrete support"/>
    <x v="83"/>
    <n v="6100"/>
    <x v="0"/>
    <x v="271"/>
    <x v="1"/>
    <s v="USD"/>
    <n v="1340946000"/>
    <n v="1341032400"/>
    <b v="0"/>
    <x v="0"/>
    <s v="music/indie rock"/>
    <x v="1"/>
    <x v="7"/>
    <n v="0.61"/>
    <x v="731"/>
  </r>
  <r>
    <n v="740"/>
    <s v="Nelson, Smith and Graham"/>
    <s v="Phased system-worthy conglomeration"/>
    <x v="98"/>
    <n v="1592"/>
    <x v="0"/>
    <x v="36"/>
    <x v="1"/>
    <s v="USD"/>
    <n v="1486101600"/>
    <n v="1486360800"/>
    <b v="0"/>
    <x v="0"/>
    <s v="theater/plays"/>
    <x v="3"/>
    <x v="3"/>
    <n v="0.30037735849056602"/>
    <x v="732"/>
  </r>
  <r>
    <n v="741"/>
    <s v="Garcia Ltd"/>
    <s v="Balanced mobile alliance"/>
    <x v="272"/>
    <n v="14150"/>
    <x v="1"/>
    <x v="406"/>
    <x v="1"/>
    <s v="USD"/>
    <n v="1274590800"/>
    <n v="1274677200"/>
    <b v="0"/>
    <x v="0"/>
    <s v="theater/plays"/>
    <x v="3"/>
    <x v="3"/>
    <n v="11.791666666666666"/>
    <x v="733"/>
  </r>
  <r>
    <n v="742"/>
    <s v="West-Stevens"/>
    <s v="Reactive solution-oriented groupware"/>
    <x v="272"/>
    <n v="13513"/>
    <x v="1"/>
    <x v="393"/>
    <x v="1"/>
    <s v="USD"/>
    <n v="1263880800"/>
    <n v="1267509600"/>
    <b v="0"/>
    <x v="0"/>
    <s v="music/electric music"/>
    <x v="1"/>
    <x v="5"/>
    <n v="11.260833333333334"/>
    <x v="734"/>
  </r>
  <r>
    <n v="743"/>
    <s v="Clark-Conrad"/>
    <s v="Exclusive bandwidth-monitored orchestration"/>
    <x v="61"/>
    <n v="504"/>
    <x v="0"/>
    <x v="68"/>
    <x v="1"/>
    <s v="USD"/>
    <n v="1445403600"/>
    <n v="1445922000"/>
    <b v="0"/>
    <x v="1"/>
    <s v="theater/plays"/>
    <x v="3"/>
    <x v="3"/>
    <n v="0.12923076923076923"/>
    <x v="735"/>
  </r>
  <r>
    <n v="744"/>
    <s v="Fitzgerald Group"/>
    <s v="Intuitive exuding initiative"/>
    <x v="22"/>
    <n v="14240"/>
    <x v="1"/>
    <x v="382"/>
    <x v="1"/>
    <s v="USD"/>
    <n v="1533877200"/>
    <n v="1534050000"/>
    <b v="0"/>
    <x v="1"/>
    <s v="theater/plays"/>
    <x v="3"/>
    <x v="3"/>
    <n v="7.12"/>
    <x v="736"/>
  </r>
  <r>
    <n v="745"/>
    <s v="Hill, Mccann and Moore"/>
    <s v="Streamlined needs-based knowledge user"/>
    <x v="350"/>
    <n v="2091"/>
    <x v="0"/>
    <x v="298"/>
    <x v="1"/>
    <s v="USD"/>
    <n v="1275195600"/>
    <n v="1277528400"/>
    <b v="0"/>
    <x v="0"/>
    <s v="technology/wearables"/>
    <x v="2"/>
    <x v="8"/>
    <n v="0.30304347826086958"/>
    <x v="737"/>
  </r>
  <r>
    <n v="746"/>
    <s v="Edwards LLC"/>
    <s v="Automated system-worthy structure"/>
    <x v="382"/>
    <n v="118580"/>
    <x v="1"/>
    <x v="488"/>
    <x v="1"/>
    <s v="USD"/>
    <n v="1318136400"/>
    <n v="1318568400"/>
    <b v="0"/>
    <x v="0"/>
    <s v="technology/web"/>
    <x v="2"/>
    <x v="2"/>
    <n v="2.1250896057347672"/>
    <x v="112"/>
  </r>
  <r>
    <n v="747"/>
    <s v="Greer and Sons"/>
    <s v="Secured clear-thinking intranet"/>
    <x v="70"/>
    <n v="11214"/>
    <x v="1"/>
    <x v="489"/>
    <x v="1"/>
    <s v="USD"/>
    <n v="1283403600"/>
    <n v="1284354000"/>
    <b v="0"/>
    <x v="0"/>
    <s v="theater/plays"/>
    <x v="3"/>
    <x v="3"/>
    <n v="2.2885714285714287"/>
    <x v="738"/>
  </r>
  <r>
    <n v="748"/>
    <s v="Martinez PLC"/>
    <s v="Cloned actuating architecture"/>
    <x v="383"/>
    <n v="68137"/>
    <x v="3"/>
    <x v="490"/>
    <x v="1"/>
    <s v="USD"/>
    <n v="1267423200"/>
    <n v="1269579600"/>
    <b v="0"/>
    <x v="1"/>
    <s v="film &amp; video/animation"/>
    <x v="4"/>
    <x v="10"/>
    <n v="0.34959979476654696"/>
    <x v="739"/>
  </r>
  <r>
    <n v="749"/>
    <s v="Hunter-Logan"/>
    <s v="Down-sized needs-based task-force"/>
    <x v="133"/>
    <n v="13527"/>
    <x v="1"/>
    <x v="491"/>
    <x v="6"/>
    <s v="EUR"/>
    <n v="1412744400"/>
    <n v="1413781200"/>
    <b v="0"/>
    <x v="1"/>
    <s v="technology/wearables"/>
    <x v="2"/>
    <x v="8"/>
    <n v="1.5729069767441861"/>
    <x v="740"/>
  </r>
  <r>
    <n v="750"/>
    <s v="Ramos and Sons"/>
    <s v="Extended responsive Internet solution"/>
    <x v="0"/>
    <n v="1"/>
    <x v="0"/>
    <x v="49"/>
    <x v="4"/>
    <s v="GBP"/>
    <n v="1277960400"/>
    <n v="1280120400"/>
    <b v="0"/>
    <x v="0"/>
    <s v="music/electric music"/>
    <x v="1"/>
    <x v="5"/>
    <n v="0.01"/>
    <x v="100"/>
  </r>
  <r>
    <n v="751"/>
    <s v="Lane-Barber"/>
    <s v="Universal value-added moderator"/>
    <x v="136"/>
    <n v="8363"/>
    <x v="1"/>
    <x v="492"/>
    <x v="1"/>
    <s v="USD"/>
    <n v="1458190800"/>
    <n v="1459486800"/>
    <b v="1"/>
    <x v="1"/>
    <s v="publishing/nonfiction"/>
    <x v="5"/>
    <x v="9"/>
    <n v="2.3230555555555554"/>
    <x v="741"/>
  </r>
  <r>
    <n v="752"/>
    <s v="Lowery Group"/>
    <s v="Sharable motivating emulation"/>
    <x v="306"/>
    <n v="5362"/>
    <x v="3"/>
    <x v="493"/>
    <x v="1"/>
    <s v="USD"/>
    <n v="1280984400"/>
    <n v="1282539600"/>
    <b v="0"/>
    <x v="1"/>
    <s v="theater/plays"/>
    <x v="3"/>
    <x v="3"/>
    <n v="0.92448275862068963"/>
    <x v="742"/>
  </r>
  <r>
    <n v="753"/>
    <s v="Guerrero-Griffin"/>
    <s v="Networked web-enabled product"/>
    <x v="53"/>
    <n v="12065"/>
    <x v="1"/>
    <x v="231"/>
    <x v="1"/>
    <s v="USD"/>
    <n v="1274590800"/>
    <n v="1275886800"/>
    <b v="0"/>
    <x v="0"/>
    <s v="photography/photography books"/>
    <x v="7"/>
    <x v="14"/>
    <n v="2.5670212765957445"/>
    <x v="743"/>
  </r>
  <r>
    <n v="754"/>
    <s v="Perez, Reed and Lee"/>
    <s v="Advanced dedicated encoding"/>
    <x v="384"/>
    <n v="118603"/>
    <x v="1"/>
    <x v="494"/>
    <x v="1"/>
    <s v="USD"/>
    <n v="1351400400"/>
    <n v="1355983200"/>
    <b v="0"/>
    <x v="0"/>
    <s v="theater/plays"/>
    <x v="3"/>
    <x v="3"/>
    <n v="1.6847017045454546"/>
    <x v="744"/>
  </r>
  <r>
    <n v="755"/>
    <s v="Chen, Pollard and Clarke"/>
    <s v="Stand-alone multi-state project"/>
    <x v="6"/>
    <n v="7496"/>
    <x v="1"/>
    <x v="495"/>
    <x v="3"/>
    <s v="DKK"/>
    <n v="1514354400"/>
    <n v="1515391200"/>
    <b v="0"/>
    <x v="1"/>
    <s v="theater/plays"/>
    <x v="3"/>
    <x v="3"/>
    <n v="1.6657777777777778"/>
    <x v="745"/>
  </r>
  <r>
    <n v="756"/>
    <s v="Serrano, Gallagher and Griffith"/>
    <s v="Customizable bi-directional monitoring"/>
    <x v="81"/>
    <n v="10037"/>
    <x v="1"/>
    <x v="496"/>
    <x v="1"/>
    <s v="USD"/>
    <n v="1421733600"/>
    <n v="1422252000"/>
    <b v="0"/>
    <x v="0"/>
    <s v="theater/plays"/>
    <x v="3"/>
    <x v="3"/>
    <n v="7.7207692307692311"/>
    <x v="746"/>
  </r>
  <r>
    <n v="757"/>
    <s v="Callahan-Gilbert"/>
    <s v="Profit-focused motivating function"/>
    <x v="1"/>
    <n v="5696"/>
    <x v="1"/>
    <x v="493"/>
    <x v="1"/>
    <s v="USD"/>
    <n v="1305176400"/>
    <n v="1305522000"/>
    <b v="0"/>
    <x v="0"/>
    <s v="film &amp; video/drama"/>
    <x v="4"/>
    <x v="6"/>
    <n v="4.0685714285714285"/>
    <x v="747"/>
  </r>
  <r>
    <n v="758"/>
    <s v="Logan-Miranda"/>
    <s v="Proactive systemic firmware"/>
    <x v="241"/>
    <n v="167005"/>
    <x v="1"/>
    <x v="497"/>
    <x v="0"/>
    <s v="CAD"/>
    <n v="1414126800"/>
    <n v="1414904400"/>
    <b v="0"/>
    <x v="0"/>
    <s v="music/rock"/>
    <x v="1"/>
    <x v="1"/>
    <n v="5.6420608108108112"/>
    <x v="748"/>
  </r>
  <r>
    <n v="759"/>
    <s v="Rodriguez PLC"/>
    <s v="Grass-roots upward-trending installation"/>
    <x v="385"/>
    <n v="114615"/>
    <x v="0"/>
    <x v="498"/>
    <x v="1"/>
    <s v="USD"/>
    <n v="1517810400"/>
    <n v="1520402400"/>
    <b v="0"/>
    <x v="0"/>
    <s v="music/electric music"/>
    <x v="1"/>
    <x v="5"/>
    <n v="0.6842686567164179"/>
    <x v="749"/>
  </r>
  <r>
    <n v="760"/>
    <s v="Smith-Kennedy"/>
    <s v="Virtual heuristic hub"/>
    <x v="386"/>
    <n v="16592"/>
    <x v="0"/>
    <x v="155"/>
    <x v="6"/>
    <s v="EUR"/>
    <n v="1564635600"/>
    <n v="1567141200"/>
    <b v="0"/>
    <x v="1"/>
    <s v="games/video games"/>
    <x v="6"/>
    <x v="11"/>
    <n v="0.34351966873706002"/>
    <x v="750"/>
  </r>
  <r>
    <n v="761"/>
    <s v="Mitchell-Lee"/>
    <s v="Customizable leadingedge model"/>
    <x v="196"/>
    <n v="14420"/>
    <x v="1"/>
    <x v="499"/>
    <x v="1"/>
    <s v="USD"/>
    <n v="1500699600"/>
    <n v="1501131600"/>
    <b v="0"/>
    <x v="0"/>
    <s v="music/rock"/>
    <x v="1"/>
    <x v="1"/>
    <n v="6.5545454545454547"/>
    <x v="751"/>
  </r>
  <r>
    <n v="762"/>
    <s v="Davis Ltd"/>
    <s v="Upgradable uniform service-desk"/>
    <x v="26"/>
    <n v="6204"/>
    <x v="1"/>
    <x v="16"/>
    <x v="2"/>
    <s v="AUD"/>
    <n v="1354082400"/>
    <n v="1355032800"/>
    <b v="0"/>
    <x v="0"/>
    <s v="music/jazz"/>
    <x v="1"/>
    <x v="17"/>
    <n v="1.7725714285714285"/>
    <x v="752"/>
  </r>
  <r>
    <n v="763"/>
    <s v="Rowland PLC"/>
    <s v="Inverse client-driven product"/>
    <x v="36"/>
    <n v="6338"/>
    <x v="1"/>
    <x v="500"/>
    <x v="1"/>
    <s v="USD"/>
    <n v="1336453200"/>
    <n v="1339477200"/>
    <b v="0"/>
    <x v="1"/>
    <s v="theater/plays"/>
    <x v="3"/>
    <x v="3"/>
    <n v="1.1317857142857144"/>
    <x v="753"/>
  </r>
  <r>
    <n v="764"/>
    <s v="Shaffer-Mason"/>
    <s v="Managed bandwidth-monitored system engine"/>
    <x v="65"/>
    <n v="8010"/>
    <x v="1"/>
    <x v="496"/>
    <x v="1"/>
    <s v="USD"/>
    <n v="1305262800"/>
    <n v="1305954000"/>
    <b v="0"/>
    <x v="0"/>
    <s v="music/rock"/>
    <x v="1"/>
    <x v="1"/>
    <n v="7.2818181818181822"/>
    <x v="754"/>
  </r>
  <r>
    <n v="765"/>
    <s v="Matthews LLC"/>
    <s v="Advanced transitional help-desk"/>
    <x v="61"/>
    <n v="8125"/>
    <x v="1"/>
    <x v="40"/>
    <x v="1"/>
    <s v="USD"/>
    <n v="1492232400"/>
    <n v="1494392400"/>
    <b v="1"/>
    <x v="1"/>
    <s v="music/indie rock"/>
    <x v="1"/>
    <x v="7"/>
    <n v="2.0833333333333335"/>
    <x v="755"/>
  </r>
  <r>
    <n v="766"/>
    <s v="Montgomery-Castro"/>
    <s v="De-engineered disintermediate encryption"/>
    <x v="316"/>
    <n v="13653"/>
    <x v="0"/>
    <x v="501"/>
    <x v="2"/>
    <s v="AUD"/>
    <n v="1537333200"/>
    <n v="1537419600"/>
    <b v="0"/>
    <x v="0"/>
    <s v="film &amp; video/science fiction"/>
    <x v="4"/>
    <x v="22"/>
    <n v="0.31171232876712329"/>
    <x v="756"/>
  </r>
  <r>
    <n v="767"/>
    <s v="Hale, Pearson and Jenkins"/>
    <s v="Upgradable attitude-oriented project"/>
    <x v="387"/>
    <n v="55372"/>
    <x v="0"/>
    <x v="502"/>
    <x v="1"/>
    <s v="USD"/>
    <n v="1444107600"/>
    <n v="1447999200"/>
    <b v="0"/>
    <x v="0"/>
    <s v="publishing/translations"/>
    <x v="5"/>
    <x v="18"/>
    <n v="0.56967078189300413"/>
    <x v="757"/>
  </r>
  <r>
    <n v="768"/>
    <s v="Ramirez-Calderon"/>
    <s v="Fundamental zero tolerance alliance"/>
    <x v="73"/>
    <n v="11088"/>
    <x v="1"/>
    <x v="503"/>
    <x v="1"/>
    <s v="USD"/>
    <n v="1386741600"/>
    <n v="1388037600"/>
    <b v="0"/>
    <x v="0"/>
    <s v="theater/plays"/>
    <x v="3"/>
    <x v="3"/>
    <n v="2.31"/>
    <x v="758"/>
  </r>
  <r>
    <n v="769"/>
    <s v="Johnson-Morales"/>
    <s v="Devolved 24hour forecast"/>
    <x v="388"/>
    <n v="109106"/>
    <x v="0"/>
    <x v="504"/>
    <x v="1"/>
    <s v="USD"/>
    <n v="1376542800"/>
    <n v="1378789200"/>
    <b v="0"/>
    <x v="0"/>
    <s v="games/video games"/>
    <x v="6"/>
    <x v="11"/>
    <n v="0.86867834394904464"/>
    <x v="759"/>
  </r>
  <r>
    <n v="770"/>
    <s v="Mathis-Rodriguez"/>
    <s v="User-centric attitude-oriented intranet"/>
    <x v="333"/>
    <n v="11642"/>
    <x v="1"/>
    <x v="505"/>
    <x v="6"/>
    <s v="EUR"/>
    <n v="1397451600"/>
    <n v="1398056400"/>
    <b v="0"/>
    <x v="1"/>
    <s v="theater/plays"/>
    <x v="3"/>
    <x v="3"/>
    <n v="2.7074418604651163"/>
    <x v="760"/>
  </r>
  <r>
    <n v="771"/>
    <s v="Smith, Mack and Williams"/>
    <s v="Self-enabling 5thgeneration paradigm"/>
    <x v="36"/>
    <n v="2769"/>
    <x v="3"/>
    <x v="150"/>
    <x v="1"/>
    <s v="USD"/>
    <n v="1548482400"/>
    <n v="1550815200"/>
    <b v="0"/>
    <x v="0"/>
    <s v="theater/plays"/>
    <x v="3"/>
    <x v="3"/>
    <n v="0.49446428571428569"/>
    <x v="761"/>
  </r>
  <r>
    <n v="772"/>
    <s v="Johnson-Pace"/>
    <s v="Persistent 3rdgeneration moratorium"/>
    <x v="389"/>
    <n v="169586"/>
    <x v="1"/>
    <x v="506"/>
    <x v="1"/>
    <s v="USD"/>
    <n v="1549692000"/>
    <n v="1550037600"/>
    <b v="0"/>
    <x v="0"/>
    <s v="music/indie rock"/>
    <x v="1"/>
    <x v="7"/>
    <n v="1.1335962566844919"/>
    <x v="762"/>
  </r>
  <r>
    <n v="773"/>
    <s v="Meza, Kirby and Patel"/>
    <s v="Cross-platform empowering project"/>
    <x v="390"/>
    <n v="101185"/>
    <x v="1"/>
    <x v="507"/>
    <x v="1"/>
    <s v="USD"/>
    <n v="1492059600"/>
    <n v="1492923600"/>
    <b v="0"/>
    <x v="0"/>
    <s v="theater/plays"/>
    <x v="3"/>
    <x v="3"/>
    <n v="1.9055555555555554"/>
    <x v="763"/>
  </r>
  <r>
    <n v="774"/>
    <s v="Gonzalez-Snow"/>
    <s v="Polarized user-facing interface"/>
    <x v="92"/>
    <n v="6775"/>
    <x v="1"/>
    <x v="373"/>
    <x v="6"/>
    <s v="EUR"/>
    <n v="1463979600"/>
    <n v="1467522000"/>
    <b v="0"/>
    <x v="0"/>
    <s v="technology/web"/>
    <x v="2"/>
    <x v="2"/>
    <n v="1.355"/>
    <x v="764"/>
  </r>
  <r>
    <n v="775"/>
    <s v="Murphy LLC"/>
    <s v="Customer-focused non-volatile framework"/>
    <x v="151"/>
    <n v="968"/>
    <x v="0"/>
    <x v="234"/>
    <x v="1"/>
    <s v="USD"/>
    <n v="1415253600"/>
    <n v="1416117600"/>
    <b v="0"/>
    <x v="0"/>
    <s v="music/rock"/>
    <x v="1"/>
    <x v="1"/>
    <n v="0.10297872340425532"/>
    <x v="765"/>
  </r>
  <r>
    <n v="776"/>
    <s v="Taylor-Rowe"/>
    <s v="Synchronized multimedia frame"/>
    <x v="391"/>
    <n v="72623"/>
    <x v="0"/>
    <x v="508"/>
    <x v="1"/>
    <s v="USD"/>
    <n v="1562216400"/>
    <n v="1563771600"/>
    <b v="0"/>
    <x v="0"/>
    <s v="theater/plays"/>
    <x v="3"/>
    <x v="3"/>
    <n v="0.65544223826714798"/>
    <x v="766"/>
  </r>
  <r>
    <n v="777"/>
    <s v="Henderson Ltd"/>
    <s v="Open-architected stable algorithm"/>
    <x v="202"/>
    <n v="45987"/>
    <x v="0"/>
    <x v="103"/>
    <x v="1"/>
    <s v="USD"/>
    <n v="1316754000"/>
    <n v="1319259600"/>
    <b v="0"/>
    <x v="0"/>
    <s v="theater/plays"/>
    <x v="3"/>
    <x v="3"/>
    <n v="0.49026652452025588"/>
    <x v="767"/>
  </r>
  <r>
    <n v="778"/>
    <s v="Moss-Guzman"/>
    <s v="Cross-platform optimizing website"/>
    <x v="81"/>
    <n v="10243"/>
    <x v="1"/>
    <x v="5"/>
    <x v="5"/>
    <s v="CHF"/>
    <n v="1313211600"/>
    <n v="1313643600"/>
    <b v="0"/>
    <x v="0"/>
    <s v="film &amp; video/animation"/>
    <x v="4"/>
    <x v="10"/>
    <n v="7.8792307692307695"/>
    <x v="768"/>
  </r>
  <r>
    <n v="779"/>
    <s v="Webb Group"/>
    <s v="Public-key actuating projection"/>
    <x v="392"/>
    <n v="87293"/>
    <x v="0"/>
    <x v="509"/>
    <x v="1"/>
    <s v="USD"/>
    <n v="1439528400"/>
    <n v="1440306000"/>
    <b v="0"/>
    <x v="1"/>
    <s v="theater/plays"/>
    <x v="3"/>
    <x v="3"/>
    <n v="0.80306347746090156"/>
    <x v="769"/>
  </r>
  <r>
    <n v="780"/>
    <s v="Brooks-Rodriguez"/>
    <s v="Implemented intangible instruction set"/>
    <x v="135"/>
    <n v="5421"/>
    <x v="1"/>
    <x v="55"/>
    <x v="1"/>
    <s v="USD"/>
    <n v="1469163600"/>
    <n v="1470805200"/>
    <b v="0"/>
    <x v="1"/>
    <s v="film &amp; video/drama"/>
    <x v="4"/>
    <x v="6"/>
    <n v="1.0629411764705883"/>
    <x v="770"/>
  </r>
  <r>
    <n v="781"/>
    <s v="Thomas Ltd"/>
    <s v="Cross-group interactive architecture"/>
    <x v="251"/>
    <n v="4414"/>
    <x v="3"/>
    <x v="75"/>
    <x v="5"/>
    <s v="CHF"/>
    <n v="1288501200"/>
    <n v="1292911200"/>
    <b v="0"/>
    <x v="0"/>
    <s v="theater/plays"/>
    <x v="3"/>
    <x v="3"/>
    <n v="0.50735632183908042"/>
    <x v="771"/>
  </r>
  <r>
    <n v="782"/>
    <s v="Williams and Sons"/>
    <s v="Centralized asymmetric framework"/>
    <x v="135"/>
    <n v="10981"/>
    <x v="1"/>
    <x v="510"/>
    <x v="1"/>
    <s v="USD"/>
    <n v="1298959200"/>
    <n v="1301374800"/>
    <b v="0"/>
    <x v="1"/>
    <s v="film &amp; video/animation"/>
    <x v="4"/>
    <x v="10"/>
    <n v="2.153137254901961"/>
    <x v="772"/>
  </r>
  <r>
    <n v="783"/>
    <s v="Vega, Chan and Carney"/>
    <s v="Down-sized systematic utilization"/>
    <x v="71"/>
    <n v="10451"/>
    <x v="1"/>
    <x v="188"/>
    <x v="1"/>
    <s v="USD"/>
    <n v="1387260000"/>
    <n v="1387864800"/>
    <b v="0"/>
    <x v="0"/>
    <s v="music/rock"/>
    <x v="1"/>
    <x v="1"/>
    <n v="1.4122972972972974"/>
    <x v="773"/>
  </r>
  <r>
    <n v="784"/>
    <s v="Byrd Group"/>
    <s v="Profound fault-tolerant model"/>
    <x v="393"/>
    <n v="102535"/>
    <x v="1"/>
    <x v="511"/>
    <x v="1"/>
    <s v="USD"/>
    <n v="1457244000"/>
    <n v="1458190800"/>
    <b v="0"/>
    <x v="0"/>
    <s v="technology/web"/>
    <x v="2"/>
    <x v="2"/>
    <n v="1.1533745781777278"/>
    <x v="774"/>
  </r>
  <r>
    <n v="785"/>
    <s v="Peterson, Fletcher and Sanchez"/>
    <s v="Multi-channeled bi-directional moratorium"/>
    <x v="313"/>
    <n v="12939"/>
    <x v="1"/>
    <x v="78"/>
    <x v="2"/>
    <s v="AUD"/>
    <n v="1556341200"/>
    <n v="1559278800"/>
    <b v="0"/>
    <x v="1"/>
    <s v="film &amp; video/animation"/>
    <x v="4"/>
    <x v="10"/>
    <n v="1.9311940298507462"/>
    <x v="775"/>
  </r>
  <r>
    <n v="786"/>
    <s v="Smith-Brown"/>
    <s v="Object-based content-based ability"/>
    <x v="42"/>
    <n v="10946"/>
    <x v="1"/>
    <x v="512"/>
    <x v="6"/>
    <s v="EUR"/>
    <n v="1522126800"/>
    <n v="1522731600"/>
    <b v="0"/>
    <x v="1"/>
    <s v="music/jazz"/>
    <x v="1"/>
    <x v="17"/>
    <n v="7.2973333333333334"/>
    <x v="776"/>
  </r>
  <r>
    <n v="787"/>
    <s v="Vance-Glover"/>
    <s v="Progressive coherent secured line"/>
    <x v="394"/>
    <n v="60994"/>
    <x v="0"/>
    <x v="513"/>
    <x v="0"/>
    <s v="CAD"/>
    <n v="1305954000"/>
    <n v="1306731600"/>
    <b v="0"/>
    <x v="0"/>
    <s v="music/rock"/>
    <x v="1"/>
    <x v="1"/>
    <n v="0.99663398692810456"/>
    <x v="777"/>
  </r>
  <r>
    <n v="788"/>
    <s v="Joyce PLC"/>
    <s v="Synchronized directional capability"/>
    <x v="136"/>
    <n v="3174"/>
    <x v="2"/>
    <x v="249"/>
    <x v="1"/>
    <s v="USD"/>
    <n v="1350709200"/>
    <n v="1352527200"/>
    <b v="0"/>
    <x v="0"/>
    <s v="film &amp; video/animation"/>
    <x v="4"/>
    <x v="10"/>
    <n v="0.88166666666666671"/>
    <x v="778"/>
  </r>
  <r>
    <n v="789"/>
    <s v="Kennedy-Miller"/>
    <s v="Cross-platform composite migration"/>
    <x v="25"/>
    <n v="3351"/>
    <x v="0"/>
    <x v="430"/>
    <x v="1"/>
    <s v="USD"/>
    <n v="1401166800"/>
    <n v="1404363600"/>
    <b v="0"/>
    <x v="0"/>
    <s v="theater/plays"/>
    <x v="3"/>
    <x v="3"/>
    <n v="0.37233333333333335"/>
    <x v="779"/>
  </r>
  <r>
    <n v="790"/>
    <s v="White-Obrien"/>
    <s v="Operative local pricing structure"/>
    <x v="395"/>
    <n v="56774"/>
    <x v="3"/>
    <x v="260"/>
    <x v="1"/>
    <s v="USD"/>
    <n v="1266127200"/>
    <n v="1266645600"/>
    <b v="0"/>
    <x v="0"/>
    <s v="theater/plays"/>
    <x v="3"/>
    <x v="3"/>
    <n v="0.30540075309306081"/>
    <x v="780"/>
  </r>
  <r>
    <n v="791"/>
    <s v="Stafford, Hess and Raymond"/>
    <s v="Optional web-enabled extranet"/>
    <x v="118"/>
    <n v="540"/>
    <x v="0"/>
    <x v="514"/>
    <x v="1"/>
    <s v="USD"/>
    <n v="1481436000"/>
    <n v="1482818400"/>
    <b v="0"/>
    <x v="0"/>
    <s v="food/food trucks"/>
    <x v="0"/>
    <x v="0"/>
    <n v="0.25714285714285712"/>
    <x v="703"/>
  </r>
  <r>
    <n v="792"/>
    <s v="Jordan, Schneider and Hall"/>
    <s v="Reduced 6thgeneration intranet"/>
    <x v="22"/>
    <n v="680"/>
    <x v="0"/>
    <x v="243"/>
    <x v="1"/>
    <s v="USD"/>
    <n v="1372222800"/>
    <n v="1374642000"/>
    <b v="0"/>
    <x v="1"/>
    <s v="theater/plays"/>
    <x v="3"/>
    <x v="3"/>
    <n v="0.34"/>
    <x v="781"/>
  </r>
  <r>
    <n v="793"/>
    <s v="Rodriguez, Cox and Rodriguez"/>
    <s v="Networked disintermediate leverage"/>
    <x v="65"/>
    <n v="13045"/>
    <x v="1"/>
    <x v="483"/>
    <x v="5"/>
    <s v="CHF"/>
    <n v="1372136400"/>
    <n v="1372482000"/>
    <b v="0"/>
    <x v="0"/>
    <s v="publishing/nonfiction"/>
    <x v="5"/>
    <x v="9"/>
    <n v="11.859090909090909"/>
    <x v="782"/>
  </r>
  <r>
    <n v="794"/>
    <s v="Welch Inc"/>
    <s v="Optional optimal website"/>
    <x v="47"/>
    <n v="8276"/>
    <x v="1"/>
    <x v="460"/>
    <x v="1"/>
    <s v="USD"/>
    <n v="1513922400"/>
    <n v="1514959200"/>
    <b v="0"/>
    <x v="0"/>
    <s v="music/rock"/>
    <x v="1"/>
    <x v="1"/>
    <n v="1.2539393939393939"/>
    <x v="783"/>
  </r>
  <r>
    <n v="795"/>
    <s v="Vasquez Inc"/>
    <s v="Stand-alone asynchronous functionalities"/>
    <x v="143"/>
    <n v="1022"/>
    <x v="0"/>
    <x v="249"/>
    <x v="1"/>
    <s v="USD"/>
    <n v="1477976400"/>
    <n v="1478235600"/>
    <b v="0"/>
    <x v="0"/>
    <s v="film &amp; video/drama"/>
    <x v="4"/>
    <x v="6"/>
    <n v="0.14394366197183098"/>
    <x v="784"/>
  </r>
  <r>
    <n v="796"/>
    <s v="Freeman-Ferguson"/>
    <s v="Profound full-range open system"/>
    <x v="75"/>
    <n v="4275"/>
    <x v="0"/>
    <x v="373"/>
    <x v="1"/>
    <s v="USD"/>
    <n v="1407474000"/>
    <n v="1408078800"/>
    <b v="0"/>
    <x v="1"/>
    <s v="games/mobile games"/>
    <x v="6"/>
    <x v="20"/>
    <n v="0.54807692307692313"/>
    <x v="785"/>
  </r>
  <r>
    <n v="797"/>
    <s v="Houston, Moore and Rogers"/>
    <s v="Optional tangible utilization"/>
    <x v="4"/>
    <n v="8332"/>
    <x v="1"/>
    <x v="515"/>
    <x v="1"/>
    <s v="USD"/>
    <n v="1546149600"/>
    <n v="1548136800"/>
    <b v="0"/>
    <x v="0"/>
    <s v="technology/web"/>
    <x v="2"/>
    <x v="2"/>
    <n v="1.0963157894736841"/>
    <x v="786"/>
  </r>
  <r>
    <n v="798"/>
    <s v="Small-Fuentes"/>
    <s v="Seamless maximized product"/>
    <x v="74"/>
    <n v="6408"/>
    <x v="1"/>
    <x v="246"/>
    <x v="1"/>
    <s v="USD"/>
    <n v="1338440400"/>
    <n v="1340859600"/>
    <b v="0"/>
    <x v="1"/>
    <s v="theater/plays"/>
    <x v="3"/>
    <x v="3"/>
    <n v="1.8847058823529412"/>
    <x v="787"/>
  </r>
  <r>
    <n v="799"/>
    <s v="Reid-Day"/>
    <s v="Devolved tertiary time-frame"/>
    <x v="396"/>
    <n v="73522"/>
    <x v="0"/>
    <x v="516"/>
    <x v="4"/>
    <s v="GBP"/>
    <n v="1454133600"/>
    <n v="1454479200"/>
    <b v="0"/>
    <x v="0"/>
    <s v="theater/plays"/>
    <x v="3"/>
    <x v="3"/>
    <n v="0.87008284023668636"/>
    <x v="788"/>
  </r>
  <r>
    <n v="800"/>
    <s v="Wallace LLC"/>
    <s v="Centralized regional function"/>
    <x v="0"/>
    <n v="1"/>
    <x v="0"/>
    <x v="49"/>
    <x v="5"/>
    <s v="CHF"/>
    <n v="1434085200"/>
    <n v="1434430800"/>
    <b v="0"/>
    <x v="0"/>
    <s v="music/rock"/>
    <x v="1"/>
    <x v="1"/>
    <n v="0.01"/>
    <x v="100"/>
  </r>
  <r>
    <n v="801"/>
    <s v="Olson-Bishop"/>
    <s v="User-friendly high-level initiative"/>
    <x v="173"/>
    <n v="4667"/>
    <x v="1"/>
    <x v="88"/>
    <x v="1"/>
    <s v="USD"/>
    <n v="1577772000"/>
    <n v="1579672800"/>
    <b v="0"/>
    <x v="1"/>
    <s v="photography/photography books"/>
    <x v="7"/>
    <x v="14"/>
    <n v="2.0291304347826089"/>
    <x v="789"/>
  </r>
  <r>
    <n v="802"/>
    <s v="Rodriguez, Anderson and Porter"/>
    <s v="Reverse-engineered zero-defect infrastructure"/>
    <x v="8"/>
    <n v="12216"/>
    <x v="1"/>
    <x v="23"/>
    <x v="1"/>
    <s v="USD"/>
    <n v="1562216400"/>
    <n v="1562389200"/>
    <b v="0"/>
    <x v="0"/>
    <s v="photography/photography books"/>
    <x v="7"/>
    <x v="14"/>
    <n v="1.9703225806451612"/>
    <x v="790"/>
  </r>
  <r>
    <n v="803"/>
    <s v="Perez, Brown and Meyers"/>
    <s v="Stand-alone background customer loyalty"/>
    <x v="55"/>
    <n v="6527"/>
    <x v="1"/>
    <x v="517"/>
    <x v="1"/>
    <s v="USD"/>
    <n v="1548568800"/>
    <n v="1551506400"/>
    <b v="0"/>
    <x v="0"/>
    <s v="theater/plays"/>
    <x v="3"/>
    <x v="3"/>
    <n v="1.07"/>
    <x v="791"/>
  </r>
  <r>
    <n v="804"/>
    <s v="English-Mccullough"/>
    <s v="Business-focused discrete software"/>
    <x v="97"/>
    <n v="6987"/>
    <x v="1"/>
    <x v="205"/>
    <x v="1"/>
    <s v="USD"/>
    <n v="1514872800"/>
    <n v="1516600800"/>
    <b v="0"/>
    <x v="0"/>
    <s v="music/rock"/>
    <x v="1"/>
    <x v="1"/>
    <n v="2.6873076923076922"/>
    <x v="792"/>
  </r>
  <r>
    <n v="805"/>
    <s v="Smith-Nguyen"/>
    <s v="Advanced intermediate Graphic Interface"/>
    <x v="62"/>
    <n v="4932"/>
    <x v="0"/>
    <x v="109"/>
    <x v="2"/>
    <s v="AUD"/>
    <n v="1416031200"/>
    <n v="1420437600"/>
    <b v="0"/>
    <x v="0"/>
    <s v="film &amp; video/documentary"/>
    <x v="4"/>
    <x v="4"/>
    <n v="0.50845360824742269"/>
    <x v="793"/>
  </r>
  <r>
    <n v="806"/>
    <s v="Harmon-Madden"/>
    <s v="Adaptive holistic hub"/>
    <x v="31"/>
    <n v="8262"/>
    <x v="1"/>
    <x v="70"/>
    <x v="1"/>
    <s v="USD"/>
    <n v="1330927200"/>
    <n v="1332997200"/>
    <b v="0"/>
    <x v="1"/>
    <s v="film &amp; video/drama"/>
    <x v="4"/>
    <x v="6"/>
    <n v="11.802857142857142"/>
    <x v="794"/>
  </r>
  <r>
    <n v="807"/>
    <s v="Walker-Taylor"/>
    <s v="Automated uniform concept"/>
    <x v="31"/>
    <n v="1848"/>
    <x v="1"/>
    <x v="177"/>
    <x v="1"/>
    <s v="USD"/>
    <n v="1571115600"/>
    <n v="1574920800"/>
    <b v="0"/>
    <x v="1"/>
    <s v="theater/plays"/>
    <x v="3"/>
    <x v="3"/>
    <n v="2.64"/>
    <x v="795"/>
  </r>
  <r>
    <n v="808"/>
    <s v="Harris, Medina and Mitchell"/>
    <s v="Enhanced regional flexibility"/>
    <x v="5"/>
    <n v="1583"/>
    <x v="0"/>
    <x v="161"/>
    <x v="1"/>
    <s v="USD"/>
    <n v="1463461200"/>
    <n v="1464930000"/>
    <b v="0"/>
    <x v="0"/>
    <s v="food/food trucks"/>
    <x v="0"/>
    <x v="0"/>
    <n v="0.30442307692307691"/>
    <x v="796"/>
  </r>
  <r>
    <n v="809"/>
    <s v="Williams and Sons"/>
    <s v="Public-key bottom-line algorithm"/>
    <x v="397"/>
    <n v="88536"/>
    <x v="0"/>
    <x v="518"/>
    <x v="5"/>
    <s v="CHF"/>
    <n v="1344920400"/>
    <n v="1345006800"/>
    <b v="0"/>
    <x v="0"/>
    <s v="film &amp; video/documentary"/>
    <x v="4"/>
    <x v="4"/>
    <n v="0.62880681818181816"/>
    <x v="797"/>
  </r>
  <r>
    <n v="810"/>
    <s v="Ball-Fisher"/>
    <s v="Multi-layered intangible instruction set"/>
    <x v="330"/>
    <n v="12360"/>
    <x v="1"/>
    <x v="394"/>
    <x v="1"/>
    <s v="USD"/>
    <n v="1511848800"/>
    <n v="1512712800"/>
    <b v="0"/>
    <x v="1"/>
    <s v="theater/plays"/>
    <x v="3"/>
    <x v="3"/>
    <n v="1.9312499999999999"/>
    <x v="798"/>
  </r>
  <r>
    <n v="811"/>
    <s v="Page, Holt and Mack"/>
    <s v="Fundamental methodical emulation"/>
    <x v="398"/>
    <n v="71320"/>
    <x v="0"/>
    <x v="89"/>
    <x v="1"/>
    <s v="USD"/>
    <n v="1452319200"/>
    <n v="1452492000"/>
    <b v="0"/>
    <x v="1"/>
    <s v="games/video games"/>
    <x v="6"/>
    <x v="11"/>
    <n v="0.77102702702702708"/>
    <x v="799"/>
  </r>
  <r>
    <n v="812"/>
    <s v="Landry Group"/>
    <s v="Expanded value-added hardware"/>
    <x v="221"/>
    <n v="134640"/>
    <x v="1"/>
    <x v="519"/>
    <x v="0"/>
    <s v="CAD"/>
    <n v="1523854800"/>
    <n v="1524286800"/>
    <b v="0"/>
    <x v="0"/>
    <s v="publishing/nonfiction"/>
    <x v="5"/>
    <x v="9"/>
    <n v="2.2552763819095478"/>
    <x v="800"/>
  </r>
  <r>
    <n v="813"/>
    <s v="Buckley Group"/>
    <s v="Diverse high-level attitude"/>
    <x v="170"/>
    <n v="7661"/>
    <x v="1"/>
    <x v="520"/>
    <x v="1"/>
    <s v="USD"/>
    <n v="1346043600"/>
    <n v="1346907600"/>
    <b v="0"/>
    <x v="0"/>
    <s v="games/video games"/>
    <x v="6"/>
    <x v="11"/>
    <n v="2.3940625"/>
    <x v="801"/>
  </r>
  <r>
    <n v="814"/>
    <s v="Vincent PLC"/>
    <s v="Visionary 24hour analyzer"/>
    <x v="170"/>
    <n v="2950"/>
    <x v="0"/>
    <x v="521"/>
    <x v="3"/>
    <s v="DKK"/>
    <n v="1464325200"/>
    <n v="1464498000"/>
    <b v="0"/>
    <x v="1"/>
    <s v="music/rock"/>
    <x v="1"/>
    <x v="1"/>
    <n v="0.921875"/>
    <x v="802"/>
  </r>
  <r>
    <n v="815"/>
    <s v="Watson-Douglas"/>
    <s v="Centralized bandwidth-monitored leverage"/>
    <x v="25"/>
    <n v="11721"/>
    <x v="1"/>
    <x v="236"/>
    <x v="0"/>
    <s v="CAD"/>
    <n v="1511935200"/>
    <n v="1514181600"/>
    <b v="0"/>
    <x v="0"/>
    <s v="music/rock"/>
    <x v="1"/>
    <x v="1"/>
    <n v="1.3023333333333333"/>
    <x v="803"/>
  </r>
  <r>
    <n v="816"/>
    <s v="Jones, Casey and Jones"/>
    <s v="Ergonomic mission-critical moratorium"/>
    <x v="173"/>
    <n v="14150"/>
    <x v="1"/>
    <x v="221"/>
    <x v="1"/>
    <s v="USD"/>
    <n v="1392012000"/>
    <n v="1392184800"/>
    <b v="1"/>
    <x v="1"/>
    <s v="theater/plays"/>
    <x v="3"/>
    <x v="3"/>
    <n v="6.1521739130434785"/>
    <x v="804"/>
  </r>
  <r>
    <n v="817"/>
    <s v="Alvarez-Bauer"/>
    <s v="Front-line intermediate moderator"/>
    <x v="399"/>
    <n v="189192"/>
    <x v="1"/>
    <x v="522"/>
    <x v="6"/>
    <s v="EUR"/>
    <n v="1556946000"/>
    <n v="1559365200"/>
    <b v="0"/>
    <x v="1"/>
    <s v="publishing/nonfiction"/>
    <x v="5"/>
    <x v="9"/>
    <n v="3.687953216374269"/>
    <x v="805"/>
  </r>
  <r>
    <n v="818"/>
    <s v="Martinez LLC"/>
    <s v="Automated local secured line"/>
    <x v="31"/>
    <n v="7664"/>
    <x v="1"/>
    <x v="464"/>
    <x v="1"/>
    <s v="USD"/>
    <n v="1548050400"/>
    <n v="1549173600"/>
    <b v="0"/>
    <x v="1"/>
    <s v="theater/plays"/>
    <x v="3"/>
    <x v="3"/>
    <n v="10.948571428571428"/>
    <x v="806"/>
  </r>
  <r>
    <n v="819"/>
    <s v="Buck-Khan"/>
    <s v="Integrated bandwidth-monitored alliance"/>
    <x v="200"/>
    <n v="4509"/>
    <x v="0"/>
    <x v="523"/>
    <x v="1"/>
    <s v="USD"/>
    <n v="1353736800"/>
    <n v="1355032800"/>
    <b v="1"/>
    <x v="0"/>
    <s v="games/video games"/>
    <x v="6"/>
    <x v="11"/>
    <n v="0.50662921348314605"/>
    <x v="807"/>
  </r>
  <r>
    <n v="820"/>
    <s v="Valdez, Williams and Meyer"/>
    <s v="Cross-group heuristic forecast"/>
    <x v="42"/>
    <n v="12009"/>
    <x v="1"/>
    <x v="524"/>
    <x v="4"/>
    <s v="GBP"/>
    <n v="1532840400"/>
    <n v="1533963600"/>
    <b v="0"/>
    <x v="1"/>
    <s v="music/rock"/>
    <x v="1"/>
    <x v="1"/>
    <n v="8.0060000000000002"/>
    <x v="808"/>
  </r>
  <r>
    <n v="821"/>
    <s v="Alvarez-Andrews"/>
    <s v="Extended impactful secured line"/>
    <x v="70"/>
    <n v="14273"/>
    <x v="1"/>
    <x v="155"/>
    <x v="1"/>
    <s v="USD"/>
    <n v="1488261600"/>
    <n v="1489381200"/>
    <b v="0"/>
    <x v="0"/>
    <s v="film &amp; video/documentary"/>
    <x v="4"/>
    <x v="4"/>
    <n v="2.9128571428571428"/>
    <x v="809"/>
  </r>
  <r>
    <n v="822"/>
    <s v="Stewart and Sons"/>
    <s v="Distributed optimizing protocol"/>
    <x v="400"/>
    <n v="188982"/>
    <x v="1"/>
    <x v="525"/>
    <x v="1"/>
    <s v="USD"/>
    <n v="1393567200"/>
    <n v="1395032400"/>
    <b v="0"/>
    <x v="0"/>
    <s v="music/rock"/>
    <x v="1"/>
    <x v="1"/>
    <n v="3.4996666666666667"/>
    <x v="810"/>
  </r>
  <r>
    <n v="823"/>
    <s v="Dyer Inc"/>
    <s v="Secured well-modulated system engine"/>
    <x v="178"/>
    <n v="14640"/>
    <x v="1"/>
    <x v="526"/>
    <x v="1"/>
    <s v="USD"/>
    <n v="1410325200"/>
    <n v="1412485200"/>
    <b v="1"/>
    <x v="1"/>
    <s v="music/rock"/>
    <x v="1"/>
    <x v="1"/>
    <n v="3.5707317073170732"/>
    <x v="811"/>
  </r>
  <r>
    <n v="824"/>
    <s v="Anderson, Williams and Cox"/>
    <s v="Streamlined national benchmark"/>
    <x v="401"/>
    <n v="107516"/>
    <x v="1"/>
    <x v="527"/>
    <x v="1"/>
    <s v="USD"/>
    <n v="1276923600"/>
    <n v="1279688400"/>
    <b v="0"/>
    <x v="1"/>
    <s v="publishing/nonfiction"/>
    <x v="5"/>
    <x v="9"/>
    <n v="1.2648941176470587"/>
    <x v="812"/>
  </r>
  <r>
    <n v="825"/>
    <s v="Solomon PLC"/>
    <s v="Open-architected 24/7 infrastructure"/>
    <x v="136"/>
    <n v="13950"/>
    <x v="1"/>
    <x v="144"/>
    <x v="4"/>
    <s v="GBP"/>
    <n v="1500958800"/>
    <n v="1501995600"/>
    <b v="0"/>
    <x v="0"/>
    <s v="film &amp; video/shorts"/>
    <x v="4"/>
    <x v="12"/>
    <n v="3.875"/>
    <x v="813"/>
  </r>
  <r>
    <n v="826"/>
    <s v="Miller-Hubbard"/>
    <s v="Digitized 6thgeneration Local Area Network"/>
    <x v="54"/>
    <n v="12797"/>
    <x v="1"/>
    <x v="346"/>
    <x v="1"/>
    <s v="USD"/>
    <n v="1292220000"/>
    <n v="1294639200"/>
    <b v="0"/>
    <x v="1"/>
    <s v="theater/plays"/>
    <x v="3"/>
    <x v="3"/>
    <n v="4.5703571428571426"/>
    <x v="814"/>
  </r>
  <r>
    <n v="827"/>
    <s v="Miranda, Martinez and Lowery"/>
    <s v="Innovative actuating artificial intelligence"/>
    <x v="173"/>
    <n v="6134"/>
    <x v="1"/>
    <x v="172"/>
    <x v="2"/>
    <s v="AUD"/>
    <n v="1304398800"/>
    <n v="1305435600"/>
    <b v="0"/>
    <x v="1"/>
    <s v="film &amp; video/drama"/>
    <x v="4"/>
    <x v="6"/>
    <n v="2.6669565217391304"/>
    <x v="815"/>
  </r>
  <r>
    <n v="828"/>
    <s v="Munoz, Cherry and Bell"/>
    <s v="Cross-platform reciprocal budgetary management"/>
    <x v="143"/>
    <n v="4899"/>
    <x v="0"/>
    <x v="131"/>
    <x v="1"/>
    <s v="USD"/>
    <n v="1535432400"/>
    <n v="1537592400"/>
    <b v="0"/>
    <x v="0"/>
    <s v="theater/plays"/>
    <x v="3"/>
    <x v="3"/>
    <n v="0.69"/>
    <x v="816"/>
  </r>
  <r>
    <n v="829"/>
    <s v="Baker-Higgins"/>
    <s v="Vision-oriented scalable portal"/>
    <x v="103"/>
    <n v="4929"/>
    <x v="0"/>
    <x v="110"/>
    <x v="1"/>
    <s v="USD"/>
    <n v="1433826000"/>
    <n v="1435122000"/>
    <b v="0"/>
    <x v="0"/>
    <s v="theater/plays"/>
    <x v="3"/>
    <x v="3"/>
    <n v="0.51343749999999999"/>
    <x v="817"/>
  </r>
  <r>
    <n v="830"/>
    <s v="Johnson, Turner and Carroll"/>
    <s v="Persevering zero administration knowledge user"/>
    <x v="319"/>
    <n v="1424"/>
    <x v="0"/>
    <x v="528"/>
    <x v="1"/>
    <s v="USD"/>
    <n v="1514959200"/>
    <n v="1520056800"/>
    <b v="0"/>
    <x v="0"/>
    <s v="theater/plays"/>
    <x v="3"/>
    <x v="3"/>
    <n v="1.1710526315789473E-2"/>
    <x v="818"/>
  </r>
  <r>
    <n v="831"/>
    <s v="Ward PLC"/>
    <s v="Front-line bottom-line Graphic Interface"/>
    <x v="402"/>
    <n v="105817"/>
    <x v="1"/>
    <x v="529"/>
    <x v="1"/>
    <s v="USD"/>
    <n v="1332738000"/>
    <n v="1335675600"/>
    <b v="0"/>
    <x v="0"/>
    <s v="photography/photography books"/>
    <x v="7"/>
    <x v="14"/>
    <n v="1.089773429454171"/>
    <x v="819"/>
  </r>
  <r>
    <n v="832"/>
    <s v="Bradley, Beck and Mayo"/>
    <s v="Synergized fault-tolerant hierarchy"/>
    <x v="403"/>
    <n v="136156"/>
    <x v="1"/>
    <x v="265"/>
    <x v="3"/>
    <s v="DKK"/>
    <n v="1445490000"/>
    <n v="1448431200"/>
    <b v="1"/>
    <x v="0"/>
    <s v="publishing/translations"/>
    <x v="5"/>
    <x v="18"/>
    <n v="3.1517592592592591"/>
    <x v="820"/>
  </r>
  <r>
    <n v="833"/>
    <s v="Levine, Martin and Hernandez"/>
    <s v="Expanded asynchronous groupware"/>
    <x v="85"/>
    <n v="10723"/>
    <x v="1"/>
    <x v="34"/>
    <x v="3"/>
    <s v="DKK"/>
    <n v="1297663200"/>
    <n v="1298613600"/>
    <b v="0"/>
    <x v="0"/>
    <s v="publishing/translations"/>
    <x v="5"/>
    <x v="18"/>
    <n v="1.5769117647058823"/>
    <x v="821"/>
  </r>
  <r>
    <n v="834"/>
    <s v="Gallegos, Wagner and Gaines"/>
    <s v="Expanded fault-tolerant emulation"/>
    <x v="190"/>
    <n v="11228"/>
    <x v="1"/>
    <x v="530"/>
    <x v="1"/>
    <s v="USD"/>
    <n v="1371963600"/>
    <n v="1372482000"/>
    <b v="0"/>
    <x v="0"/>
    <s v="theater/plays"/>
    <x v="3"/>
    <x v="3"/>
    <n v="1.5380821917808218"/>
    <x v="822"/>
  </r>
  <r>
    <n v="835"/>
    <s v="Hodges, Smith and Kelly"/>
    <s v="Future-proofed 24hour model"/>
    <x v="404"/>
    <n v="77355"/>
    <x v="0"/>
    <x v="531"/>
    <x v="1"/>
    <s v="USD"/>
    <n v="1425103200"/>
    <n v="1425621600"/>
    <b v="0"/>
    <x v="0"/>
    <s v="technology/web"/>
    <x v="2"/>
    <x v="2"/>
    <n v="0.89738979118329465"/>
    <x v="823"/>
  </r>
  <r>
    <n v="836"/>
    <s v="Macias Inc"/>
    <s v="Optimized didactic intranet"/>
    <x v="32"/>
    <n v="6086"/>
    <x v="0"/>
    <x v="115"/>
    <x v="1"/>
    <s v="USD"/>
    <n v="1265349600"/>
    <n v="1266300000"/>
    <b v="0"/>
    <x v="0"/>
    <s v="music/indie rock"/>
    <x v="1"/>
    <x v="7"/>
    <n v="0.75135802469135804"/>
    <x v="824"/>
  </r>
  <r>
    <n v="837"/>
    <s v="Cook-Ortiz"/>
    <s v="Right-sized dedicated standardization"/>
    <x v="405"/>
    <n v="150960"/>
    <x v="1"/>
    <x v="532"/>
    <x v="1"/>
    <s v="USD"/>
    <n v="1301202000"/>
    <n v="1305867600"/>
    <b v="0"/>
    <x v="0"/>
    <s v="music/jazz"/>
    <x v="1"/>
    <x v="17"/>
    <n v="8.5288135593220336"/>
    <x v="825"/>
  </r>
  <r>
    <n v="838"/>
    <s v="Jordan-Fischer"/>
    <s v="Vision-oriented high-level extranet"/>
    <x v="330"/>
    <n v="8890"/>
    <x v="1"/>
    <x v="210"/>
    <x v="1"/>
    <s v="USD"/>
    <n v="1538024400"/>
    <n v="1538802000"/>
    <b v="0"/>
    <x v="0"/>
    <s v="theater/plays"/>
    <x v="3"/>
    <x v="3"/>
    <n v="1.3890625000000001"/>
    <x v="826"/>
  </r>
  <r>
    <n v="839"/>
    <s v="Pierce-Ramirez"/>
    <s v="Organized scalable initiative"/>
    <x v="106"/>
    <n v="14644"/>
    <x v="1"/>
    <x v="144"/>
    <x v="1"/>
    <s v="USD"/>
    <n v="1395032400"/>
    <n v="1398920400"/>
    <b v="0"/>
    <x v="1"/>
    <s v="film &amp; video/documentary"/>
    <x v="4"/>
    <x v="4"/>
    <n v="1.9018181818181819"/>
    <x v="827"/>
  </r>
  <r>
    <n v="840"/>
    <s v="Howell and Sons"/>
    <s v="Enhanced regional moderator"/>
    <x v="406"/>
    <n v="116583"/>
    <x v="1"/>
    <x v="533"/>
    <x v="1"/>
    <s v="USD"/>
    <n v="1405486800"/>
    <n v="1405659600"/>
    <b v="0"/>
    <x v="1"/>
    <s v="theater/plays"/>
    <x v="3"/>
    <x v="3"/>
    <n v="1.0024333619948409"/>
    <x v="828"/>
  </r>
  <r>
    <n v="841"/>
    <s v="Garcia, Dunn and Richardson"/>
    <s v="Automated even-keeled emulation"/>
    <x v="14"/>
    <n v="12991"/>
    <x v="1"/>
    <x v="287"/>
    <x v="1"/>
    <s v="USD"/>
    <n v="1455861600"/>
    <n v="1457244000"/>
    <b v="0"/>
    <x v="0"/>
    <s v="technology/web"/>
    <x v="2"/>
    <x v="2"/>
    <n v="1.4275824175824177"/>
    <x v="829"/>
  </r>
  <r>
    <n v="842"/>
    <s v="Lawson and Sons"/>
    <s v="Reverse-engineered multi-tasking product"/>
    <x v="42"/>
    <n v="8447"/>
    <x v="1"/>
    <x v="227"/>
    <x v="6"/>
    <s v="EUR"/>
    <n v="1529038800"/>
    <n v="1529298000"/>
    <b v="0"/>
    <x v="0"/>
    <s v="technology/wearables"/>
    <x v="2"/>
    <x v="8"/>
    <n v="5.6313333333333331"/>
    <x v="830"/>
  </r>
  <r>
    <n v="843"/>
    <s v="Porter-Hicks"/>
    <s v="De-engineered next generation parallelism"/>
    <x v="35"/>
    <n v="2703"/>
    <x v="0"/>
    <x v="254"/>
    <x v="1"/>
    <s v="USD"/>
    <n v="1535259600"/>
    <n v="1535778000"/>
    <b v="0"/>
    <x v="0"/>
    <s v="photography/photography books"/>
    <x v="7"/>
    <x v="14"/>
    <n v="0.30715909090909088"/>
    <x v="831"/>
  </r>
  <r>
    <n v="844"/>
    <s v="Rodriguez-Hansen"/>
    <s v="Intuitive cohesive groupware"/>
    <x v="35"/>
    <n v="8747"/>
    <x v="3"/>
    <x v="115"/>
    <x v="1"/>
    <s v="USD"/>
    <n v="1327212000"/>
    <n v="1327471200"/>
    <b v="0"/>
    <x v="0"/>
    <s v="film &amp; video/documentary"/>
    <x v="4"/>
    <x v="4"/>
    <n v="0.99397727272727276"/>
    <x v="832"/>
  </r>
  <r>
    <n v="845"/>
    <s v="Williams LLC"/>
    <s v="Up-sized high-level access"/>
    <x v="407"/>
    <n v="138087"/>
    <x v="1"/>
    <x v="534"/>
    <x v="4"/>
    <s v="GBP"/>
    <n v="1526360400"/>
    <n v="1529557200"/>
    <b v="0"/>
    <x v="0"/>
    <s v="technology/web"/>
    <x v="2"/>
    <x v="2"/>
    <n v="1.9754935622317598"/>
    <x v="833"/>
  </r>
  <r>
    <n v="846"/>
    <s v="Cooper, Stanley and Bryant"/>
    <s v="Phased empowering success"/>
    <x v="67"/>
    <n v="5085"/>
    <x v="1"/>
    <x v="44"/>
    <x v="1"/>
    <s v="USD"/>
    <n v="1532149200"/>
    <n v="1535259600"/>
    <b v="1"/>
    <x v="1"/>
    <s v="technology/web"/>
    <x v="2"/>
    <x v="2"/>
    <n v="5.085"/>
    <x v="834"/>
  </r>
  <r>
    <n v="847"/>
    <s v="Miller, Glenn and Adams"/>
    <s v="Distributed actuating project"/>
    <x v="53"/>
    <n v="11174"/>
    <x v="1"/>
    <x v="460"/>
    <x v="1"/>
    <s v="USD"/>
    <n v="1515304800"/>
    <n v="1515564000"/>
    <b v="0"/>
    <x v="0"/>
    <s v="food/food trucks"/>
    <x v="0"/>
    <x v="0"/>
    <n v="2.3774468085106384"/>
    <x v="835"/>
  </r>
  <r>
    <n v="848"/>
    <s v="Cole, Salazar and Moreno"/>
    <s v="Robust motivating orchestration"/>
    <x v="170"/>
    <n v="10831"/>
    <x v="1"/>
    <x v="535"/>
    <x v="1"/>
    <s v="USD"/>
    <n v="1276318800"/>
    <n v="1277096400"/>
    <b v="0"/>
    <x v="0"/>
    <s v="film &amp; video/drama"/>
    <x v="4"/>
    <x v="6"/>
    <n v="3.3846875000000001"/>
    <x v="836"/>
  </r>
  <r>
    <n v="849"/>
    <s v="Jones-Ryan"/>
    <s v="Vision-oriented uniform instruction set"/>
    <x v="313"/>
    <n v="8917"/>
    <x v="1"/>
    <x v="253"/>
    <x v="1"/>
    <s v="USD"/>
    <n v="1328767200"/>
    <n v="1329026400"/>
    <b v="0"/>
    <x v="1"/>
    <s v="music/indie rock"/>
    <x v="1"/>
    <x v="7"/>
    <n v="1.3308955223880596"/>
    <x v="837"/>
  </r>
  <r>
    <n v="850"/>
    <s v="Hood, Perez and Meadows"/>
    <s v="Cross-group upward-trending hierarchy"/>
    <x v="0"/>
    <n v="1"/>
    <x v="0"/>
    <x v="49"/>
    <x v="1"/>
    <s v="USD"/>
    <n v="1321682400"/>
    <n v="1322978400"/>
    <b v="1"/>
    <x v="0"/>
    <s v="music/rock"/>
    <x v="1"/>
    <x v="1"/>
    <n v="0.01"/>
    <x v="100"/>
  </r>
  <r>
    <n v="851"/>
    <s v="Bright and Sons"/>
    <s v="Object-based needs-based info-mediaries"/>
    <x v="46"/>
    <n v="12468"/>
    <x v="1"/>
    <x v="415"/>
    <x v="1"/>
    <s v="USD"/>
    <n v="1335934800"/>
    <n v="1338786000"/>
    <b v="0"/>
    <x v="0"/>
    <s v="music/electric music"/>
    <x v="1"/>
    <x v="5"/>
    <n v="2.0779999999999998"/>
    <x v="838"/>
  </r>
  <r>
    <n v="852"/>
    <s v="Brady Ltd"/>
    <s v="Open-source reciprocal standardization"/>
    <x v="70"/>
    <n v="2505"/>
    <x v="0"/>
    <x v="249"/>
    <x v="1"/>
    <s v="USD"/>
    <n v="1310792400"/>
    <n v="1311656400"/>
    <b v="0"/>
    <x v="1"/>
    <s v="games/video games"/>
    <x v="6"/>
    <x v="11"/>
    <n v="0.51122448979591839"/>
    <x v="839"/>
  </r>
  <r>
    <n v="853"/>
    <s v="Collier LLC"/>
    <s v="Secured well-modulated projection"/>
    <x v="408"/>
    <n v="111502"/>
    <x v="1"/>
    <x v="50"/>
    <x v="0"/>
    <s v="CAD"/>
    <n v="1308546000"/>
    <n v="1308978000"/>
    <b v="0"/>
    <x v="1"/>
    <s v="music/indie rock"/>
    <x v="1"/>
    <x v="7"/>
    <n v="6.5205847953216374"/>
    <x v="840"/>
  </r>
  <r>
    <n v="854"/>
    <s v="Campbell, Thomas and Obrien"/>
    <s v="Multi-channeled secondary middleware"/>
    <x v="409"/>
    <n v="194309"/>
    <x v="1"/>
    <x v="536"/>
    <x v="0"/>
    <s v="CAD"/>
    <n v="1574056800"/>
    <n v="1576389600"/>
    <b v="0"/>
    <x v="0"/>
    <s v="publishing/fiction"/>
    <x v="5"/>
    <x v="13"/>
    <n v="1.1363099415204678"/>
    <x v="841"/>
  </r>
  <r>
    <n v="855"/>
    <s v="Moses-Terry"/>
    <s v="Horizontal clear-thinking framework"/>
    <x v="410"/>
    <n v="23956"/>
    <x v="1"/>
    <x v="15"/>
    <x v="2"/>
    <s v="AUD"/>
    <n v="1308373200"/>
    <n v="1311051600"/>
    <b v="0"/>
    <x v="0"/>
    <s v="theater/plays"/>
    <x v="3"/>
    <x v="3"/>
    <n v="1.0237606837606839"/>
    <x v="842"/>
  </r>
  <r>
    <n v="856"/>
    <s v="Williams and Sons"/>
    <s v="Profound composite core"/>
    <x v="166"/>
    <n v="8558"/>
    <x v="1"/>
    <x v="1"/>
    <x v="1"/>
    <s v="USD"/>
    <n v="1335243600"/>
    <n v="1336712400"/>
    <b v="0"/>
    <x v="0"/>
    <s v="food/food trucks"/>
    <x v="0"/>
    <x v="0"/>
    <n v="3.5658333333333334"/>
    <x v="843"/>
  </r>
  <r>
    <n v="857"/>
    <s v="Miranda, Gray and Hale"/>
    <s v="Programmable disintermediate matrices"/>
    <x v="98"/>
    <n v="7413"/>
    <x v="1"/>
    <x v="537"/>
    <x v="5"/>
    <s v="CHF"/>
    <n v="1328421600"/>
    <n v="1330408800"/>
    <b v="1"/>
    <x v="0"/>
    <s v="film &amp; video/shorts"/>
    <x v="4"/>
    <x v="12"/>
    <n v="1.3986792452830188"/>
    <x v="844"/>
  </r>
  <r>
    <n v="858"/>
    <s v="Ayala, Crawford and Taylor"/>
    <s v="Realigned 5thgeneration knowledge user"/>
    <x v="220"/>
    <n v="2778"/>
    <x v="0"/>
    <x v="164"/>
    <x v="1"/>
    <s v="USD"/>
    <n v="1524286800"/>
    <n v="1524891600"/>
    <b v="1"/>
    <x v="0"/>
    <s v="food/food trucks"/>
    <x v="0"/>
    <x v="0"/>
    <n v="0.69450000000000001"/>
    <x v="845"/>
  </r>
  <r>
    <n v="859"/>
    <s v="Martinez Ltd"/>
    <s v="Multi-layered upward-trending groupware"/>
    <x v="190"/>
    <n v="2594"/>
    <x v="0"/>
    <x v="377"/>
    <x v="1"/>
    <s v="USD"/>
    <n v="1362117600"/>
    <n v="1363669200"/>
    <b v="0"/>
    <x v="1"/>
    <s v="theater/plays"/>
    <x v="3"/>
    <x v="3"/>
    <n v="0.35534246575342465"/>
    <x v="846"/>
  </r>
  <r>
    <n v="860"/>
    <s v="Lee PLC"/>
    <s v="Re-contextualized leadingedge firmware"/>
    <x v="22"/>
    <n v="5033"/>
    <x v="1"/>
    <x v="167"/>
    <x v="1"/>
    <s v="USD"/>
    <n v="1550556000"/>
    <n v="1551420000"/>
    <b v="0"/>
    <x v="1"/>
    <s v="technology/wearables"/>
    <x v="2"/>
    <x v="8"/>
    <n v="2.5165000000000002"/>
    <x v="847"/>
  </r>
  <r>
    <n v="861"/>
    <s v="Young, Ramsey and Powell"/>
    <s v="Devolved disintermediate analyzer"/>
    <x v="35"/>
    <n v="9317"/>
    <x v="1"/>
    <x v="25"/>
    <x v="1"/>
    <s v="USD"/>
    <n v="1269147600"/>
    <n v="1269838800"/>
    <b v="0"/>
    <x v="0"/>
    <s v="theater/plays"/>
    <x v="3"/>
    <x v="3"/>
    <n v="1.0587500000000001"/>
    <x v="848"/>
  </r>
  <r>
    <n v="862"/>
    <s v="Lewis and Sons"/>
    <s v="Profound disintermediate open system"/>
    <x v="26"/>
    <n v="6560"/>
    <x v="1"/>
    <x v="72"/>
    <x v="1"/>
    <s v="USD"/>
    <n v="1312174800"/>
    <n v="1312520400"/>
    <b v="0"/>
    <x v="0"/>
    <s v="theater/plays"/>
    <x v="3"/>
    <x v="3"/>
    <n v="1.8742857142857143"/>
    <x v="849"/>
  </r>
  <r>
    <n v="863"/>
    <s v="Davis-Johnson"/>
    <s v="Automated reciprocal protocol"/>
    <x v="1"/>
    <n v="5415"/>
    <x v="1"/>
    <x v="538"/>
    <x v="1"/>
    <s v="USD"/>
    <n v="1434517200"/>
    <n v="1436504400"/>
    <b v="0"/>
    <x v="1"/>
    <s v="film &amp; video/television"/>
    <x v="4"/>
    <x v="19"/>
    <n v="3.8678571428571429"/>
    <x v="850"/>
  </r>
  <r>
    <n v="864"/>
    <s v="Stevenson-Thompson"/>
    <s v="Automated static workforce"/>
    <x v="3"/>
    <n v="14577"/>
    <x v="1"/>
    <x v="503"/>
    <x v="1"/>
    <s v="USD"/>
    <n v="1471582800"/>
    <n v="1472014800"/>
    <b v="0"/>
    <x v="0"/>
    <s v="film &amp; video/shorts"/>
    <x v="4"/>
    <x v="12"/>
    <n v="3.4707142857142856"/>
    <x v="851"/>
  </r>
  <r>
    <n v="865"/>
    <s v="Ellis, Smith and Armstrong"/>
    <s v="Horizontal attitude-oriented help-desk"/>
    <x v="411"/>
    <n v="150515"/>
    <x v="1"/>
    <x v="539"/>
    <x v="1"/>
    <s v="USD"/>
    <n v="1410757200"/>
    <n v="1411534800"/>
    <b v="0"/>
    <x v="0"/>
    <s v="theater/plays"/>
    <x v="3"/>
    <x v="3"/>
    <n v="1.8582098765432098"/>
    <x v="852"/>
  </r>
  <r>
    <n v="866"/>
    <s v="Jackson-Brown"/>
    <s v="Versatile 5thgeneration matrices"/>
    <x v="412"/>
    <n v="79045"/>
    <x v="3"/>
    <x v="540"/>
    <x v="1"/>
    <s v="USD"/>
    <n v="1304830800"/>
    <n v="1304917200"/>
    <b v="0"/>
    <x v="0"/>
    <s v="photography/photography books"/>
    <x v="7"/>
    <x v="14"/>
    <n v="0.43241247264770238"/>
    <x v="853"/>
  </r>
  <r>
    <n v="867"/>
    <s v="Kane, Pruitt and Rivera"/>
    <s v="Cross-platform next generation service-desk"/>
    <x v="73"/>
    <n v="7797"/>
    <x v="1"/>
    <x v="402"/>
    <x v="1"/>
    <s v="USD"/>
    <n v="1539061200"/>
    <n v="1539579600"/>
    <b v="0"/>
    <x v="0"/>
    <s v="food/food trucks"/>
    <x v="0"/>
    <x v="0"/>
    <n v="1.6243749999999999"/>
    <x v="854"/>
  </r>
  <r>
    <n v="868"/>
    <s v="Wood, Buckley and Meza"/>
    <s v="Front-line web-enabled installation"/>
    <x v="260"/>
    <n v="12939"/>
    <x v="1"/>
    <x v="105"/>
    <x v="1"/>
    <s v="USD"/>
    <n v="1381554000"/>
    <n v="1382504400"/>
    <b v="0"/>
    <x v="0"/>
    <s v="theater/plays"/>
    <x v="3"/>
    <x v="3"/>
    <n v="1.8484285714285715"/>
    <x v="855"/>
  </r>
  <r>
    <n v="869"/>
    <s v="Brown-Williams"/>
    <s v="Multi-channeled responsive product"/>
    <x v="413"/>
    <n v="38376"/>
    <x v="0"/>
    <x v="541"/>
    <x v="1"/>
    <s v="USD"/>
    <n v="1277096400"/>
    <n v="1278306000"/>
    <b v="0"/>
    <x v="0"/>
    <s v="film &amp; video/drama"/>
    <x v="4"/>
    <x v="6"/>
    <n v="0.23703520691785052"/>
    <x v="856"/>
  </r>
  <r>
    <n v="870"/>
    <s v="Hansen-Austin"/>
    <s v="Adaptive demand-driven encryption"/>
    <x v="106"/>
    <n v="6920"/>
    <x v="0"/>
    <x v="246"/>
    <x v="1"/>
    <s v="USD"/>
    <n v="1440392400"/>
    <n v="1442552400"/>
    <b v="0"/>
    <x v="0"/>
    <s v="theater/plays"/>
    <x v="3"/>
    <x v="3"/>
    <n v="0.89870129870129867"/>
    <x v="857"/>
  </r>
  <r>
    <n v="871"/>
    <s v="Santana-George"/>
    <s v="Re-engineered client-driven knowledge user"/>
    <x v="414"/>
    <n v="194912"/>
    <x v="1"/>
    <x v="542"/>
    <x v="1"/>
    <s v="USD"/>
    <n v="1509512400"/>
    <n v="1511071200"/>
    <b v="0"/>
    <x v="1"/>
    <s v="theater/plays"/>
    <x v="3"/>
    <x v="3"/>
    <n v="2.7260419580419581"/>
    <x v="858"/>
  </r>
  <r>
    <n v="872"/>
    <s v="Davis LLC"/>
    <s v="Compatible logistical paradigm"/>
    <x v="53"/>
    <n v="7992"/>
    <x v="1"/>
    <x v="543"/>
    <x v="2"/>
    <s v="AUD"/>
    <n v="1535950800"/>
    <n v="1536382800"/>
    <b v="0"/>
    <x v="0"/>
    <s v="film &amp; video/science fiction"/>
    <x v="4"/>
    <x v="22"/>
    <n v="1.7004255319148935"/>
    <x v="859"/>
  </r>
  <r>
    <n v="873"/>
    <s v="Vazquez, Ochoa and Clark"/>
    <s v="Intuitive value-added installation"/>
    <x v="369"/>
    <n v="79268"/>
    <x v="1"/>
    <x v="544"/>
    <x v="1"/>
    <s v="USD"/>
    <n v="1389160800"/>
    <n v="1389592800"/>
    <b v="0"/>
    <x v="0"/>
    <s v="photography/photography books"/>
    <x v="7"/>
    <x v="14"/>
    <n v="1.8828503562945369"/>
    <x v="860"/>
  </r>
  <r>
    <n v="874"/>
    <s v="Chung-Nguyen"/>
    <s v="Managed discrete parallelism"/>
    <x v="415"/>
    <n v="139468"/>
    <x v="1"/>
    <x v="545"/>
    <x v="1"/>
    <s v="USD"/>
    <n v="1271998800"/>
    <n v="1275282000"/>
    <b v="0"/>
    <x v="1"/>
    <s v="photography/photography books"/>
    <x v="7"/>
    <x v="14"/>
    <n v="3.4693532338308457"/>
    <x v="861"/>
  </r>
  <r>
    <n v="875"/>
    <s v="Mueller-Harmon"/>
    <s v="Implemented tangible approach"/>
    <x v="58"/>
    <n v="5465"/>
    <x v="0"/>
    <x v="109"/>
    <x v="1"/>
    <s v="USD"/>
    <n v="1294898400"/>
    <n v="1294984800"/>
    <b v="0"/>
    <x v="0"/>
    <s v="music/rock"/>
    <x v="1"/>
    <x v="1"/>
    <n v="0.6917721518987342"/>
    <x v="862"/>
  </r>
  <r>
    <n v="876"/>
    <s v="Dixon, Perez and Banks"/>
    <s v="Re-engineered encompassing definition"/>
    <x v="111"/>
    <n v="2111"/>
    <x v="0"/>
    <x v="176"/>
    <x v="0"/>
    <s v="CAD"/>
    <n v="1559970000"/>
    <n v="1562043600"/>
    <b v="0"/>
    <x v="0"/>
    <s v="photography/photography books"/>
    <x v="7"/>
    <x v="14"/>
    <n v="0.25433734939759034"/>
    <x v="863"/>
  </r>
  <r>
    <n v="877"/>
    <s v="Estrada Group"/>
    <s v="Multi-lateral uniform collaboration"/>
    <x v="416"/>
    <n v="126628"/>
    <x v="0"/>
    <x v="546"/>
    <x v="1"/>
    <s v="USD"/>
    <n v="1469509200"/>
    <n v="1469595600"/>
    <b v="0"/>
    <x v="0"/>
    <s v="food/food trucks"/>
    <x v="0"/>
    <x v="0"/>
    <n v="0.77400977995110021"/>
    <x v="864"/>
  </r>
  <r>
    <n v="878"/>
    <s v="Lutz Group"/>
    <s v="Enterprise-wide foreground paradigm"/>
    <x v="50"/>
    <n v="1012"/>
    <x v="0"/>
    <x v="65"/>
    <x v="6"/>
    <s v="EUR"/>
    <n v="1579068000"/>
    <n v="1581141600"/>
    <b v="0"/>
    <x v="0"/>
    <s v="music/metal"/>
    <x v="1"/>
    <x v="16"/>
    <n v="0.37481481481481482"/>
    <x v="865"/>
  </r>
  <r>
    <n v="879"/>
    <s v="Ortiz Inc"/>
    <s v="Stand-alone incremental parallelism"/>
    <x v="67"/>
    <n v="5438"/>
    <x v="1"/>
    <x v="4"/>
    <x v="1"/>
    <s v="USD"/>
    <n v="1487743200"/>
    <n v="1488520800"/>
    <b v="0"/>
    <x v="0"/>
    <s v="publishing/nonfiction"/>
    <x v="5"/>
    <x v="9"/>
    <n v="5.4379999999999997"/>
    <x v="866"/>
  </r>
  <r>
    <n v="880"/>
    <s v="Craig, Ellis and Miller"/>
    <s v="Persevering 5thgeneration throughput"/>
    <x v="396"/>
    <n v="193101"/>
    <x v="1"/>
    <x v="547"/>
    <x v="1"/>
    <s v="USD"/>
    <n v="1563685200"/>
    <n v="1563858000"/>
    <b v="0"/>
    <x v="0"/>
    <s v="music/electric music"/>
    <x v="1"/>
    <x v="5"/>
    <n v="2.2852189349112426"/>
    <x v="867"/>
  </r>
  <r>
    <n v="881"/>
    <s v="Charles Inc"/>
    <s v="Implemented object-oriented synergy"/>
    <x v="417"/>
    <n v="31665"/>
    <x v="0"/>
    <x v="15"/>
    <x v="1"/>
    <s v="USD"/>
    <n v="1436418000"/>
    <n v="1438923600"/>
    <b v="0"/>
    <x v="1"/>
    <s v="theater/plays"/>
    <x v="3"/>
    <x v="3"/>
    <n v="0.38948339483394834"/>
    <x v="868"/>
  </r>
  <r>
    <n v="882"/>
    <s v="White-Rosario"/>
    <s v="Balanced demand-driven definition"/>
    <x v="126"/>
    <n v="2960"/>
    <x v="1"/>
    <x v="175"/>
    <x v="1"/>
    <s v="USD"/>
    <n v="1421820000"/>
    <n v="1422165600"/>
    <b v="0"/>
    <x v="0"/>
    <s v="theater/plays"/>
    <x v="3"/>
    <x v="3"/>
    <n v="3.7"/>
    <x v="869"/>
  </r>
  <r>
    <n v="883"/>
    <s v="Simmons-Villarreal"/>
    <s v="Customer-focused mobile Graphic Interface"/>
    <x v="74"/>
    <n v="8089"/>
    <x v="1"/>
    <x v="548"/>
    <x v="1"/>
    <s v="USD"/>
    <n v="1274763600"/>
    <n v="1277874000"/>
    <b v="0"/>
    <x v="0"/>
    <s v="film &amp; video/shorts"/>
    <x v="4"/>
    <x v="12"/>
    <n v="2.3791176470588233"/>
    <x v="870"/>
  </r>
  <r>
    <n v="884"/>
    <s v="Strickland Group"/>
    <s v="Horizontal secondary interface"/>
    <x v="418"/>
    <n v="109374"/>
    <x v="0"/>
    <x v="549"/>
    <x v="1"/>
    <s v="USD"/>
    <n v="1399179600"/>
    <n v="1399352400"/>
    <b v="0"/>
    <x v="1"/>
    <s v="theater/plays"/>
    <x v="3"/>
    <x v="3"/>
    <n v="0.64036299765807958"/>
    <x v="871"/>
  </r>
  <r>
    <n v="885"/>
    <s v="Lynch Ltd"/>
    <s v="Virtual analyzing collaboration"/>
    <x v="37"/>
    <n v="2129"/>
    <x v="1"/>
    <x v="550"/>
    <x v="1"/>
    <s v="USD"/>
    <n v="1275800400"/>
    <n v="1279083600"/>
    <b v="0"/>
    <x v="0"/>
    <s v="theater/plays"/>
    <x v="3"/>
    <x v="3"/>
    <n v="1.1827777777777777"/>
    <x v="872"/>
  </r>
  <r>
    <n v="886"/>
    <s v="Sanders LLC"/>
    <s v="Multi-tiered explicit focus group"/>
    <x v="419"/>
    <n v="127745"/>
    <x v="0"/>
    <x v="551"/>
    <x v="1"/>
    <s v="USD"/>
    <n v="1282798800"/>
    <n v="1284354000"/>
    <b v="0"/>
    <x v="0"/>
    <s v="music/indie rock"/>
    <x v="1"/>
    <x v="7"/>
    <n v="0.84824037184594958"/>
    <x v="873"/>
  </r>
  <r>
    <n v="887"/>
    <s v="Cooper LLC"/>
    <s v="Multi-layered systematic knowledgebase"/>
    <x v="75"/>
    <n v="2289"/>
    <x v="0"/>
    <x v="249"/>
    <x v="1"/>
    <s v="USD"/>
    <n v="1437109200"/>
    <n v="1441170000"/>
    <b v="0"/>
    <x v="1"/>
    <s v="theater/plays"/>
    <x v="3"/>
    <x v="3"/>
    <n v="0.29346153846153844"/>
    <x v="874"/>
  </r>
  <r>
    <n v="888"/>
    <s v="Palmer Ltd"/>
    <s v="Reverse-engineered uniform knowledge user"/>
    <x v="306"/>
    <n v="12174"/>
    <x v="1"/>
    <x v="552"/>
    <x v="1"/>
    <s v="USD"/>
    <n v="1491886800"/>
    <n v="1493528400"/>
    <b v="0"/>
    <x v="0"/>
    <s v="theater/plays"/>
    <x v="3"/>
    <x v="3"/>
    <n v="2.0989655172413793"/>
    <x v="875"/>
  </r>
  <r>
    <n v="889"/>
    <s v="Santos Group"/>
    <s v="Secured dynamic capacity"/>
    <x v="36"/>
    <n v="9508"/>
    <x v="1"/>
    <x v="393"/>
    <x v="1"/>
    <s v="USD"/>
    <n v="1394600400"/>
    <n v="1395205200"/>
    <b v="0"/>
    <x v="1"/>
    <s v="music/electric music"/>
    <x v="1"/>
    <x v="5"/>
    <n v="1.697857142857143"/>
    <x v="876"/>
  </r>
  <r>
    <n v="890"/>
    <s v="Christian, Kim and Jimenez"/>
    <s v="Devolved foreground throughput"/>
    <x v="420"/>
    <n v="155849"/>
    <x v="1"/>
    <x v="553"/>
    <x v="1"/>
    <s v="USD"/>
    <n v="1561352400"/>
    <n v="1561438800"/>
    <b v="0"/>
    <x v="0"/>
    <s v="music/indie rock"/>
    <x v="1"/>
    <x v="7"/>
    <n v="1.1595907738095239"/>
    <x v="877"/>
  </r>
  <r>
    <n v="891"/>
    <s v="Williams, Price and Hurley"/>
    <s v="Synchronized demand-driven infrastructure"/>
    <x v="162"/>
    <n v="7758"/>
    <x v="1"/>
    <x v="34"/>
    <x v="0"/>
    <s v="CAD"/>
    <n v="1322892000"/>
    <n v="1326693600"/>
    <b v="0"/>
    <x v="0"/>
    <s v="film &amp; video/documentary"/>
    <x v="4"/>
    <x v="4"/>
    <n v="2.5859999999999999"/>
    <x v="878"/>
  </r>
  <r>
    <n v="892"/>
    <s v="Anderson, Parks and Estrada"/>
    <s v="Realigned discrete structure"/>
    <x v="46"/>
    <n v="13835"/>
    <x v="1"/>
    <x v="554"/>
    <x v="1"/>
    <s v="USD"/>
    <n v="1274418000"/>
    <n v="1277960400"/>
    <b v="0"/>
    <x v="0"/>
    <s v="publishing/translations"/>
    <x v="5"/>
    <x v="18"/>
    <n v="2.3058333333333332"/>
    <x v="879"/>
  </r>
  <r>
    <n v="893"/>
    <s v="Collins-Martinez"/>
    <s v="Progressive grid-enabled website"/>
    <x v="141"/>
    <n v="10770"/>
    <x v="1"/>
    <x v="134"/>
    <x v="6"/>
    <s v="EUR"/>
    <n v="1434344400"/>
    <n v="1434690000"/>
    <b v="0"/>
    <x v="1"/>
    <s v="film &amp; video/documentary"/>
    <x v="4"/>
    <x v="4"/>
    <n v="1.2821428571428573"/>
    <x v="880"/>
  </r>
  <r>
    <n v="894"/>
    <s v="Barrett Inc"/>
    <s v="Organic cohesive neural-net"/>
    <x v="12"/>
    <n v="3208"/>
    <x v="1"/>
    <x v="75"/>
    <x v="4"/>
    <s v="GBP"/>
    <n v="1373518800"/>
    <n v="1376110800"/>
    <b v="0"/>
    <x v="1"/>
    <s v="film &amp; video/television"/>
    <x v="4"/>
    <x v="19"/>
    <n v="1.8870588235294117"/>
    <x v="881"/>
  </r>
  <r>
    <n v="895"/>
    <s v="Adams-Rollins"/>
    <s v="Integrated demand-driven info-mediaries"/>
    <x v="421"/>
    <n v="11108"/>
    <x v="0"/>
    <x v="37"/>
    <x v="1"/>
    <s v="USD"/>
    <n v="1517637600"/>
    <n v="1518415200"/>
    <b v="0"/>
    <x v="0"/>
    <s v="theater/plays"/>
    <x v="3"/>
    <x v="3"/>
    <n v="6.9511889862327911E-2"/>
    <x v="882"/>
  </r>
  <r>
    <n v="896"/>
    <s v="Wright-Bryant"/>
    <s v="Reverse-engineered client-server extranet"/>
    <x v="174"/>
    <n v="153338"/>
    <x v="1"/>
    <x v="555"/>
    <x v="2"/>
    <s v="AUD"/>
    <n v="1310619600"/>
    <n v="1310878800"/>
    <b v="0"/>
    <x v="1"/>
    <s v="food/food trucks"/>
    <x v="0"/>
    <x v="0"/>
    <n v="7.7443434343434348"/>
    <x v="883"/>
  </r>
  <r>
    <n v="897"/>
    <s v="Berry-Cannon"/>
    <s v="Organized discrete encoding"/>
    <x v="35"/>
    <n v="2437"/>
    <x v="0"/>
    <x v="11"/>
    <x v="1"/>
    <s v="USD"/>
    <n v="1556427600"/>
    <n v="1556600400"/>
    <b v="0"/>
    <x v="0"/>
    <s v="theater/plays"/>
    <x v="3"/>
    <x v="3"/>
    <n v="0.27693181818181817"/>
    <x v="884"/>
  </r>
  <r>
    <n v="898"/>
    <s v="Davis-Gonzalez"/>
    <s v="Balanced regional flexibility"/>
    <x v="422"/>
    <n v="93991"/>
    <x v="0"/>
    <x v="556"/>
    <x v="1"/>
    <s v="USD"/>
    <n v="1576476000"/>
    <n v="1576994400"/>
    <b v="0"/>
    <x v="0"/>
    <s v="film &amp; video/documentary"/>
    <x v="4"/>
    <x v="4"/>
    <n v="0.52479620323841425"/>
    <x v="885"/>
  </r>
  <r>
    <n v="899"/>
    <s v="Best-Young"/>
    <s v="Implemented multimedia time-frame"/>
    <x v="33"/>
    <n v="12620"/>
    <x v="1"/>
    <x v="300"/>
    <x v="5"/>
    <s v="CHF"/>
    <n v="1381122000"/>
    <n v="1382677200"/>
    <b v="0"/>
    <x v="0"/>
    <s v="music/jazz"/>
    <x v="1"/>
    <x v="17"/>
    <n v="4.0709677419354842"/>
    <x v="886"/>
  </r>
  <r>
    <n v="900"/>
    <s v="Powers, Smith and Deleon"/>
    <s v="Enhanced uniform service-desk"/>
    <x v="0"/>
    <n v="2"/>
    <x v="0"/>
    <x v="49"/>
    <x v="1"/>
    <s v="USD"/>
    <n v="1411102800"/>
    <n v="1411189200"/>
    <b v="0"/>
    <x v="1"/>
    <s v="technology/web"/>
    <x v="2"/>
    <x v="2"/>
    <n v="0.02"/>
    <x v="50"/>
  </r>
  <r>
    <n v="901"/>
    <s v="Hogan Group"/>
    <s v="Versatile bottom-line definition"/>
    <x v="36"/>
    <n v="8746"/>
    <x v="1"/>
    <x v="122"/>
    <x v="1"/>
    <s v="USD"/>
    <n v="1531803600"/>
    <n v="1534654800"/>
    <b v="0"/>
    <x v="1"/>
    <s v="music/rock"/>
    <x v="1"/>
    <x v="1"/>
    <n v="1.5617857142857143"/>
    <x v="887"/>
  </r>
  <r>
    <n v="902"/>
    <s v="Wang, Silva and Byrd"/>
    <s v="Integrated bifurcated software"/>
    <x v="1"/>
    <n v="3534"/>
    <x v="1"/>
    <x v="460"/>
    <x v="1"/>
    <s v="USD"/>
    <n v="1454133600"/>
    <n v="1457762400"/>
    <b v="0"/>
    <x v="0"/>
    <s v="technology/web"/>
    <x v="2"/>
    <x v="2"/>
    <n v="2.5242857142857145"/>
    <x v="888"/>
  </r>
  <r>
    <n v="903"/>
    <s v="Parker-Morris"/>
    <s v="Assimilated next generation instruction set"/>
    <x v="423"/>
    <n v="709"/>
    <x v="2"/>
    <x v="443"/>
    <x v="1"/>
    <s v="USD"/>
    <n v="1336194000"/>
    <n v="1337490000"/>
    <b v="0"/>
    <x v="1"/>
    <s v="publishing/nonfiction"/>
    <x v="5"/>
    <x v="9"/>
    <n v="1.729268292682927E-2"/>
    <x v="889"/>
  </r>
  <r>
    <n v="904"/>
    <s v="Rodriguez, Johnson and Jackson"/>
    <s v="Digitized foreground array"/>
    <x v="191"/>
    <n v="795"/>
    <x v="0"/>
    <x v="36"/>
    <x v="1"/>
    <s v="USD"/>
    <n v="1349326800"/>
    <n v="1349672400"/>
    <b v="0"/>
    <x v="0"/>
    <s v="publishing/radio &amp; podcasts"/>
    <x v="5"/>
    <x v="15"/>
    <n v="0.12230769230769231"/>
    <x v="890"/>
  </r>
  <r>
    <n v="905"/>
    <s v="Haynes PLC"/>
    <s v="Re-engineered clear-thinking project"/>
    <x v="58"/>
    <n v="12955"/>
    <x v="1"/>
    <x v="64"/>
    <x v="1"/>
    <s v="USD"/>
    <n v="1379566800"/>
    <n v="1379826000"/>
    <b v="0"/>
    <x v="0"/>
    <s v="theater/plays"/>
    <x v="3"/>
    <x v="3"/>
    <n v="1.6398734177215191"/>
    <x v="891"/>
  </r>
  <r>
    <n v="906"/>
    <s v="Hayes Group"/>
    <s v="Implemented even-keeled standardization"/>
    <x v="20"/>
    <n v="8964"/>
    <x v="1"/>
    <x v="271"/>
    <x v="1"/>
    <s v="USD"/>
    <n v="1494651600"/>
    <n v="1497762000"/>
    <b v="1"/>
    <x v="1"/>
    <s v="film &amp; video/documentary"/>
    <x v="4"/>
    <x v="4"/>
    <n v="1.6298181818181818"/>
    <x v="892"/>
  </r>
  <r>
    <n v="907"/>
    <s v="White, Pena and Calhoun"/>
    <s v="Quality-focused asymmetric adapter"/>
    <x v="14"/>
    <n v="1843"/>
    <x v="0"/>
    <x v="142"/>
    <x v="1"/>
    <s v="USD"/>
    <n v="1303880400"/>
    <n v="1304485200"/>
    <b v="0"/>
    <x v="0"/>
    <s v="theater/plays"/>
    <x v="3"/>
    <x v="3"/>
    <n v="0.20252747252747252"/>
    <x v="893"/>
  </r>
  <r>
    <n v="908"/>
    <s v="Bryant-Pope"/>
    <s v="Networked intangible help-desk"/>
    <x v="424"/>
    <n v="121950"/>
    <x v="1"/>
    <x v="557"/>
    <x v="1"/>
    <s v="USD"/>
    <n v="1335934800"/>
    <n v="1336885200"/>
    <b v="0"/>
    <x v="0"/>
    <s v="games/video games"/>
    <x v="6"/>
    <x v="11"/>
    <n v="3.1924083769633507"/>
    <x v="894"/>
  </r>
  <r>
    <n v="909"/>
    <s v="Gates, Li and Thompson"/>
    <s v="Synchronized attitude-oriented frame"/>
    <x v="37"/>
    <n v="8621"/>
    <x v="1"/>
    <x v="175"/>
    <x v="0"/>
    <s v="CAD"/>
    <n v="1528088400"/>
    <n v="1530421200"/>
    <b v="0"/>
    <x v="1"/>
    <s v="theater/plays"/>
    <x v="3"/>
    <x v="3"/>
    <n v="4.7894444444444444"/>
    <x v="895"/>
  </r>
  <r>
    <n v="910"/>
    <s v="King-Morris"/>
    <s v="Proactive incremental architecture"/>
    <x v="425"/>
    <n v="30215"/>
    <x v="3"/>
    <x v="102"/>
    <x v="1"/>
    <s v="USD"/>
    <n v="1421906400"/>
    <n v="1421992800"/>
    <b v="0"/>
    <x v="0"/>
    <s v="theater/plays"/>
    <x v="3"/>
    <x v="3"/>
    <n v="0.19556634304207121"/>
    <x v="896"/>
  </r>
  <r>
    <n v="911"/>
    <s v="Carter, Cole and Curtis"/>
    <s v="Cloned responsive standardization"/>
    <x v="306"/>
    <n v="11539"/>
    <x v="1"/>
    <x v="558"/>
    <x v="1"/>
    <s v="USD"/>
    <n v="1568005200"/>
    <n v="1568178000"/>
    <b v="1"/>
    <x v="0"/>
    <s v="technology/web"/>
    <x v="2"/>
    <x v="2"/>
    <n v="1.9894827586206896"/>
    <x v="897"/>
  </r>
  <r>
    <n v="912"/>
    <s v="Sanchez-Parsons"/>
    <s v="Reduced bifurcated pricing structure"/>
    <x v="37"/>
    <n v="14310"/>
    <x v="1"/>
    <x v="559"/>
    <x v="1"/>
    <s v="USD"/>
    <n v="1346821200"/>
    <n v="1347944400"/>
    <b v="1"/>
    <x v="0"/>
    <s v="film &amp; video/drama"/>
    <x v="4"/>
    <x v="6"/>
    <n v="7.95"/>
    <x v="898"/>
  </r>
  <r>
    <n v="913"/>
    <s v="Rivera-Pearson"/>
    <s v="Re-engineered asymmetric challenge"/>
    <x v="426"/>
    <n v="35536"/>
    <x v="0"/>
    <x v="560"/>
    <x v="2"/>
    <s v="AUD"/>
    <n v="1557637200"/>
    <n v="1558760400"/>
    <b v="0"/>
    <x v="0"/>
    <s v="film &amp; video/drama"/>
    <x v="4"/>
    <x v="6"/>
    <n v="0.50621082621082625"/>
    <x v="899"/>
  </r>
  <r>
    <n v="914"/>
    <s v="Ramirez, Padilla and Barrera"/>
    <s v="Diverse client-driven conglomeration"/>
    <x v="330"/>
    <n v="3676"/>
    <x v="0"/>
    <x v="561"/>
    <x v="4"/>
    <s v="GBP"/>
    <n v="1375592400"/>
    <n v="1376629200"/>
    <b v="0"/>
    <x v="0"/>
    <s v="theater/plays"/>
    <x v="3"/>
    <x v="3"/>
    <n v="0.57437499999999997"/>
    <x v="900"/>
  </r>
  <r>
    <n v="915"/>
    <s v="Riggs Group"/>
    <s v="Configurable upward-trending solution"/>
    <x v="427"/>
    <n v="195936"/>
    <x v="1"/>
    <x v="562"/>
    <x v="4"/>
    <s v="GBP"/>
    <n v="1503982800"/>
    <n v="1504760400"/>
    <b v="0"/>
    <x v="0"/>
    <s v="film &amp; video/television"/>
    <x v="4"/>
    <x v="19"/>
    <n v="1.5562827640984909"/>
    <x v="901"/>
  </r>
  <r>
    <n v="916"/>
    <s v="Clements Ltd"/>
    <s v="Persistent bandwidth-monitored framework"/>
    <x v="41"/>
    <n v="1343"/>
    <x v="0"/>
    <x v="550"/>
    <x v="1"/>
    <s v="USD"/>
    <n v="1418882400"/>
    <n v="1419660000"/>
    <b v="0"/>
    <x v="0"/>
    <s v="photography/photography books"/>
    <x v="7"/>
    <x v="14"/>
    <n v="0.36297297297297298"/>
    <x v="902"/>
  </r>
  <r>
    <n v="917"/>
    <s v="Cooper Inc"/>
    <s v="Polarized discrete product"/>
    <x v="136"/>
    <n v="2097"/>
    <x v="2"/>
    <x v="11"/>
    <x v="4"/>
    <s v="GBP"/>
    <n v="1309237200"/>
    <n v="1311310800"/>
    <b v="0"/>
    <x v="1"/>
    <s v="film &amp; video/shorts"/>
    <x v="4"/>
    <x v="12"/>
    <n v="0.58250000000000002"/>
    <x v="903"/>
  </r>
  <r>
    <n v="918"/>
    <s v="Jones-Gonzalez"/>
    <s v="Seamless dynamic website"/>
    <x v="167"/>
    <n v="9021"/>
    <x v="1"/>
    <x v="388"/>
    <x v="5"/>
    <s v="CHF"/>
    <n v="1343365200"/>
    <n v="1344315600"/>
    <b v="0"/>
    <x v="0"/>
    <s v="publishing/radio &amp; podcasts"/>
    <x v="5"/>
    <x v="15"/>
    <n v="2.3739473684210526"/>
    <x v="904"/>
  </r>
  <r>
    <n v="919"/>
    <s v="Fox Ltd"/>
    <s v="Extended multimedia firmware"/>
    <x v="428"/>
    <n v="20915"/>
    <x v="0"/>
    <x v="537"/>
    <x v="2"/>
    <s v="AUD"/>
    <n v="1507957200"/>
    <n v="1510725600"/>
    <b v="0"/>
    <x v="1"/>
    <s v="theater/plays"/>
    <x v="3"/>
    <x v="3"/>
    <n v="0.58750000000000002"/>
    <x v="905"/>
  </r>
  <r>
    <n v="920"/>
    <s v="Green, Murphy and Webb"/>
    <s v="Versatile directional project"/>
    <x v="98"/>
    <n v="9676"/>
    <x v="1"/>
    <x v="563"/>
    <x v="1"/>
    <s v="USD"/>
    <n v="1549519200"/>
    <n v="1551247200"/>
    <b v="1"/>
    <x v="0"/>
    <s v="film &amp; video/animation"/>
    <x v="4"/>
    <x v="10"/>
    <n v="1.8256603773584905"/>
    <x v="906"/>
  </r>
  <r>
    <n v="921"/>
    <s v="Stevenson PLC"/>
    <s v="Profound directional knowledge user"/>
    <x v="429"/>
    <n v="1210"/>
    <x v="0"/>
    <x v="63"/>
    <x v="1"/>
    <s v="USD"/>
    <n v="1329026400"/>
    <n v="1330236000"/>
    <b v="0"/>
    <x v="0"/>
    <s v="technology/web"/>
    <x v="2"/>
    <x v="2"/>
    <n v="7.5436408977556111E-3"/>
    <x v="907"/>
  </r>
  <r>
    <n v="922"/>
    <s v="Soto-Anthony"/>
    <s v="Ameliorated logistical capability"/>
    <x v="430"/>
    <n v="90440"/>
    <x v="1"/>
    <x v="564"/>
    <x v="1"/>
    <s v="USD"/>
    <n v="1544335200"/>
    <n v="1545112800"/>
    <b v="0"/>
    <x v="1"/>
    <s v="music/world music"/>
    <x v="1"/>
    <x v="21"/>
    <n v="1.7595330739299611"/>
    <x v="908"/>
  </r>
  <r>
    <n v="923"/>
    <s v="Wise and Sons"/>
    <s v="Sharable discrete definition"/>
    <x v="12"/>
    <n v="4044"/>
    <x v="1"/>
    <x v="174"/>
    <x v="1"/>
    <s v="USD"/>
    <n v="1279083600"/>
    <n v="1279170000"/>
    <b v="0"/>
    <x v="0"/>
    <s v="theater/plays"/>
    <x v="3"/>
    <x v="3"/>
    <n v="2.3788235294117648"/>
    <x v="909"/>
  </r>
  <r>
    <n v="924"/>
    <s v="Butler-Barr"/>
    <s v="User-friendly next generation core"/>
    <x v="431"/>
    <n v="192292"/>
    <x v="1"/>
    <x v="565"/>
    <x v="6"/>
    <s v="EUR"/>
    <n v="1572498000"/>
    <n v="1573452000"/>
    <b v="0"/>
    <x v="0"/>
    <s v="theater/plays"/>
    <x v="3"/>
    <x v="3"/>
    <n v="4.8805076142131982"/>
    <x v="910"/>
  </r>
  <r>
    <n v="925"/>
    <s v="Wilson, Jefferson and Anderson"/>
    <s v="Profit-focused empowering system engine"/>
    <x v="162"/>
    <n v="6722"/>
    <x v="1"/>
    <x v="167"/>
    <x v="1"/>
    <s v="USD"/>
    <n v="1506056400"/>
    <n v="1507093200"/>
    <b v="0"/>
    <x v="0"/>
    <s v="theater/plays"/>
    <x v="3"/>
    <x v="3"/>
    <n v="2.2406666666666668"/>
    <x v="911"/>
  </r>
  <r>
    <n v="926"/>
    <s v="Brown-Oliver"/>
    <s v="Synchronized cohesive encoding"/>
    <x v="251"/>
    <n v="1577"/>
    <x v="0"/>
    <x v="27"/>
    <x v="1"/>
    <s v="USD"/>
    <n v="1463029200"/>
    <n v="1463374800"/>
    <b v="0"/>
    <x v="0"/>
    <s v="food/food trucks"/>
    <x v="0"/>
    <x v="0"/>
    <n v="0.18126436781609195"/>
    <x v="912"/>
  </r>
  <r>
    <n v="927"/>
    <s v="Davis-Gardner"/>
    <s v="Synergistic dynamic utilization"/>
    <x v="44"/>
    <n v="3301"/>
    <x v="0"/>
    <x v="95"/>
    <x v="1"/>
    <s v="USD"/>
    <n v="1342069200"/>
    <n v="1344574800"/>
    <b v="0"/>
    <x v="0"/>
    <s v="theater/plays"/>
    <x v="3"/>
    <x v="3"/>
    <n v="0.45847222222222223"/>
    <x v="913"/>
  </r>
  <r>
    <n v="928"/>
    <s v="Dawson Group"/>
    <s v="Triple-buffered bi-directional model"/>
    <x v="225"/>
    <n v="196386"/>
    <x v="1"/>
    <x v="566"/>
    <x v="6"/>
    <s v="EUR"/>
    <n v="1388296800"/>
    <n v="1389074400"/>
    <b v="0"/>
    <x v="0"/>
    <s v="technology/web"/>
    <x v="2"/>
    <x v="2"/>
    <n v="1.1731541218637993"/>
    <x v="914"/>
  </r>
  <r>
    <n v="929"/>
    <s v="Turner-Terrell"/>
    <s v="Polarized tertiary function"/>
    <x v="20"/>
    <n v="11952"/>
    <x v="1"/>
    <x v="229"/>
    <x v="4"/>
    <s v="GBP"/>
    <n v="1493787600"/>
    <n v="1494997200"/>
    <b v="0"/>
    <x v="0"/>
    <s v="theater/plays"/>
    <x v="3"/>
    <x v="3"/>
    <n v="2.173090909090909"/>
    <x v="915"/>
  </r>
  <r>
    <n v="930"/>
    <s v="Hall, Buchanan and Benton"/>
    <s v="Configurable fault-tolerant structure"/>
    <x v="26"/>
    <n v="3930"/>
    <x v="1"/>
    <x v="72"/>
    <x v="1"/>
    <s v="USD"/>
    <n v="1424844000"/>
    <n v="1425448800"/>
    <b v="0"/>
    <x v="1"/>
    <s v="theater/plays"/>
    <x v="3"/>
    <x v="3"/>
    <n v="1.1228571428571428"/>
    <x v="916"/>
  </r>
  <r>
    <n v="931"/>
    <s v="Lowery, Hayden and Cruz"/>
    <s v="Digitized 24/7 budgetary management"/>
    <x v="58"/>
    <n v="5729"/>
    <x v="0"/>
    <x v="192"/>
    <x v="1"/>
    <s v="USD"/>
    <n v="1403931600"/>
    <n v="1404104400"/>
    <b v="0"/>
    <x v="1"/>
    <s v="theater/plays"/>
    <x v="3"/>
    <x v="3"/>
    <n v="0.72518987341772156"/>
    <x v="917"/>
  </r>
  <r>
    <n v="932"/>
    <s v="Mora, Miller and Harper"/>
    <s v="Stand-alone zero tolerance algorithm"/>
    <x v="173"/>
    <n v="4883"/>
    <x v="1"/>
    <x v="358"/>
    <x v="1"/>
    <s v="USD"/>
    <n v="1394514000"/>
    <n v="1394773200"/>
    <b v="0"/>
    <x v="0"/>
    <s v="music/rock"/>
    <x v="1"/>
    <x v="1"/>
    <n v="2.1230434782608696"/>
    <x v="918"/>
  </r>
  <r>
    <n v="933"/>
    <s v="Espinoza Group"/>
    <s v="Implemented tangible support"/>
    <x v="432"/>
    <n v="175015"/>
    <x v="1"/>
    <x v="567"/>
    <x v="1"/>
    <s v="USD"/>
    <n v="1365397200"/>
    <n v="1366520400"/>
    <b v="0"/>
    <x v="0"/>
    <s v="theater/plays"/>
    <x v="3"/>
    <x v="3"/>
    <n v="2.3974657534246577"/>
    <x v="919"/>
  </r>
  <r>
    <n v="934"/>
    <s v="Davis, Crawford and Lopez"/>
    <s v="Reactive radical framework"/>
    <x v="8"/>
    <n v="11280"/>
    <x v="1"/>
    <x v="339"/>
    <x v="1"/>
    <s v="USD"/>
    <n v="1456120800"/>
    <n v="1456639200"/>
    <b v="0"/>
    <x v="0"/>
    <s v="theater/plays"/>
    <x v="3"/>
    <x v="3"/>
    <n v="1.8193548387096774"/>
    <x v="920"/>
  </r>
  <r>
    <n v="935"/>
    <s v="Richards, Stevens and Fleming"/>
    <s v="Object-based full-range knowledge user"/>
    <x v="55"/>
    <n v="10012"/>
    <x v="1"/>
    <x v="227"/>
    <x v="1"/>
    <s v="USD"/>
    <n v="1437714000"/>
    <n v="1438318800"/>
    <b v="0"/>
    <x v="0"/>
    <s v="theater/plays"/>
    <x v="3"/>
    <x v="3"/>
    <n v="1.6413114754098361"/>
    <x v="921"/>
  </r>
  <r>
    <n v="936"/>
    <s v="Brown Ltd"/>
    <s v="Enhanced composite contingency"/>
    <x v="100"/>
    <n v="1690"/>
    <x v="0"/>
    <x v="356"/>
    <x v="1"/>
    <s v="USD"/>
    <n v="1563771600"/>
    <n v="1564030800"/>
    <b v="1"/>
    <x v="0"/>
    <s v="theater/plays"/>
    <x v="3"/>
    <x v="3"/>
    <n v="1.6375968992248063E-2"/>
    <x v="922"/>
  </r>
  <r>
    <n v="937"/>
    <s v="Tapia, Sandoval and Hurley"/>
    <s v="Cloned fresh-thinking model"/>
    <x v="409"/>
    <n v="84891"/>
    <x v="3"/>
    <x v="568"/>
    <x v="1"/>
    <s v="USD"/>
    <n v="1448517600"/>
    <n v="1449295200"/>
    <b v="0"/>
    <x v="0"/>
    <s v="film &amp; video/documentary"/>
    <x v="4"/>
    <x v="4"/>
    <n v="0.49643859649122807"/>
    <x v="923"/>
  </r>
  <r>
    <n v="938"/>
    <s v="Allen Inc"/>
    <s v="Total dedicated benchmark"/>
    <x v="243"/>
    <n v="10093"/>
    <x v="1"/>
    <x v="87"/>
    <x v="1"/>
    <s v="USD"/>
    <n v="1528779600"/>
    <n v="1531890000"/>
    <b v="0"/>
    <x v="1"/>
    <s v="publishing/fiction"/>
    <x v="5"/>
    <x v="13"/>
    <n v="1.0970652173913042"/>
    <x v="924"/>
  </r>
  <r>
    <n v="939"/>
    <s v="Williams, Johnson and Campbell"/>
    <s v="Streamlined human-resource Graphic Interface"/>
    <x v="75"/>
    <n v="3839"/>
    <x v="0"/>
    <x v="109"/>
    <x v="1"/>
    <s v="USD"/>
    <n v="1304744400"/>
    <n v="1306213200"/>
    <b v="0"/>
    <x v="1"/>
    <s v="games/video games"/>
    <x v="6"/>
    <x v="11"/>
    <n v="0.49217948717948717"/>
    <x v="925"/>
  </r>
  <r>
    <n v="940"/>
    <s v="Wiggins Ltd"/>
    <s v="Upgradable analyzing core"/>
    <x v="34"/>
    <n v="6161"/>
    <x v="2"/>
    <x v="569"/>
    <x v="0"/>
    <s v="CAD"/>
    <n v="1354341600"/>
    <n v="1356242400"/>
    <b v="0"/>
    <x v="0"/>
    <s v="technology/web"/>
    <x v="2"/>
    <x v="2"/>
    <n v="0.62232323232323228"/>
    <x v="926"/>
  </r>
  <r>
    <n v="941"/>
    <s v="Luna-Horne"/>
    <s v="Profound exuding pricing structure"/>
    <x v="433"/>
    <n v="5615"/>
    <x v="0"/>
    <x v="373"/>
    <x v="1"/>
    <s v="USD"/>
    <n v="1294552800"/>
    <n v="1297576800"/>
    <b v="1"/>
    <x v="0"/>
    <s v="theater/plays"/>
    <x v="3"/>
    <x v="3"/>
    <n v="0.1305813953488372"/>
    <x v="927"/>
  </r>
  <r>
    <n v="942"/>
    <s v="Allen Inc"/>
    <s v="Horizontal optimizing model"/>
    <x v="103"/>
    <n v="6205"/>
    <x v="0"/>
    <x v="109"/>
    <x v="2"/>
    <s v="AUD"/>
    <n v="1295935200"/>
    <n v="1296194400"/>
    <b v="0"/>
    <x v="0"/>
    <s v="theater/plays"/>
    <x v="3"/>
    <x v="3"/>
    <n v="0.64635416666666667"/>
    <x v="928"/>
  </r>
  <r>
    <n v="943"/>
    <s v="Peterson, Gonzalez and Spencer"/>
    <s v="Synchronized fault-tolerant algorithm"/>
    <x v="168"/>
    <n v="11969"/>
    <x v="1"/>
    <x v="493"/>
    <x v="1"/>
    <s v="USD"/>
    <n v="1411534800"/>
    <n v="1414558800"/>
    <b v="0"/>
    <x v="0"/>
    <s v="food/food trucks"/>
    <x v="0"/>
    <x v="0"/>
    <n v="1.5958666666666668"/>
    <x v="929"/>
  </r>
  <r>
    <n v="944"/>
    <s v="Walter Inc"/>
    <s v="Streamlined 5thgeneration intranet"/>
    <x v="83"/>
    <n v="8142"/>
    <x v="0"/>
    <x v="570"/>
    <x v="2"/>
    <s v="AUD"/>
    <n v="1486706400"/>
    <n v="1488348000"/>
    <b v="0"/>
    <x v="0"/>
    <s v="photography/photography books"/>
    <x v="7"/>
    <x v="14"/>
    <n v="0.81420000000000003"/>
    <x v="930"/>
  </r>
  <r>
    <n v="945"/>
    <s v="Sanders, Farley and Huffman"/>
    <s v="Cross-group clear-thinking task-force"/>
    <x v="434"/>
    <n v="55805"/>
    <x v="0"/>
    <x v="571"/>
    <x v="1"/>
    <s v="USD"/>
    <n v="1333602000"/>
    <n v="1334898000"/>
    <b v="1"/>
    <x v="0"/>
    <s v="photography/photography books"/>
    <x v="7"/>
    <x v="14"/>
    <n v="0.32444767441860467"/>
    <x v="931"/>
  </r>
  <r>
    <n v="946"/>
    <s v="Hall, Holmes and Walker"/>
    <s v="Public-key bandwidth-monitored intranet"/>
    <x v="184"/>
    <n v="15238"/>
    <x v="0"/>
    <x v="483"/>
    <x v="1"/>
    <s v="USD"/>
    <n v="1308200400"/>
    <n v="1308373200"/>
    <b v="0"/>
    <x v="0"/>
    <s v="theater/plays"/>
    <x v="3"/>
    <x v="3"/>
    <n v="9.9141184124918666E-2"/>
    <x v="932"/>
  </r>
  <r>
    <n v="947"/>
    <s v="Smith-Powell"/>
    <s v="Upgradable clear-thinking hardware"/>
    <x v="136"/>
    <n v="961"/>
    <x v="0"/>
    <x v="171"/>
    <x v="1"/>
    <s v="USD"/>
    <n v="1411707600"/>
    <n v="1412312400"/>
    <b v="0"/>
    <x v="0"/>
    <s v="theater/plays"/>
    <x v="3"/>
    <x v="3"/>
    <n v="0.26694444444444443"/>
    <x v="933"/>
  </r>
  <r>
    <n v="948"/>
    <s v="Smith-Hill"/>
    <s v="Integrated holistic paradigm"/>
    <x v="151"/>
    <n v="5918"/>
    <x v="3"/>
    <x v="415"/>
    <x v="1"/>
    <s v="USD"/>
    <n v="1418364000"/>
    <n v="1419228000"/>
    <b v="1"/>
    <x v="1"/>
    <s v="film &amp; video/documentary"/>
    <x v="4"/>
    <x v="4"/>
    <n v="0.62957446808510642"/>
    <x v="934"/>
  </r>
  <r>
    <n v="949"/>
    <s v="Wright LLC"/>
    <s v="Seamless clear-thinking conglomeration"/>
    <x v="291"/>
    <n v="9520"/>
    <x v="1"/>
    <x v="84"/>
    <x v="1"/>
    <s v="USD"/>
    <n v="1429333200"/>
    <n v="1430974800"/>
    <b v="0"/>
    <x v="0"/>
    <s v="technology/web"/>
    <x v="2"/>
    <x v="2"/>
    <n v="1.6135593220338984"/>
    <x v="935"/>
  </r>
  <r>
    <n v="950"/>
    <s v="Williams, Orozco and Gomez"/>
    <s v="Persistent content-based methodology"/>
    <x v="0"/>
    <n v="5"/>
    <x v="0"/>
    <x v="49"/>
    <x v="1"/>
    <s v="USD"/>
    <n v="1555390800"/>
    <n v="1555822800"/>
    <b v="0"/>
    <x v="1"/>
    <s v="theater/plays"/>
    <x v="3"/>
    <x v="3"/>
    <n v="0.05"/>
    <x v="298"/>
  </r>
  <r>
    <n v="951"/>
    <s v="Peterson Ltd"/>
    <s v="Re-engineered 24hour matrix"/>
    <x v="435"/>
    <n v="159056"/>
    <x v="1"/>
    <x v="572"/>
    <x v="1"/>
    <s v="USD"/>
    <n v="1482732000"/>
    <n v="1482818400"/>
    <b v="0"/>
    <x v="1"/>
    <s v="music/rock"/>
    <x v="1"/>
    <x v="1"/>
    <n v="10.969379310344827"/>
    <x v="936"/>
  </r>
  <r>
    <n v="952"/>
    <s v="Cummings-Hayes"/>
    <s v="Virtual multi-tasking core"/>
    <x v="436"/>
    <n v="101987"/>
    <x v="3"/>
    <x v="428"/>
    <x v="1"/>
    <s v="USD"/>
    <n v="1470718800"/>
    <n v="1471928400"/>
    <b v="0"/>
    <x v="0"/>
    <s v="film &amp; video/documentary"/>
    <x v="4"/>
    <x v="4"/>
    <n v="0.70094158075601376"/>
    <x v="937"/>
  </r>
  <r>
    <n v="953"/>
    <s v="Boyle Ltd"/>
    <s v="Streamlined fault-tolerant conglomeration"/>
    <x v="88"/>
    <n v="1980"/>
    <x v="0"/>
    <x v="356"/>
    <x v="1"/>
    <s v="USD"/>
    <n v="1450591200"/>
    <n v="1453701600"/>
    <b v="0"/>
    <x v="1"/>
    <s v="film &amp; video/science fiction"/>
    <x v="4"/>
    <x v="22"/>
    <n v="0.6"/>
    <x v="938"/>
  </r>
  <r>
    <n v="954"/>
    <s v="Henderson, Parker and Diaz"/>
    <s v="Enterprise-wide client-driven policy"/>
    <x v="142"/>
    <n v="156384"/>
    <x v="1"/>
    <x v="573"/>
    <x v="2"/>
    <s v="AUD"/>
    <n v="1348290000"/>
    <n v="1350363600"/>
    <b v="0"/>
    <x v="0"/>
    <s v="technology/web"/>
    <x v="2"/>
    <x v="2"/>
    <n v="3.6709859154929578"/>
    <x v="939"/>
  </r>
  <r>
    <n v="955"/>
    <s v="Moss-Obrien"/>
    <s v="Function-based next generation emulation"/>
    <x v="31"/>
    <n v="7763"/>
    <x v="1"/>
    <x v="175"/>
    <x v="1"/>
    <s v="USD"/>
    <n v="1353823200"/>
    <n v="1353996000"/>
    <b v="0"/>
    <x v="0"/>
    <s v="theater/plays"/>
    <x v="3"/>
    <x v="3"/>
    <n v="11.09"/>
    <x v="940"/>
  </r>
  <r>
    <n v="956"/>
    <s v="Wood Inc"/>
    <s v="Re-engineered composite focus group"/>
    <x v="437"/>
    <n v="35698"/>
    <x v="0"/>
    <x v="268"/>
    <x v="1"/>
    <s v="USD"/>
    <n v="1450764000"/>
    <n v="1451109600"/>
    <b v="0"/>
    <x v="0"/>
    <s v="film &amp; video/science fiction"/>
    <x v="4"/>
    <x v="22"/>
    <n v="0.19028784648187633"/>
    <x v="941"/>
  </r>
  <r>
    <n v="957"/>
    <s v="Riley, Cohen and Goodman"/>
    <s v="Profound mission-critical function"/>
    <x v="122"/>
    <n v="12434"/>
    <x v="1"/>
    <x v="54"/>
    <x v="1"/>
    <s v="USD"/>
    <n v="1329372000"/>
    <n v="1329631200"/>
    <b v="0"/>
    <x v="0"/>
    <s v="theater/plays"/>
    <x v="3"/>
    <x v="3"/>
    <n v="1.2687755102040816"/>
    <x v="942"/>
  </r>
  <r>
    <n v="958"/>
    <s v="Green, Robinson and Ho"/>
    <s v="De-engineered zero-defect open system"/>
    <x v="65"/>
    <n v="8081"/>
    <x v="1"/>
    <x v="192"/>
    <x v="1"/>
    <s v="USD"/>
    <n v="1277096400"/>
    <n v="1278997200"/>
    <b v="0"/>
    <x v="0"/>
    <s v="film &amp; video/animation"/>
    <x v="4"/>
    <x v="10"/>
    <n v="7.3463636363636367"/>
    <x v="943"/>
  </r>
  <r>
    <n v="959"/>
    <s v="Black-Graham"/>
    <s v="Operative hybrid utilization"/>
    <x v="438"/>
    <n v="6631"/>
    <x v="0"/>
    <x v="406"/>
    <x v="1"/>
    <s v="USD"/>
    <n v="1277701200"/>
    <n v="1280120400"/>
    <b v="0"/>
    <x v="0"/>
    <s v="publishing/translations"/>
    <x v="5"/>
    <x v="18"/>
    <n v="4.5731034482758622E-2"/>
    <x v="944"/>
  </r>
  <r>
    <n v="960"/>
    <s v="Robbins Group"/>
    <s v="Function-based interactive matrix"/>
    <x v="20"/>
    <n v="4678"/>
    <x v="0"/>
    <x v="12"/>
    <x v="1"/>
    <s v="USD"/>
    <n v="1454911200"/>
    <n v="1458104400"/>
    <b v="0"/>
    <x v="0"/>
    <s v="technology/web"/>
    <x v="2"/>
    <x v="2"/>
    <n v="0.85054545454545449"/>
    <x v="945"/>
  </r>
  <r>
    <n v="961"/>
    <s v="Mason, Case and May"/>
    <s v="Optimized content-based collaboration"/>
    <x v="57"/>
    <n v="6800"/>
    <x v="1"/>
    <x v="287"/>
    <x v="1"/>
    <s v="USD"/>
    <n v="1297922400"/>
    <n v="1298268000"/>
    <b v="0"/>
    <x v="0"/>
    <s v="publishing/translations"/>
    <x v="5"/>
    <x v="18"/>
    <n v="1.1929824561403508"/>
    <x v="946"/>
  </r>
  <r>
    <n v="962"/>
    <s v="Harris, Russell and Mitchell"/>
    <s v="User-centric cohesive policy"/>
    <x v="136"/>
    <n v="10657"/>
    <x v="1"/>
    <x v="574"/>
    <x v="1"/>
    <s v="USD"/>
    <n v="1384408800"/>
    <n v="1386223200"/>
    <b v="0"/>
    <x v="0"/>
    <s v="food/food trucks"/>
    <x v="0"/>
    <x v="0"/>
    <n v="2.9602777777777778"/>
    <x v="947"/>
  </r>
  <r>
    <n v="963"/>
    <s v="Rodriguez-Robinson"/>
    <s v="Ergonomic methodical hub"/>
    <x v="291"/>
    <n v="4997"/>
    <x v="0"/>
    <x v="493"/>
    <x v="6"/>
    <s v="EUR"/>
    <n v="1299304800"/>
    <n v="1299823200"/>
    <b v="0"/>
    <x v="1"/>
    <s v="photography/photography books"/>
    <x v="7"/>
    <x v="14"/>
    <n v="0.84694915254237291"/>
    <x v="948"/>
  </r>
  <r>
    <n v="964"/>
    <s v="Peck, Higgins and Smith"/>
    <s v="Devolved disintermediate encryption"/>
    <x v="41"/>
    <n v="13164"/>
    <x v="1"/>
    <x v="287"/>
    <x v="1"/>
    <s v="USD"/>
    <n v="1431320400"/>
    <n v="1431752400"/>
    <b v="0"/>
    <x v="0"/>
    <s v="theater/plays"/>
    <x v="3"/>
    <x v="3"/>
    <n v="3.5578378378378379"/>
    <x v="949"/>
  </r>
  <r>
    <n v="965"/>
    <s v="Nunez-King"/>
    <s v="Phased clear-thinking policy"/>
    <x v="196"/>
    <n v="8501"/>
    <x v="1"/>
    <x v="512"/>
    <x v="4"/>
    <s v="GBP"/>
    <n v="1264399200"/>
    <n v="1267855200"/>
    <b v="0"/>
    <x v="0"/>
    <s v="music/rock"/>
    <x v="1"/>
    <x v="1"/>
    <n v="3.8640909090909092"/>
    <x v="950"/>
  </r>
  <r>
    <n v="966"/>
    <s v="Davis and Sons"/>
    <s v="Seamless solution-oriented capacity"/>
    <x v="12"/>
    <n v="13468"/>
    <x v="1"/>
    <x v="242"/>
    <x v="1"/>
    <s v="USD"/>
    <n v="1497502800"/>
    <n v="1497675600"/>
    <b v="0"/>
    <x v="0"/>
    <s v="theater/plays"/>
    <x v="3"/>
    <x v="3"/>
    <n v="7.9223529411764702"/>
    <x v="951"/>
  </r>
  <r>
    <n v="967"/>
    <s v="Howard-Douglas"/>
    <s v="Organized human-resource attitude"/>
    <x v="439"/>
    <n v="121138"/>
    <x v="1"/>
    <x v="575"/>
    <x v="1"/>
    <s v="USD"/>
    <n v="1333688400"/>
    <n v="1336885200"/>
    <b v="0"/>
    <x v="0"/>
    <s v="music/world music"/>
    <x v="1"/>
    <x v="21"/>
    <n v="1.3703393665158372"/>
    <x v="952"/>
  </r>
  <r>
    <n v="968"/>
    <s v="Gonzalez-White"/>
    <s v="Open-architected disintermediate budgetary management"/>
    <x v="166"/>
    <n v="8117"/>
    <x v="1"/>
    <x v="493"/>
    <x v="1"/>
    <s v="USD"/>
    <n v="1293861600"/>
    <n v="1295157600"/>
    <b v="0"/>
    <x v="0"/>
    <s v="food/food trucks"/>
    <x v="0"/>
    <x v="0"/>
    <n v="3.3820833333333336"/>
    <x v="953"/>
  </r>
  <r>
    <n v="969"/>
    <s v="Lopez-King"/>
    <s v="Multi-lateral radical solution"/>
    <x v="58"/>
    <n v="8550"/>
    <x v="1"/>
    <x v="576"/>
    <x v="1"/>
    <s v="USD"/>
    <n v="1576994400"/>
    <n v="1577599200"/>
    <b v="0"/>
    <x v="0"/>
    <s v="theater/plays"/>
    <x v="3"/>
    <x v="3"/>
    <n v="1.0822784810126582"/>
    <x v="954"/>
  </r>
  <r>
    <n v="970"/>
    <s v="Glover-Nelson"/>
    <s v="Inverse context-sensitive info-mediaries"/>
    <x v="309"/>
    <n v="57659"/>
    <x v="0"/>
    <x v="577"/>
    <x v="1"/>
    <s v="USD"/>
    <n v="1304917200"/>
    <n v="1305003600"/>
    <b v="0"/>
    <x v="0"/>
    <s v="theater/plays"/>
    <x v="3"/>
    <x v="3"/>
    <n v="0.60757639620653314"/>
    <x v="955"/>
  </r>
  <r>
    <n v="971"/>
    <s v="Garner and Sons"/>
    <s v="Versatile neutral workforce"/>
    <x v="135"/>
    <n v="1414"/>
    <x v="0"/>
    <x v="3"/>
    <x v="1"/>
    <s v="USD"/>
    <n v="1381208400"/>
    <n v="1381726800"/>
    <b v="0"/>
    <x v="0"/>
    <s v="film &amp; video/television"/>
    <x v="4"/>
    <x v="19"/>
    <n v="0.27725490196078434"/>
    <x v="956"/>
  </r>
  <r>
    <n v="972"/>
    <s v="Sellers, Roach and Garrison"/>
    <s v="Multi-tiered systematic knowledge user"/>
    <x v="440"/>
    <n v="97524"/>
    <x v="1"/>
    <x v="578"/>
    <x v="1"/>
    <s v="USD"/>
    <n v="1401685200"/>
    <n v="1402462800"/>
    <b v="0"/>
    <x v="1"/>
    <s v="technology/web"/>
    <x v="2"/>
    <x v="2"/>
    <n v="2.283934426229508"/>
    <x v="957"/>
  </r>
  <r>
    <n v="973"/>
    <s v="Herrera, Bennett and Silva"/>
    <s v="Programmable multi-state algorithm"/>
    <x v="441"/>
    <n v="26176"/>
    <x v="0"/>
    <x v="526"/>
    <x v="1"/>
    <s v="USD"/>
    <n v="1291960800"/>
    <n v="1292133600"/>
    <b v="0"/>
    <x v="1"/>
    <s v="theater/plays"/>
    <x v="3"/>
    <x v="3"/>
    <n v="0.21615194054500414"/>
    <x v="958"/>
  </r>
  <r>
    <n v="974"/>
    <s v="Thomas, Clay and Mendoza"/>
    <s v="Multi-channeled reciprocal interface"/>
    <x v="126"/>
    <n v="2991"/>
    <x v="1"/>
    <x v="235"/>
    <x v="1"/>
    <s v="USD"/>
    <n v="1368853200"/>
    <n v="1368939600"/>
    <b v="0"/>
    <x v="0"/>
    <s v="music/indie rock"/>
    <x v="1"/>
    <x v="7"/>
    <n v="3.73875"/>
    <x v="959"/>
  </r>
  <r>
    <n v="975"/>
    <s v="Ayala Group"/>
    <s v="Right-sized maximized migration"/>
    <x v="91"/>
    <n v="8366"/>
    <x v="1"/>
    <x v="18"/>
    <x v="1"/>
    <s v="USD"/>
    <n v="1448776800"/>
    <n v="1452146400"/>
    <b v="0"/>
    <x v="1"/>
    <s v="theater/plays"/>
    <x v="3"/>
    <x v="3"/>
    <n v="1.5492592592592593"/>
    <x v="960"/>
  </r>
  <r>
    <n v="976"/>
    <s v="Huerta, Roberts and Dickerson"/>
    <s v="Self-enabling value-added artificial intelligence"/>
    <x v="220"/>
    <n v="12886"/>
    <x v="1"/>
    <x v="382"/>
    <x v="1"/>
    <s v="USD"/>
    <n v="1296194400"/>
    <n v="1296712800"/>
    <b v="0"/>
    <x v="1"/>
    <s v="theater/plays"/>
    <x v="3"/>
    <x v="3"/>
    <n v="3.2214999999999998"/>
    <x v="961"/>
  </r>
  <r>
    <n v="977"/>
    <s v="Johnson Group"/>
    <s v="Vision-oriented interactive solution"/>
    <x v="260"/>
    <n v="5177"/>
    <x v="0"/>
    <x v="109"/>
    <x v="1"/>
    <s v="USD"/>
    <n v="1517983200"/>
    <n v="1520748000"/>
    <b v="0"/>
    <x v="0"/>
    <s v="food/food trucks"/>
    <x v="0"/>
    <x v="0"/>
    <n v="0.73957142857142855"/>
    <x v="962"/>
  </r>
  <r>
    <n v="978"/>
    <s v="Bailey, Nguyen and Martinez"/>
    <s v="Fundamental user-facing productivity"/>
    <x v="67"/>
    <n v="8641"/>
    <x v="1"/>
    <x v="45"/>
    <x v="1"/>
    <s v="USD"/>
    <n v="1478930400"/>
    <n v="1480831200"/>
    <b v="0"/>
    <x v="0"/>
    <s v="games/video games"/>
    <x v="6"/>
    <x v="11"/>
    <n v="8.641"/>
    <x v="963"/>
  </r>
  <r>
    <n v="979"/>
    <s v="Williams, Martin and Meyer"/>
    <s v="Innovative well-modulated capability"/>
    <x v="138"/>
    <n v="86244"/>
    <x v="1"/>
    <x v="579"/>
    <x v="4"/>
    <s v="GBP"/>
    <n v="1426395600"/>
    <n v="1426914000"/>
    <b v="0"/>
    <x v="0"/>
    <s v="theater/plays"/>
    <x v="3"/>
    <x v="3"/>
    <n v="1.432624584717608"/>
    <x v="964"/>
  </r>
  <r>
    <n v="980"/>
    <s v="Huff-Johnson"/>
    <s v="Universal fault-tolerant orchestration"/>
    <x v="442"/>
    <n v="78630"/>
    <x v="0"/>
    <x v="580"/>
    <x v="1"/>
    <s v="USD"/>
    <n v="1446181200"/>
    <n v="1446616800"/>
    <b v="1"/>
    <x v="0"/>
    <s v="publishing/nonfiction"/>
    <x v="5"/>
    <x v="9"/>
    <n v="0.40281762295081969"/>
    <x v="965"/>
  </r>
  <r>
    <n v="981"/>
    <s v="Diaz-Little"/>
    <s v="Grass-roots executive synergy"/>
    <x v="313"/>
    <n v="11941"/>
    <x v="1"/>
    <x v="581"/>
    <x v="1"/>
    <s v="USD"/>
    <n v="1514181600"/>
    <n v="1517032800"/>
    <b v="0"/>
    <x v="0"/>
    <s v="technology/web"/>
    <x v="2"/>
    <x v="2"/>
    <n v="1.7822388059701493"/>
    <x v="966"/>
  </r>
  <r>
    <n v="982"/>
    <s v="Freeman-French"/>
    <s v="Multi-layered optimal application"/>
    <x v="44"/>
    <n v="6115"/>
    <x v="0"/>
    <x v="51"/>
    <x v="1"/>
    <s v="USD"/>
    <n v="1311051600"/>
    <n v="1311224400"/>
    <b v="0"/>
    <x v="1"/>
    <s v="film &amp; video/documentary"/>
    <x v="4"/>
    <x v="4"/>
    <n v="0.84930555555555554"/>
    <x v="967"/>
  </r>
  <r>
    <n v="983"/>
    <s v="Beck-Weber"/>
    <s v="Business-focused full-range core"/>
    <x v="443"/>
    <n v="188404"/>
    <x v="1"/>
    <x v="582"/>
    <x v="1"/>
    <s v="USD"/>
    <n v="1564894800"/>
    <n v="1566190800"/>
    <b v="0"/>
    <x v="0"/>
    <s v="film &amp; video/documentary"/>
    <x v="4"/>
    <x v="4"/>
    <n v="1.4593648334624323"/>
    <x v="968"/>
  </r>
  <r>
    <n v="984"/>
    <s v="Lewis-Jacobson"/>
    <s v="Exclusive system-worthy Graphic Interface"/>
    <x v="191"/>
    <n v="9910"/>
    <x v="1"/>
    <x v="345"/>
    <x v="1"/>
    <s v="USD"/>
    <n v="1567918800"/>
    <n v="1570165200"/>
    <b v="0"/>
    <x v="0"/>
    <s v="theater/plays"/>
    <x v="3"/>
    <x v="3"/>
    <n v="1.5246153846153847"/>
    <x v="969"/>
  </r>
  <r>
    <n v="985"/>
    <s v="Logan-Curtis"/>
    <s v="Enhanced optimal ability"/>
    <x v="305"/>
    <n v="114523"/>
    <x v="0"/>
    <x v="583"/>
    <x v="1"/>
    <s v="USD"/>
    <n v="1386309600"/>
    <n v="1388556000"/>
    <b v="0"/>
    <x v="1"/>
    <s v="music/rock"/>
    <x v="1"/>
    <x v="1"/>
    <n v="0.67129542790152408"/>
    <x v="970"/>
  </r>
  <r>
    <n v="986"/>
    <s v="Chan, Washington and Callahan"/>
    <s v="Optional zero administration neural-net"/>
    <x v="75"/>
    <n v="3144"/>
    <x v="0"/>
    <x v="45"/>
    <x v="1"/>
    <s v="USD"/>
    <n v="1301979600"/>
    <n v="1303189200"/>
    <b v="0"/>
    <x v="0"/>
    <s v="music/rock"/>
    <x v="1"/>
    <x v="1"/>
    <n v="0.40307692307692305"/>
    <x v="971"/>
  </r>
  <r>
    <n v="987"/>
    <s v="Wilson Group"/>
    <s v="Ameliorated foreground focus group"/>
    <x v="8"/>
    <n v="13441"/>
    <x v="1"/>
    <x v="584"/>
    <x v="1"/>
    <s v="USD"/>
    <n v="1493269200"/>
    <n v="1494478800"/>
    <b v="0"/>
    <x v="0"/>
    <s v="film &amp; video/documentary"/>
    <x v="4"/>
    <x v="4"/>
    <n v="2.1679032258064517"/>
    <x v="972"/>
  </r>
  <r>
    <n v="988"/>
    <s v="Gardner, Ryan and Gutierrez"/>
    <s v="Triple-buffered multi-tasking matrices"/>
    <x v="151"/>
    <n v="4899"/>
    <x v="0"/>
    <x v="251"/>
    <x v="1"/>
    <s v="USD"/>
    <n v="1478930400"/>
    <n v="1480744800"/>
    <b v="0"/>
    <x v="0"/>
    <s v="publishing/radio &amp; podcasts"/>
    <x v="5"/>
    <x v="15"/>
    <n v="0.52117021276595743"/>
    <x v="973"/>
  </r>
  <r>
    <n v="989"/>
    <s v="Hernandez Inc"/>
    <s v="Versatile dedicated migration"/>
    <x v="166"/>
    <n v="11990"/>
    <x v="1"/>
    <x v="31"/>
    <x v="1"/>
    <s v="USD"/>
    <n v="1555390800"/>
    <n v="1555822800"/>
    <b v="0"/>
    <x v="0"/>
    <s v="publishing/translations"/>
    <x v="5"/>
    <x v="18"/>
    <n v="4.9958333333333336"/>
    <x v="974"/>
  </r>
  <r>
    <n v="990"/>
    <s v="Ortiz-Roberts"/>
    <s v="Devolved foreground customer loyalty"/>
    <x v="75"/>
    <n v="6839"/>
    <x v="0"/>
    <x v="251"/>
    <x v="1"/>
    <s v="USD"/>
    <n v="1456984800"/>
    <n v="1458882000"/>
    <b v="0"/>
    <x v="1"/>
    <s v="film &amp; video/drama"/>
    <x v="4"/>
    <x v="6"/>
    <n v="0.87679487179487181"/>
    <x v="975"/>
  </r>
  <r>
    <n v="991"/>
    <s v="Ramirez LLC"/>
    <s v="Reduced reciprocal focus group"/>
    <x v="122"/>
    <n v="11091"/>
    <x v="1"/>
    <x v="585"/>
    <x v="1"/>
    <s v="USD"/>
    <n v="1411621200"/>
    <n v="1411966800"/>
    <b v="0"/>
    <x v="1"/>
    <s v="music/rock"/>
    <x v="1"/>
    <x v="1"/>
    <n v="1.131734693877551"/>
    <x v="976"/>
  </r>
  <r>
    <n v="992"/>
    <s v="Morrow Inc"/>
    <s v="Networked global migration"/>
    <x v="33"/>
    <n v="13223"/>
    <x v="1"/>
    <x v="227"/>
    <x v="1"/>
    <s v="USD"/>
    <n v="1525669200"/>
    <n v="1526878800"/>
    <b v="0"/>
    <x v="1"/>
    <s v="film &amp; video/drama"/>
    <x v="4"/>
    <x v="6"/>
    <n v="4.2654838709677421"/>
    <x v="977"/>
  </r>
  <r>
    <n v="993"/>
    <s v="Erickson-Rogers"/>
    <s v="De-engineered even-keeled definition"/>
    <x v="122"/>
    <n v="7608"/>
    <x v="3"/>
    <x v="51"/>
    <x v="6"/>
    <s v="EUR"/>
    <n v="1450936800"/>
    <n v="1452405600"/>
    <b v="0"/>
    <x v="1"/>
    <s v="photography/photography books"/>
    <x v="7"/>
    <x v="14"/>
    <n v="0.77632653061224488"/>
    <x v="978"/>
  </r>
  <r>
    <n v="994"/>
    <s v="Leach, Rich and Price"/>
    <s v="Implemented bi-directional flexibility"/>
    <x v="444"/>
    <n v="74073"/>
    <x v="0"/>
    <x v="586"/>
    <x v="1"/>
    <s v="USD"/>
    <n v="1413522000"/>
    <n v="1414040400"/>
    <b v="0"/>
    <x v="1"/>
    <s v="publishing/translations"/>
    <x v="5"/>
    <x v="18"/>
    <n v="0.52496810772501767"/>
    <x v="979"/>
  </r>
  <r>
    <n v="995"/>
    <s v="Manning-Hamilton"/>
    <s v="Vision-oriented scalable definition"/>
    <x v="238"/>
    <n v="153216"/>
    <x v="1"/>
    <x v="587"/>
    <x v="1"/>
    <s v="USD"/>
    <n v="1541307600"/>
    <n v="1543816800"/>
    <b v="0"/>
    <x v="1"/>
    <s v="food/food trucks"/>
    <x v="0"/>
    <x v="0"/>
    <n v="1.5746762589928058"/>
    <x v="980"/>
  </r>
  <r>
    <n v="996"/>
    <s v="Butler LLC"/>
    <s v="Future-proofed upward-trending migration"/>
    <x v="47"/>
    <n v="4814"/>
    <x v="0"/>
    <x v="192"/>
    <x v="1"/>
    <s v="USD"/>
    <n v="1357106400"/>
    <n v="1359698400"/>
    <b v="0"/>
    <x v="0"/>
    <s v="theater/plays"/>
    <x v="3"/>
    <x v="3"/>
    <n v="0.72939393939393937"/>
    <x v="981"/>
  </r>
  <r>
    <n v="997"/>
    <s v="Ball LLC"/>
    <s v="Right-sized full-range throughput"/>
    <x v="4"/>
    <n v="4603"/>
    <x v="3"/>
    <x v="279"/>
    <x v="6"/>
    <s v="EUR"/>
    <n v="1390197600"/>
    <n v="1390629600"/>
    <b v="0"/>
    <x v="0"/>
    <s v="theater/plays"/>
    <x v="3"/>
    <x v="3"/>
    <n v="0.60565789473684206"/>
    <x v="982"/>
  </r>
  <r>
    <n v="998"/>
    <s v="Taylor, Santiago and Flores"/>
    <s v="Polarized composite customer loyalty"/>
    <x v="445"/>
    <n v="37823"/>
    <x v="0"/>
    <x v="82"/>
    <x v="1"/>
    <s v="USD"/>
    <n v="1265868000"/>
    <n v="1267077600"/>
    <b v="0"/>
    <x v="1"/>
    <s v="music/indie rock"/>
    <x v="1"/>
    <x v="7"/>
    <n v="0.5679129129129129"/>
    <x v="983"/>
  </r>
  <r>
    <n v="999"/>
    <s v="Hernandez, Norton and Kelley"/>
    <s v="Expanded eco-centric policy"/>
    <x v="446"/>
    <n v="62819"/>
    <x v="3"/>
    <x v="588"/>
    <x v="1"/>
    <s v="USD"/>
    <n v="1467176400"/>
    <n v="1467781200"/>
    <b v="0"/>
    <x v="0"/>
    <s v="food/food trucks"/>
    <x v="0"/>
    <x v="0"/>
    <n v="0.56542754275427543"/>
    <x v="984"/>
  </r>
  <r>
    <m/>
    <m/>
    <m/>
    <x v="447"/>
    <m/>
    <x v="4"/>
    <x v="589"/>
    <x v="7"/>
    <m/>
    <m/>
    <m/>
    <m/>
    <x v="2"/>
    <m/>
    <x v="9"/>
    <x v="24"/>
    <m/>
    <x v="9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233E51-A1A1-426E-9E25-63689B5ED508}" name="PivotTable7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ategory" colHeaderCaption="Outcome">
  <location ref="A26:F37" firstHeaderRow="1" firstDataRow="2" firstDataCol="1" rowPageCount="1" colPageCount="1"/>
  <pivotFields count="19">
    <pivotField showAll="0"/>
    <pivotField dataField="1"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>
      <items count="987">
        <item x="0"/>
        <item x="100"/>
        <item x="50"/>
        <item x="248"/>
        <item x="446"/>
        <item x="298"/>
        <item x="420"/>
        <item x="364"/>
        <item x="850"/>
        <item x="897"/>
        <item x="568"/>
        <item x="709"/>
        <item x="657"/>
        <item x="665"/>
        <item x="819"/>
        <item x="403"/>
        <item x="714"/>
        <item x="268"/>
        <item x="726"/>
        <item x="277"/>
        <item x="283"/>
        <item x="171"/>
        <item x="902"/>
        <item x="324"/>
        <item x="854"/>
        <item x="122"/>
        <item x="970"/>
        <item x="247"/>
        <item x="563"/>
        <item x="549"/>
        <item x="969"/>
        <item x="745"/>
        <item x="352"/>
        <item x="900"/>
        <item x="753"/>
        <item x="264"/>
        <item x="415"/>
        <item x="43"/>
        <item x="690"/>
        <item x="466"/>
        <item x="98"/>
        <item x="493"/>
        <item x="729"/>
        <item x="604"/>
        <item x="638"/>
        <item x="130"/>
        <item x="972"/>
        <item x="710"/>
        <item x="791"/>
        <item x="208"/>
        <item x="521"/>
        <item x="453"/>
        <item x="410"/>
        <item x="447"/>
        <item x="67"/>
        <item x="660"/>
        <item x="837"/>
        <item x="58"/>
        <item x="388"/>
        <item x="349"/>
        <item x="735"/>
        <item x="146"/>
        <item x="517"/>
        <item x="442"/>
        <item x="367"/>
        <item x="640"/>
        <item x="223"/>
        <item x="262"/>
        <item x="411"/>
        <item x="684"/>
        <item x="622"/>
        <item x="59"/>
        <item x="325"/>
        <item x="492"/>
        <item x="930"/>
        <item x="741"/>
        <item x="117"/>
        <item x="774"/>
        <item x="8"/>
        <item x="894"/>
        <item x="523"/>
        <item x="152"/>
        <item x="216"/>
        <item x="645"/>
        <item x="102"/>
        <item x="394"/>
        <item x="312"/>
        <item x="183"/>
        <item x="57"/>
        <item x="907"/>
        <item x="486"/>
        <item x="731"/>
        <item x="759"/>
        <item x="861"/>
        <item x="817"/>
        <item x="185"/>
        <item x="269"/>
        <item x="792"/>
        <item x="888"/>
        <item x="52"/>
        <item x="844"/>
        <item x="784"/>
        <item x="723"/>
        <item x="618"/>
        <item x="177"/>
        <item x="766"/>
        <item x="828"/>
        <item x="762"/>
        <item x="931"/>
        <item x="341"/>
        <item x="770"/>
        <item x="982"/>
        <item x="291"/>
        <item x="482"/>
        <item x="918"/>
        <item x="826"/>
        <item x="971"/>
        <item x="565"/>
        <item x="112"/>
        <item x="33"/>
        <item x="26"/>
        <item x="602"/>
        <item x="191"/>
        <item x="439"/>
        <item x="197"/>
        <item x="42"/>
        <item x="293"/>
        <item x="501"/>
        <item x="162"/>
        <item x="668"/>
        <item x="511"/>
        <item x="440"/>
        <item x="740"/>
        <item x="966"/>
        <item x="278"/>
        <item x="934"/>
        <item x="869"/>
        <item x="451"/>
        <item x="744"/>
        <item x="863"/>
        <item x="498"/>
        <item x="190"/>
        <item x="95"/>
        <item x="184"/>
        <item x="322"/>
        <item x="906"/>
        <item x="271"/>
        <item x="546"/>
        <item x="320"/>
        <item x="639"/>
        <item x="495"/>
        <item x="32"/>
        <item x="249"/>
        <item x="258"/>
        <item x="311"/>
        <item x="24"/>
        <item x="460"/>
        <item x="233"/>
        <item x="180"/>
        <item x="218"/>
        <item x="538"/>
        <item x="297"/>
        <item x="670"/>
        <item x="471"/>
        <item x="286"/>
        <item x="672"/>
        <item x="287"/>
        <item x="83"/>
        <item x="211"/>
        <item x="908"/>
        <item x="274"/>
        <item x="600"/>
        <item x="738"/>
        <item x="947"/>
        <item x="374"/>
        <item x="473"/>
        <item x="872"/>
        <item x="182"/>
        <item x="520"/>
        <item x="381"/>
        <item x="412"/>
        <item x="346"/>
        <item x="78"/>
        <item x="299"/>
        <item x="755"/>
        <item x="950"/>
        <item x="307"/>
        <item x="846"/>
        <item x="572"/>
        <item x="870"/>
        <item x="875"/>
        <item x="392"/>
        <item x="167"/>
        <item x="174"/>
        <item x="797"/>
        <item x="389"/>
        <item x="860"/>
        <item x="213"/>
        <item x="666"/>
        <item x="315"/>
        <item x="240"/>
        <item x="683"/>
        <item x="481"/>
        <item x="795"/>
        <item x="981"/>
        <item x="201"/>
        <item x="763"/>
        <item x="941"/>
        <item x="241"/>
        <item x="591"/>
        <item x="808"/>
        <item x="132"/>
        <item x="948"/>
        <item x="946"/>
        <item x="582"/>
        <item x="292"/>
        <item x="823"/>
        <item x="115"/>
        <item x="435"/>
        <item x="164"/>
        <item x="534"/>
        <item x="707"/>
        <item x="789"/>
        <item x="503"/>
        <item x="658"/>
        <item x="54"/>
        <item x="893"/>
        <item x="644"/>
        <item x="19"/>
        <item x="328"/>
        <item x="178"/>
        <item x="937"/>
        <item x="606"/>
        <item x="786"/>
        <item x="235"/>
        <item x="49"/>
        <item x="18"/>
        <item x="450"/>
        <item x="852"/>
        <item x="976"/>
        <item x="397"/>
        <item x="46"/>
        <item x="916"/>
        <item x="192"/>
        <item x="935"/>
        <item x="135"/>
        <item x="136"/>
        <item x="147"/>
        <item x="892"/>
        <item x="588"/>
        <item x="357"/>
        <item x="667"/>
        <item x="390"/>
        <item x="414"/>
        <item x="348"/>
        <item x="878"/>
        <item x="742"/>
        <item x="331"/>
        <item x="125"/>
        <item x="422"/>
        <item x="377"/>
        <item x="47"/>
        <item x="220"/>
        <item x="673"/>
        <item x="800"/>
        <item x="575"/>
        <item x="79"/>
        <item x="31"/>
        <item x="393"/>
        <item x="557"/>
        <item x="94"/>
        <item x="527"/>
        <item x="480"/>
        <item x="310"/>
        <item x="630"/>
        <item x="890"/>
        <item x="260"/>
        <item x="355"/>
        <item x="747"/>
        <item x="406"/>
        <item x="123"/>
        <item x="555"/>
        <item x="382"/>
        <item x="648"/>
        <item x="371"/>
        <item x="584"/>
        <item x="889"/>
        <item x="317"/>
        <item x="702"/>
        <item x="610"/>
        <item x="467"/>
        <item x="417"/>
        <item x="472"/>
        <item x="207"/>
        <item x="944"/>
        <item x="780"/>
        <item x="490"/>
        <item x="917"/>
        <item x="581"/>
        <item x="109"/>
        <item x="272"/>
        <item x="195"/>
        <item x="433"/>
        <item x="680"/>
        <item x="265"/>
        <item x="914"/>
        <item x="222"/>
        <item x="151"/>
        <item x="567"/>
        <item x="281"/>
        <item x="776"/>
        <item x="787"/>
        <item x="504"/>
        <item x="842"/>
        <item x="436"/>
        <item x="598"/>
        <item x="48"/>
        <item x="627"/>
        <item x="508"/>
        <item x="974"/>
        <item x="316"/>
        <item x="760"/>
        <item x="560"/>
        <item x="526"/>
        <item x="326"/>
        <item x="418"/>
        <item x="455"/>
        <item x="261"/>
        <item x="576"/>
        <item x="552"/>
        <item x="880"/>
        <item x="754"/>
        <item x="843"/>
        <item x="437"/>
        <item x="785"/>
        <item x="891"/>
        <item x="232"/>
        <item x="432"/>
        <item x="951"/>
        <item x="219"/>
        <item x="887"/>
        <item x="756"/>
        <item x="165"/>
        <item x="530"/>
        <item x="80"/>
        <item x="798"/>
        <item x="628"/>
        <item x="984"/>
        <item x="399"/>
        <item x="454"/>
        <item x="617"/>
        <item x="556"/>
        <item x="101"/>
        <item x="676"/>
        <item x="74"/>
        <item x="266"/>
        <item x="694"/>
        <item x="608"/>
        <item x="76"/>
        <item x="253"/>
        <item x="536"/>
        <item x="39"/>
        <item x="848"/>
        <item x="857"/>
        <item x="881"/>
        <item x="925"/>
        <item x="160"/>
        <item x="599"/>
        <item x="904"/>
        <item x="90"/>
        <item x="463"/>
        <item x="259"/>
        <item x="871"/>
        <item x="957"/>
        <item x="62"/>
        <item x="811"/>
        <item x="635"/>
        <item x="161"/>
        <item x="650"/>
        <item x="768"/>
        <item x="956"/>
        <item x="510"/>
        <item x="68"/>
        <item x="181"/>
        <item x="176"/>
        <item x="647"/>
        <item x="474"/>
        <item x="368"/>
        <item x="139"/>
        <item x="53"/>
        <item x="372"/>
        <item x="314"/>
        <item x="360"/>
        <item x="646"/>
        <item x="497"/>
        <item x="544"/>
        <item x="625"/>
        <item x="150"/>
        <item x="788"/>
        <item x="434"/>
        <item x="558"/>
        <item x="246"/>
        <item x="6"/>
        <item x="562"/>
        <item x="401"/>
        <item x="209"/>
        <item x="141"/>
        <item x="541"/>
        <item x="717"/>
        <item x="65"/>
        <item x="586"/>
        <item x="86"/>
        <item x="204"/>
        <item x="737"/>
        <item x="282"/>
        <item x="960"/>
        <item x="28"/>
        <item x="215"/>
        <item x="752"/>
        <item x="531"/>
        <item x="597"/>
        <item x="514"/>
        <item x="594"/>
        <item x="413"/>
        <item x="688"/>
        <item x="378"/>
        <item x="10"/>
        <item x="424"/>
        <item x="836"/>
        <item x="120"/>
        <item x="512"/>
        <item x="441"/>
        <item x="553"/>
        <item x="202"/>
        <item x="230"/>
        <item x="611"/>
        <item x="525"/>
        <item x="528"/>
        <item x="356"/>
        <item x="254"/>
        <item x="830"/>
        <item x="334"/>
        <item x="70"/>
        <item x="579"/>
        <item x="803"/>
        <item x="818"/>
        <item x="824"/>
        <item x="7"/>
        <item x="465"/>
        <item x="915"/>
        <item x="821"/>
        <item x="227"/>
        <item x="96"/>
        <item x="319"/>
        <item x="691"/>
        <item x="295"/>
        <item x="426"/>
        <item x="708"/>
        <item x="814"/>
        <item x="305"/>
        <item x="244"/>
        <item x="140"/>
        <item x="573"/>
        <item x="727"/>
        <item x="345"/>
        <item x="502"/>
        <item x="686"/>
        <item x="396"/>
        <item x="376"/>
        <item x="103"/>
        <item x="457"/>
        <item x="226"/>
        <item x="578"/>
        <item x="595"/>
        <item x="585"/>
        <item x="746"/>
        <item x="899"/>
        <item x="809"/>
        <item x="655"/>
        <item x="131"/>
        <item x="592"/>
        <item x="491"/>
        <item x="767"/>
        <item x="772"/>
        <item x="280"/>
        <item x="416"/>
        <item x="624"/>
        <item x="36"/>
        <item x="699"/>
        <item x="400"/>
        <item x="663"/>
        <item x="459"/>
        <item x="238"/>
        <item x="243"/>
        <item x="21"/>
        <item x="677"/>
        <item x="193"/>
        <item x="569"/>
        <item x="119"/>
        <item x="620"/>
        <item x="365"/>
        <item x="149"/>
        <item x="296"/>
        <item x="343"/>
        <item x="816"/>
        <item x="629"/>
        <item x="428"/>
        <item x="873"/>
        <item x="868"/>
        <item x="56"/>
        <item x="375"/>
        <item x="263"/>
        <item x="203"/>
        <item x="685"/>
        <item x="519"/>
        <item x="506"/>
        <item x="487"/>
        <item x="777"/>
        <item x="155"/>
        <item x="589"/>
        <item x="681"/>
        <item x="475"/>
        <item x="953"/>
        <item x="290"/>
        <item x="64"/>
        <item x="110"/>
        <item x="927"/>
        <item x="359"/>
        <item x="574"/>
        <item x="782"/>
        <item x="621"/>
        <item x="943"/>
        <item x="256"/>
        <item x="704"/>
        <item x="9"/>
        <item x="856"/>
        <item x="548"/>
        <item x="841"/>
        <item x="593"/>
        <item x="279"/>
        <item x="25"/>
        <item x="210"/>
        <item x="304"/>
        <item x="720"/>
        <item x="661"/>
        <item x="793"/>
        <item x="607"/>
        <item x="398"/>
        <item x="156"/>
        <item x="874"/>
        <item x="758"/>
        <item x="933"/>
        <item x="623"/>
        <item x="336"/>
        <item x="166"/>
        <item x="615"/>
        <item x="198"/>
        <item x="779"/>
        <item x="72"/>
        <item x="815"/>
        <item x="980"/>
        <item x="187"/>
        <item x="444"/>
        <item x="701"/>
        <item x="438"/>
        <item x="285"/>
        <item x="380"/>
        <item x="40"/>
        <item x="783"/>
        <item x="242"/>
        <item x="38"/>
        <item x="773"/>
        <item x="605"/>
        <item x="5"/>
        <item x="234"/>
        <item x="921"/>
        <item x="107"/>
        <item x="154"/>
        <item x="840"/>
        <item x="805"/>
        <item x="652"/>
        <item x="879"/>
        <item x="237"/>
        <item x="973"/>
        <item x="478"/>
        <item x="289"/>
        <item x="634"/>
        <item x="654"/>
        <item x="885"/>
        <item x="145"/>
        <item x="339"/>
        <item x="952"/>
        <item x="539"/>
        <item x="488"/>
        <item x="329"/>
        <item x="849"/>
        <item x="962"/>
        <item x="847"/>
        <item x="903"/>
        <item x="838"/>
        <item x="876"/>
        <item x="257"/>
        <item x="168"/>
        <item x="423"/>
        <item x="370"/>
        <item x="542"/>
        <item x="361"/>
        <item x="675"/>
        <item x="404"/>
        <item x="771"/>
        <item x="127"/>
        <item x="559"/>
        <item x="750"/>
        <item x="159"/>
        <item x="845"/>
        <item x="659"/>
        <item x="77"/>
        <item x="200"/>
        <item x="898"/>
        <item x="596"/>
        <item x="867"/>
        <item x="494"/>
        <item x="587"/>
        <item x="128"/>
        <item x="138"/>
        <item x="922"/>
        <item x="543"/>
        <item x="302"/>
        <item x="323"/>
        <item x="839"/>
        <item x="564"/>
        <item x="968"/>
        <item x="612"/>
        <item x="425"/>
        <item x="651"/>
        <item x="350"/>
        <item x="601"/>
        <item x="251"/>
        <item x="719"/>
        <item x="273"/>
        <item x="967"/>
        <item x="862"/>
        <item x="831"/>
        <item x="802"/>
        <item x="179"/>
        <item x="61"/>
        <item x="196"/>
        <item x="270"/>
        <item x="456"/>
        <item x="229"/>
        <item x="169"/>
        <item x="321"/>
        <item x="697"/>
        <item x="529"/>
        <item x="87"/>
        <item x="429"/>
        <item x="671"/>
        <item x="82"/>
        <item x="796"/>
        <item x="829"/>
        <item x="483"/>
        <item x="812"/>
        <item x="825"/>
        <item x="910"/>
        <item x="858"/>
        <item x="337"/>
        <item x="469"/>
        <item x="932"/>
        <item x="865"/>
        <item x="421"/>
        <item x="513"/>
        <item x="369"/>
        <item x="712"/>
        <item x="949"/>
        <item x="725"/>
        <item x="964"/>
        <item x="15"/>
        <item x="60"/>
        <item x="34"/>
        <item x="22"/>
        <item x="945"/>
        <item x="721"/>
        <item x="609"/>
        <item x="71"/>
        <item x="353"/>
        <item x="518"/>
        <item x="711"/>
        <item x="75"/>
        <item x="642"/>
        <item x="443"/>
        <item x="790"/>
        <item x="613"/>
        <item x="144"/>
        <item x="129"/>
        <item x="379"/>
        <item x="116"/>
        <item x="212"/>
        <item x="764"/>
        <item x="751"/>
        <item x="923"/>
        <item x="449"/>
        <item x="333"/>
        <item x="479"/>
        <item x="728"/>
        <item x="700"/>
        <item x="301"/>
        <item x="133"/>
        <item x="405"/>
        <item x="637"/>
        <item x="221"/>
        <item x="979"/>
        <item x="386"/>
        <item x="853"/>
        <item x="522"/>
        <item x="743"/>
        <item x="330"/>
        <item x="294"/>
        <item x="656"/>
        <item x="813"/>
        <item x="338"/>
        <item x="104"/>
        <item x="913"/>
        <item x="385"/>
        <item x="89"/>
        <item x="387"/>
        <item x="55"/>
        <item x="275"/>
        <item x="126"/>
        <item x="749"/>
        <item x="590"/>
        <item x="810"/>
        <item x="217"/>
        <item x="703"/>
        <item x="614"/>
        <item x="884"/>
        <item x="430"/>
        <item x="524"/>
        <item x="255"/>
        <item x="713"/>
        <item x="85"/>
        <item x="583"/>
        <item x="199"/>
        <item x="99"/>
        <item x="954"/>
        <item x="715"/>
        <item x="919"/>
        <item x="718"/>
        <item x="961"/>
        <item x="696"/>
        <item x="81"/>
        <item x="1"/>
        <item x="540"/>
        <item x="616"/>
        <item x="535"/>
        <item x="928"/>
        <item x="905"/>
        <item x="832"/>
        <item x="716"/>
        <item x="509"/>
        <item x="827"/>
        <item x="926"/>
        <item x="959"/>
        <item x="619"/>
        <item x="373"/>
        <item x="963"/>
        <item x="570"/>
        <item x="29"/>
        <item x="533"/>
        <item x="566"/>
        <item x="14"/>
        <item x="137"/>
        <item x="303"/>
        <item x="938"/>
        <item x="351"/>
        <item x="822"/>
        <item x="45"/>
        <item x="118"/>
        <item x="462"/>
        <item x="942"/>
        <item x="113"/>
        <item x="452"/>
        <item x="134"/>
        <item x="505"/>
        <item x="153"/>
        <item x="106"/>
        <item x="366"/>
        <item x="807"/>
        <item x="186"/>
        <item x="674"/>
        <item x="35"/>
        <item x="724"/>
        <item x="580"/>
        <item x="547"/>
        <item x="653"/>
        <item x="252"/>
        <item x="276"/>
        <item x="231"/>
        <item x="765"/>
        <item x="687"/>
        <item x="383"/>
        <item x="206"/>
        <item x="695"/>
        <item x="940"/>
        <item x="419"/>
        <item x="955"/>
        <item x="781"/>
        <item x="340"/>
        <item x="851"/>
        <item x="643"/>
        <item x="245"/>
        <item x="507"/>
        <item x="224"/>
        <item x="448"/>
        <item x="142"/>
        <item x="571"/>
        <item x="859"/>
        <item x="300"/>
        <item x="649"/>
        <item x="205"/>
        <item x="51"/>
        <item x="308"/>
        <item x="632"/>
        <item x="395"/>
        <item x="4"/>
        <item x="476"/>
        <item x="732"/>
        <item x="407"/>
        <item x="228"/>
        <item x="342"/>
        <item x="499"/>
        <item x="2"/>
        <item x="977"/>
        <item x="384"/>
        <item x="172"/>
        <item x="288"/>
        <item x="939"/>
        <item x="669"/>
        <item x="909"/>
        <item x="983"/>
        <item x="318"/>
        <item x="445"/>
        <item x="464"/>
        <item x="484"/>
        <item x="978"/>
        <item x="835"/>
        <item x="267"/>
        <item x="736"/>
        <item x="124"/>
        <item x="489"/>
        <item x="327"/>
        <item x="775"/>
        <item x="515"/>
        <item x="239"/>
        <item x="706"/>
        <item x="833"/>
        <item x="936"/>
        <item x="188"/>
        <item x="678"/>
        <item x="896"/>
        <item x="551"/>
        <item x="12"/>
        <item x="778"/>
        <item x="886"/>
        <item x="866"/>
        <item x="855"/>
        <item x="470"/>
        <item x="603"/>
        <item x="864"/>
        <item x="698"/>
        <item x="3"/>
        <item x="911"/>
        <item x="105"/>
        <item x="641"/>
        <item x="354"/>
        <item x="636"/>
        <item x="730"/>
        <item x="882"/>
        <item x="631"/>
        <item x="313"/>
        <item x="958"/>
        <item x="347"/>
        <item x="92"/>
        <item x="214"/>
        <item x="431"/>
        <item x="477"/>
        <item x="554"/>
        <item x="170"/>
        <item x="550"/>
        <item x="427"/>
        <item x="236"/>
        <item x="143"/>
        <item x="362"/>
        <item x="408"/>
        <item x="468"/>
        <item x="820"/>
        <item x="532"/>
        <item x="929"/>
        <item x="901"/>
        <item x="158"/>
        <item x="883"/>
        <item x="799"/>
        <item x="769"/>
        <item x="13"/>
        <item x="912"/>
        <item x="924"/>
        <item x="73"/>
        <item x="148"/>
        <item x="23"/>
        <item x="363"/>
        <item x="189"/>
        <item x="309"/>
        <item x="834"/>
        <item x="965"/>
        <item x="20"/>
        <item x="37"/>
        <item x="335"/>
        <item x="877"/>
        <item x="250"/>
        <item x="284"/>
        <item x="804"/>
        <item x="516"/>
        <item x="682"/>
        <item x="761"/>
        <item x="27"/>
        <item x="97"/>
        <item x="975"/>
        <item x="679"/>
        <item x="633"/>
        <item x="41"/>
        <item x="920"/>
        <item x="44"/>
        <item x="108"/>
        <item x="895"/>
        <item x="577"/>
        <item x="458"/>
        <item x="757"/>
        <item x="17"/>
        <item x="662"/>
        <item x="163"/>
        <item x="93"/>
        <item x="409"/>
        <item x="358"/>
        <item x="705"/>
        <item x="794"/>
        <item x="733"/>
        <item x="66"/>
        <item x="111"/>
        <item x="225"/>
        <item x="689"/>
        <item x="306"/>
        <item x="194"/>
        <item x="537"/>
        <item x="114"/>
        <item x="485"/>
        <item x="91"/>
        <item x="748"/>
        <item x="545"/>
        <item x="121"/>
        <item x="175"/>
        <item x="344"/>
        <item x="461"/>
        <item x="16"/>
        <item x="391"/>
        <item x="88"/>
        <item x="734"/>
        <item x="722"/>
        <item x="739"/>
        <item x="402"/>
        <item x="693"/>
        <item x="332"/>
        <item x="664"/>
        <item x="806"/>
        <item x="84"/>
        <item x="626"/>
        <item x="63"/>
        <item x="561"/>
        <item x="692"/>
        <item x="500"/>
        <item x="69"/>
        <item x="173"/>
        <item x="30"/>
        <item x="11"/>
        <item x="801"/>
        <item x="157"/>
        <item x="496"/>
        <item x="985"/>
        <item t="default"/>
      </items>
    </pivotField>
    <pivotField showAll="0">
      <items count="982">
        <item x="980"/>
        <item x="415"/>
        <item x="359"/>
        <item x="844"/>
        <item x="891"/>
        <item x="562"/>
        <item x="703"/>
        <item x="651"/>
        <item x="659"/>
        <item x="813"/>
        <item x="398"/>
        <item x="708"/>
        <item x="264"/>
        <item x="720"/>
        <item x="273"/>
        <item x="279"/>
        <item x="168"/>
        <item x="896"/>
        <item x="319"/>
        <item x="848"/>
        <item x="119"/>
        <item x="964"/>
        <item x="244"/>
        <item x="557"/>
        <item x="543"/>
        <item x="963"/>
        <item x="739"/>
        <item x="347"/>
        <item x="894"/>
        <item x="747"/>
        <item x="260"/>
        <item x="410"/>
        <item x="42"/>
        <item x="684"/>
        <item x="460"/>
        <item x="96"/>
        <item x="487"/>
        <item x="723"/>
        <item x="598"/>
        <item x="632"/>
        <item x="127"/>
        <item x="966"/>
        <item x="704"/>
        <item x="785"/>
        <item x="205"/>
        <item x="515"/>
        <item x="447"/>
        <item x="405"/>
        <item x="441"/>
        <item x="65"/>
        <item x="654"/>
        <item x="831"/>
        <item x="56"/>
        <item x="383"/>
        <item x="344"/>
        <item x="729"/>
        <item x="143"/>
        <item x="511"/>
        <item x="437"/>
        <item x="362"/>
        <item x="634"/>
        <item x="220"/>
        <item x="258"/>
        <item x="406"/>
        <item x="678"/>
        <item x="616"/>
        <item x="57"/>
        <item x="320"/>
        <item x="486"/>
        <item x="924"/>
        <item x="735"/>
        <item x="114"/>
        <item x="768"/>
        <item x="7"/>
        <item x="888"/>
        <item x="517"/>
        <item x="149"/>
        <item x="213"/>
        <item x="639"/>
        <item x="99"/>
        <item x="389"/>
        <item x="307"/>
        <item x="180"/>
        <item x="55"/>
        <item x="901"/>
        <item x="480"/>
        <item x="725"/>
        <item x="753"/>
        <item x="855"/>
        <item x="811"/>
        <item x="182"/>
        <item x="265"/>
        <item x="786"/>
        <item x="882"/>
        <item x="50"/>
        <item x="838"/>
        <item x="778"/>
        <item x="717"/>
        <item x="612"/>
        <item x="174"/>
        <item x="760"/>
        <item x="822"/>
        <item x="756"/>
        <item x="925"/>
        <item x="336"/>
        <item x="764"/>
        <item x="976"/>
        <item x="287"/>
        <item x="476"/>
        <item x="912"/>
        <item x="820"/>
        <item x="965"/>
        <item x="559"/>
        <item x="109"/>
        <item x="32"/>
        <item x="25"/>
        <item x="596"/>
        <item x="188"/>
        <item x="434"/>
        <item x="194"/>
        <item x="41"/>
        <item x="289"/>
        <item x="495"/>
        <item x="159"/>
        <item x="662"/>
        <item x="505"/>
        <item x="435"/>
        <item x="734"/>
        <item x="960"/>
        <item x="274"/>
        <item x="928"/>
        <item x="863"/>
        <item x="445"/>
        <item x="738"/>
        <item x="857"/>
        <item x="492"/>
        <item x="187"/>
        <item x="93"/>
        <item x="181"/>
        <item x="317"/>
        <item x="900"/>
        <item x="267"/>
        <item x="540"/>
        <item x="315"/>
        <item x="633"/>
        <item x="489"/>
        <item x="31"/>
        <item x="245"/>
        <item x="254"/>
        <item x="306"/>
        <item x="23"/>
        <item x="454"/>
        <item x="230"/>
        <item x="177"/>
        <item x="215"/>
        <item x="532"/>
        <item x="293"/>
        <item x="664"/>
        <item x="465"/>
        <item x="282"/>
        <item x="666"/>
        <item x="283"/>
        <item x="81"/>
        <item x="208"/>
        <item x="902"/>
        <item x="270"/>
        <item x="594"/>
        <item x="732"/>
        <item x="941"/>
        <item x="369"/>
        <item x="467"/>
        <item x="866"/>
        <item x="179"/>
        <item x="514"/>
        <item x="376"/>
        <item x="407"/>
        <item x="341"/>
        <item x="76"/>
        <item x="294"/>
        <item x="749"/>
        <item x="944"/>
        <item x="302"/>
        <item x="840"/>
        <item x="566"/>
        <item x="864"/>
        <item x="869"/>
        <item x="387"/>
        <item x="164"/>
        <item x="171"/>
        <item x="791"/>
        <item x="384"/>
        <item x="854"/>
        <item x="210"/>
        <item x="660"/>
        <item x="310"/>
        <item x="237"/>
        <item x="677"/>
        <item x="475"/>
        <item x="789"/>
        <item x="975"/>
        <item x="198"/>
        <item x="757"/>
        <item x="935"/>
        <item x="238"/>
        <item x="585"/>
        <item x="802"/>
        <item x="129"/>
        <item x="942"/>
        <item x="940"/>
        <item x="576"/>
        <item x="288"/>
        <item x="817"/>
        <item x="112"/>
        <item x="430"/>
        <item x="161"/>
        <item x="528"/>
        <item x="701"/>
        <item x="783"/>
        <item x="497"/>
        <item x="652"/>
        <item x="52"/>
        <item x="887"/>
        <item x="638"/>
        <item x="18"/>
        <item x="323"/>
        <item x="175"/>
        <item x="931"/>
        <item x="600"/>
        <item x="780"/>
        <item x="232"/>
        <item x="48"/>
        <item x="17"/>
        <item x="444"/>
        <item x="846"/>
        <item x="970"/>
        <item x="392"/>
        <item x="45"/>
        <item x="910"/>
        <item x="189"/>
        <item x="929"/>
        <item x="132"/>
        <item x="133"/>
        <item x="144"/>
        <item x="886"/>
        <item x="582"/>
        <item x="352"/>
        <item x="661"/>
        <item x="385"/>
        <item x="409"/>
        <item x="343"/>
        <item x="872"/>
        <item x="736"/>
        <item x="326"/>
        <item x="122"/>
        <item x="417"/>
        <item x="372"/>
        <item x="46"/>
        <item x="217"/>
        <item x="667"/>
        <item x="794"/>
        <item x="569"/>
        <item x="77"/>
        <item x="30"/>
        <item x="388"/>
        <item x="551"/>
        <item x="92"/>
        <item x="521"/>
        <item x="474"/>
        <item x="305"/>
        <item x="624"/>
        <item x="884"/>
        <item x="256"/>
        <item x="350"/>
        <item x="741"/>
        <item x="401"/>
        <item x="120"/>
        <item x="549"/>
        <item x="377"/>
        <item x="642"/>
        <item x="366"/>
        <item x="578"/>
        <item x="883"/>
        <item x="312"/>
        <item x="696"/>
        <item x="604"/>
        <item x="461"/>
        <item x="412"/>
        <item x="466"/>
        <item x="204"/>
        <item x="938"/>
        <item x="774"/>
        <item x="484"/>
        <item x="911"/>
        <item x="575"/>
        <item x="106"/>
        <item x="268"/>
        <item x="192"/>
        <item x="428"/>
        <item x="674"/>
        <item x="261"/>
        <item x="908"/>
        <item x="219"/>
        <item x="148"/>
        <item x="561"/>
        <item x="277"/>
        <item x="770"/>
        <item x="781"/>
        <item x="498"/>
        <item x="836"/>
        <item x="431"/>
        <item x="592"/>
        <item x="47"/>
        <item x="621"/>
        <item x="502"/>
        <item x="968"/>
        <item x="311"/>
        <item x="754"/>
        <item x="554"/>
        <item x="520"/>
        <item x="321"/>
        <item x="413"/>
        <item x="449"/>
        <item x="257"/>
        <item x="570"/>
        <item x="546"/>
        <item x="874"/>
        <item x="748"/>
        <item x="837"/>
        <item x="432"/>
        <item x="779"/>
        <item x="885"/>
        <item x="229"/>
        <item x="427"/>
        <item x="945"/>
        <item x="216"/>
        <item x="881"/>
        <item x="750"/>
        <item x="162"/>
        <item x="524"/>
        <item x="78"/>
        <item x="792"/>
        <item x="622"/>
        <item x="978"/>
        <item x="394"/>
        <item x="448"/>
        <item x="611"/>
        <item x="550"/>
        <item x="98"/>
        <item x="670"/>
        <item x="72"/>
        <item x="262"/>
        <item x="688"/>
        <item x="602"/>
        <item x="74"/>
        <item x="249"/>
        <item x="530"/>
        <item x="38"/>
        <item x="842"/>
        <item x="851"/>
        <item x="875"/>
        <item x="919"/>
        <item x="157"/>
        <item x="593"/>
        <item x="898"/>
        <item x="88"/>
        <item x="457"/>
        <item x="255"/>
        <item x="865"/>
        <item x="951"/>
        <item x="60"/>
        <item x="805"/>
        <item x="629"/>
        <item x="158"/>
        <item x="644"/>
        <item x="762"/>
        <item x="950"/>
        <item x="504"/>
        <item x="66"/>
        <item x="178"/>
        <item x="173"/>
        <item x="641"/>
        <item x="468"/>
        <item x="363"/>
        <item x="136"/>
        <item x="51"/>
        <item x="367"/>
        <item x="309"/>
        <item x="355"/>
        <item x="640"/>
        <item x="491"/>
        <item x="538"/>
        <item x="619"/>
        <item x="147"/>
        <item x="782"/>
        <item x="429"/>
        <item x="552"/>
        <item x="243"/>
        <item x="5"/>
        <item x="556"/>
        <item x="396"/>
        <item x="206"/>
        <item x="138"/>
        <item x="535"/>
        <item x="711"/>
        <item x="63"/>
        <item x="580"/>
        <item x="84"/>
        <item x="201"/>
        <item x="731"/>
        <item x="278"/>
        <item x="954"/>
        <item x="27"/>
        <item x="212"/>
        <item x="746"/>
        <item x="525"/>
        <item x="591"/>
        <item x="508"/>
        <item x="588"/>
        <item x="408"/>
        <item x="682"/>
        <item x="373"/>
        <item x="9"/>
        <item x="419"/>
        <item x="830"/>
        <item x="117"/>
        <item x="506"/>
        <item x="436"/>
        <item x="547"/>
        <item x="199"/>
        <item x="227"/>
        <item x="605"/>
        <item x="519"/>
        <item x="522"/>
        <item x="351"/>
        <item x="250"/>
        <item x="824"/>
        <item x="329"/>
        <item x="68"/>
        <item x="573"/>
        <item x="797"/>
        <item x="812"/>
        <item x="818"/>
        <item x="6"/>
        <item x="459"/>
        <item x="909"/>
        <item x="815"/>
        <item x="224"/>
        <item x="94"/>
        <item x="314"/>
        <item x="685"/>
        <item x="291"/>
        <item x="421"/>
        <item x="702"/>
        <item x="808"/>
        <item x="300"/>
        <item x="241"/>
        <item x="137"/>
        <item x="567"/>
        <item x="721"/>
        <item x="340"/>
        <item x="496"/>
        <item x="680"/>
        <item x="391"/>
        <item x="371"/>
        <item x="100"/>
        <item x="451"/>
        <item x="223"/>
        <item x="572"/>
        <item x="589"/>
        <item x="579"/>
        <item x="740"/>
        <item x="893"/>
        <item x="803"/>
        <item x="649"/>
        <item x="128"/>
        <item x="586"/>
        <item x="485"/>
        <item x="761"/>
        <item x="766"/>
        <item x="276"/>
        <item x="411"/>
        <item x="618"/>
        <item x="35"/>
        <item x="693"/>
        <item x="395"/>
        <item x="657"/>
        <item x="453"/>
        <item x="235"/>
        <item x="240"/>
        <item x="20"/>
        <item x="671"/>
        <item x="190"/>
        <item x="563"/>
        <item x="116"/>
        <item x="614"/>
        <item x="360"/>
        <item x="146"/>
        <item x="292"/>
        <item x="338"/>
        <item x="810"/>
        <item x="623"/>
        <item x="423"/>
        <item x="867"/>
        <item x="862"/>
        <item x="54"/>
        <item x="370"/>
        <item x="259"/>
        <item x="200"/>
        <item x="679"/>
        <item x="513"/>
        <item x="500"/>
        <item x="481"/>
        <item x="771"/>
        <item x="152"/>
        <item x="583"/>
        <item x="675"/>
        <item x="469"/>
        <item x="947"/>
        <item x="286"/>
        <item x="62"/>
        <item x="107"/>
        <item x="921"/>
        <item x="354"/>
        <item x="568"/>
        <item x="776"/>
        <item x="615"/>
        <item x="937"/>
        <item x="252"/>
        <item x="698"/>
        <item x="8"/>
        <item x="850"/>
        <item x="542"/>
        <item x="835"/>
        <item x="587"/>
        <item x="275"/>
        <item x="24"/>
        <item x="207"/>
        <item x="299"/>
        <item x="714"/>
        <item x="655"/>
        <item x="787"/>
        <item x="601"/>
        <item x="393"/>
        <item x="153"/>
        <item x="868"/>
        <item x="752"/>
        <item x="927"/>
        <item x="617"/>
        <item x="331"/>
        <item x="163"/>
        <item x="609"/>
        <item x="195"/>
        <item x="773"/>
        <item x="70"/>
        <item x="809"/>
        <item x="974"/>
        <item x="184"/>
        <item x="439"/>
        <item x="695"/>
        <item x="433"/>
        <item x="281"/>
        <item x="375"/>
        <item x="39"/>
        <item x="777"/>
        <item x="239"/>
        <item x="37"/>
        <item x="767"/>
        <item x="599"/>
        <item x="4"/>
        <item x="231"/>
        <item x="915"/>
        <item x="104"/>
        <item x="151"/>
        <item x="834"/>
        <item x="799"/>
        <item x="646"/>
        <item x="873"/>
        <item x="234"/>
        <item x="967"/>
        <item x="472"/>
        <item x="285"/>
        <item x="628"/>
        <item x="648"/>
        <item x="879"/>
        <item x="142"/>
        <item x="334"/>
        <item x="946"/>
        <item x="533"/>
        <item x="482"/>
        <item x="324"/>
        <item x="843"/>
        <item x="956"/>
        <item x="841"/>
        <item x="897"/>
        <item x="832"/>
        <item x="870"/>
        <item x="253"/>
        <item x="165"/>
        <item x="418"/>
        <item x="365"/>
        <item x="536"/>
        <item x="356"/>
        <item x="669"/>
        <item x="399"/>
        <item x="765"/>
        <item x="124"/>
        <item x="553"/>
        <item x="744"/>
        <item x="156"/>
        <item x="839"/>
        <item x="653"/>
        <item x="75"/>
        <item x="197"/>
        <item x="892"/>
        <item x="590"/>
        <item x="861"/>
        <item x="488"/>
        <item x="581"/>
        <item x="125"/>
        <item x="135"/>
        <item x="916"/>
        <item x="537"/>
        <item x="297"/>
        <item x="318"/>
        <item x="833"/>
        <item x="558"/>
        <item x="962"/>
        <item x="606"/>
        <item x="420"/>
        <item x="645"/>
        <item x="345"/>
        <item x="595"/>
        <item x="247"/>
        <item x="713"/>
        <item x="269"/>
        <item x="961"/>
        <item x="856"/>
        <item x="825"/>
        <item x="796"/>
        <item x="176"/>
        <item x="59"/>
        <item x="193"/>
        <item x="266"/>
        <item x="450"/>
        <item x="226"/>
        <item x="166"/>
        <item x="316"/>
        <item x="691"/>
        <item x="523"/>
        <item x="85"/>
        <item x="424"/>
        <item x="665"/>
        <item x="80"/>
        <item x="790"/>
        <item x="823"/>
        <item x="477"/>
        <item x="806"/>
        <item x="819"/>
        <item x="904"/>
        <item x="852"/>
        <item x="332"/>
        <item x="463"/>
        <item x="926"/>
        <item x="859"/>
        <item x="416"/>
        <item x="507"/>
        <item x="364"/>
        <item x="706"/>
        <item x="943"/>
        <item x="719"/>
        <item x="958"/>
        <item x="14"/>
        <item x="58"/>
        <item x="33"/>
        <item x="21"/>
        <item x="939"/>
        <item x="715"/>
        <item x="603"/>
        <item x="69"/>
        <item x="348"/>
        <item x="512"/>
        <item x="705"/>
        <item x="73"/>
        <item x="636"/>
        <item x="438"/>
        <item x="784"/>
        <item x="607"/>
        <item x="141"/>
        <item x="126"/>
        <item x="374"/>
        <item x="113"/>
        <item x="209"/>
        <item x="758"/>
        <item x="745"/>
        <item x="917"/>
        <item x="443"/>
        <item x="328"/>
        <item x="473"/>
        <item x="722"/>
        <item x="694"/>
        <item x="296"/>
        <item x="130"/>
        <item x="400"/>
        <item x="631"/>
        <item x="218"/>
        <item x="973"/>
        <item x="381"/>
        <item x="847"/>
        <item x="516"/>
        <item x="737"/>
        <item x="325"/>
        <item x="290"/>
        <item x="650"/>
        <item x="807"/>
        <item x="333"/>
        <item x="101"/>
        <item x="907"/>
        <item x="380"/>
        <item x="87"/>
        <item x="382"/>
        <item x="53"/>
        <item x="271"/>
        <item x="123"/>
        <item x="743"/>
        <item x="584"/>
        <item x="804"/>
        <item x="214"/>
        <item x="697"/>
        <item x="608"/>
        <item x="878"/>
        <item x="425"/>
        <item x="518"/>
        <item x="251"/>
        <item x="707"/>
        <item x="83"/>
        <item x="577"/>
        <item x="196"/>
        <item x="97"/>
        <item x="948"/>
        <item x="709"/>
        <item x="913"/>
        <item x="712"/>
        <item x="955"/>
        <item x="690"/>
        <item x="79"/>
        <item x="0"/>
        <item x="534"/>
        <item x="610"/>
        <item x="529"/>
        <item x="922"/>
        <item x="899"/>
        <item x="826"/>
        <item x="710"/>
        <item x="503"/>
        <item x="821"/>
        <item x="920"/>
        <item x="953"/>
        <item x="613"/>
        <item x="368"/>
        <item x="957"/>
        <item x="564"/>
        <item x="28"/>
        <item x="527"/>
        <item x="560"/>
        <item x="13"/>
        <item x="134"/>
        <item x="298"/>
        <item x="932"/>
        <item x="346"/>
        <item x="816"/>
        <item x="44"/>
        <item x="115"/>
        <item x="456"/>
        <item x="936"/>
        <item x="110"/>
        <item x="446"/>
        <item x="131"/>
        <item x="499"/>
        <item x="150"/>
        <item x="103"/>
        <item x="361"/>
        <item x="801"/>
        <item x="183"/>
        <item x="668"/>
        <item x="34"/>
        <item x="718"/>
        <item x="574"/>
        <item x="541"/>
        <item x="647"/>
        <item x="248"/>
        <item x="272"/>
        <item x="228"/>
        <item x="759"/>
        <item x="681"/>
        <item x="378"/>
        <item x="203"/>
        <item x="689"/>
        <item x="934"/>
        <item x="414"/>
        <item x="949"/>
        <item x="775"/>
        <item x="335"/>
        <item x="845"/>
        <item x="637"/>
        <item x="242"/>
        <item x="501"/>
        <item x="221"/>
        <item x="442"/>
        <item x="139"/>
        <item x="565"/>
        <item x="853"/>
        <item x="295"/>
        <item x="643"/>
        <item x="202"/>
        <item x="49"/>
        <item x="303"/>
        <item x="626"/>
        <item x="390"/>
        <item x="3"/>
        <item x="470"/>
        <item x="726"/>
        <item x="402"/>
        <item x="225"/>
        <item x="337"/>
        <item x="493"/>
        <item x="1"/>
        <item x="971"/>
        <item x="379"/>
        <item x="169"/>
        <item x="284"/>
        <item x="933"/>
        <item x="663"/>
        <item x="903"/>
        <item x="977"/>
        <item x="313"/>
        <item x="440"/>
        <item x="458"/>
        <item x="478"/>
        <item x="972"/>
        <item x="829"/>
        <item x="263"/>
        <item x="730"/>
        <item x="121"/>
        <item x="483"/>
        <item x="322"/>
        <item x="769"/>
        <item x="509"/>
        <item x="236"/>
        <item x="700"/>
        <item x="827"/>
        <item x="930"/>
        <item x="185"/>
        <item x="672"/>
        <item x="890"/>
        <item x="545"/>
        <item x="11"/>
        <item x="772"/>
        <item x="880"/>
        <item x="860"/>
        <item x="849"/>
        <item x="464"/>
        <item x="597"/>
        <item x="858"/>
        <item x="692"/>
        <item x="2"/>
        <item x="905"/>
        <item x="102"/>
        <item x="635"/>
        <item x="349"/>
        <item x="630"/>
        <item x="724"/>
        <item x="876"/>
        <item x="625"/>
        <item x="308"/>
        <item x="952"/>
        <item x="342"/>
        <item x="90"/>
        <item x="211"/>
        <item x="426"/>
        <item x="471"/>
        <item x="548"/>
        <item x="167"/>
        <item x="544"/>
        <item x="422"/>
        <item x="233"/>
        <item x="140"/>
        <item x="357"/>
        <item x="403"/>
        <item x="462"/>
        <item x="814"/>
        <item x="526"/>
        <item x="923"/>
        <item x="895"/>
        <item x="155"/>
        <item x="877"/>
        <item x="793"/>
        <item x="763"/>
        <item x="12"/>
        <item x="906"/>
        <item x="918"/>
        <item x="71"/>
        <item x="145"/>
        <item x="22"/>
        <item x="358"/>
        <item x="186"/>
        <item x="304"/>
        <item x="828"/>
        <item x="959"/>
        <item x="19"/>
        <item x="36"/>
        <item x="330"/>
        <item x="871"/>
        <item x="246"/>
        <item x="280"/>
        <item x="798"/>
        <item x="510"/>
        <item x="676"/>
        <item x="755"/>
        <item x="26"/>
        <item x="95"/>
        <item x="969"/>
        <item x="673"/>
        <item x="627"/>
        <item x="40"/>
        <item x="914"/>
        <item x="43"/>
        <item x="105"/>
        <item x="889"/>
        <item x="571"/>
        <item x="452"/>
        <item x="751"/>
        <item x="16"/>
        <item x="656"/>
        <item x="160"/>
        <item x="91"/>
        <item x="404"/>
        <item x="353"/>
        <item x="699"/>
        <item x="788"/>
        <item x="727"/>
        <item x="64"/>
        <item x="108"/>
        <item x="222"/>
        <item x="683"/>
        <item x="301"/>
        <item x="191"/>
        <item x="531"/>
        <item x="111"/>
        <item x="479"/>
        <item x="89"/>
        <item x="742"/>
        <item x="539"/>
        <item x="118"/>
        <item x="172"/>
        <item x="339"/>
        <item x="455"/>
        <item x="15"/>
        <item x="386"/>
        <item x="86"/>
        <item x="728"/>
        <item x="716"/>
        <item x="733"/>
        <item x="397"/>
        <item x="687"/>
        <item x="327"/>
        <item x="658"/>
        <item x="800"/>
        <item x="82"/>
        <item x="620"/>
        <item x="61"/>
        <item x="555"/>
        <item x="686"/>
        <item x="494"/>
        <item x="67"/>
        <item x="170"/>
        <item x="29"/>
        <item x="10"/>
        <item x="795"/>
        <item x="154"/>
        <item x="490"/>
        <item x="979"/>
        <item t="default"/>
      </items>
    </pivotField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Campaigns" fld="1" subtotal="count" showDataAs="percentOfRow" baseField="14" baseItem="0" numFmtId="1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54527B-8BC5-4CF6-97D9-65545ACF5D15}" name="PivotTable1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ategory" colHeaderCaption="Outcome">
  <location ref="A3:F14" firstHeaderRow="1" firstDataRow="2" firstDataCol="1" rowPageCount="1" colPageCount="1"/>
  <pivotFields count="19">
    <pivotField showAll="0"/>
    <pivotField dataField="1"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showAll="0">
      <items count="987">
        <item x="0"/>
        <item x="100"/>
        <item x="50"/>
        <item x="248"/>
        <item x="446"/>
        <item x="298"/>
        <item x="420"/>
        <item x="364"/>
        <item x="850"/>
        <item x="897"/>
        <item x="568"/>
        <item x="709"/>
        <item x="657"/>
        <item x="665"/>
        <item x="819"/>
        <item x="403"/>
        <item x="714"/>
        <item x="268"/>
        <item x="726"/>
        <item x="277"/>
        <item x="283"/>
        <item x="171"/>
        <item x="902"/>
        <item x="324"/>
        <item x="854"/>
        <item x="122"/>
        <item x="970"/>
        <item x="247"/>
        <item x="563"/>
        <item x="549"/>
        <item x="969"/>
        <item x="745"/>
        <item x="352"/>
        <item x="900"/>
        <item x="753"/>
        <item x="264"/>
        <item x="415"/>
        <item x="43"/>
        <item x="690"/>
        <item x="466"/>
        <item x="98"/>
        <item x="493"/>
        <item x="729"/>
        <item x="604"/>
        <item x="638"/>
        <item x="130"/>
        <item x="972"/>
        <item x="710"/>
        <item x="791"/>
        <item x="208"/>
        <item x="521"/>
        <item x="453"/>
        <item x="410"/>
        <item x="447"/>
        <item x="67"/>
        <item x="660"/>
        <item x="837"/>
        <item x="58"/>
        <item x="388"/>
        <item x="349"/>
        <item x="735"/>
        <item x="146"/>
        <item x="517"/>
        <item x="442"/>
        <item x="367"/>
        <item x="640"/>
        <item x="223"/>
        <item x="262"/>
        <item x="411"/>
        <item x="684"/>
        <item x="622"/>
        <item x="59"/>
        <item x="325"/>
        <item x="492"/>
        <item x="930"/>
        <item x="741"/>
        <item x="117"/>
        <item x="774"/>
        <item x="8"/>
        <item x="894"/>
        <item x="523"/>
        <item x="152"/>
        <item x="216"/>
        <item x="645"/>
        <item x="102"/>
        <item x="394"/>
        <item x="312"/>
        <item x="183"/>
        <item x="57"/>
        <item x="907"/>
        <item x="486"/>
        <item x="731"/>
        <item x="759"/>
        <item x="861"/>
        <item x="817"/>
        <item x="185"/>
        <item x="269"/>
        <item x="792"/>
        <item x="888"/>
        <item x="52"/>
        <item x="844"/>
        <item x="784"/>
        <item x="723"/>
        <item x="618"/>
        <item x="177"/>
        <item x="766"/>
        <item x="828"/>
        <item x="762"/>
        <item x="931"/>
        <item x="341"/>
        <item x="770"/>
        <item x="982"/>
        <item x="291"/>
        <item x="482"/>
        <item x="918"/>
        <item x="826"/>
        <item x="971"/>
        <item x="565"/>
        <item x="112"/>
        <item x="33"/>
        <item x="26"/>
        <item x="602"/>
        <item x="191"/>
        <item x="439"/>
        <item x="197"/>
        <item x="42"/>
        <item x="293"/>
        <item x="501"/>
        <item x="162"/>
        <item x="668"/>
        <item x="511"/>
        <item x="440"/>
        <item x="740"/>
        <item x="966"/>
        <item x="278"/>
        <item x="934"/>
        <item x="869"/>
        <item x="451"/>
        <item x="744"/>
        <item x="863"/>
        <item x="498"/>
        <item x="190"/>
        <item x="95"/>
        <item x="184"/>
        <item x="322"/>
        <item x="906"/>
        <item x="271"/>
        <item x="546"/>
        <item x="320"/>
        <item x="639"/>
        <item x="495"/>
        <item x="32"/>
        <item x="249"/>
        <item x="258"/>
        <item x="311"/>
        <item x="24"/>
        <item x="460"/>
        <item x="233"/>
        <item x="180"/>
        <item x="218"/>
        <item x="538"/>
        <item x="297"/>
        <item x="670"/>
        <item x="471"/>
        <item x="286"/>
        <item x="672"/>
        <item x="287"/>
        <item x="83"/>
        <item x="211"/>
        <item x="908"/>
        <item x="274"/>
        <item x="600"/>
        <item x="738"/>
        <item x="947"/>
        <item x="374"/>
        <item x="473"/>
        <item x="872"/>
        <item x="182"/>
        <item x="520"/>
        <item x="381"/>
        <item x="412"/>
        <item x="346"/>
        <item x="78"/>
        <item x="299"/>
        <item x="755"/>
        <item x="950"/>
        <item x="307"/>
        <item x="846"/>
        <item x="572"/>
        <item x="870"/>
        <item x="875"/>
        <item x="392"/>
        <item x="167"/>
        <item x="174"/>
        <item x="797"/>
        <item x="389"/>
        <item x="860"/>
        <item x="213"/>
        <item x="666"/>
        <item x="315"/>
        <item x="240"/>
        <item x="683"/>
        <item x="481"/>
        <item x="795"/>
        <item x="981"/>
        <item x="201"/>
        <item x="763"/>
        <item x="941"/>
        <item x="241"/>
        <item x="591"/>
        <item x="808"/>
        <item x="132"/>
        <item x="948"/>
        <item x="946"/>
        <item x="582"/>
        <item x="292"/>
        <item x="823"/>
        <item x="115"/>
        <item x="435"/>
        <item x="164"/>
        <item x="534"/>
        <item x="707"/>
        <item x="789"/>
        <item x="503"/>
        <item x="658"/>
        <item x="54"/>
        <item x="893"/>
        <item x="644"/>
        <item x="19"/>
        <item x="328"/>
        <item x="178"/>
        <item x="937"/>
        <item x="606"/>
        <item x="786"/>
        <item x="235"/>
        <item x="49"/>
        <item x="18"/>
        <item x="450"/>
        <item x="852"/>
        <item x="976"/>
        <item x="397"/>
        <item x="46"/>
        <item x="916"/>
        <item x="192"/>
        <item x="935"/>
        <item x="135"/>
        <item x="136"/>
        <item x="147"/>
        <item x="892"/>
        <item x="588"/>
        <item x="357"/>
        <item x="667"/>
        <item x="390"/>
        <item x="414"/>
        <item x="348"/>
        <item x="878"/>
        <item x="742"/>
        <item x="331"/>
        <item x="125"/>
        <item x="422"/>
        <item x="377"/>
        <item x="47"/>
        <item x="220"/>
        <item x="673"/>
        <item x="800"/>
        <item x="575"/>
        <item x="79"/>
        <item x="31"/>
        <item x="393"/>
        <item x="557"/>
        <item x="94"/>
        <item x="527"/>
        <item x="480"/>
        <item x="310"/>
        <item x="630"/>
        <item x="890"/>
        <item x="260"/>
        <item x="355"/>
        <item x="747"/>
        <item x="406"/>
        <item x="123"/>
        <item x="555"/>
        <item x="382"/>
        <item x="648"/>
        <item x="371"/>
        <item x="584"/>
        <item x="889"/>
        <item x="317"/>
        <item x="702"/>
        <item x="610"/>
        <item x="467"/>
        <item x="417"/>
        <item x="472"/>
        <item x="207"/>
        <item x="944"/>
        <item x="780"/>
        <item x="490"/>
        <item x="917"/>
        <item x="581"/>
        <item x="109"/>
        <item x="272"/>
        <item x="195"/>
        <item x="433"/>
        <item x="680"/>
        <item x="265"/>
        <item x="914"/>
        <item x="222"/>
        <item x="151"/>
        <item x="567"/>
        <item x="281"/>
        <item x="776"/>
        <item x="787"/>
        <item x="504"/>
        <item x="842"/>
        <item x="436"/>
        <item x="598"/>
        <item x="48"/>
        <item x="627"/>
        <item x="508"/>
        <item x="974"/>
        <item x="316"/>
        <item x="760"/>
        <item x="560"/>
        <item x="526"/>
        <item x="326"/>
        <item x="418"/>
        <item x="455"/>
        <item x="261"/>
        <item x="576"/>
        <item x="552"/>
        <item x="880"/>
        <item x="754"/>
        <item x="843"/>
        <item x="437"/>
        <item x="785"/>
        <item x="891"/>
        <item x="232"/>
        <item x="432"/>
        <item x="951"/>
        <item x="219"/>
        <item x="887"/>
        <item x="756"/>
        <item x="165"/>
        <item x="530"/>
        <item x="80"/>
        <item x="798"/>
        <item x="628"/>
        <item x="984"/>
        <item x="399"/>
        <item x="454"/>
        <item x="617"/>
        <item x="556"/>
        <item x="101"/>
        <item x="676"/>
        <item x="74"/>
        <item x="266"/>
        <item x="694"/>
        <item x="608"/>
        <item x="76"/>
        <item x="253"/>
        <item x="536"/>
        <item x="39"/>
        <item x="848"/>
        <item x="857"/>
        <item x="881"/>
        <item x="925"/>
        <item x="160"/>
        <item x="599"/>
        <item x="904"/>
        <item x="90"/>
        <item x="463"/>
        <item x="259"/>
        <item x="871"/>
        <item x="957"/>
        <item x="62"/>
        <item x="811"/>
        <item x="635"/>
        <item x="161"/>
        <item x="650"/>
        <item x="768"/>
        <item x="956"/>
        <item x="510"/>
        <item x="68"/>
        <item x="181"/>
        <item x="176"/>
        <item x="647"/>
        <item x="474"/>
        <item x="368"/>
        <item x="139"/>
        <item x="53"/>
        <item x="372"/>
        <item x="314"/>
        <item x="360"/>
        <item x="646"/>
        <item x="497"/>
        <item x="544"/>
        <item x="625"/>
        <item x="150"/>
        <item x="788"/>
        <item x="434"/>
        <item x="558"/>
        <item x="246"/>
        <item x="6"/>
        <item x="562"/>
        <item x="401"/>
        <item x="209"/>
        <item x="141"/>
        <item x="541"/>
        <item x="717"/>
        <item x="65"/>
        <item x="586"/>
        <item x="86"/>
        <item x="204"/>
        <item x="737"/>
        <item x="282"/>
        <item x="960"/>
        <item x="28"/>
        <item x="215"/>
        <item x="752"/>
        <item x="531"/>
        <item x="597"/>
        <item x="514"/>
        <item x="594"/>
        <item x="413"/>
        <item x="688"/>
        <item x="378"/>
        <item x="10"/>
        <item x="424"/>
        <item x="836"/>
        <item x="120"/>
        <item x="512"/>
        <item x="441"/>
        <item x="553"/>
        <item x="202"/>
        <item x="230"/>
        <item x="611"/>
        <item x="525"/>
        <item x="528"/>
        <item x="356"/>
        <item x="254"/>
        <item x="830"/>
        <item x="334"/>
        <item x="70"/>
        <item x="579"/>
        <item x="803"/>
        <item x="818"/>
        <item x="824"/>
        <item x="7"/>
        <item x="465"/>
        <item x="915"/>
        <item x="821"/>
        <item x="227"/>
        <item x="96"/>
        <item x="319"/>
        <item x="691"/>
        <item x="295"/>
        <item x="426"/>
        <item x="708"/>
        <item x="814"/>
        <item x="305"/>
        <item x="244"/>
        <item x="140"/>
        <item x="573"/>
        <item x="727"/>
        <item x="345"/>
        <item x="502"/>
        <item x="686"/>
        <item x="396"/>
        <item x="376"/>
        <item x="103"/>
        <item x="457"/>
        <item x="226"/>
        <item x="578"/>
        <item x="595"/>
        <item x="585"/>
        <item x="746"/>
        <item x="899"/>
        <item x="809"/>
        <item x="655"/>
        <item x="131"/>
        <item x="592"/>
        <item x="491"/>
        <item x="767"/>
        <item x="772"/>
        <item x="280"/>
        <item x="416"/>
        <item x="624"/>
        <item x="36"/>
        <item x="699"/>
        <item x="400"/>
        <item x="663"/>
        <item x="459"/>
        <item x="238"/>
        <item x="243"/>
        <item x="21"/>
        <item x="677"/>
        <item x="193"/>
        <item x="569"/>
        <item x="119"/>
        <item x="620"/>
        <item x="365"/>
        <item x="149"/>
        <item x="296"/>
        <item x="343"/>
        <item x="816"/>
        <item x="629"/>
        <item x="428"/>
        <item x="873"/>
        <item x="868"/>
        <item x="56"/>
        <item x="375"/>
        <item x="263"/>
        <item x="203"/>
        <item x="685"/>
        <item x="519"/>
        <item x="506"/>
        <item x="487"/>
        <item x="777"/>
        <item x="155"/>
        <item x="589"/>
        <item x="681"/>
        <item x="475"/>
        <item x="953"/>
        <item x="290"/>
        <item x="64"/>
        <item x="110"/>
        <item x="927"/>
        <item x="359"/>
        <item x="574"/>
        <item x="782"/>
        <item x="621"/>
        <item x="943"/>
        <item x="256"/>
        <item x="704"/>
        <item x="9"/>
        <item x="856"/>
        <item x="548"/>
        <item x="841"/>
        <item x="593"/>
        <item x="279"/>
        <item x="25"/>
        <item x="210"/>
        <item x="304"/>
        <item x="720"/>
        <item x="661"/>
        <item x="793"/>
        <item x="607"/>
        <item x="398"/>
        <item x="156"/>
        <item x="874"/>
        <item x="758"/>
        <item x="933"/>
        <item x="623"/>
        <item x="336"/>
        <item x="166"/>
        <item x="615"/>
        <item x="198"/>
        <item x="779"/>
        <item x="72"/>
        <item x="815"/>
        <item x="980"/>
        <item x="187"/>
        <item x="444"/>
        <item x="701"/>
        <item x="438"/>
        <item x="285"/>
        <item x="380"/>
        <item x="40"/>
        <item x="783"/>
        <item x="242"/>
        <item x="38"/>
        <item x="773"/>
        <item x="605"/>
        <item x="5"/>
        <item x="234"/>
        <item x="921"/>
        <item x="107"/>
        <item x="154"/>
        <item x="840"/>
        <item x="805"/>
        <item x="652"/>
        <item x="879"/>
        <item x="237"/>
        <item x="973"/>
        <item x="478"/>
        <item x="289"/>
        <item x="634"/>
        <item x="654"/>
        <item x="885"/>
        <item x="145"/>
        <item x="339"/>
        <item x="952"/>
        <item x="539"/>
        <item x="488"/>
        <item x="329"/>
        <item x="849"/>
        <item x="962"/>
        <item x="847"/>
        <item x="903"/>
        <item x="838"/>
        <item x="876"/>
        <item x="257"/>
        <item x="168"/>
        <item x="423"/>
        <item x="370"/>
        <item x="542"/>
        <item x="361"/>
        <item x="675"/>
        <item x="404"/>
        <item x="771"/>
        <item x="127"/>
        <item x="559"/>
        <item x="750"/>
        <item x="159"/>
        <item x="845"/>
        <item x="659"/>
        <item x="77"/>
        <item x="200"/>
        <item x="898"/>
        <item x="596"/>
        <item x="867"/>
        <item x="494"/>
        <item x="587"/>
        <item x="128"/>
        <item x="138"/>
        <item x="922"/>
        <item x="543"/>
        <item x="302"/>
        <item x="323"/>
        <item x="839"/>
        <item x="564"/>
        <item x="968"/>
        <item x="612"/>
        <item x="425"/>
        <item x="651"/>
        <item x="350"/>
        <item x="601"/>
        <item x="251"/>
        <item x="719"/>
        <item x="273"/>
        <item x="967"/>
        <item x="862"/>
        <item x="831"/>
        <item x="802"/>
        <item x="179"/>
        <item x="61"/>
        <item x="196"/>
        <item x="270"/>
        <item x="456"/>
        <item x="229"/>
        <item x="169"/>
        <item x="321"/>
        <item x="697"/>
        <item x="529"/>
        <item x="87"/>
        <item x="429"/>
        <item x="671"/>
        <item x="82"/>
        <item x="796"/>
        <item x="829"/>
        <item x="483"/>
        <item x="812"/>
        <item x="825"/>
        <item x="910"/>
        <item x="858"/>
        <item x="337"/>
        <item x="469"/>
        <item x="932"/>
        <item x="865"/>
        <item x="421"/>
        <item x="513"/>
        <item x="369"/>
        <item x="712"/>
        <item x="949"/>
        <item x="725"/>
        <item x="964"/>
        <item x="15"/>
        <item x="60"/>
        <item x="34"/>
        <item x="22"/>
        <item x="945"/>
        <item x="721"/>
        <item x="609"/>
        <item x="71"/>
        <item x="353"/>
        <item x="518"/>
        <item x="711"/>
        <item x="75"/>
        <item x="642"/>
        <item x="443"/>
        <item x="790"/>
        <item x="613"/>
        <item x="144"/>
        <item x="129"/>
        <item x="379"/>
        <item x="116"/>
        <item x="212"/>
        <item x="764"/>
        <item x="751"/>
        <item x="923"/>
        <item x="449"/>
        <item x="333"/>
        <item x="479"/>
        <item x="728"/>
        <item x="700"/>
        <item x="301"/>
        <item x="133"/>
        <item x="405"/>
        <item x="637"/>
        <item x="221"/>
        <item x="979"/>
        <item x="386"/>
        <item x="853"/>
        <item x="522"/>
        <item x="743"/>
        <item x="330"/>
        <item x="294"/>
        <item x="656"/>
        <item x="813"/>
        <item x="338"/>
        <item x="104"/>
        <item x="913"/>
        <item x="385"/>
        <item x="89"/>
        <item x="387"/>
        <item x="55"/>
        <item x="275"/>
        <item x="126"/>
        <item x="749"/>
        <item x="590"/>
        <item x="810"/>
        <item x="217"/>
        <item x="703"/>
        <item x="614"/>
        <item x="884"/>
        <item x="430"/>
        <item x="524"/>
        <item x="255"/>
        <item x="713"/>
        <item x="85"/>
        <item x="583"/>
        <item x="199"/>
        <item x="99"/>
        <item x="954"/>
        <item x="715"/>
        <item x="919"/>
        <item x="718"/>
        <item x="961"/>
        <item x="696"/>
        <item x="81"/>
        <item x="1"/>
        <item x="540"/>
        <item x="616"/>
        <item x="535"/>
        <item x="928"/>
        <item x="905"/>
        <item x="832"/>
        <item x="716"/>
        <item x="509"/>
        <item x="827"/>
        <item x="926"/>
        <item x="959"/>
        <item x="619"/>
        <item x="373"/>
        <item x="963"/>
        <item x="570"/>
        <item x="29"/>
        <item x="533"/>
        <item x="566"/>
        <item x="14"/>
        <item x="137"/>
        <item x="303"/>
        <item x="938"/>
        <item x="351"/>
        <item x="822"/>
        <item x="45"/>
        <item x="118"/>
        <item x="462"/>
        <item x="942"/>
        <item x="113"/>
        <item x="452"/>
        <item x="134"/>
        <item x="505"/>
        <item x="153"/>
        <item x="106"/>
        <item x="366"/>
        <item x="807"/>
        <item x="186"/>
        <item x="674"/>
        <item x="35"/>
        <item x="724"/>
        <item x="580"/>
        <item x="547"/>
        <item x="653"/>
        <item x="252"/>
        <item x="276"/>
        <item x="231"/>
        <item x="765"/>
        <item x="687"/>
        <item x="383"/>
        <item x="206"/>
        <item x="695"/>
        <item x="940"/>
        <item x="419"/>
        <item x="955"/>
        <item x="781"/>
        <item x="340"/>
        <item x="851"/>
        <item x="643"/>
        <item x="245"/>
        <item x="507"/>
        <item x="224"/>
        <item x="448"/>
        <item x="142"/>
        <item x="571"/>
        <item x="859"/>
        <item x="300"/>
        <item x="649"/>
        <item x="205"/>
        <item x="51"/>
        <item x="308"/>
        <item x="632"/>
        <item x="395"/>
        <item x="4"/>
        <item x="476"/>
        <item x="732"/>
        <item x="407"/>
        <item x="228"/>
        <item x="342"/>
        <item x="499"/>
        <item x="2"/>
        <item x="977"/>
        <item x="384"/>
        <item x="172"/>
        <item x="288"/>
        <item x="939"/>
        <item x="669"/>
        <item x="909"/>
        <item x="983"/>
        <item x="318"/>
        <item x="445"/>
        <item x="464"/>
        <item x="484"/>
        <item x="978"/>
        <item x="835"/>
        <item x="267"/>
        <item x="736"/>
        <item x="124"/>
        <item x="489"/>
        <item x="327"/>
        <item x="775"/>
        <item x="515"/>
        <item x="239"/>
        <item x="706"/>
        <item x="833"/>
        <item x="936"/>
        <item x="188"/>
        <item x="678"/>
        <item x="896"/>
        <item x="551"/>
        <item x="12"/>
        <item x="778"/>
        <item x="886"/>
        <item x="866"/>
        <item x="855"/>
        <item x="470"/>
        <item x="603"/>
        <item x="864"/>
        <item x="698"/>
        <item x="3"/>
        <item x="911"/>
        <item x="105"/>
        <item x="641"/>
        <item x="354"/>
        <item x="636"/>
        <item x="730"/>
        <item x="882"/>
        <item x="631"/>
        <item x="313"/>
        <item x="958"/>
        <item x="347"/>
        <item x="92"/>
        <item x="214"/>
        <item x="431"/>
        <item x="477"/>
        <item x="554"/>
        <item x="170"/>
        <item x="550"/>
        <item x="427"/>
        <item x="236"/>
        <item x="143"/>
        <item x="362"/>
        <item x="408"/>
        <item x="468"/>
        <item x="820"/>
        <item x="532"/>
        <item x="929"/>
        <item x="901"/>
        <item x="158"/>
        <item x="883"/>
        <item x="799"/>
        <item x="769"/>
        <item x="13"/>
        <item x="912"/>
        <item x="924"/>
        <item x="73"/>
        <item x="148"/>
        <item x="23"/>
        <item x="363"/>
        <item x="189"/>
        <item x="309"/>
        <item x="834"/>
        <item x="965"/>
        <item x="20"/>
        <item x="37"/>
        <item x="335"/>
        <item x="877"/>
        <item x="250"/>
        <item x="284"/>
        <item x="804"/>
        <item x="516"/>
        <item x="682"/>
        <item x="761"/>
        <item x="27"/>
        <item x="97"/>
        <item x="975"/>
        <item x="679"/>
        <item x="633"/>
        <item x="41"/>
        <item x="920"/>
        <item x="44"/>
        <item x="108"/>
        <item x="895"/>
        <item x="577"/>
        <item x="458"/>
        <item x="757"/>
        <item x="17"/>
        <item x="662"/>
        <item x="163"/>
        <item x="93"/>
        <item x="409"/>
        <item x="358"/>
        <item x="705"/>
        <item x="794"/>
        <item x="733"/>
        <item x="66"/>
        <item x="111"/>
        <item x="225"/>
        <item x="689"/>
        <item x="306"/>
        <item x="194"/>
        <item x="537"/>
        <item x="114"/>
        <item x="485"/>
        <item x="91"/>
        <item x="748"/>
        <item x="545"/>
        <item x="121"/>
        <item x="175"/>
        <item x="344"/>
        <item x="461"/>
        <item x="16"/>
        <item x="391"/>
        <item x="88"/>
        <item x="734"/>
        <item x="722"/>
        <item x="739"/>
        <item x="402"/>
        <item x="693"/>
        <item x="332"/>
        <item x="664"/>
        <item x="806"/>
        <item x="84"/>
        <item x="626"/>
        <item x="63"/>
        <item x="561"/>
        <item x="692"/>
        <item x="500"/>
        <item x="69"/>
        <item x="173"/>
        <item x="30"/>
        <item x="11"/>
        <item x="801"/>
        <item x="157"/>
        <item x="496"/>
        <item x="985"/>
        <item t="default"/>
      </items>
    </pivotField>
    <pivotField showAll="0">
      <items count="982">
        <item x="980"/>
        <item x="415"/>
        <item x="359"/>
        <item x="844"/>
        <item x="891"/>
        <item x="562"/>
        <item x="703"/>
        <item x="651"/>
        <item x="659"/>
        <item x="813"/>
        <item x="398"/>
        <item x="708"/>
        <item x="264"/>
        <item x="720"/>
        <item x="273"/>
        <item x="279"/>
        <item x="168"/>
        <item x="896"/>
        <item x="319"/>
        <item x="848"/>
        <item x="119"/>
        <item x="964"/>
        <item x="244"/>
        <item x="557"/>
        <item x="543"/>
        <item x="963"/>
        <item x="739"/>
        <item x="347"/>
        <item x="894"/>
        <item x="747"/>
        <item x="260"/>
        <item x="410"/>
        <item x="42"/>
        <item x="684"/>
        <item x="460"/>
        <item x="96"/>
        <item x="487"/>
        <item x="723"/>
        <item x="598"/>
        <item x="632"/>
        <item x="127"/>
        <item x="966"/>
        <item x="704"/>
        <item x="785"/>
        <item x="205"/>
        <item x="515"/>
        <item x="447"/>
        <item x="405"/>
        <item x="441"/>
        <item x="65"/>
        <item x="654"/>
        <item x="831"/>
        <item x="56"/>
        <item x="383"/>
        <item x="344"/>
        <item x="729"/>
        <item x="143"/>
        <item x="511"/>
        <item x="437"/>
        <item x="362"/>
        <item x="634"/>
        <item x="220"/>
        <item x="258"/>
        <item x="406"/>
        <item x="678"/>
        <item x="616"/>
        <item x="57"/>
        <item x="320"/>
        <item x="486"/>
        <item x="924"/>
        <item x="735"/>
        <item x="114"/>
        <item x="768"/>
        <item x="7"/>
        <item x="888"/>
        <item x="517"/>
        <item x="149"/>
        <item x="213"/>
        <item x="639"/>
        <item x="99"/>
        <item x="389"/>
        <item x="307"/>
        <item x="180"/>
        <item x="55"/>
        <item x="901"/>
        <item x="480"/>
        <item x="725"/>
        <item x="753"/>
        <item x="855"/>
        <item x="811"/>
        <item x="182"/>
        <item x="265"/>
        <item x="786"/>
        <item x="882"/>
        <item x="50"/>
        <item x="838"/>
        <item x="778"/>
        <item x="717"/>
        <item x="612"/>
        <item x="174"/>
        <item x="760"/>
        <item x="822"/>
        <item x="756"/>
        <item x="925"/>
        <item x="336"/>
        <item x="764"/>
        <item x="976"/>
        <item x="287"/>
        <item x="476"/>
        <item x="912"/>
        <item x="820"/>
        <item x="965"/>
        <item x="559"/>
        <item x="109"/>
        <item x="32"/>
        <item x="25"/>
        <item x="596"/>
        <item x="188"/>
        <item x="434"/>
        <item x="194"/>
        <item x="41"/>
        <item x="289"/>
        <item x="495"/>
        <item x="159"/>
        <item x="662"/>
        <item x="505"/>
        <item x="435"/>
        <item x="734"/>
        <item x="960"/>
        <item x="274"/>
        <item x="928"/>
        <item x="863"/>
        <item x="445"/>
        <item x="738"/>
        <item x="857"/>
        <item x="492"/>
        <item x="187"/>
        <item x="93"/>
        <item x="181"/>
        <item x="317"/>
        <item x="900"/>
        <item x="267"/>
        <item x="540"/>
        <item x="315"/>
        <item x="633"/>
        <item x="489"/>
        <item x="31"/>
        <item x="245"/>
        <item x="254"/>
        <item x="306"/>
        <item x="23"/>
        <item x="454"/>
        <item x="230"/>
        <item x="177"/>
        <item x="215"/>
        <item x="532"/>
        <item x="293"/>
        <item x="664"/>
        <item x="465"/>
        <item x="282"/>
        <item x="666"/>
        <item x="283"/>
        <item x="81"/>
        <item x="208"/>
        <item x="902"/>
        <item x="270"/>
        <item x="594"/>
        <item x="732"/>
        <item x="941"/>
        <item x="369"/>
        <item x="467"/>
        <item x="866"/>
        <item x="179"/>
        <item x="514"/>
        <item x="376"/>
        <item x="407"/>
        <item x="341"/>
        <item x="76"/>
        <item x="294"/>
        <item x="749"/>
        <item x="944"/>
        <item x="302"/>
        <item x="840"/>
        <item x="566"/>
        <item x="864"/>
        <item x="869"/>
        <item x="387"/>
        <item x="164"/>
        <item x="171"/>
        <item x="791"/>
        <item x="384"/>
        <item x="854"/>
        <item x="210"/>
        <item x="660"/>
        <item x="310"/>
        <item x="237"/>
        <item x="677"/>
        <item x="475"/>
        <item x="789"/>
        <item x="975"/>
        <item x="198"/>
        <item x="757"/>
        <item x="935"/>
        <item x="238"/>
        <item x="585"/>
        <item x="802"/>
        <item x="129"/>
        <item x="942"/>
        <item x="940"/>
        <item x="576"/>
        <item x="288"/>
        <item x="817"/>
        <item x="112"/>
        <item x="430"/>
        <item x="161"/>
        <item x="528"/>
        <item x="701"/>
        <item x="783"/>
        <item x="497"/>
        <item x="652"/>
        <item x="52"/>
        <item x="887"/>
        <item x="638"/>
        <item x="18"/>
        <item x="323"/>
        <item x="175"/>
        <item x="931"/>
        <item x="600"/>
        <item x="780"/>
        <item x="232"/>
        <item x="48"/>
        <item x="17"/>
        <item x="444"/>
        <item x="846"/>
        <item x="970"/>
        <item x="392"/>
        <item x="45"/>
        <item x="910"/>
        <item x="189"/>
        <item x="929"/>
        <item x="132"/>
        <item x="133"/>
        <item x="144"/>
        <item x="886"/>
        <item x="582"/>
        <item x="352"/>
        <item x="661"/>
        <item x="385"/>
        <item x="409"/>
        <item x="343"/>
        <item x="872"/>
        <item x="736"/>
        <item x="326"/>
        <item x="122"/>
        <item x="417"/>
        <item x="372"/>
        <item x="46"/>
        <item x="217"/>
        <item x="667"/>
        <item x="794"/>
        <item x="569"/>
        <item x="77"/>
        <item x="30"/>
        <item x="388"/>
        <item x="551"/>
        <item x="92"/>
        <item x="521"/>
        <item x="474"/>
        <item x="305"/>
        <item x="624"/>
        <item x="884"/>
        <item x="256"/>
        <item x="350"/>
        <item x="741"/>
        <item x="401"/>
        <item x="120"/>
        <item x="549"/>
        <item x="377"/>
        <item x="642"/>
        <item x="366"/>
        <item x="578"/>
        <item x="883"/>
        <item x="312"/>
        <item x="696"/>
        <item x="604"/>
        <item x="461"/>
        <item x="412"/>
        <item x="466"/>
        <item x="204"/>
        <item x="938"/>
        <item x="774"/>
        <item x="484"/>
        <item x="911"/>
        <item x="575"/>
        <item x="106"/>
        <item x="268"/>
        <item x="192"/>
        <item x="428"/>
        <item x="674"/>
        <item x="261"/>
        <item x="908"/>
        <item x="219"/>
        <item x="148"/>
        <item x="561"/>
        <item x="277"/>
        <item x="770"/>
        <item x="781"/>
        <item x="498"/>
        <item x="836"/>
        <item x="431"/>
        <item x="592"/>
        <item x="47"/>
        <item x="621"/>
        <item x="502"/>
        <item x="968"/>
        <item x="311"/>
        <item x="754"/>
        <item x="554"/>
        <item x="520"/>
        <item x="321"/>
        <item x="413"/>
        <item x="449"/>
        <item x="257"/>
        <item x="570"/>
        <item x="546"/>
        <item x="874"/>
        <item x="748"/>
        <item x="837"/>
        <item x="432"/>
        <item x="779"/>
        <item x="885"/>
        <item x="229"/>
        <item x="427"/>
        <item x="945"/>
        <item x="216"/>
        <item x="881"/>
        <item x="750"/>
        <item x="162"/>
        <item x="524"/>
        <item x="78"/>
        <item x="792"/>
        <item x="622"/>
        <item x="978"/>
        <item x="394"/>
        <item x="448"/>
        <item x="611"/>
        <item x="550"/>
        <item x="98"/>
        <item x="670"/>
        <item x="72"/>
        <item x="262"/>
        <item x="688"/>
        <item x="602"/>
        <item x="74"/>
        <item x="249"/>
        <item x="530"/>
        <item x="38"/>
        <item x="842"/>
        <item x="851"/>
        <item x="875"/>
        <item x="919"/>
        <item x="157"/>
        <item x="593"/>
        <item x="898"/>
        <item x="88"/>
        <item x="457"/>
        <item x="255"/>
        <item x="865"/>
        <item x="951"/>
        <item x="60"/>
        <item x="805"/>
        <item x="629"/>
        <item x="158"/>
        <item x="644"/>
        <item x="762"/>
        <item x="950"/>
        <item x="504"/>
        <item x="66"/>
        <item x="178"/>
        <item x="173"/>
        <item x="641"/>
        <item x="468"/>
        <item x="363"/>
        <item x="136"/>
        <item x="51"/>
        <item x="367"/>
        <item x="309"/>
        <item x="355"/>
        <item x="640"/>
        <item x="491"/>
        <item x="538"/>
        <item x="619"/>
        <item x="147"/>
        <item x="782"/>
        <item x="429"/>
        <item x="552"/>
        <item x="243"/>
        <item x="5"/>
        <item x="556"/>
        <item x="396"/>
        <item x="206"/>
        <item x="138"/>
        <item x="535"/>
        <item x="711"/>
        <item x="63"/>
        <item x="580"/>
        <item x="84"/>
        <item x="201"/>
        <item x="731"/>
        <item x="278"/>
        <item x="954"/>
        <item x="27"/>
        <item x="212"/>
        <item x="746"/>
        <item x="525"/>
        <item x="591"/>
        <item x="508"/>
        <item x="588"/>
        <item x="408"/>
        <item x="682"/>
        <item x="373"/>
        <item x="9"/>
        <item x="419"/>
        <item x="830"/>
        <item x="117"/>
        <item x="506"/>
        <item x="436"/>
        <item x="547"/>
        <item x="199"/>
        <item x="227"/>
        <item x="605"/>
        <item x="519"/>
        <item x="522"/>
        <item x="351"/>
        <item x="250"/>
        <item x="824"/>
        <item x="329"/>
        <item x="68"/>
        <item x="573"/>
        <item x="797"/>
        <item x="812"/>
        <item x="818"/>
        <item x="6"/>
        <item x="459"/>
        <item x="909"/>
        <item x="815"/>
        <item x="224"/>
        <item x="94"/>
        <item x="314"/>
        <item x="685"/>
        <item x="291"/>
        <item x="421"/>
        <item x="702"/>
        <item x="808"/>
        <item x="300"/>
        <item x="241"/>
        <item x="137"/>
        <item x="567"/>
        <item x="721"/>
        <item x="340"/>
        <item x="496"/>
        <item x="680"/>
        <item x="391"/>
        <item x="371"/>
        <item x="100"/>
        <item x="451"/>
        <item x="223"/>
        <item x="572"/>
        <item x="589"/>
        <item x="579"/>
        <item x="740"/>
        <item x="893"/>
        <item x="803"/>
        <item x="649"/>
        <item x="128"/>
        <item x="586"/>
        <item x="485"/>
        <item x="761"/>
        <item x="766"/>
        <item x="276"/>
        <item x="411"/>
        <item x="618"/>
        <item x="35"/>
        <item x="693"/>
        <item x="395"/>
        <item x="657"/>
        <item x="453"/>
        <item x="235"/>
        <item x="240"/>
        <item x="20"/>
        <item x="671"/>
        <item x="190"/>
        <item x="563"/>
        <item x="116"/>
        <item x="614"/>
        <item x="360"/>
        <item x="146"/>
        <item x="292"/>
        <item x="338"/>
        <item x="810"/>
        <item x="623"/>
        <item x="423"/>
        <item x="867"/>
        <item x="862"/>
        <item x="54"/>
        <item x="370"/>
        <item x="259"/>
        <item x="200"/>
        <item x="679"/>
        <item x="513"/>
        <item x="500"/>
        <item x="481"/>
        <item x="771"/>
        <item x="152"/>
        <item x="583"/>
        <item x="675"/>
        <item x="469"/>
        <item x="947"/>
        <item x="286"/>
        <item x="62"/>
        <item x="107"/>
        <item x="921"/>
        <item x="354"/>
        <item x="568"/>
        <item x="776"/>
        <item x="615"/>
        <item x="937"/>
        <item x="252"/>
        <item x="698"/>
        <item x="8"/>
        <item x="850"/>
        <item x="542"/>
        <item x="835"/>
        <item x="587"/>
        <item x="275"/>
        <item x="24"/>
        <item x="207"/>
        <item x="299"/>
        <item x="714"/>
        <item x="655"/>
        <item x="787"/>
        <item x="601"/>
        <item x="393"/>
        <item x="153"/>
        <item x="868"/>
        <item x="752"/>
        <item x="927"/>
        <item x="617"/>
        <item x="331"/>
        <item x="163"/>
        <item x="609"/>
        <item x="195"/>
        <item x="773"/>
        <item x="70"/>
        <item x="809"/>
        <item x="974"/>
        <item x="184"/>
        <item x="439"/>
        <item x="695"/>
        <item x="433"/>
        <item x="281"/>
        <item x="375"/>
        <item x="39"/>
        <item x="777"/>
        <item x="239"/>
        <item x="37"/>
        <item x="767"/>
        <item x="599"/>
        <item x="4"/>
        <item x="231"/>
        <item x="915"/>
        <item x="104"/>
        <item x="151"/>
        <item x="834"/>
        <item x="799"/>
        <item x="646"/>
        <item x="873"/>
        <item x="234"/>
        <item x="967"/>
        <item x="472"/>
        <item x="285"/>
        <item x="628"/>
        <item x="648"/>
        <item x="879"/>
        <item x="142"/>
        <item x="334"/>
        <item x="946"/>
        <item x="533"/>
        <item x="482"/>
        <item x="324"/>
        <item x="843"/>
        <item x="956"/>
        <item x="841"/>
        <item x="897"/>
        <item x="832"/>
        <item x="870"/>
        <item x="253"/>
        <item x="165"/>
        <item x="418"/>
        <item x="365"/>
        <item x="536"/>
        <item x="356"/>
        <item x="669"/>
        <item x="399"/>
        <item x="765"/>
        <item x="124"/>
        <item x="553"/>
        <item x="744"/>
        <item x="156"/>
        <item x="839"/>
        <item x="653"/>
        <item x="75"/>
        <item x="197"/>
        <item x="892"/>
        <item x="590"/>
        <item x="861"/>
        <item x="488"/>
        <item x="581"/>
        <item x="125"/>
        <item x="135"/>
        <item x="916"/>
        <item x="537"/>
        <item x="297"/>
        <item x="318"/>
        <item x="833"/>
        <item x="558"/>
        <item x="962"/>
        <item x="606"/>
        <item x="420"/>
        <item x="645"/>
        <item x="345"/>
        <item x="595"/>
        <item x="247"/>
        <item x="713"/>
        <item x="269"/>
        <item x="961"/>
        <item x="856"/>
        <item x="825"/>
        <item x="796"/>
        <item x="176"/>
        <item x="59"/>
        <item x="193"/>
        <item x="266"/>
        <item x="450"/>
        <item x="226"/>
        <item x="166"/>
        <item x="316"/>
        <item x="691"/>
        <item x="523"/>
        <item x="85"/>
        <item x="424"/>
        <item x="665"/>
        <item x="80"/>
        <item x="790"/>
        <item x="823"/>
        <item x="477"/>
        <item x="806"/>
        <item x="819"/>
        <item x="904"/>
        <item x="852"/>
        <item x="332"/>
        <item x="463"/>
        <item x="926"/>
        <item x="859"/>
        <item x="416"/>
        <item x="507"/>
        <item x="364"/>
        <item x="706"/>
        <item x="943"/>
        <item x="719"/>
        <item x="958"/>
        <item x="14"/>
        <item x="58"/>
        <item x="33"/>
        <item x="21"/>
        <item x="939"/>
        <item x="715"/>
        <item x="603"/>
        <item x="69"/>
        <item x="348"/>
        <item x="512"/>
        <item x="705"/>
        <item x="73"/>
        <item x="636"/>
        <item x="438"/>
        <item x="784"/>
        <item x="607"/>
        <item x="141"/>
        <item x="126"/>
        <item x="374"/>
        <item x="113"/>
        <item x="209"/>
        <item x="758"/>
        <item x="745"/>
        <item x="917"/>
        <item x="443"/>
        <item x="328"/>
        <item x="473"/>
        <item x="722"/>
        <item x="694"/>
        <item x="296"/>
        <item x="130"/>
        <item x="400"/>
        <item x="631"/>
        <item x="218"/>
        <item x="973"/>
        <item x="381"/>
        <item x="847"/>
        <item x="516"/>
        <item x="737"/>
        <item x="325"/>
        <item x="290"/>
        <item x="650"/>
        <item x="807"/>
        <item x="333"/>
        <item x="101"/>
        <item x="907"/>
        <item x="380"/>
        <item x="87"/>
        <item x="382"/>
        <item x="53"/>
        <item x="271"/>
        <item x="123"/>
        <item x="743"/>
        <item x="584"/>
        <item x="804"/>
        <item x="214"/>
        <item x="697"/>
        <item x="608"/>
        <item x="878"/>
        <item x="425"/>
        <item x="518"/>
        <item x="251"/>
        <item x="707"/>
        <item x="83"/>
        <item x="577"/>
        <item x="196"/>
        <item x="97"/>
        <item x="948"/>
        <item x="709"/>
        <item x="913"/>
        <item x="712"/>
        <item x="955"/>
        <item x="690"/>
        <item x="79"/>
        <item x="0"/>
        <item x="534"/>
        <item x="610"/>
        <item x="529"/>
        <item x="922"/>
        <item x="899"/>
        <item x="826"/>
        <item x="710"/>
        <item x="503"/>
        <item x="821"/>
        <item x="920"/>
        <item x="953"/>
        <item x="613"/>
        <item x="368"/>
        <item x="957"/>
        <item x="564"/>
        <item x="28"/>
        <item x="527"/>
        <item x="560"/>
        <item x="13"/>
        <item x="134"/>
        <item x="298"/>
        <item x="932"/>
        <item x="346"/>
        <item x="816"/>
        <item x="44"/>
        <item x="115"/>
        <item x="456"/>
        <item x="936"/>
        <item x="110"/>
        <item x="446"/>
        <item x="131"/>
        <item x="499"/>
        <item x="150"/>
        <item x="103"/>
        <item x="361"/>
        <item x="801"/>
        <item x="183"/>
        <item x="668"/>
        <item x="34"/>
        <item x="718"/>
        <item x="574"/>
        <item x="541"/>
        <item x="647"/>
        <item x="248"/>
        <item x="272"/>
        <item x="228"/>
        <item x="759"/>
        <item x="681"/>
        <item x="378"/>
        <item x="203"/>
        <item x="689"/>
        <item x="934"/>
        <item x="414"/>
        <item x="949"/>
        <item x="775"/>
        <item x="335"/>
        <item x="845"/>
        <item x="637"/>
        <item x="242"/>
        <item x="501"/>
        <item x="221"/>
        <item x="442"/>
        <item x="139"/>
        <item x="565"/>
        <item x="853"/>
        <item x="295"/>
        <item x="643"/>
        <item x="202"/>
        <item x="49"/>
        <item x="303"/>
        <item x="626"/>
        <item x="390"/>
        <item x="3"/>
        <item x="470"/>
        <item x="726"/>
        <item x="402"/>
        <item x="225"/>
        <item x="337"/>
        <item x="493"/>
        <item x="1"/>
        <item x="971"/>
        <item x="379"/>
        <item x="169"/>
        <item x="284"/>
        <item x="933"/>
        <item x="663"/>
        <item x="903"/>
        <item x="977"/>
        <item x="313"/>
        <item x="440"/>
        <item x="458"/>
        <item x="478"/>
        <item x="972"/>
        <item x="829"/>
        <item x="263"/>
        <item x="730"/>
        <item x="121"/>
        <item x="483"/>
        <item x="322"/>
        <item x="769"/>
        <item x="509"/>
        <item x="236"/>
        <item x="700"/>
        <item x="827"/>
        <item x="930"/>
        <item x="185"/>
        <item x="672"/>
        <item x="890"/>
        <item x="545"/>
        <item x="11"/>
        <item x="772"/>
        <item x="880"/>
        <item x="860"/>
        <item x="849"/>
        <item x="464"/>
        <item x="597"/>
        <item x="858"/>
        <item x="692"/>
        <item x="2"/>
        <item x="905"/>
        <item x="102"/>
        <item x="635"/>
        <item x="349"/>
        <item x="630"/>
        <item x="724"/>
        <item x="876"/>
        <item x="625"/>
        <item x="308"/>
        <item x="952"/>
        <item x="342"/>
        <item x="90"/>
        <item x="211"/>
        <item x="426"/>
        <item x="471"/>
        <item x="548"/>
        <item x="167"/>
        <item x="544"/>
        <item x="422"/>
        <item x="233"/>
        <item x="140"/>
        <item x="357"/>
        <item x="403"/>
        <item x="462"/>
        <item x="814"/>
        <item x="526"/>
        <item x="923"/>
        <item x="895"/>
        <item x="155"/>
        <item x="877"/>
        <item x="793"/>
        <item x="763"/>
        <item x="12"/>
        <item x="906"/>
        <item x="918"/>
        <item x="71"/>
        <item x="145"/>
        <item x="22"/>
        <item x="358"/>
        <item x="186"/>
        <item x="304"/>
        <item x="828"/>
        <item x="959"/>
        <item x="19"/>
        <item x="36"/>
        <item x="330"/>
        <item x="871"/>
        <item x="246"/>
        <item x="280"/>
        <item x="798"/>
        <item x="510"/>
        <item x="676"/>
        <item x="755"/>
        <item x="26"/>
        <item x="95"/>
        <item x="969"/>
        <item x="673"/>
        <item x="627"/>
        <item x="40"/>
        <item x="914"/>
        <item x="43"/>
        <item x="105"/>
        <item x="889"/>
        <item x="571"/>
        <item x="452"/>
        <item x="751"/>
        <item x="16"/>
        <item x="656"/>
        <item x="160"/>
        <item x="91"/>
        <item x="404"/>
        <item x="353"/>
        <item x="699"/>
        <item x="788"/>
        <item x="727"/>
        <item x="64"/>
        <item x="108"/>
        <item x="222"/>
        <item x="683"/>
        <item x="301"/>
        <item x="191"/>
        <item x="531"/>
        <item x="111"/>
        <item x="479"/>
        <item x="89"/>
        <item x="742"/>
        <item x="539"/>
        <item x="118"/>
        <item x="172"/>
        <item x="339"/>
        <item x="455"/>
        <item x="15"/>
        <item x="386"/>
        <item x="86"/>
        <item x="728"/>
        <item x="716"/>
        <item x="733"/>
        <item x="397"/>
        <item x="687"/>
        <item x="327"/>
        <item x="658"/>
        <item x="800"/>
        <item x="82"/>
        <item x="620"/>
        <item x="61"/>
        <item x="555"/>
        <item x="686"/>
        <item x="494"/>
        <item x="67"/>
        <item x="170"/>
        <item x="29"/>
        <item x="10"/>
        <item x="795"/>
        <item x="154"/>
        <item x="490"/>
        <item x="979"/>
        <item t="default"/>
      </items>
    </pivotField>
  </pivotFields>
  <rowFields count="1">
    <field x="1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Campaigns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62387D-9988-413A-AB29-60269CD9EE4D}" name="PivotTable9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ub Category" colHeaderCaption="Outcome">
  <location ref="A44:F70" firstHeaderRow="1" firstDataRow="2" firstDataCol="1" rowPageCount="2" colPageCount="1"/>
  <pivotFields count="19">
    <pivotField showAll="0"/>
    <pivotField dataField="1"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/>
    <pivotField showAll="0">
      <items count="987">
        <item x="0"/>
        <item x="100"/>
        <item x="50"/>
        <item x="248"/>
        <item x="446"/>
        <item x="298"/>
        <item x="420"/>
        <item x="364"/>
        <item x="850"/>
        <item x="897"/>
        <item x="568"/>
        <item x="709"/>
        <item x="657"/>
        <item x="665"/>
        <item x="819"/>
        <item x="403"/>
        <item x="714"/>
        <item x="268"/>
        <item x="726"/>
        <item x="277"/>
        <item x="283"/>
        <item x="171"/>
        <item x="902"/>
        <item x="324"/>
        <item x="854"/>
        <item x="122"/>
        <item x="970"/>
        <item x="247"/>
        <item x="563"/>
        <item x="549"/>
        <item x="969"/>
        <item x="745"/>
        <item x="352"/>
        <item x="900"/>
        <item x="753"/>
        <item x="264"/>
        <item x="415"/>
        <item x="43"/>
        <item x="690"/>
        <item x="466"/>
        <item x="98"/>
        <item x="493"/>
        <item x="729"/>
        <item x="604"/>
        <item x="638"/>
        <item x="130"/>
        <item x="972"/>
        <item x="710"/>
        <item x="791"/>
        <item x="208"/>
        <item x="521"/>
        <item x="453"/>
        <item x="410"/>
        <item x="447"/>
        <item x="67"/>
        <item x="660"/>
        <item x="837"/>
        <item x="58"/>
        <item x="388"/>
        <item x="349"/>
        <item x="735"/>
        <item x="146"/>
        <item x="517"/>
        <item x="442"/>
        <item x="367"/>
        <item x="640"/>
        <item x="223"/>
        <item x="262"/>
        <item x="411"/>
        <item x="684"/>
        <item x="622"/>
        <item x="59"/>
        <item x="325"/>
        <item x="492"/>
        <item x="930"/>
        <item x="741"/>
        <item x="117"/>
        <item x="774"/>
        <item x="8"/>
        <item x="894"/>
        <item x="523"/>
        <item x="152"/>
        <item x="216"/>
        <item x="645"/>
        <item x="102"/>
        <item x="394"/>
        <item x="312"/>
        <item x="183"/>
        <item x="57"/>
        <item x="907"/>
        <item x="486"/>
        <item x="731"/>
        <item x="759"/>
        <item x="861"/>
        <item x="817"/>
        <item x="185"/>
        <item x="269"/>
        <item x="792"/>
        <item x="888"/>
        <item x="52"/>
        <item x="844"/>
        <item x="784"/>
        <item x="723"/>
        <item x="618"/>
        <item x="177"/>
        <item x="766"/>
        <item x="828"/>
        <item x="762"/>
        <item x="931"/>
        <item x="341"/>
        <item x="770"/>
        <item x="982"/>
        <item x="291"/>
        <item x="482"/>
        <item x="918"/>
        <item x="826"/>
        <item x="971"/>
        <item x="565"/>
        <item x="112"/>
        <item x="33"/>
        <item x="26"/>
        <item x="602"/>
        <item x="191"/>
        <item x="439"/>
        <item x="197"/>
        <item x="42"/>
        <item x="293"/>
        <item x="501"/>
        <item x="162"/>
        <item x="668"/>
        <item x="511"/>
        <item x="440"/>
        <item x="740"/>
        <item x="966"/>
        <item x="278"/>
        <item x="934"/>
        <item x="869"/>
        <item x="451"/>
        <item x="744"/>
        <item x="863"/>
        <item x="498"/>
        <item x="190"/>
        <item x="95"/>
        <item x="184"/>
        <item x="322"/>
        <item x="906"/>
        <item x="271"/>
        <item x="546"/>
        <item x="320"/>
        <item x="639"/>
        <item x="495"/>
        <item x="32"/>
        <item x="249"/>
        <item x="258"/>
        <item x="311"/>
        <item x="24"/>
        <item x="460"/>
        <item x="233"/>
        <item x="180"/>
        <item x="218"/>
        <item x="538"/>
        <item x="297"/>
        <item x="670"/>
        <item x="471"/>
        <item x="286"/>
        <item x="672"/>
        <item x="287"/>
        <item x="83"/>
        <item x="211"/>
        <item x="908"/>
        <item x="274"/>
        <item x="600"/>
        <item x="738"/>
        <item x="947"/>
        <item x="374"/>
        <item x="473"/>
        <item x="872"/>
        <item x="182"/>
        <item x="520"/>
        <item x="381"/>
        <item x="412"/>
        <item x="346"/>
        <item x="78"/>
        <item x="299"/>
        <item x="755"/>
        <item x="950"/>
        <item x="307"/>
        <item x="846"/>
        <item x="572"/>
        <item x="870"/>
        <item x="875"/>
        <item x="392"/>
        <item x="167"/>
        <item x="174"/>
        <item x="797"/>
        <item x="389"/>
        <item x="860"/>
        <item x="213"/>
        <item x="666"/>
        <item x="315"/>
        <item x="240"/>
        <item x="683"/>
        <item x="481"/>
        <item x="795"/>
        <item x="981"/>
        <item x="201"/>
        <item x="763"/>
        <item x="941"/>
        <item x="241"/>
        <item x="591"/>
        <item x="808"/>
        <item x="132"/>
        <item x="948"/>
        <item x="946"/>
        <item x="582"/>
        <item x="292"/>
        <item x="823"/>
        <item x="115"/>
        <item x="435"/>
        <item x="164"/>
        <item x="534"/>
        <item x="707"/>
        <item x="789"/>
        <item x="503"/>
        <item x="658"/>
        <item x="54"/>
        <item x="893"/>
        <item x="644"/>
        <item x="19"/>
        <item x="328"/>
        <item x="178"/>
        <item x="937"/>
        <item x="606"/>
        <item x="786"/>
        <item x="235"/>
        <item x="49"/>
        <item x="18"/>
        <item x="450"/>
        <item x="852"/>
        <item x="976"/>
        <item x="397"/>
        <item x="46"/>
        <item x="916"/>
        <item x="192"/>
        <item x="935"/>
        <item x="135"/>
        <item x="136"/>
        <item x="147"/>
        <item x="892"/>
        <item x="588"/>
        <item x="357"/>
        <item x="667"/>
        <item x="390"/>
        <item x="414"/>
        <item x="348"/>
        <item x="878"/>
        <item x="742"/>
        <item x="331"/>
        <item x="125"/>
        <item x="422"/>
        <item x="377"/>
        <item x="47"/>
        <item x="220"/>
        <item x="673"/>
        <item x="800"/>
        <item x="575"/>
        <item x="79"/>
        <item x="31"/>
        <item x="393"/>
        <item x="557"/>
        <item x="94"/>
        <item x="527"/>
        <item x="480"/>
        <item x="310"/>
        <item x="630"/>
        <item x="890"/>
        <item x="260"/>
        <item x="355"/>
        <item x="747"/>
        <item x="406"/>
        <item x="123"/>
        <item x="555"/>
        <item x="382"/>
        <item x="648"/>
        <item x="371"/>
        <item x="584"/>
        <item x="889"/>
        <item x="317"/>
        <item x="702"/>
        <item x="610"/>
        <item x="467"/>
        <item x="417"/>
        <item x="472"/>
        <item x="207"/>
        <item x="944"/>
        <item x="780"/>
        <item x="490"/>
        <item x="917"/>
        <item x="581"/>
        <item x="109"/>
        <item x="272"/>
        <item x="195"/>
        <item x="433"/>
        <item x="680"/>
        <item x="265"/>
        <item x="914"/>
        <item x="222"/>
        <item x="151"/>
        <item x="567"/>
        <item x="281"/>
        <item x="776"/>
        <item x="787"/>
        <item x="504"/>
        <item x="842"/>
        <item x="436"/>
        <item x="598"/>
        <item x="48"/>
        <item x="627"/>
        <item x="508"/>
        <item x="974"/>
        <item x="316"/>
        <item x="760"/>
        <item x="560"/>
        <item x="526"/>
        <item x="326"/>
        <item x="418"/>
        <item x="455"/>
        <item x="261"/>
        <item x="576"/>
        <item x="552"/>
        <item x="880"/>
        <item x="754"/>
        <item x="843"/>
        <item x="437"/>
        <item x="785"/>
        <item x="891"/>
        <item x="232"/>
        <item x="432"/>
        <item x="951"/>
        <item x="219"/>
        <item x="887"/>
        <item x="756"/>
        <item x="165"/>
        <item x="530"/>
        <item x="80"/>
        <item x="798"/>
        <item x="628"/>
        <item x="984"/>
        <item x="399"/>
        <item x="454"/>
        <item x="617"/>
        <item x="556"/>
        <item x="101"/>
        <item x="676"/>
        <item x="74"/>
        <item x="266"/>
        <item x="694"/>
        <item x="608"/>
        <item x="76"/>
        <item x="253"/>
        <item x="536"/>
        <item x="39"/>
        <item x="848"/>
        <item x="857"/>
        <item x="881"/>
        <item x="925"/>
        <item x="160"/>
        <item x="599"/>
        <item x="904"/>
        <item x="90"/>
        <item x="463"/>
        <item x="259"/>
        <item x="871"/>
        <item x="957"/>
        <item x="62"/>
        <item x="811"/>
        <item x="635"/>
        <item x="161"/>
        <item x="650"/>
        <item x="768"/>
        <item x="956"/>
        <item x="510"/>
        <item x="68"/>
        <item x="181"/>
        <item x="176"/>
        <item x="647"/>
        <item x="474"/>
        <item x="368"/>
        <item x="139"/>
        <item x="53"/>
        <item x="372"/>
        <item x="314"/>
        <item x="360"/>
        <item x="646"/>
        <item x="497"/>
        <item x="544"/>
        <item x="625"/>
        <item x="150"/>
        <item x="788"/>
        <item x="434"/>
        <item x="558"/>
        <item x="246"/>
        <item x="6"/>
        <item x="562"/>
        <item x="401"/>
        <item x="209"/>
        <item x="141"/>
        <item x="541"/>
        <item x="717"/>
        <item x="65"/>
        <item x="586"/>
        <item x="86"/>
        <item x="204"/>
        <item x="737"/>
        <item x="282"/>
        <item x="960"/>
        <item x="28"/>
        <item x="215"/>
        <item x="752"/>
        <item x="531"/>
        <item x="597"/>
        <item x="514"/>
        <item x="594"/>
        <item x="413"/>
        <item x="688"/>
        <item x="378"/>
        <item x="10"/>
        <item x="424"/>
        <item x="836"/>
        <item x="120"/>
        <item x="512"/>
        <item x="441"/>
        <item x="553"/>
        <item x="202"/>
        <item x="230"/>
        <item x="611"/>
        <item x="525"/>
        <item x="528"/>
        <item x="356"/>
        <item x="254"/>
        <item x="830"/>
        <item x="334"/>
        <item x="70"/>
        <item x="579"/>
        <item x="803"/>
        <item x="818"/>
        <item x="824"/>
        <item x="7"/>
        <item x="465"/>
        <item x="915"/>
        <item x="821"/>
        <item x="227"/>
        <item x="96"/>
        <item x="319"/>
        <item x="691"/>
        <item x="295"/>
        <item x="426"/>
        <item x="708"/>
        <item x="814"/>
        <item x="305"/>
        <item x="244"/>
        <item x="140"/>
        <item x="573"/>
        <item x="727"/>
        <item x="345"/>
        <item x="502"/>
        <item x="686"/>
        <item x="396"/>
        <item x="376"/>
        <item x="103"/>
        <item x="457"/>
        <item x="226"/>
        <item x="578"/>
        <item x="595"/>
        <item x="585"/>
        <item x="746"/>
        <item x="899"/>
        <item x="809"/>
        <item x="655"/>
        <item x="131"/>
        <item x="592"/>
        <item x="491"/>
        <item x="767"/>
        <item x="772"/>
        <item x="280"/>
        <item x="416"/>
        <item x="624"/>
        <item x="36"/>
        <item x="699"/>
        <item x="400"/>
        <item x="663"/>
        <item x="459"/>
        <item x="238"/>
        <item x="243"/>
        <item x="21"/>
        <item x="677"/>
        <item x="193"/>
        <item x="569"/>
        <item x="119"/>
        <item x="620"/>
        <item x="365"/>
        <item x="149"/>
        <item x="296"/>
        <item x="343"/>
        <item x="816"/>
        <item x="629"/>
        <item x="428"/>
        <item x="873"/>
        <item x="868"/>
        <item x="56"/>
        <item x="375"/>
        <item x="263"/>
        <item x="203"/>
        <item x="685"/>
        <item x="519"/>
        <item x="506"/>
        <item x="487"/>
        <item x="777"/>
        <item x="155"/>
        <item x="589"/>
        <item x="681"/>
        <item x="475"/>
        <item x="953"/>
        <item x="290"/>
        <item x="64"/>
        <item x="110"/>
        <item x="927"/>
        <item x="359"/>
        <item x="574"/>
        <item x="782"/>
        <item x="621"/>
        <item x="943"/>
        <item x="256"/>
        <item x="704"/>
        <item x="9"/>
        <item x="856"/>
        <item x="548"/>
        <item x="841"/>
        <item x="593"/>
        <item x="279"/>
        <item x="25"/>
        <item x="210"/>
        <item x="304"/>
        <item x="720"/>
        <item x="661"/>
        <item x="793"/>
        <item x="607"/>
        <item x="398"/>
        <item x="156"/>
        <item x="874"/>
        <item x="758"/>
        <item x="933"/>
        <item x="623"/>
        <item x="336"/>
        <item x="166"/>
        <item x="615"/>
        <item x="198"/>
        <item x="779"/>
        <item x="72"/>
        <item x="815"/>
        <item x="980"/>
        <item x="187"/>
        <item x="444"/>
        <item x="701"/>
        <item x="438"/>
        <item x="285"/>
        <item x="380"/>
        <item x="40"/>
        <item x="783"/>
        <item x="242"/>
        <item x="38"/>
        <item x="773"/>
        <item x="605"/>
        <item x="5"/>
        <item x="234"/>
        <item x="921"/>
        <item x="107"/>
        <item x="154"/>
        <item x="840"/>
        <item x="805"/>
        <item x="652"/>
        <item x="879"/>
        <item x="237"/>
        <item x="973"/>
        <item x="478"/>
        <item x="289"/>
        <item x="634"/>
        <item x="654"/>
        <item x="885"/>
        <item x="145"/>
        <item x="339"/>
        <item x="952"/>
        <item x="539"/>
        <item x="488"/>
        <item x="329"/>
        <item x="849"/>
        <item x="962"/>
        <item x="847"/>
        <item x="903"/>
        <item x="838"/>
        <item x="876"/>
        <item x="257"/>
        <item x="168"/>
        <item x="423"/>
        <item x="370"/>
        <item x="542"/>
        <item x="361"/>
        <item x="675"/>
        <item x="404"/>
        <item x="771"/>
        <item x="127"/>
        <item x="559"/>
        <item x="750"/>
        <item x="159"/>
        <item x="845"/>
        <item x="659"/>
        <item x="77"/>
        <item x="200"/>
        <item x="898"/>
        <item x="596"/>
        <item x="867"/>
        <item x="494"/>
        <item x="587"/>
        <item x="128"/>
        <item x="138"/>
        <item x="922"/>
        <item x="543"/>
        <item x="302"/>
        <item x="323"/>
        <item x="839"/>
        <item x="564"/>
        <item x="968"/>
        <item x="612"/>
        <item x="425"/>
        <item x="651"/>
        <item x="350"/>
        <item x="601"/>
        <item x="251"/>
        <item x="719"/>
        <item x="273"/>
        <item x="967"/>
        <item x="862"/>
        <item x="831"/>
        <item x="802"/>
        <item x="179"/>
        <item x="61"/>
        <item x="196"/>
        <item x="270"/>
        <item x="456"/>
        <item x="229"/>
        <item x="169"/>
        <item x="321"/>
        <item x="697"/>
        <item x="529"/>
        <item x="87"/>
        <item x="429"/>
        <item x="671"/>
        <item x="82"/>
        <item x="796"/>
        <item x="829"/>
        <item x="483"/>
        <item x="812"/>
        <item x="825"/>
        <item x="910"/>
        <item x="858"/>
        <item x="337"/>
        <item x="469"/>
        <item x="932"/>
        <item x="865"/>
        <item x="421"/>
        <item x="513"/>
        <item x="369"/>
        <item x="712"/>
        <item x="949"/>
        <item x="725"/>
        <item x="964"/>
        <item x="15"/>
        <item x="60"/>
        <item x="34"/>
        <item x="22"/>
        <item x="945"/>
        <item x="721"/>
        <item x="609"/>
        <item x="71"/>
        <item x="353"/>
        <item x="518"/>
        <item x="711"/>
        <item x="75"/>
        <item x="642"/>
        <item x="443"/>
        <item x="790"/>
        <item x="613"/>
        <item x="144"/>
        <item x="129"/>
        <item x="379"/>
        <item x="116"/>
        <item x="212"/>
        <item x="764"/>
        <item x="751"/>
        <item x="923"/>
        <item x="449"/>
        <item x="333"/>
        <item x="479"/>
        <item x="728"/>
        <item x="700"/>
        <item x="301"/>
        <item x="133"/>
        <item x="405"/>
        <item x="637"/>
        <item x="221"/>
        <item x="979"/>
        <item x="386"/>
        <item x="853"/>
        <item x="522"/>
        <item x="743"/>
        <item x="330"/>
        <item x="294"/>
        <item x="656"/>
        <item x="813"/>
        <item x="338"/>
        <item x="104"/>
        <item x="913"/>
        <item x="385"/>
        <item x="89"/>
        <item x="387"/>
        <item x="55"/>
        <item x="275"/>
        <item x="126"/>
        <item x="749"/>
        <item x="590"/>
        <item x="810"/>
        <item x="217"/>
        <item x="703"/>
        <item x="614"/>
        <item x="884"/>
        <item x="430"/>
        <item x="524"/>
        <item x="255"/>
        <item x="713"/>
        <item x="85"/>
        <item x="583"/>
        <item x="199"/>
        <item x="99"/>
        <item x="954"/>
        <item x="715"/>
        <item x="919"/>
        <item x="718"/>
        <item x="961"/>
        <item x="696"/>
        <item x="81"/>
        <item x="1"/>
        <item x="540"/>
        <item x="616"/>
        <item x="535"/>
        <item x="928"/>
        <item x="905"/>
        <item x="832"/>
        <item x="716"/>
        <item x="509"/>
        <item x="827"/>
        <item x="926"/>
        <item x="959"/>
        <item x="619"/>
        <item x="373"/>
        <item x="963"/>
        <item x="570"/>
        <item x="29"/>
        <item x="533"/>
        <item x="566"/>
        <item x="14"/>
        <item x="137"/>
        <item x="303"/>
        <item x="938"/>
        <item x="351"/>
        <item x="822"/>
        <item x="45"/>
        <item x="118"/>
        <item x="462"/>
        <item x="942"/>
        <item x="113"/>
        <item x="452"/>
        <item x="134"/>
        <item x="505"/>
        <item x="153"/>
        <item x="106"/>
        <item x="366"/>
        <item x="807"/>
        <item x="186"/>
        <item x="674"/>
        <item x="35"/>
        <item x="724"/>
        <item x="580"/>
        <item x="547"/>
        <item x="653"/>
        <item x="252"/>
        <item x="276"/>
        <item x="231"/>
        <item x="765"/>
        <item x="687"/>
        <item x="383"/>
        <item x="206"/>
        <item x="695"/>
        <item x="940"/>
        <item x="419"/>
        <item x="955"/>
        <item x="781"/>
        <item x="340"/>
        <item x="851"/>
        <item x="643"/>
        <item x="245"/>
        <item x="507"/>
        <item x="224"/>
        <item x="448"/>
        <item x="142"/>
        <item x="571"/>
        <item x="859"/>
        <item x="300"/>
        <item x="649"/>
        <item x="205"/>
        <item x="51"/>
        <item x="308"/>
        <item x="632"/>
        <item x="395"/>
        <item x="4"/>
        <item x="476"/>
        <item x="732"/>
        <item x="407"/>
        <item x="228"/>
        <item x="342"/>
        <item x="499"/>
        <item x="2"/>
        <item x="977"/>
        <item x="384"/>
        <item x="172"/>
        <item x="288"/>
        <item x="939"/>
        <item x="669"/>
        <item x="909"/>
        <item x="983"/>
        <item x="318"/>
        <item x="445"/>
        <item x="464"/>
        <item x="484"/>
        <item x="978"/>
        <item x="835"/>
        <item x="267"/>
        <item x="736"/>
        <item x="124"/>
        <item x="489"/>
        <item x="327"/>
        <item x="775"/>
        <item x="515"/>
        <item x="239"/>
        <item x="706"/>
        <item x="833"/>
        <item x="936"/>
        <item x="188"/>
        <item x="678"/>
        <item x="896"/>
        <item x="551"/>
        <item x="12"/>
        <item x="778"/>
        <item x="886"/>
        <item x="866"/>
        <item x="855"/>
        <item x="470"/>
        <item x="603"/>
        <item x="864"/>
        <item x="698"/>
        <item x="3"/>
        <item x="911"/>
        <item x="105"/>
        <item x="641"/>
        <item x="354"/>
        <item x="636"/>
        <item x="730"/>
        <item x="882"/>
        <item x="631"/>
        <item x="313"/>
        <item x="958"/>
        <item x="347"/>
        <item x="92"/>
        <item x="214"/>
        <item x="431"/>
        <item x="477"/>
        <item x="554"/>
        <item x="170"/>
        <item x="550"/>
        <item x="427"/>
        <item x="236"/>
        <item x="143"/>
        <item x="362"/>
        <item x="408"/>
        <item x="468"/>
        <item x="820"/>
        <item x="532"/>
        <item x="929"/>
        <item x="901"/>
        <item x="158"/>
        <item x="883"/>
        <item x="799"/>
        <item x="769"/>
        <item x="13"/>
        <item x="912"/>
        <item x="924"/>
        <item x="73"/>
        <item x="148"/>
        <item x="23"/>
        <item x="363"/>
        <item x="189"/>
        <item x="309"/>
        <item x="834"/>
        <item x="965"/>
        <item x="20"/>
        <item x="37"/>
        <item x="335"/>
        <item x="877"/>
        <item x="250"/>
        <item x="284"/>
        <item x="804"/>
        <item x="516"/>
        <item x="682"/>
        <item x="761"/>
        <item x="27"/>
        <item x="97"/>
        <item x="975"/>
        <item x="679"/>
        <item x="633"/>
        <item x="41"/>
        <item x="920"/>
        <item x="44"/>
        <item x="108"/>
        <item x="895"/>
        <item x="577"/>
        <item x="458"/>
        <item x="757"/>
        <item x="17"/>
        <item x="662"/>
        <item x="163"/>
        <item x="93"/>
        <item x="409"/>
        <item x="358"/>
        <item x="705"/>
        <item x="794"/>
        <item x="733"/>
        <item x="66"/>
        <item x="111"/>
        <item x="225"/>
        <item x="689"/>
        <item x="306"/>
        <item x="194"/>
        <item x="537"/>
        <item x="114"/>
        <item x="485"/>
        <item x="91"/>
        <item x="748"/>
        <item x="545"/>
        <item x="121"/>
        <item x="175"/>
        <item x="344"/>
        <item x="461"/>
        <item x="16"/>
        <item x="391"/>
        <item x="88"/>
        <item x="734"/>
        <item x="722"/>
        <item x="739"/>
        <item x="402"/>
        <item x="693"/>
        <item x="332"/>
        <item x="664"/>
        <item x="806"/>
        <item x="84"/>
        <item x="626"/>
        <item x="63"/>
        <item x="561"/>
        <item x="692"/>
        <item x="500"/>
        <item x="69"/>
        <item x="173"/>
        <item x="30"/>
        <item x="11"/>
        <item x="801"/>
        <item x="157"/>
        <item x="496"/>
        <item x="985"/>
        <item t="default"/>
      </items>
    </pivotField>
    <pivotField showAll="0">
      <items count="982">
        <item x="980"/>
        <item x="415"/>
        <item x="359"/>
        <item x="844"/>
        <item x="891"/>
        <item x="562"/>
        <item x="703"/>
        <item x="651"/>
        <item x="659"/>
        <item x="813"/>
        <item x="398"/>
        <item x="708"/>
        <item x="264"/>
        <item x="720"/>
        <item x="273"/>
        <item x="279"/>
        <item x="168"/>
        <item x="896"/>
        <item x="319"/>
        <item x="848"/>
        <item x="119"/>
        <item x="964"/>
        <item x="244"/>
        <item x="557"/>
        <item x="543"/>
        <item x="963"/>
        <item x="739"/>
        <item x="347"/>
        <item x="894"/>
        <item x="747"/>
        <item x="260"/>
        <item x="410"/>
        <item x="42"/>
        <item x="684"/>
        <item x="460"/>
        <item x="96"/>
        <item x="487"/>
        <item x="723"/>
        <item x="598"/>
        <item x="632"/>
        <item x="127"/>
        <item x="966"/>
        <item x="704"/>
        <item x="785"/>
        <item x="205"/>
        <item x="515"/>
        <item x="447"/>
        <item x="405"/>
        <item x="441"/>
        <item x="65"/>
        <item x="654"/>
        <item x="831"/>
        <item x="56"/>
        <item x="383"/>
        <item x="344"/>
        <item x="729"/>
        <item x="143"/>
        <item x="511"/>
        <item x="437"/>
        <item x="362"/>
        <item x="634"/>
        <item x="220"/>
        <item x="258"/>
        <item x="406"/>
        <item x="678"/>
        <item x="616"/>
        <item x="57"/>
        <item x="320"/>
        <item x="486"/>
        <item x="924"/>
        <item x="735"/>
        <item x="114"/>
        <item x="768"/>
        <item x="7"/>
        <item x="888"/>
        <item x="517"/>
        <item x="149"/>
        <item x="213"/>
        <item x="639"/>
        <item x="99"/>
        <item x="389"/>
        <item x="307"/>
        <item x="180"/>
        <item x="55"/>
        <item x="901"/>
        <item x="480"/>
        <item x="725"/>
        <item x="753"/>
        <item x="855"/>
        <item x="811"/>
        <item x="182"/>
        <item x="265"/>
        <item x="786"/>
        <item x="882"/>
        <item x="50"/>
        <item x="838"/>
        <item x="778"/>
        <item x="717"/>
        <item x="612"/>
        <item x="174"/>
        <item x="760"/>
        <item x="822"/>
        <item x="756"/>
        <item x="925"/>
        <item x="336"/>
        <item x="764"/>
        <item x="976"/>
        <item x="287"/>
        <item x="476"/>
        <item x="912"/>
        <item x="820"/>
        <item x="965"/>
        <item x="559"/>
        <item x="109"/>
        <item x="32"/>
        <item x="25"/>
        <item x="596"/>
        <item x="188"/>
        <item x="434"/>
        <item x="194"/>
        <item x="41"/>
        <item x="289"/>
        <item x="495"/>
        <item x="159"/>
        <item x="662"/>
        <item x="505"/>
        <item x="435"/>
        <item x="734"/>
        <item x="960"/>
        <item x="274"/>
        <item x="928"/>
        <item x="863"/>
        <item x="445"/>
        <item x="738"/>
        <item x="857"/>
        <item x="492"/>
        <item x="187"/>
        <item x="93"/>
        <item x="181"/>
        <item x="317"/>
        <item x="900"/>
        <item x="267"/>
        <item x="540"/>
        <item x="315"/>
        <item x="633"/>
        <item x="489"/>
        <item x="31"/>
        <item x="245"/>
        <item x="254"/>
        <item x="306"/>
        <item x="23"/>
        <item x="454"/>
        <item x="230"/>
        <item x="177"/>
        <item x="215"/>
        <item x="532"/>
        <item x="293"/>
        <item x="664"/>
        <item x="465"/>
        <item x="282"/>
        <item x="666"/>
        <item x="283"/>
        <item x="81"/>
        <item x="208"/>
        <item x="902"/>
        <item x="270"/>
        <item x="594"/>
        <item x="732"/>
        <item x="941"/>
        <item x="369"/>
        <item x="467"/>
        <item x="866"/>
        <item x="179"/>
        <item x="514"/>
        <item x="376"/>
        <item x="407"/>
        <item x="341"/>
        <item x="76"/>
        <item x="294"/>
        <item x="749"/>
        <item x="944"/>
        <item x="302"/>
        <item x="840"/>
        <item x="566"/>
        <item x="864"/>
        <item x="869"/>
        <item x="387"/>
        <item x="164"/>
        <item x="171"/>
        <item x="791"/>
        <item x="384"/>
        <item x="854"/>
        <item x="210"/>
        <item x="660"/>
        <item x="310"/>
        <item x="237"/>
        <item x="677"/>
        <item x="475"/>
        <item x="789"/>
        <item x="975"/>
        <item x="198"/>
        <item x="757"/>
        <item x="935"/>
        <item x="238"/>
        <item x="585"/>
        <item x="802"/>
        <item x="129"/>
        <item x="942"/>
        <item x="940"/>
        <item x="576"/>
        <item x="288"/>
        <item x="817"/>
        <item x="112"/>
        <item x="430"/>
        <item x="161"/>
        <item x="528"/>
        <item x="701"/>
        <item x="783"/>
        <item x="497"/>
        <item x="652"/>
        <item x="52"/>
        <item x="887"/>
        <item x="638"/>
        <item x="18"/>
        <item x="323"/>
        <item x="175"/>
        <item x="931"/>
        <item x="600"/>
        <item x="780"/>
        <item x="232"/>
        <item x="48"/>
        <item x="17"/>
        <item x="444"/>
        <item x="846"/>
        <item x="970"/>
        <item x="392"/>
        <item x="45"/>
        <item x="910"/>
        <item x="189"/>
        <item x="929"/>
        <item x="132"/>
        <item x="133"/>
        <item x="144"/>
        <item x="886"/>
        <item x="582"/>
        <item x="352"/>
        <item x="661"/>
        <item x="385"/>
        <item x="409"/>
        <item x="343"/>
        <item x="872"/>
        <item x="736"/>
        <item x="326"/>
        <item x="122"/>
        <item x="417"/>
        <item x="372"/>
        <item x="46"/>
        <item x="217"/>
        <item x="667"/>
        <item x="794"/>
        <item x="569"/>
        <item x="77"/>
        <item x="30"/>
        <item x="388"/>
        <item x="551"/>
        <item x="92"/>
        <item x="521"/>
        <item x="474"/>
        <item x="305"/>
        <item x="624"/>
        <item x="884"/>
        <item x="256"/>
        <item x="350"/>
        <item x="741"/>
        <item x="401"/>
        <item x="120"/>
        <item x="549"/>
        <item x="377"/>
        <item x="642"/>
        <item x="366"/>
        <item x="578"/>
        <item x="883"/>
        <item x="312"/>
        <item x="696"/>
        <item x="604"/>
        <item x="461"/>
        <item x="412"/>
        <item x="466"/>
        <item x="204"/>
        <item x="938"/>
        <item x="774"/>
        <item x="484"/>
        <item x="911"/>
        <item x="575"/>
        <item x="106"/>
        <item x="268"/>
        <item x="192"/>
        <item x="428"/>
        <item x="674"/>
        <item x="261"/>
        <item x="908"/>
        <item x="219"/>
        <item x="148"/>
        <item x="561"/>
        <item x="277"/>
        <item x="770"/>
        <item x="781"/>
        <item x="498"/>
        <item x="836"/>
        <item x="431"/>
        <item x="592"/>
        <item x="47"/>
        <item x="621"/>
        <item x="502"/>
        <item x="968"/>
        <item x="311"/>
        <item x="754"/>
        <item x="554"/>
        <item x="520"/>
        <item x="321"/>
        <item x="413"/>
        <item x="449"/>
        <item x="257"/>
        <item x="570"/>
        <item x="546"/>
        <item x="874"/>
        <item x="748"/>
        <item x="837"/>
        <item x="432"/>
        <item x="779"/>
        <item x="885"/>
        <item x="229"/>
        <item x="427"/>
        <item x="945"/>
        <item x="216"/>
        <item x="881"/>
        <item x="750"/>
        <item x="162"/>
        <item x="524"/>
        <item x="78"/>
        <item x="792"/>
        <item x="622"/>
        <item x="978"/>
        <item x="394"/>
        <item x="448"/>
        <item x="611"/>
        <item x="550"/>
        <item x="98"/>
        <item x="670"/>
        <item x="72"/>
        <item x="262"/>
        <item x="688"/>
        <item x="602"/>
        <item x="74"/>
        <item x="249"/>
        <item x="530"/>
        <item x="38"/>
        <item x="842"/>
        <item x="851"/>
        <item x="875"/>
        <item x="919"/>
        <item x="157"/>
        <item x="593"/>
        <item x="898"/>
        <item x="88"/>
        <item x="457"/>
        <item x="255"/>
        <item x="865"/>
        <item x="951"/>
        <item x="60"/>
        <item x="805"/>
        <item x="629"/>
        <item x="158"/>
        <item x="644"/>
        <item x="762"/>
        <item x="950"/>
        <item x="504"/>
        <item x="66"/>
        <item x="178"/>
        <item x="173"/>
        <item x="641"/>
        <item x="468"/>
        <item x="363"/>
        <item x="136"/>
        <item x="51"/>
        <item x="367"/>
        <item x="309"/>
        <item x="355"/>
        <item x="640"/>
        <item x="491"/>
        <item x="538"/>
        <item x="619"/>
        <item x="147"/>
        <item x="782"/>
        <item x="429"/>
        <item x="552"/>
        <item x="243"/>
        <item x="5"/>
        <item x="556"/>
        <item x="396"/>
        <item x="206"/>
        <item x="138"/>
        <item x="535"/>
        <item x="711"/>
        <item x="63"/>
        <item x="580"/>
        <item x="84"/>
        <item x="201"/>
        <item x="731"/>
        <item x="278"/>
        <item x="954"/>
        <item x="27"/>
        <item x="212"/>
        <item x="746"/>
        <item x="525"/>
        <item x="591"/>
        <item x="508"/>
        <item x="588"/>
        <item x="408"/>
        <item x="682"/>
        <item x="373"/>
        <item x="9"/>
        <item x="419"/>
        <item x="830"/>
        <item x="117"/>
        <item x="506"/>
        <item x="436"/>
        <item x="547"/>
        <item x="199"/>
        <item x="227"/>
        <item x="605"/>
        <item x="519"/>
        <item x="522"/>
        <item x="351"/>
        <item x="250"/>
        <item x="824"/>
        <item x="329"/>
        <item x="68"/>
        <item x="573"/>
        <item x="797"/>
        <item x="812"/>
        <item x="818"/>
        <item x="6"/>
        <item x="459"/>
        <item x="909"/>
        <item x="815"/>
        <item x="224"/>
        <item x="94"/>
        <item x="314"/>
        <item x="685"/>
        <item x="291"/>
        <item x="421"/>
        <item x="702"/>
        <item x="808"/>
        <item x="300"/>
        <item x="241"/>
        <item x="137"/>
        <item x="567"/>
        <item x="721"/>
        <item x="340"/>
        <item x="496"/>
        <item x="680"/>
        <item x="391"/>
        <item x="371"/>
        <item x="100"/>
        <item x="451"/>
        <item x="223"/>
        <item x="572"/>
        <item x="589"/>
        <item x="579"/>
        <item x="740"/>
        <item x="893"/>
        <item x="803"/>
        <item x="649"/>
        <item x="128"/>
        <item x="586"/>
        <item x="485"/>
        <item x="761"/>
        <item x="766"/>
        <item x="276"/>
        <item x="411"/>
        <item x="618"/>
        <item x="35"/>
        <item x="693"/>
        <item x="395"/>
        <item x="657"/>
        <item x="453"/>
        <item x="235"/>
        <item x="240"/>
        <item x="20"/>
        <item x="671"/>
        <item x="190"/>
        <item x="563"/>
        <item x="116"/>
        <item x="614"/>
        <item x="360"/>
        <item x="146"/>
        <item x="292"/>
        <item x="338"/>
        <item x="810"/>
        <item x="623"/>
        <item x="423"/>
        <item x="867"/>
        <item x="862"/>
        <item x="54"/>
        <item x="370"/>
        <item x="259"/>
        <item x="200"/>
        <item x="679"/>
        <item x="513"/>
        <item x="500"/>
        <item x="481"/>
        <item x="771"/>
        <item x="152"/>
        <item x="583"/>
        <item x="675"/>
        <item x="469"/>
        <item x="947"/>
        <item x="286"/>
        <item x="62"/>
        <item x="107"/>
        <item x="921"/>
        <item x="354"/>
        <item x="568"/>
        <item x="776"/>
        <item x="615"/>
        <item x="937"/>
        <item x="252"/>
        <item x="698"/>
        <item x="8"/>
        <item x="850"/>
        <item x="542"/>
        <item x="835"/>
        <item x="587"/>
        <item x="275"/>
        <item x="24"/>
        <item x="207"/>
        <item x="299"/>
        <item x="714"/>
        <item x="655"/>
        <item x="787"/>
        <item x="601"/>
        <item x="393"/>
        <item x="153"/>
        <item x="868"/>
        <item x="752"/>
        <item x="927"/>
        <item x="617"/>
        <item x="331"/>
        <item x="163"/>
        <item x="609"/>
        <item x="195"/>
        <item x="773"/>
        <item x="70"/>
        <item x="809"/>
        <item x="974"/>
        <item x="184"/>
        <item x="439"/>
        <item x="695"/>
        <item x="433"/>
        <item x="281"/>
        <item x="375"/>
        <item x="39"/>
        <item x="777"/>
        <item x="239"/>
        <item x="37"/>
        <item x="767"/>
        <item x="599"/>
        <item x="4"/>
        <item x="231"/>
        <item x="915"/>
        <item x="104"/>
        <item x="151"/>
        <item x="834"/>
        <item x="799"/>
        <item x="646"/>
        <item x="873"/>
        <item x="234"/>
        <item x="967"/>
        <item x="472"/>
        <item x="285"/>
        <item x="628"/>
        <item x="648"/>
        <item x="879"/>
        <item x="142"/>
        <item x="334"/>
        <item x="946"/>
        <item x="533"/>
        <item x="482"/>
        <item x="324"/>
        <item x="843"/>
        <item x="956"/>
        <item x="841"/>
        <item x="897"/>
        <item x="832"/>
        <item x="870"/>
        <item x="253"/>
        <item x="165"/>
        <item x="418"/>
        <item x="365"/>
        <item x="536"/>
        <item x="356"/>
        <item x="669"/>
        <item x="399"/>
        <item x="765"/>
        <item x="124"/>
        <item x="553"/>
        <item x="744"/>
        <item x="156"/>
        <item x="839"/>
        <item x="653"/>
        <item x="75"/>
        <item x="197"/>
        <item x="892"/>
        <item x="590"/>
        <item x="861"/>
        <item x="488"/>
        <item x="581"/>
        <item x="125"/>
        <item x="135"/>
        <item x="916"/>
        <item x="537"/>
        <item x="297"/>
        <item x="318"/>
        <item x="833"/>
        <item x="558"/>
        <item x="962"/>
        <item x="606"/>
        <item x="420"/>
        <item x="645"/>
        <item x="345"/>
        <item x="595"/>
        <item x="247"/>
        <item x="713"/>
        <item x="269"/>
        <item x="961"/>
        <item x="856"/>
        <item x="825"/>
        <item x="796"/>
        <item x="176"/>
        <item x="59"/>
        <item x="193"/>
        <item x="266"/>
        <item x="450"/>
        <item x="226"/>
        <item x="166"/>
        <item x="316"/>
        <item x="691"/>
        <item x="523"/>
        <item x="85"/>
        <item x="424"/>
        <item x="665"/>
        <item x="80"/>
        <item x="790"/>
        <item x="823"/>
        <item x="477"/>
        <item x="806"/>
        <item x="819"/>
        <item x="904"/>
        <item x="852"/>
        <item x="332"/>
        <item x="463"/>
        <item x="926"/>
        <item x="859"/>
        <item x="416"/>
        <item x="507"/>
        <item x="364"/>
        <item x="706"/>
        <item x="943"/>
        <item x="719"/>
        <item x="958"/>
        <item x="14"/>
        <item x="58"/>
        <item x="33"/>
        <item x="21"/>
        <item x="939"/>
        <item x="715"/>
        <item x="603"/>
        <item x="69"/>
        <item x="348"/>
        <item x="512"/>
        <item x="705"/>
        <item x="73"/>
        <item x="636"/>
        <item x="438"/>
        <item x="784"/>
        <item x="607"/>
        <item x="141"/>
        <item x="126"/>
        <item x="374"/>
        <item x="113"/>
        <item x="209"/>
        <item x="758"/>
        <item x="745"/>
        <item x="917"/>
        <item x="443"/>
        <item x="328"/>
        <item x="473"/>
        <item x="722"/>
        <item x="694"/>
        <item x="296"/>
        <item x="130"/>
        <item x="400"/>
        <item x="631"/>
        <item x="218"/>
        <item x="973"/>
        <item x="381"/>
        <item x="847"/>
        <item x="516"/>
        <item x="737"/>
        <item x="325"/>
        <item x="290"/>
        <item x="650"/>
        <item x="807"/>
        <item x="333"/>
        <item x="101"/>
        <item x="907"/>
        <item x="380"/>
        <item x="87"/>
        <item x="382"/>
        <item x="53"/>
        <item x="271"/>
        <item x="123"/>
        <item x="743"/>
        <item x="584"/>
        <item x="804"/>
        <item x="214"/>
        <item x="697"/>
        <item x="608"/>
        <item x="878"/>
        <item x="425"/>
        <item x="518"/>
        <item x="251"/>
        <item x="707"/>
        <item x="83"/>
        <item x="577"/>
        <item x="196"/>
        <item x="97"/>
        <item x="948"/>
        <item x="709"/>
        <item x="913"/>
        <item x="712"/>
        <item x="955"/>
        <item x="690"/>
        <item x="79"/>
        <item x="0"/>
        <item x="534"/>
        <item x="610"/>
        <item x="529"/>
        <item x="922"/>
        <item x="899"/>
        <item x="826"/>
        <item x="710"/>
        <item x="503"/>
        <item x="821"/>
        <item x="920"/>
        <item x="953"/>
        <item x="613"/>
        <item x="368"/>
        <item x="957"/>
        <item x="564"/>
        <item x="28"/>
        <item x="527"/>
        <item x="560"/>
        <item x="13"/>
        <item x="134"/>
        <item x="298"/>
        <item x="932"/>
        <item x="346"/>
        <item x="816"/>
        <item x="44"/>
        <item x="115"/>
        <item x="456"/>
        <item x="936"/>
        <item x="110"/>
        <item x="446"/>
        <item x="131"/>
        <item x="499"/>
        <item x="150"/>
        <item x="103"/>
        <item x="361"/>
        <item x="801"/>
        <item x="183"/>
        <item x="668"/>
        <item x="34"/>
        <item x="718"/>
        <item x="574"/>
        <item x="541"/>
        <item x="647"/>
        <item x="248"/>
        <item x="272"/>
        <item x="228"/>
        <item x="759"/>
        <item x="681"/>
        <item x="378"/>
        <item x="203"/>
        <item x="689"/>
        <item x="934"/>
        <item x="414"/>
        <item x="949"/>
        <item x="775"/>
        <item x="335"/>
        <item x="845"/>
        <item x="637"/>
        <item x="242"/>
        <item x="501"/>
        <item x="221"/>
        <item x="442"/>
        <item x="139"/>
        <item x="565"/>
        <item x="853"/>
        <item x="295"/>
        <item x="643"/>
        <item x="202"/>
        <item x="49"/>
        <item x="303"/>
        <item x="626"/>
        <item x="390"/>
        <item x="3"/>
        <item x="470"/>
        <item x="726"/>
        <item x="402"/>
        <item x="225"/>
        <item x="337"/>
        <item x="493"/>
        <item x="1"/>
        <item x="971"/>
        <item x="379"/>
        <item x="169"/>
        <item x="284"/>
        <item x="933"/>
        <item x="663"/>
        <item x="903"/>
        <item x="977"/>
        <item x="313"/>
        <item x="440"/>
        <item x="458"/>
        <item x="478"/>
        <item x="972"/>
        <item x="829"/>
        <item x="263"/>
        <item x="730"/>
        <item x="121"/>
        <item x="483"/>
        <item x="322"/>
        <item x="769"/>
        <item x="509"/>
        <item x="236"/>
        <item x="700"/>
        <item x="827"/>
        <item x="930"/>
        <item x="185"/>
        <item x="672"/>
        <item x="890"/>
        <item x="545"/>
        <item x="11"/>
        <item x="772"/>
        <item x="880"/>
        <item x="860"/>
        <item x="849"/>
        <item x="464"/>
        <item x="597"/>
        <item x="858"/>
        <item x="692"/>
        <item x="2"/>
        <item x="905"/>
        <item x="102"/>
        <item x="635"/>
        <item x="349"/>
        <item x="630"/>
        <item x="724"/>
        <item x="876"/>
        <item x="625"/>
        <item x="308"/>
        <item x="952"/>
        <item x="342"/>
        <item x="90"/>
        <item x="211"/>
        <item x="426"/>
        <item x="471"/>
        <item x="548"/>
        <item x="167"/>
        <item x="544"/>
        <item x="422"/>
        <item x="233"/>
        <item x="140"/>
        <item x="357"/>
        <item x="403"/>
        <item x="462"/>
        <item x="814"/>
        <item x="526"/>
        <item x="923"/>
        <item x="895"/>
        <item x="155"/>
        <item x="877"/>
        <item x="793"/>
        <item x="763"/>
        <item x="12"/>
        <item x="906"/>
        <item x="918"/>
        <item x="71"/>
        <item x="145"/>
        <item x="22"/>
        <item x="358"/>
        <item x="186"/>
        <item x="304"/>
        <item x="828"/>
        <item x="959"/>
        <item x="19"/>
        <item x="36"/>
        <item x="330"/>
        <item x="871"/>
        <item x="246"/>
        <item x="280"/>
        <item x="798"/>
        <item x="510"/>
        <item x="676"/>
        <item x="755"/>
        <item x="26"/>
        <item x="95"/>
        <item x="969"/>
        <item x="673"/>
        <item x="627"/>
        <item x="40"/>
        <item x="914"/>
        <item x="43"/>
        <item x="105"/>
        <item x="889"/>
        <item x="571"/>
        <item x="452"/>
        <item x="751"/>
        <item x="16"/>
        <item x="656"/>
        <item x="160"/>
        <item x="91"/>
        <item x="404"/>
        <item x="353"/>
        <item x="699"/>
        <item x="788"/>
        <item x="727"/>
        <item x="64"/>
        <item x="108"/>
        <item x="222"/>
        <item x="683"/>
        <item x="301"/>
        <item x="191"/>
        <item x="531"/>
        <item x="111"/>
        <item x="479"/>
        <item x="89"/>
        <item x="742"/>
        <item x="539"/>
        <item x="118"/>
        <item x="172"/>
        <item x="339"/>
        <item x="455"/>
        <item x="15"/>
        <item x="386"/>
        <item x="86"/>
        <item x="728"/>
        <item x="716"/>
        <item x="733"/>
        <item x="397"/>
        <item x="687"/>
        <item x="327"/>
        <item x="658"/>
        <item x="800"/>
        <item x="82"/>
        <item x="620"/>
        <item x="61"/>
        <item x="555"/>
        <item x="686"/>
        <item x="494"/>
        <item x="67"/>
        <item x="170"/>
        <item x="29"/>
        <item x="10"/>
        <item x="795"/>
        <item x="154"/>
        <item x="490"/>
        <item x="979"/>
        <item t="default"/>
      </items>
    </pivotField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4" hier="-1"/>
  </pageFields>
  <dataFields count="1">
    <dataField name="Count of Campaigns" fld="1" subtotal="count" showDataAs="percentOfRow" baseField="15" baseItem="0" numFmtId="1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EDBD70-6203-4F00-9F27-96B7670DC2BD}" name="PivotTable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ub Category" colHeaderCaption="Outcome">
  <location ref="A4:F30" firstHeaderRow="1" firstDataRow="2" firstDataCol="1" rowPageCount="2" colPageCount="1"/>
  <pivotFields count="19">
    <pivotField showAll="0"/>
    <pivotField dataField="1"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/>
    <pivotField showAll="0">
      <items count="987">
        <item x="0"/>
        <item x="100"/>
        <item x="50"/>
        <item x="248"/>
        <item x="446"/>
        <item x="298"/>
        <item x="420"/>
        <item x="364"/>
        <item x="850"/>
        <item x="897"/>
        <item x="568"/>
        <item x="709"/>
        <item x="657"/>
        <item x="665"/>
        <item x="819"/>
        <item x="403"/>
        <item x="714"/>
        <item x="268"/>
        <item x="726"/>
        <item x="277"/>
        <item x="283"/>
        <item x="171"/>
        <item x="902"/>
        <item x="324"/>
        <item x="854"/>
        <item x="122"/>
        <item x="970"/>
        <item x="247"/>
        <item x="563"/>
        <item x="549"/>
        <item x="969"/>
        <item x="745"/>
        <item x="352"/>
        <item x="900"/>
        <item x="753"/>
        <item x="264"/>
        <item x="415"/>
        <item x="43"/>
        <item x="690"/>
        <item x="466"/>
        <item x="98"/>
        <item x="493"/>
        <item x="729"/>
        <item x="604"/>
        <item x="638"/>
        <item x="130"/>
        <item x="972"/>
        <item x="710"/>
        <item x="791"/>
        <item x="208"/>
        <item x="521"/>
        <item x="453"/>
        <item x="410"/>
        <item x="447"/>
        <item x="67"/>
        <item x="660"/>
        <item x="837"/>
        <item x="58"/>
        <item x="388"/>
        <item x="349"/>
        <item x="735"/>
        <item x="146"/>
        <item x="517"/>
        <item x="442"/>
        <item x="367"/>
        <item x="640"/>
        <item x="223"/>
        <item x="262"/>
        <item x="411"/>
        <item x="684"/>
        <item x="622"/>
        <item x="59"/>
        <item x="325"/>
        <item x="492"/>
        <item x="930"/>
        <item x="741"/>
        <item x="117"/>
        <item x="774"/>
        <item x="8"/>
        <item x="894"/>
        <item x="523"/>
        <item x="152"/>
        <item x="216"/>
        <item x="645"/>
        <item x="102"/>
        <item x="394"/>
        <item x="312"/>
        <item x="183"/>
        <item x="57"/>
        <item x="907"/>
        <item x="486"/>
        <item x="731"/>
        <item x="759"/>
        <item x="861"/>
        <item x="817"/>
        <item x="185"/>
        <item x="269"/>
        <item x="792"/>
        <item x="888"/>
        <item x="52"/>
        <item x="844"/>
        <item x="784"/>
        <item x="723"/>
        <item x="618"/>
        <item x="177"/>
        <item x="766"/>
        <item x="828"/>
        <item x="762"/>
        <item x="931"/>
        <item x="341"/>
        <item x="770"/>
        <item x="982"/>
        <item x="291"/>
        <item x="482"/>
        <item x="918"/>
        <item x="826"/>
        <item x="971"/>
        <item x="565"/>
        <item x="112"/>
        <item x="33"/>
        <item x="26"/>
        <item x="602"/>
        <item x="191"/>
        <item x="439"/>
        <item x="197"/>
        <item x="42"/>
        <item x="293"/>
        <item x="501"/>
        <item x="162"/>
        <item x="668"/>
        <item x="511"/>
        <item x="440"/>
        <item x="740"/>
        <item x="966"/>
        <item x="278"/>
        <item x="934"/>
        <item x="869"/>
        <item x="451"/>
        <item x="744"/>
        <item x="863"/>
        <item x="498"/>
        <item x="190"/>
        <item x="95"/>
        <item x="184"/>
        <item x="322"/>
        <item x="906"/>
        <item x="271"/>
        <item x="546"/>
        <item x="320"/>
        <item x="639"/>
        <item x="495"/>
        <item x="32"/>
        <item x="249"/>
        <item x="258"/>
        <item x="311"/>
        <item x="24"/>
        <item x="460"/>
        <item x="233"/>
        <item x="180"/>
        <item x="218"/>
        <item x="538"/>
        <item x="297"/>
        <item x="670"/>
        <item x="471"/>
        <item x="286"/>
        <item x="672"/>
        <item x="287"/>
        <item x="83"/>
        <item x="211"/>
        <item x="908"/>
        <item x="274"/>
        <item x="600"/>
        <item x="738"/>
        <item x="947"/>
        <item x="374"/>
        <item x="473"/>
        <item x="872"/>
        <item x="182"/>
        <item x="520"/>
        <item x="381"/>
        <item x="412"/>
        <item x="346"/>
        <item x="78"/>
        <item x="299"/>
        <item x="755"/>
        <item x="950"/>
        <item x="307"/>
        <item x="846"/>
        <item x="572"/>
        <item x="870"/>
        <item x="875"/>
        <item x="392"/>
        <item x="167"/>
        <item x="174"/>
        <item x="797"/>
        <item x="389"/>
        <item x="860"/>
        <item x="213"/>
        <item x="666"/>
        <item x="315"/>
        <item x="240"/>
        <item x="683"/>
        <item x="481"/>
        <item x="795"/>
        <item x="981"/>
        <item x="201"/>
        <item x="763"/>
        <item x="941"/>
        <item x="241"/>
        <item x="591"/>
        <item x="808"/>
        <item x="132"/>
        <item x="948"/>
        <item x="946"/>
        <item x="582"/>
        <item x="292"/>
        <item x="823"/>
        <item x="115"/>
        <item x="435"/>
        <item x="164"/>
        <item x="534"/>
        <item x="707"/>
        <item x="789"/>
        <item x="503"/>
        <item x="658"/>
        <item x="54"/>
        <item x="893"/>
        <item x="644"/>
        <item x="19"/>
        <item x="328"/>
        <item x="178"/>
        <item x="937"/>
        <item x="606"/>
        <item x="786"/>
        <item x="235"/>
        <item x="49"/>
        <item x="18"/>
        <item x="450"/>
        <item x="852"/>
        <item x="976"/>
        <item x="397"/>
        <item x="46"/>
        <item x="916"/>
        <item x="192"/>
        <item x="935"/>
        <item x="135"/>
        <item x="136"/>
        <item x="147"/>
        <item x="892"/>
        <item x="588"/>
        <item x="357"/>
        <item x="667"/>
        <item x="390"/>
        <item x="414"/>
        <item x="348"/>
        <item x="878"/>
        <item x="742"/>
        <item x="331"/>
        <item x="125"/>
        <item x="422"/>
        <item x="377"/>
        <item x="47"/>
        <item x="220"/>
        <item x="673"/>
        <item x="800"/>
        <item x="575"/>
        <item x="79"/>
        <item x="31"/>
        <item x="393"/>
        <item x="557"/>
        <item x="94"/>
        <item x="527"/>
        <item x="480"/>
        <item x="310"/>
        <item x="630"/>
        <item x="890"/>
        <item x="260"/>
        <item x="355"/>
        <item x="747"/>
        <item x="406"/>
        <item x="123"/>
        <item x="555"/>
        <item x="382"/>
        <item x="648"/>
        <item x="371"/>
        <item x="584"/>
        <item x="889"/>
        <item x="317"/>
        <item x="702"/>
        <item x="610"/>
        <item x="467"/>
        <item x="417"/>
        <item x="472"/>
        <item x="207"/>
        <item x="944"/>
        <item x="780"/>
        <item x="490"/>
        <item x="917"/>
        <item x="581"/>
        <item x="109"/>
        <item x="272"/>
        <item x="195"/>
        <item x="433"/>
        <item x="680"/>
        <item x="265"/>
        <item x="914"/>
        <item x="222"/>
        <item x="151"/>
        <item x="567"/>
        <item x="281"/>
        <item x="776"/>
        <item x="787"/>
        <item x="504"/>
        <item x="842"/>
        <item x="436"/>
        <item x="598"/>
        <item x="48"/>
        <item x="627"/>
        <item x="508"/>
        <item x="974"/>
        <item x="316"/>
        <item x="760"/>
        <item x="560"/>
        <item x="526"/>
        <item x="326"/>
        <item x="418"/>
        <item x="455"/>
        <item x="261"/>
        <item x="576"/>
        <item x="552"/>
        <item x="880"/>
        <item x="754"/>
        <item x="843"/>
        <item x="437"/>
        <item x="785"/>
        <item x="891"/>
        <item x="232"/>
        <item x="432"/>
        <item x="951"/>
        <item x="219"/>
        <item x="887"/>
        <item x="756"/>
        <item x="165"/>
        <item x="530"/>
        <item x="80"/>
        <item x="798"/>
        <item x="628"/>
        <item x="984"/>
        <item x="399"/>
        <item x="454"/>
        <item x="617"/>
        <item x="556"/>
        <item x="101"/>
        <item x="676"/>
        <item x="74"/>
        <item x="266"/>
        <item x="694"/>
        <item x="608"/>
        <item x="76"/>
        <item x="253"/>
        <item x="536"/>
        <item x="39"/>
        <item x="848"/>
        <item x="857"/>
        <item x="881"/>
        <item x="925"/>
        <item x="160"/>
        <item x="599"/>
        <item x="904"/>
        <item x="90"/>
        <item x="463"/>
        <item x="259"/>
        <item x="871"/>
        <item x="957"/>
        <item x="62"/>
        <item x="811"/>
        <item x="635"/>
        <item x="161"/>
        <item x="650"/>
        <item x="768"/>
        <item x="956"/>
        <item x="510"/>
        <item x="68"/>
        <item x="181"/>
        <item x="176"/>
        <item x="647"/>
        <item x="474"/>
        <item x="368"/>
        <item x="139"/>
        <item x="53"/>
        <item x="372"/>
        <item x="314"/>
        <item x="360"/>
        <item x="646"/>
        <item x="497"/>
        <item x="544"/>
        <item x="625"/>
        <item x="150"/>
        <item x="788"/>
        <item x="434"/>
        <item x="558"/>
        <item x="246"/>
        <item x="6"/>
        <item x="562"/>
        <item x="401"/>
        <item x="209"/>
        <item x="141"/>
        <item x="541"/>
        <item x="717"/>
        <item x="65"/>
        <item x="586"/>
        <item x="86"/>
        <item x="204"/>
        <item x="737"/>
        <item x="282"/>
        <item x="960"/>
        <item x="28"/>
        <item x="215"/>
        <item x="752"/>
        <item x="531"/>
        <item x="597"/>
        <item x="514"/>
        <item x="594"/>
        <item x="413"/>
        <item x="688"/>
        <item x="378"/>
        <item x="10"/>
        <item x="424"/>
        <item x="836"/>
        <item x="120"/>
        <item x="512"/>
        <item x="441"/>
        <item x="553"/>
        <item x="202"/>
        <item x="230"/>
        <item x="611"/>
        <item x="525"/>
        <item x="528"/>
        <item x="356"/>
        <item x="254"/>
        <item x="830"/>
        <item x="334"/>
        <item x="70"/>
        <item x="579"/>
        <item x="803"/>
        <item x="818"/>
        <item x="824"/>
        <item x="7"/>
        <item x="465"/>
        <item x="915"/>
        <item x="821"/>
        <item x="227"/>
        <item x="96"/>
        <item x="319"/>
        <item x="691"/>
        <item x="295"/>
        <item x="426"/>
        <item x="708"/>
        <item x="814"/>
        <item x="305"/>
        <item x="244"/>
        <item x="140"/>
        <item x="573"/>
        <item x="727"/>
        <item x="345"/>
        <item x="502"/>
        <item x="686"/>
        <item x="396"/>
        <item x="376"/>
        <item x="103"/>
        <item x="457"/>
        <item x="226"/>
        <item x="578"/>
        <item x="595"/>
        <item x="585"/>
        <item x="746"/>
        <item x="899"/>
        <item x="809"/>
        <item x="655"/>
        <item x="131"/>
        <item x="592"/>
        <item x="491"/>
        <item x="767"/>
        <item x="772"/>
        <item x="280"/>
        <item x="416"/>
        <item x="624"/>
        <item x="36"/>
        <item x="699"/>
        <item x="400"/>
        <item x="663"/>
        <item x="459"/>
        <item x="238"/>
        <item x="243"/>
        <item x="21"/>
        <item x="677"/>
        <item x="193"/>
        <item x="569"/>
        <item x="119"/>
        <item x="620"/>
        <item x="365"/>
        <item x="149"/>
        <item x="296"/>
        <item x="343"/>
        <item x="816"/>
        <item x="629"/>
        <item x="428"/>
        <item x="873"/>
        <item x="868"/>
        <item x="56"/>
        <item x="375"/>
        <item x="263"/>
        <item x="203"/>
        <item x="685"/>
        <item x="519"/>
        <item x="506"/>
        <item x="487"/>
        <item x="777"/>
        <item x="155"/>
        <item x="589"/>
        <item x="681"/>
        <item x="475"/>
        <item x="953"/>
        <item x="290"/>
        <item x="64"/>
        <item x="110"/>
        <item x="927"/>
        <item x="359"/>
        <item x="574"/>
        <item x="782"/>
        <item x="621"/>
        <item x="943"/>
        <item x="256"/>
        <item x="704"/>
        <item x="9"/>
        <item x="856"/>
        <item x="548"/>
        <item x="841"/>
        <item x="593"/>
        <item x="279"/>
        <item x="25"/>
        <item x="210"/>
        <item x="304"/>
        <item x="720"/>
        <item x="661"/>
        <item x="793"/>
        <item x="607"/>
        <item x="398"/>
        <item x="156"/>
        <item x="874"/>
        <item x="758"/>
        <item x="933"/>
        <item x="623"/>
        <item x="336"/>
        <item x="166"/>
        <item x="615"/>
        <item x="198"/>
        <item x="779"/>
        <item x="72"/>
        <item x="815"/>
        <item x="980"/>
        <item x="187"/>
        <item x="444"/>
        <item x="701"/>
        <item x="438"/>
        <item x="285"/>
        <item x="380"/>
        <item x="40"/>
        <item x="783"/>
        <item x="242"/>
        <item x="38"/>
        <item x="773"/>
        <item x="605"/>
        <item x="5"/>
        <item x="234"/>
        <item x="921"/>
        <item x="107"/>
        <item x="154"/>
        <item x="840"/>
        <item x="805"/>
        <item x="652"/>
        <item x="879"/>
        <item x="237"/>
        <item x="973"/>
        <item x="478"/>
        <item x="289"/>
        <item x="634"/>
        <item x="654"/>
        <item x="885"/>
        <item x="145"/>
        <item x="339"/>
        <item x="952"/>
        <item x="539"/>
        <item x="488"/>
        <item x="329"/>
        <item x="849"/>
        <item x="962"/>
        <item x="847"/>
        <item x="903"/>
        <item x="838"/>
        <item x="876"/>
        <item x="257"/>
        <item x="168"/>
        <item x="423"/>
        <item x="370"/>
        <item x="542"/>
        <item x="361"/>
        <item x="675"/>
        <item x="404"/>
        <item x="771"/>
        <item x="127"/>
        <item x="559"/>
        <item x="750"/>
        <item x="159"/>
        <item x="845"/>
        <item x="659"/>
        <item x="77"/>
        <item x="200"/>
        <item x="898"/>
        <item x="596"/>
        <item x="867"/>
        <item x="494"/>
        <item x="587"/>
        <item x="128"/>
        <item x="138"/>
        <item x="922"/>
        <item x="543"/>
        <item x="302"/>
        <item x="323"/>
        <item x="839"/>
        <item x="564"/>
        <item x="968"/>
        <item x="612"/>
        <item x="425"/>
        <item x="651"/>
        <item x="350"/>
        <item x="601"/>
        <item x="251"/>
        <item x="719"/>
        <item x="273"/>
        <item x="967"/>
        <item x="862"/>
        <item x="831"/>
        <item x="802"/>
        <item x="179"/>
        <item x="61"/>
        <item x="196"/>
        <item x="270"/>
        <item x="456"/>
        <item x="229"/>
        <item x="169"/>
        <item x="321"/>
        <item x="697"/>
        <item x="529"/>
        <item x="87"/>
        <item x="429"/>
        <item x="671"/>
        <item x="82"/>
        <item x="796"/>
        <item x="829"/>
        <item x="483"/>
        <item x="812"/>
        <item x="825"/>
        <item x="910"/>
        <item x="858"/>
        <item x="337"/>
        <item x="469"/>
        <item x="932"/>
        <item x="865"/>
        <item x="421"/>
        <item x="513"/>
        <item x="369"/>
        <item x="712"/>
        <item x="949"/>
        <item x="725"/>
        <item x="964"/>
        <item x="15"/>
        <item x="60"/>
        <item x="34"/>
        <item x="22"/>
        <item x="945"/>
        <item x="721"/>
        <item x="609"/>
        <item x="71"/>
        <item x="353"/>
        <item x="518"/>
        <item x="711"/>
        <item x="75"/>
        <item x="642"/>
        <item x="443"/>
        <item x="790"/>
        <item x="613"/>
        <item x="144"/>
        <item x="129"/>
        <item x="379"/>
        <item x="116"/>
        <item x="212"/>
        <item x="764"/>
        <item x="751"/>
        <item x="923"/>
        <item x="449"/>
        <item x="333"/>
        <item x="479"/>
        <item x="728"/>
        <item x="700"/>
        <item x="301"/>
        <item x="133"/>
        <item x="405"/>
        <item x="637"/>
        <item x="221"/>
        <item x="979"/>
        <item x="386"/>
        <item x="853"/>
        <item x="522"/>
        <item x="743"/>
        <item x="330"/>
        <item x="294"/>
        <item x="656"/>
        <item x="813"/>
        <item x="338"/>
        <item x="104"/>
        <item x="913"/>
        <item x="385"/>
        <item x="89"/>
        <item x="387"/>
        <item x="55"/>
        <item x="275"/>
        <item x="126"/>
        <item x="749"/>
        <item x="590"/>
        <item x="810"/>
        <item x="217"/>
        <item x="703"/>
        <item x="614"/>
        <item x="884"/>
        <item x="430"/>
        <item x="524"/>
        <item x="255"/>
        <item x="713"/>
        <item x="85"/>
        <item x="583"/>
        <item x="199"/>
        <item x="99"/>
        <item x="954"/>
        <item x="715"/>
        <item x="919"/>
        <item x="718"/>
        <item x="961"/>
        <item x="696"/>
        <item x="81"/>
        <item x="1"/>
        <item x="540"/>
        <item x="616"/>
        <item x="535"/>
        <item x="928"/>
        <item x="905"/>
        <item x="832"/>
        <item x="716"/>
        <item x="509"/>
        <item x="827"/>
        <item x="926"/>
        <item x="959"/>
        <item x="619"/>
        <item x="373"/>
        <item x="963"/>
        <item x="570"/>
        <item x="29"/>
        <item x="533"/>
        <item x="566"/>
        <item x="14"/>
        <item x="137"/>
        <item x="303"/>
        <item x="938"/>
        <item x="351"/>
        <item x="822"/>
        <item x="45"/>
        <item x="118"/>
        <item x="462"/>
        <item x="942"/>
        <item x="113"/>
        <item x="452"/>
        <item x="134"/>
        <item x="505"/>
        <item x="153"/>
        <item x="106"/>
        <item x="366"/>
        <item x="807"/>
        <item x="186"/>
        <item x="674"/>
        <item x="35"/>
        <item x="724"/>
        <item x="580"/>
        <item x="547"/>
        <item x="653"/>
        <item x="252"/>
        <item x="276"/>
        <item x="231"/>
        <item x="765"/>
        <item x="687"/>
        <item x="383"/>
        <item x="206"/>
        <item x="695"/>
        <item x="940"/>
        <item x="419"/>
        <item x="955"/>
        <item x="781"/>
        <item x="340"/>
        <item x="851"/>
        <item x="643"/>
        <item x="245"/>
        <item x="507"/>
        <item x="224"/>
        <item x="448"/>
        <item x="142"/>
        <item x="571"/>
        <item x="859"/>
        <item x="300"/>
        <item x="649"/>
        <item x="205"/>
        <item x="51"/>
        <item x="308"/>
        <item x="632"/>
        <item x="395"/>
        <item x="4"/>
        <item x="476"/>
        <item x="732"/>
        <item x="407"/>
        <item x="228"/>
        <item x="342"/>
        <item x="499"/>
        <item x="2"/>
        <item x="977"/>
        <item x="384"/>
        <item x="172"/>
        <item x="288"/>
        <item x="939"/>
        <item x="669"/>
        <item x="909"/>
        <item x="983"/>
        <item x="318"/>
        <item x="445"/>
        <item x="464"/>
        <item x="484"/>
        <item x="978"/>
        <item x="835"/>
        <item x="267"/>
        <item x="736"/>
        <item x="124"/>
        <item x="489"/>
        <item x="327"/>
        <item x="775"/>
        <item x="515"/>
        <item x="239"/>
        <item x="706"/>
        <item x="833"/>
        <item x="936"/>
        <item x="188"/>
        <item x="678"/>
        <item x="896"/>
        <item x="551"/>
        <item x="12"/>
        <item x="778"/>
        <item x="886"/>
        <item x="866"/>
        <item x="855"/>
        <item x="470"/>
        <item x="603"/>
        <item x="864"/>
        <item x="698"/>
        <item x="3"/>
        <item x="911"/>
        <item x="105"/>
        <item x="641"/>
        <item x="354"/>
        <item x="636"/>
        <item x="730"/>
        <item x="882"/>
        <item x="631"/>
        <item x="313"/>
        <item x="958"/>
        <item x="347"/>
        <item x="92"/>
        <item x="214"/>
        <item x="431"/>
        <item x="477"/>
        <item x="554"/>
        <item x="170"/>
        <item x="550"/>
        <item x="427"/>
        <item x="236"/>
        <item x="143"/>
        <item x="362"/>
        <item x="408"/>
        <item x="468"/>
        <item x="820"/>
        <item x="532"/>
        <item x="929"/>
        <item x="901"/>
        <item x="158"/>
        <item x="883"/>
        <item x="799"/>
        <item x="769"/>
        <item x="13"/>
        <item x="912"/>
        <item x="924"/>
        <item x="73"/>
        <item x="148"/>
        <item x="23"/>
        <item x="363"/>
        <item x="189"/>
        <item x="309"/>
        <item x="834"/>
        <item x="965"/>
        <item x="20"/>
        <item x="37"/>
        <item x="335"/>
        <item x="877"/>
        <item x="250"/>
        <item x="284"/>
        <item x="804"/>
        <item x="516"/>
        <item x="682"/>
        <item x="761"/>
        <item x="27"/>
        <item x="97"/>
        <item x="975"/>
        <item x="679"/>
        <item x="633"/>
        <item x="41"/>
        <item x="920"/>
        <item x="44"/>
        <item x="108"/>
        <item x="895"/>
        <item x="577"/>
        <item x="458"/>
        <item x="757"/>
        <item x="17"/>
        <item x="662"/>
        <item x="163"/>
        <item x="93"/>
        <item x="409"/>
        <item x="358"/>
        <item x="705"/>
        <item x="794"/>
        <item x="733"/>
        <item x="66"/>
        <item x="111"/>
        <item x="225"/>
        <item x="689"/>
        <item x="306"/>
        <item x="194"/>
        <item x="537"/>
        <item x="114"/>
        <item x="485"/>
        <item x="91"/>
        <item x="748"/>
        <item x="545"/>
        <item x="121"/>
        <item x="175"/>
        <item x="344"/>
        <item x="461"/>
        <item x="16"/>
        <item x="391"/>
        <item x="88"/>
        <item x="734"/>
        <item x="722"/>
        <item x="739"/>
        <item x="402"/>
        <item x="693"/>
        <item x="332"/>
        <item x="664"/>
        <item x="806"/>
        <item x="84"/>
        <item x="626"/>
        <item x="63"/>
        <item x="561"/>
        <item x="692"/>
        <item x="500"/>
        <item x="69"/>
        <item x="173"/>
        <item x="30"/>
        <item x="11"/>
        <item x="801"/>
        <item x="157"/>
        <item x="496"/>
        <item x="985"/>
        <item t="default"/>
      </items>
    </pivotField>
    <pivotField showAll="0">
      <items count="982">
        <item x="980"/>
        <item x="415"/>
        <item x="359"/>
        <item x="844"/>
        <item x="891"/>
        <item x="562"/>
        <item x="703"/>
        <item x="651"/>
        <item x="659"/>
        <item x="813"/>
        <item x="398"/>
        <item x="708"/>
        <item x="264"/>
        <item x="720"/>
        <item x="273"/>
        <item x="279"/>
        <item x="168"/>
        <item x="896"/>
        <item x="319"/>
        <item x="848"/>
        <item x="119"/>
        <item x="964"/>
        <item x="244"/>
        <item x="557"/>
        <item x="543"/>
        <item x="963"/>
        <item x="739"/>
        <item x="347"/>
        <item x="894"/>
        <item x="747"/>
        <item x="260"/>
        <item x="410"/>
        <item x="42"/>
        <item x="684"/>
        <item x="460"/>
        <item x="96"/>
        <item x="487"/>
        <item x="723"/>
        <item x="598"/>
        <item x="632"/>
        <item x="127"/>
        <item x="966"/>
        <item x="704"/>
        <item x="785"/>
        <item x="205"/>
        <item x="515"/>
        <item x="447"/>
        <item x="405"/>
        <item x="441"/>
        <item x="65"/>
        <item x="654"/>
        <item x="831"/>
        <item x="56"/>
        <item x="383"/>
        <item x="344"/>
        <item x="729"/>
        <item x="143"/>
        <item x="511"/>
        <item x="437"/>
        <item x="362"/>
        <item x="634"/>
        <item x="220"/>
        <item x="258"/>
        <item x="406"/>
        <item x="678"/>
        <item x="616"/>
        <item x="57"/>
        <item x="320"/>
        <item x="486"/>
        <item x="924"/>
        <item x="735"/>
        <item x="114"/>
        <item x="768"/>
        <item x="7"/>
        <item x="888"/>
        <item x="517"/>
        <item x="149"/>
        <item x="213"/>
        <item x="639"/>
        <item x="99"/>
        <item x="389"/>
        <item x="307"/>
        <item x="180"/>
        <item x="55"/>
        <item x="901"/>
        <item x="480"/>
        <item x="725"/>
        <item x="753"/>
        <item x="855"/>
        <item x="811"/>
        <item x="182"/>
        <item x="265"/>
        <item x="786"/>
        <item x="882"/>
        <item x="50"/>
        <item x="838"/>
        <item x="778"/>
        <item x="717"/>
        <item x="612"/>
        <item x="174"/>
        <item x="760"/>
        <item x="822"/>
        <item x="756"/>
        <item x="925"/>
        <item x="336"/>
        <item x="764"/>
        <item x="976"/>
        <item x="287"/>
        <item x="476"/>
        <item x="912"/>
        <item x="820"/>
        <item x="965"/>
        <item x="559"/>
        <item x="109"/>
        <item x="32"/>
        <item x="25"/>
        <item x="596"/>
        <item x="188"/>
        <item x="434"/>
        <item x="194"/>
        <item x="41"/>
        <item x="289"/>
        <item x="495"/>
        <item x="159"/>
        <item x="662"/>
        <item x="505"/>
        <item x="435"/>
        <item x="734"/>
        <item x="960"/>
        <item x="274"/>
        <item x="928"/>
        <item x="863"/>
        <item x="445"/>
        <item x="738"/>
        <item x="857"/>
        <item x="492"/>
        <item x="187"/>
        <item x="93"/>
        <item x="181"/>
        <item x="317"/>
        <item x="900"/>
        <item x="267"/>
        <item x="540"/>
        <item x="315"/>
        <item x="633"/>
        <item x="489"/>
        <item x="31"/>
        <item x="245"/>
        <item x="254"/>
        <item x="306"/>
        <item x="23"/>
        <item x="454"/>
        <item x="230"/>
        <item x="177"/>
        <item x="215"/>
        <item x="532"/>
        <item x="293"/>
        <item x="664"/>
        <item x="465"/>
        <item x="282"/>
        <item x="666"/>
        <item x="283"/>
        <item x="81"/>
        <item x="208"/>
        <item x="902"/>
        <item x="270"/>
        <item x="594"/>
        <item x="732"/>
        <item x="941"/>
        <item x="369"/>
        <item x="467"/>
        <item x="866"/>
        <item x="179"/>
        <item x="514"/>
        <item x="376"/>
        <item x="407"/>
        <item x="341"/>
        <item x="76"/>
        <item x="294"/>
        <item x="749"/>
        <item x="944"/>
        <item x="302"/>
        <item x="840"/>
        <item x="566"/>
        <item x="864"/>
        <item x="869"/>
        <item x="387"/>
        <item x="164"/>
        <item x="171"/>
        <item x="791"/>
        <item x="384"/>
        <item x="854"/>
        <item x="210"/>
        <item x="660"/>
        <item x="310"/>
        <item x="237"/>
        <item x="677"/>
        <item x="475"/>
        <item x="789"/>
        <item x="975"/>
        <item x="198"/>
        <item x="757"/>
        <item x="935"/>
        <item x="238"/>
        <item x="585"/>
        <item x="802"/>
        <item x="129"/>
        <item x="942"/>
        <item x="940"/>
        <item x="576"/>
        <item x="288"/>
        <item x="817"/>
        <item x="112"/>
        <item x="430"/>
        <item x="161"/>
        <item x="528"/>
        <item x="701"/>
        <item x="783"/>
        <item x="497"/>
        <item x="652"/>
        <item x="52"/>
        <item x="887"/>
        <item x="638"/>
        <item x="18"/>
        <item x="323"/>
        <item x="175"/>
        <item x="931"/>
        <item x="600"/>
        <item x="780"/>
        <item x="232"/>
        <item x="48"/>
        <item x="17"/>
        <item x="444"/>
        <item x="846"/>
        <item x="970"/>
        <item x="392"/>
        <item x="45"/>
        <item x="910"/>
        <item x="189"/>
        <item x="929"/>
        <item x="132"/>
        <item x="133"/>
        <item x="144"/>
        <item x="886"/>
        <item x="582"/>
        <item x="352"/>
        <item x="661"/>
        <item x="385"/>
        <item x="409"/>
        <item x="343"/>
        <item x="872"/>
        <item x="736"/>
        <item x="326"/>
        <item x="122"/>
        <item x="417"/>
        <item x="372"/>
        <item x="46"/>
        <item x="217"/>
        <item x="667"/>
        <item x="794"/>
        <item x="569"/>
        <item x="77"/>
        <item x="30"/>
        <item x="388"/>
        <item x="551"/>
        <item x="92"/>
        <item x="521"/>
        <item x="474"/>
        <item x="305"/>
        <item x="624"/>
        <item x="884"/>
        <item x="256"/>
        <item x="350"/>
        <item x="741"/>
        <item x="401"/>
        <item x="120"/>
        <item x="549"/>
        <item x="377"/>
        <item x="642"/>
        <item x="366"/>
        <item x="578"/>
        <item x="883"/>
        <item x="312"/>
        <item x="696"/>
        <item x="604"/>
        <item x="461"/>
        <item x="412"/>
        <item x="466"/>
        <item x="204"/>
        <item x="938"/>
        <item x="774"/>
        <item x="484"/>
        <item x="911"/>
        <item x="575"/>
        <item x="106"/>
        <item x="268"/>
        <item x="192"/>
        <item x="428"/>
        <item x="674"/>
        <item x="261"/>
        <item x="908"/>
        <item x="219"/>
        <item x="148"/>
        <item x="561"/>
        <item x="277"/>
        <item x="770"/>
        <item x="781"/>
        <item x="498"/>
        <item x="836"/>
        <item x="431"/>
        <item x="592"/>
        <item x="47"/>
        <item x="621"/>
        <item x="502"/>
        <item x="968"/>
        <item x="311"/>
        <item x="754"/>
        <item x="554"/>
        <item x="520"/>
        <item x="321"/>
        <item x="413"/>
        <item x="449"/>
        <item x="257"/>
        <item x="570"/>
        <item x="546"/>
        <item x="874"/>
        <item x="748"/>
        <item x="837"/>
        <item x="432"/>
        <item x="779"/>
        <item x="885"/>
        <item x="229"/>
        <item x="427"/>
        <item x="945"/>
        <item x="216"/>
        <item x="881"/>
        <item x="750"/>
        <item x="162"/>
        <item x="524"/>
        <item x="78"/>
        <item x="792"/>
        <item x="622"/>
        <item x="978"/>
        <item x="394"/>
        <item x="448"/>
        <item x="611"/>
        <item x="550"/>
        <item x="98"/>
        <item x="670"/>
        <item x="72"/>
        <item x="262"/>
        <item x="688"/>
        <item x="602"/>
        <item x="74"/>
        <item x="249"/>
        <item x="530"/>
        <item x="38"/>
        <item x="842"/>
        <item x="851"/>
        <item x="875"/>
        <item x="919"/>
        <item x="157"/>
        <item x="593"/>
        <item x="898"/>
        <item x="88"/>
        <item x="457"/>
        <item x="255"/>
        <item x="865"/>
        <item x="951"/>
        <item x="60"/>
        <item x="805"/>
        <item x="629"/>
        <item x="158"/>
        <item x="644"/>
        <item x="762"/>
        <item x="950"/>
        <item x="504"/>
        <item x="66"/>
        <item x="178"/>
        <item x="173"/>
        <item x="641"/>
        <item x="468"/>
        <item x="363"/>
        <item x="136"/>
        <item x="51"/>
        <item x="367"/>
        <item x="309"/>
        <item x="355"/>
        <item x="640"/>
        <item x="491"/>
        <item x="538"/>
        <item x="619"/>
        <item x="147"/>
        <item x="782"/>
        <item x="429"/>
        <item x="552"/>
        <item x="243"/>
        <item x="5"/>
        <item x="556"/>
        <item x="396"/>
        <item x="206"/>
        <item x="138"/>
        <item x="535"/>
        <item x="711"/>
        <item x="63"/>
        <item x="580"/>
        <item x="84"/>
        <item x="201"/>
        <item x="731"/>
        <item x="278"/>
        <item x="954"/>
        <item x="27"/>
        <item x="212"/>
        <item x="746"/>
        <item x="525"/>
        <item x="591"/>
        <item x="508"/>
        <item x="588"/>
        <item x="408"/>
        <item x="682"/>
        <item x="373"/>
        <item x="9"/>
        <item x="419"/>
        <item x="830"/>
        <item x="117"/>
        <item x="506"/>
        <item x="436"/>
        <item x="547"/>
        <item x="199"/>
        <item x="227"/>
        <item x="605"/>
        <item x="519"/>
        <item x="522"/>
        <item x="351"/>
        <item x="250"/>
        <item x="824"/>
        <item x="329"/>
        <item x="68"/>
        <item x="573"/>
        <item x="797"/>
        <item x="812"/>
        <item x="818"/>
        <item x="6"/>
        <item x="459"/>
        <item x="909"/>
        <item x="815"/>
        <item x="224"/>
        <item x="94"/>
        <item x="314"/>
        <item x="685"/>
        <item x="291"/>
        <item x="421"/>
        <item x="702"/>
        <item x="808"/>
        <item x="300"/>
        <item x="241"/>
        <item x="137"/>
        <item x="567"/>
        <item x="721"/>
        <item x="340"/>
        <item x="496"/>
        <item x="680"/>
        <item x="391"/>
        <item x="371"/>
        <item x="100"/>
        <item x="451"/>
        <item x="223"/>
        <item x="572"/>
        <item x="589"/>
        <item x="579"/>
        <item x="740"/>
        <item x="893"/>
        <item x="803"/>
        <item x="649"/>
        <item x="128"/>
        <item x="586"/>
        <item x="485"/>
        <item x="761"/>
        <item x="766"/>
        <item x="276"/>
        <item x="411"/>
        <item x="618"/>
        <item x="35"/>
        <item x="693"/>
        <item x="395"/>
        <item x="657"/>
        <item x="453"/>
        <item x="235"/>
        <item x="240"/>
        <item x="20"/>
        <item x="671"/>
        <item x="190"/>
        <item x="563"/>
        <item x="116"/>
        <item x="614"/>
        <item x="360"/>
        <item x="146"/>
        <item x="292"/>
        <item x="338"/>
        <item x="810"/>
        <item x="623"/>
        <item x="423"/>
        <item x="867"/>
        <item x="862"/>
        <item x="54"/>
        <item x="370"/>
        <item x="259"/>
        <item x="200"/>
        <item x="679"/>
        <item x="513"/>
        <item x="500"/>
        <item x="481"/>
        <item x="771"/>
        <item x="152"/>
        <item x="583"/>
        <item x="675"/>
        <item x="469"/>
        <item x="947"/>
        <item x="286"/>
        <item x="62"/>
        <item x="107"/>
        <item x="921"/>
        <item x="354"/>
        <item x="568"/>
        <item x="776"/>
        <item x="615"/>
        <item x="937"/>
        <item x="252"/>
        <item x="698"/>
        <item x="8"/>
        <item x="850"/>
        <item x="542"/>
        <item x="835"/>
        <item x="587"/>
        <item x="275"/>
        <item x="24"/>
        <item x="207"/>
        <item x="299"/>
        <item x="714"/>
        <item x="655"/>
        <item x="787"/>
        <item x="601"/>
        <item x="393"/>
        <item x="153"/>
        <item x="868"/>
        <item x="752"/>
        <item x="927"/>
        <item x="617"/>
        <item x="331"/>
        <item x="163"/>
        <item x="609"/>
        <item x="195"/>
        <item x="773"/>
        <item x="70"/>
        <item x="809"/>
        <item x="974"/>
        <item x="184"/>
        <item x="439"/>
        <item x="695"/>
        <item x="433"/>
        <item x="281"/>
        <item x="375"/>
        <item x="39"/>
        <item x="777"/>
        <item x="239"/>
        <item x="37"/>
        <item x="767"/>
        <item x="599"/>
        <item x="4"/>
        <item x="231"/>
        <item x="915"/>
        <item x="104"/>
        <item x="151"/>
        <item x="834"/>
        <item x="799"/>
        <item x="646"/>
        <item x="873"/>
        <item x="234"/>
        <item x="967"/>
        <item x="472"/>
        <item x="285"/>
        <item x="628"/>
        <item x="648"/>
        <item x="879"/>
        <item x="142"/>
        <item x="334"/>
        <item x="946"/>
        <item x="533"/>
        <item x="482"/>
        <item x="324"/>
        <item x="843"/>
        <item x="956"/>
        <item x="841"/>
        <item x="897"/>
        <item x="832"/>
        <item x="870"/>
        <item x="253"/>
        <item x="165"/>
        <item x="418"/>
        <item x="365"/>
        <item x="536"/>
        <item x="356"/>
        <item x="669"/>
        <item x="399"/>
        <item x="765"/>
        <item x="124"/>
        <item x="553"/>
        <item x="744"/>
        <item x="156"/>
        <item x="839"/>
        <item x="653"/>
        <item x="75"/>
        <item x="197"/>
        <item x="892"/>
        <item x="590"/>
        <item x="861"/>
        <item x="488"/>
        <item x="581"/>
        <item x="125"/>
        <item x="135"/>
        <item x="916"/>
        <item x="537"/>
        <item x="297"/>
        <item x="318"/>
        <item x="833"/>
        <item x="558"/>
        <item x="962"/>
        <item x="606"/>
        <item x="420"/>
        <item x="645"/>
        <item x="345"/>
        <item x="595"/>
        <item x="247"/>
        <item x="713"/>
        <item x="269"/>
        <item x="961"/>
        <item x="856"/>
        <item x="825"/>
        <item x="796"/>
        <item x="176"/>
        <item x="59"/>
        <item x="193"/>
        <item x="266"/>
        <item x="450"/>
        <item x="226"/>
        <item x="166"/>
        <item x="316"/>
        <item x="691"/>
        <item x="523"/>
        <item x="85"/>
        <item x="424"/>
        <item x="665"/>
        <item x="80"/>
        <item x="790"/>
        <item x="823"/>
        <item x="477"/>
        <item x="806"/>
        <item x="819"/>
        <item x="904"/>
        <item x="852"/>
        <item x="332"/>
        <item x="463"/>
        <item x="926"/>
        <item x="859"/>
        <item x="416"/>
        <item x="507"/>
        <item x="364"/>
        <item x="706"/>
        <item x="943"/>
        <item x="719"/>
        <item x="958"/>
        <item x="14"/>
        <item x="58"/>
        <item x="33"/>
        <item x="21"/>
        <item x="939"/>
        <item x="715"/>
        <item x="603"/>
        <item x="69"/>
        <item x="348"/>
        <item x="512"/>
        <item x="705"/>
        <item x="73"/>
        <item x="636"/>
        <item x="438"/>
        <item x="784"/>
        <item x="607"/>
        <item x="141"/>
        <item x="126"/>
        <item x="374"/>
        <item x="113"/>
        <item x="209"/>
        <item x="758"/>
        <item x="745"/>
        <item x="917"/>
        <item x="443"/>
        <item x="328"/>
        <item x="473"/>
        <item x="722"/>
        <item x="694"/>
        <item x="296"/>
        <item x="130"/>
        <item x="400"/>
        <item x="631"/>
        <item x="218"/>
        <item x="973"/>
        <item x="381"/>
        <item x="847"/>
        <item x="516"/>
        <item x="737"/>
        <item x="325"/>
        <item x="290"/>
        <item x="650"/>
        <item x="807"/>
        <item x="333"/>
        <item x="101"/>
        <item x="907"/>
        <item x="380"/>
        <item x="87"/>
        <item x="382"/>
        <item x="53"/>
        <item x="271"/>
        <item x="123"/>
        <item x="743"/>
        <item x="584"/>
        <item x="804"/>
        <item x="214"/>
        <item x="697"/>
        <item x="608"/>
        <item x="878"/>
        <item x="425"/>
        <item x="518"/>
        <item x="251"/>
        <item x="707"/>
        <item x="83"/>
        <item x="577"/>
        <item x="196"/>
        <item x="97"/>
        <item x="948"/>
        <item x="709"/>
        <item x="913"/>
        <item x="712"/>
        <item x="955"/>
        <item x="690"/>
        <item x="79"/>
        <item x="0"/>
        <item x="534"/>
        <item x="610"/>
        <item x="529"/>
        <item x="922"/>
        <item x="899"/>
        <item x="826"/>
        <item x="710"/>
        <item x="503"/>
        <item x="821"/>
        <item x="920"/>
        <item x="953"/>
        <item x="613"/>
        <item x="368"/>
        <item x="957"/>
        <item x="564"/>
        <item x="28"/>
        <item x="527"/>
        <item x="560"/>
        <item x="13"/>
        <item x="134"/>
        <item x="298"/>
        <item x="932"/>
        <item x="346"/>
        <item x="816"/>
        <item x="44"/>
        <item x="115"/>
        <item x="456"/>
        <item x="936"/>
        <item x="110"/>
        <item x="446"/>
        <item x="131"/>
        <item x="499"/>
        <item x="150"/>
        <item x="103"/>
        <item x="361"/>
        <item x="801"/>
        <item x="183"/>
        <item x="668"/>
        <item x="34"/>
        <item x="718"/>
        <item x="574"/>
        <item x="541"/>
        <item x="647"/>
        <item x="248"/>
        <item x="272"/>
        <item x="228"/>
        <item x="759"/>
        <item x="681"/>
        <item x="378"/>
        <item x="203"/>
        <item x="689"/>
        <item x="934"/>
        <item x="414"/>
        <item x="949"/>
        <item x="775"/>
        <item x="335"/>
        <item x="845"/>
        <item x="637"/>
        <item x="242"/>
        <item x="501"/>
        <item x="221"/>
        <item x="442"/>
        <item x="139"/>
        <item x="565"/>
        <item x="853"/>
        <item x="295"/>
        <item x="643"/>
        <item x="202"/>
        <item x="49"/>
        <item x="303"/>
        <item x="626"/>
        <item x="390"/>
        <item x="3"/>
        <item x="470"/>
        <item x="726"/>
        <item x="402"/>
        <item x="225"/>
        <item x="337"/>
        <item x="493"/>
        <item x="1"/>
        <item x="971"/>
        <item x="379"/>
        <item x="169"/>
        <item x="284"/>
        <item x="933"/>
        <item x="663"/>
        <item x="903"/>
        <item x="977"/>
        <item x="313"/>
        <item x="440"/>
        <item x="458"/>
        <item x="478"/>
        <item x="972"/>
        <item x="829"/>
        <item x="263"/>
        <item x="730"/>
        <item x="121"/>
        <item x="483"/>
        <item x="322"/>
        <item x="769"/>
        <item x="509"/>
        <item x="236"/>
        <item x="700"/>
        <item x="827"/>
        <item x="930"/>
        <item x="185"/>
        <item x="672"/>
        <item x="890"/>
        <item x="545"/>
        <item x="11"/>
        <item x="772"/>
        <item x="880"/>
        <item x="860"/>
        <item x="849"/>
        <item x="464"/>
        <item x="597"/>
        <item x="858"/>
        <item x="692"/>
        <item x="2"/>
        <item x="905"/>
        <item x="102"/>
        <item x="635"/>
        <item x="349"/>
        <item x="630"/>
        <item x="724"/>
        <item x="876"/>
        <item x="625"/>
        <item x="308"/>
        <item x="952"/>
        <item x="342"/>
        <item x="90"/>
        <item x="211"/>
        <item x="426"/>
        <item x="471"/>
        <item x="548"/>
        <item x="167"/>
        <item x="544"/>
        <item x="422"/>
        <item x="233"/>
        <item x="140"/>
        <item x="357"/>
        <item x="403"/>
        <item x="462"/>
        <item x="814"/>
        <item x="526"/>
        <item x="923"/>
        <item x="895"/>
        <item x="155"/>
        <item x="877"/>
        <item x="793"/>
        <item x="763"/>
        <item x="12"/>
        <item x="906"/>
        <item x="918"/>
        <item x="71"/>
        <item x="145"/>
        <item x="22"/>
        <item x="358"/>
        <item x="186"/>
        <item x="304"/>
        <item x="828"/>
        <item x="959"/>
        <item x="19"/>
        <item x="36"/>
        <item x="330"/>
        <item x="871"/>
        <item x="246"/>
        <item x="280"/>
        <item x="798"/>
        <item x="510"/>
        <item x="676"/>
        <item x="755"/>
        <item x="26"/>
        <item x="95"/>
        <item x="969"/>
        <item x="673"/>
        <item x="627"/>
        <item x="40"/>
        <item x="914"/>
        <item x="43"/>
        <item x="105"/>
        <item x="889"/>
        <item x="571"/>
        <item x="452"/>
        <item x="751"/>
        <item x="16"/>
        <item x="656"/>
        <item x="160"/>
        <item x="91"/>
        <item x="404"/>
        <item x="353"/>
        <item x="699"/>
        <item x="788"/>
        <item x="727"/>
        <item x="64"/>
        <item x="108"/>
        <item x="222"/>
        <item x="683"/>
        <item x="301"/>
        <item x="191"/>
        <item x="531"/>
        <item x="111"/>
        <item x="479"/>
        <item x="89"/>
        <item x="742"/>
        <item x="539"/>
        <item x="118"/>
        <item x="172"/>
        <item x="339"/>
        <item x="455"/>
        <item x="15"/>
        <item x="386"/>
        <item x="86"/>
        <item x="728"/>
        <item x="716"/>
        <item x="733"/>
        <item x="397"/>
        <item x="687"/>
        <item x="327"/>
        <item x="658"/>
        <item x="800"/>
        <item x="82"/>
        <item x="620"/>
        <item x="61"/>
        <item x="555"/>
        <item x="686"/>
        <item x="494"/>
        <item x="67"/>
        <item x="170"/>
        <item x="29"/>
        <item x="10"/>
        <item x="795"/>
        <item x="154"/>
        <item x="490"/>
        <item x="979"/>
        <item t="default"/>
      </items>
    </pivotField>
  </pivotFields>
  <rowFields count="1">
    <field x="15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7" hier="-1"/>
    <pageField fld="14" hier="-1"/>
  </pageFields>
  <dataFields count="1">
    <dataField name="Count of Campaigns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8841A5-29B2-4C8B-9DE9-B5F9624E0637}" name="PivotTable10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Date Created" colHeaderCaption="Outcome">
  <location ref="A33:D47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s="1" x="0"/>
        <item s="1" x="1"/>
        <item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3">
    <i>
      <x/>
    </i>
    <i>
      <x v="1"/>
    </i>
    <i t="grand">
      <x/>
    </i>
  </colItems>
  <pageFields count="2">
    <pageField fld="2" hier="16" name="[Range].[Parent Category].[All]" cap="All"/>
    <pageField fld="4" hier="20" name="[Range].[Date Created Conversion (Year)].[All]" cap="All"/>
  </pageFields>
  <dataFields count="1">
    <dataField name="Count of Campaigns" fld="1" subtotal="count" showDataAs="percentOfRow" baseField="3" baseItem="0" numFmtId="10"/>
  </dataFields>
  <formats count="3">
    <format dxfId="16">
      <pivotArea type="origin" dataOnly="0" labelOnly="1" outline="0" fieldPosition="0"/>
    </format>
    <format dxfId="17">
      <pivotArea dataOnly="0" labelOnly="1" grandRow="1" outline="0" fieldPosition="0"/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ount of Campaigns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792D1B-3B25-4B0C-A20A-ECF8DBC9FA3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Date Created" colHeaderCaption="Outcome">
  <location ref="A4:F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2">
    <pageField fld="2" hier="16" name="[Range].[Parent Category].[All]" cap="All"/>
    <pageField fld="4" hier="20" name="[Range].[Date Created Conversion (Year)].[All]" cap="All"/>
  </pageFields>
  <dataFields count="1">
    <dataField name="Count of Campaigns" fld="1" subtotal="count" baseField="0" baseItem="0"/>
  </dataFields>
  <formats count="2">
    <format dxfId="19">
      <pivotArea type="origin" dataOnly="0" labelOnly="1" outline="0" fieldPosition="0"/>
    </format>
    <format dxfId="18">
      <pivotArea dataOnly="0" labelOnly="1" grandRow="1" outline="0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ount of Campaigns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:$T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30F53-2A9D-467E-842B-7B76EE95CC33}">
  <dimension ref="A1:F37"/>
  <sheetViews>
    <sheetView topLeftCell="A7" workbookViewId="0">
      <selection activeCell="A21" sqref="A21"/>
    </sheetView>
  </sheetViews>
  <sheetFormatPr defaultRowHeight="15.75" x14ac:dyDescent="0.25"/>
  <cols>
    <col min="1" max="1" width="18.125" bestFit="1" customWidth="1"/>
    <col min="2" max="2" width="16" bestFit="1" customWidth="1"/>
    <col min="3" max="3" width="6.875" bestFit="1" customWidth="1"/>
    <col min="4" max="4" width="5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2118</v>
      </c>
    </row>
    <row r="3" spans="1:6" x14ac:dyDescent="0.25">
      <c r="A3" s="6" t="s">
        <v>2069</v>
      </c>
      <c r="B3" s="6" t="s">
        <v>2068</v>
      </c>
    </row>
    <row r="4" spans="1:6" x14ac:dyDescent="0.25">
      <c r="A4" s="6" t="s">
        <v>2031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2042</v>
      </c>
      <c r="B5" s="16">
        <v>11</v>
      </c>
      <c r="C5" s="16">
        <v>60</v>
      </c>
      <c r="D5" s="16">
        <v>5</v>
      </c>
      <c r="E5" s="16">
        <v>102</v>
      </c>
      <c r="F5" s="16">
        <v>178</v>
      </c>
    </row>
    <row r="6" spans="1:6" x14ac:dyDescent="0.25">
      <c r="A6" s="7" t="s">
        <v>2034</v>
      </c>
      <c r="B6" s="16">
        <v>4</v>
      </c>
      <c r="C6" s="16">
        <v>20</v>
      </c>
      <c r="D6" s="16"/>
      <c r="E6" s="16">
        <v>22</v>
      </c>
      <c r="F6" s="16">
        <v>46</v>
      </c>
    </row>
    <row r="7" spans="1:6" x14ac:dyDescent="0.25">
      <c r="A7" s="7" t="s">
        <v>2051</v>
      </c>
      <c r="B7" s="16">
        <v>1</v>
      </c>
      <c r="C7" s="16">
        <v>23</v>
      </c>
      <c r="D7" s="16">
        <v>3</v>
      </c>
      <c r="E7" s="16">
        <v>21</v>
      </c>
      <c r="F7" s="16">
        <v>48</v>
      </c>
    </row>
    <row r="8" spans="1:6" x14ac:dyDescent="0.25">
      <c r="A8" s="7" t="s">
        <v>2065</v>
      </c>
      <c r="B8" s="16"/>
      <c r="C8" s="16"/>
      <c r="D8" s="16"/>
      <c r="E8" s="16">
        <v>4</v>
      </c>
      <c r="F8" s="16">
        <v>4</v>
      </c>
    </row>
    <row r="9" spans="1:6" x14ac:dyDescent="0.25">
      <c r="A9" s="7" t="s">
        <v>2036</v>
      </c>
      <c r="B9" s="16">
        <v>10</v>
      </c>
      <c r="C9" s="16">
        <v>66</v>
      </c>
      <c r="D9" s="16"/>
      <c r="E9" s="16">
        <v>99</v>
      </c>
      <c r="F9" s="16">
        <v>175</v>
      </c>
    </row>
    <row r="10" spans="1:6" x14ac:dyDescent="0.25">
      <c r="A10" s="7" t="s">
        <v>2055</v>
      </c>
      <c r="B10" s="16">
        <v>4</v>
      </c>
      <c r="C10" s="16">
        <v>11</v>
      </c>
      <c r="D10" s="16">
        <v>1</v>
      </c>
      <c r="E10" s="16">
        <v>26</v>
      </c>
      <c r="F10" s="16">
        <v>42</v>
      </c>
    </row>
    <row r="11" spans="1:6" x14ac:dyDescent="0.25">
      <c r="A11" s="7" t="s">
        <v>2048</v>
      </c>
      <c r="B11" s="16">
        <v>2</v>
      </c>
      <c r="C11" s="16">
        <v>24</v>
      </c>
      <c r="D11" s="16">
        <v>1</v>
      </c>
      <c r="E11" s="16">
        <v>40</v>
      </c>
      <c r="F11" s="16">
        <v>67</v>
      </c>
    </row>
    <row r="12" spans="1:6" x14ac:dyDescent="0.25">
      <c r="A12" s="7" t="s">
        <v>2038</v>
      </c>
      <c r="B12" s="16">
        <v>2</v>
      </c>
      <c r="C12" s="16">
        <v>28</v>
      </c>
      <c r="D12" s="16">
        <v>2</v>
      </c>
      <c r="E12" s="16">
        <v>64</v>
      </c>
      <c r="F12" s="16">
        <v>96</v>
      </c>
    </row>
    <row r="13" spans="1:6" x14ac:dyDescent="0.25">
      <c r="A13" s="7" t="s">
        <v>2040</v>
      </c>
      <c r="B13" s="16">
        <v>23</v>
      </c>
      <c r="C13" s="16">
        <v>132</v>
      </c>
      <c r="D13" s="16">
        <v>2</v>
      </c>
      <c r="E13" s="16">
        <v>187</v>
      </c>
      <c r="F13" s="16">
        <v>344</v>
      </c>
    </row>
    <row r="14" spans="1:6" x14ac:dyDescent="0.25">
      <c r="A14" s="7" t="s">
        <v>2067</v>
      </c>
      <c r="B14" s="16">
        <v>57</v>
      </c>
      <c r="C14" s="16">
        <v>364</v>
      </c>
      <c r="D14" s="16">
        <v>14</v>
      </c>
      <c r="E14" s="16">
        <v>565</v>
      </c>
      <c r="F14" s="16">
        <v>1000</v>
      </c>
    </row>
    <row r="24" spans="1:6" x14ac:dyDescent="0.25">
      <c r="A24" s="6" t="s">
        <v>6</v>
      </c>
      <c r="B24" t="s">
        <v>2118</v>
      </c>
    </row>
    <row r="26" spans="1:6" x14ac:dyDescent="0.25">
      <c r="A26" s="6" t="s">
        <v>2069</v>
      </c>
      <c r="B26" s="6" t="s">
        <v>2068</v>
      </c>
    </row>
    <row r="27" spans="1:6" x14ac:dyDescent="0.25">
      <c r="A27" s="6" t="s">
        <v>2031</v>
      </c>
      <c r="B27" t="s">
        <v>74</v>
      </c>
      <c r="C27" t="s">
        <v>14</v>
      </c>
      <c r="D27" t="s">
        <v>47</v>
      </c>
      <c r="E27" t="s">
        <v>20</v>
      </c>
      <c r="F27" t="s">
        <v>2067</v>
      </c>
    </row>
    <row r="28" spans="1:6" x14ac:dyDescent="0.25">
      <c r="A28" s="7" t="s">
        <v>2042</v>
      </c>
      <c r="B28" s="19">
        <v>6.1797752808988762E-2</v>
      </c>
      <c r="C28" s="19">
        <v>0.33707865168539325</v>
      </c>
      <c r="D28" s="19">
        <v>2.8089887640449437E-2</v>
      </c>
      <c r="E28" s="19">
        <v>0.5730337078651685</v>
      </c>
      <c r="F28" s="19">
        <v>1</v>
      </c>
    </row>
    <row r="29" spans="1:6" x14ac:dyDescent="0.25">
      <c r="A29" s="7" t="s">
        <v>2034</v>
      </c>
      <c r="B29" s="19">
        <v>8.6956521739130432E-2</v>
      </c>
      <c r="C29" s="19">
        <v>0.43478260869565216</v>
      </c>
      <c r="D29" s="19">
        <v>0</v>
      </c>
      <c r="E29" s="19">
        <v>0.47826086956521741</v>
      </c>
      <c r="F29" s="19">
        <v>1</v>
      </c>
    </row>
    <row r="30" spans="1:6" x14ac:dyDescent="0.25">
      <c r="A30" s="7" t="s">
        <v>2051</v>
      </c>
      <c r="B30" s="19">
        <v>2.0833333333333332E-2</v>
      </c>
      <c r="C30" s="19">
        <v>0.47916666666666669</v>
      </c>
      <c r="D30" s="19">
        <v>6.25E-2</v>
      </c>
      <c r="E30" s="19">
        <v>0.4375</v>
      </c>
      <c r="F30" s="19">
        <v>1</v>
      </c>
    </row>
    <row r="31" spans="1:6" x14ac:dyDescent="0.25">
      <c r="A31" s="7" t="s">
        <v>2065</v>
      </c>
      <c r="B31" s="19">
        <v>0</v>
      </c>
      <c r="C31" s="19">
        <v>0</v>
      </c>
      <c r="D31" s="19">
        <v>0</v>
      </c>
      <c r="E31" s="19">
        <v>1</v>
      </c>
      <c r="F31" s="19">
        <v>1</v>
      </c>
    </row>
    <row r="32" spans="1:6" x14ac:dyDescent="0.25">
      <c r="A32" s="7" t="s">
        <v>2036</v>
      </c>
      <c r="B32" s="19">
        <v>5.7142857142857141E-2</v>
      </c>
      <c r="C32" s="19">
        <v>0.37714285714285717</v>
      </c>
      <c r="D32" s="19">
        <v>0</v>
      </c>
      <c r="E32" s="19">
        <v>0.56571428571428573</v>
      </c>
      <c r="F32" s="19">
        <v>1</v>
      </c>
    </row>
    <row r="33" spans="1:6" x14ac:dyDescent="0.25">
      <c r="A33" s="7" t="s">
        <v>2055</v>
      </c>
      <c r="B33" s="19">
        <v>9.5238095238095233E-2</v>
      </c>
      <c r="C33" s="19">
        <v>0.26190476190476192</v>
      </c>
      <c r="D33" s="19">
        <v>2.3809523809523808E-2</v>
      </c>
      <c r="E33" s="19">
        <v>0.61904761904761907</v>
      </c>
      <c r="F33" s="19">
        <v>1</v>
      </c>
    </row>
    <row r="34" spans="1:6" x14ac:dyDescent="0.25">
      <c r="A34" s="7" t="s">
        <v>2048</v>
      </c>
      <c r="B34" s="19">
        <v>2.9850746268656716E-2</v>
      </c>
      <c r="C34" s="19">
        <v>0.35820895522388058</v>
      </c>
      <c r="D34" s="19">
        <v>1.4925373134328358E-2</v>
      </c>
      <c r="E34" s="19">
        <v>0.59701492537313428</v>
      </c>
      <c r="F34" s="19">
        <v>1</v>
      </c>
    </row>
    <row r="35" spans="1:6" x14ac:dyDescent="0.25">
      <c r="A35" s="7" t="s">
        <v>2038</v>
      </c>
      <c r="B35" s="19">
        <v>2.0833333333333332E-2</v>
      </c>
      <c r="C35" s="19">
        <v>0.29166666666666669</v>
      </c>
      <c r="D35" s="19">
        <v>2.0833333333333332E-2</v>
      </c>
      <c r="E35" s="19">
        <v>0.66666666666666663</v>
      </c>
      <c r="F35" s="19">
        <v>1</v>
      </c>
    </row>
    <row r="36" spans="1:6" x14ac:dyDescent="0.25">
      <c r="A36" s="7" t="s">
        <v>2040</v>
      </c>
      <c r="B36" s="19">
        <v>6.6860465116279064E-2</v>
      </c>
      <c r="C36" s="19">
        <v>0.38372093023255816</v>
      </c>
      <c r="D36" s="19">
        <v>5.8139534883720929E-3</v>
      </c>
      <c r="E36" s="19">
        <v>0.54360465116279066</v>
      </c>
      <c r="F36" s="19">
        <v>1</v>
      </c>
    </row>
    <row r="37" spans="1:6" x14ac:dyDescent="0.25">
      <c r="A37" s="7" t="s">
        <v>2067</v>
      </c>
      <c r="B37" s="19">
        <v>5.7000000000000002E-2</v>
      </c>
      <c r="C37" s="19">
        <v>0.36399999999999999</v>
      </c>
      <c r="D37" s="19">
        <v>1.4E-2</v>
      </c>
      <c r="E37" s="19">
        <v>0.56499999999999995</v>
      </c>
      <c r="F37" s="19">
        <v>1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FF13-2355-41BA-9BAA-D963963F10F7}">
  <dimension ref="A1:F70"/>
  <sheetViews>
    <sheetView topLeftCell="A7" workbookViewId="0">
      <selection activeCell="A35" sqref="A35"/>
    </sheetView>
  </sheetViews>
  <sheetFormatPr defaultRowHeight="15.75" x14ac:dyDescent="0.25"/>
  <cols>
    <col min="1" max="1" width="18.125" bestFit="1" customWidth="1"/>
    <col min="2" max="2" width="10.75" bestFit="1" customWidth="1"/>
    <col min="3" max="3" width="6.875" bestFit="1" customWidth="1"/>
    <col min="4" max="4" width="5.875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6</v>
      </c>
      <c r="B1" t="s">
        <v>2070</v>
      </c>
    </row>
    <row r="2" spans="1:6" x14ac:dyDescent="0.25">
      <c r="A2" s="6" t="s">
        <v>2032</v>
      </c>
      <c r="B2" t="s">
        <v>2070</v>
      </c>
    </row>
    <row r="4" spans="1:6" x14ac:dyDescent="0.25">
      <c r="A4" s="6" t="s">
        <v>2069</v>
      </c>
      <c r="B4" s="6" t="s">
        <v>2068</v>
      </c>
    </row>
    <row r="5" spans="1:6" x14ac:dyDescent="0.25">
      <c r="A5" s="6" t="s">
        <v>2071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2050</v>
      </c>
      <c r="B6" s="16">
        <v>1</v>
      </c>
      <c r="C6" s="16">
        <v>10</v>
      </c>
      <c r="D6" s="16">
        <v>2</v>
      </c>
      <c r="E6" s="16">
        <v>21</v>
      </c>
      <c r="F6" s="16">
        <v>34</v>
      </c>
    </row>
    <row r="7" spans="1:6" x14ac:dyDescent="0.25">
      <c r="A7" s="7" t="s">
        <v>2066</v>
      </c>
      <c r="B7" s="16"/>
      <c r="C7" s="16"/>
      <c r="D7" s="16"/>
      <c r="E7" s="16">
        <v>4</v>
      </c>
      <c r="F7" s="16">
        <v>4</v>
      </c>
    </row>
    <row r="8" spans="1:6" x14ac:dyDescent="0.25">
      <c r="A8" s="7" t="s">
        <v>2043</v>
      </c>
      <c r="B8" s="16">
        <v>4</v>
      </c>
      <c r="C8" s="16">
        <v>21</v>
      </c>
      <c r="D8" s="16">
        <v>1</v>
      </c>
      <c r="E8" s="16">
        <v>34</v>
      </c>
      <c r="F8" s="16">
        <v>60</v>
      </c>
    </row>
    <row r="9" spans="1:6" x14ac:dyDescent="0.25">
      <c r="A9" s="7" t="s">
        <v>2045</v>
      </c>
      <c r="B9" s="16">
        <v>2</v>
      </c>
      <c r="C9" s="16">
        <v>12</v>
      </c>
      <c r="D9" s="16">
        <v>1</v>
      </c>
      <c r="E9" s="16">
        <v>22</v>
      </c>
      <c r="F9" s="16">
        <v>37</v>
      </c>
    </row>
    <row r="10" spans="1:6" x14ac:dyDescent="0.25">
      <c r="A10" s="7" t="s">
        <v>2044</v>
      </c>
      <c r="B10" s="16"/>
      <c r="C10" s="16">
        <v>8</v>
      </c>
      <c r="D10" s="16"/>
      <c r="E10" s="16">
        <v>10</v>
      </c>
      <c r="F10" s="16">
        <v>18</v>
      </c>
    </row>
    <row r="11" spans="1:6" x14ac:dyDescent="0.25">
      <c r="A11" s="7" t="s">
        <v>2054</v>
      </c>
      <c r="B11" s="16">
        <v>1</v>
      </c>
      <c r="C11" s="16">
        <v>7</v>
      </c>
      <c r="D11" s="16"/>
      <c r="E11" s="16">
        <v>9</v>
      </c>
      <c r="F11" s="16">
        <v>17</v>
      </c>
    </row>
    <row r="12" spans="1:6" x14ac:dyDescent="0.25">
      <c r="A12" s="7" t="s">
        <v>2035</v>
      </c>
      <c r="B12" s="16">
        <v>4</v>
      </c>
      <c r="C12" s="16">
        <v>20</v>
      </c>
      <c r="D12" s="16"/>
      <c r="E12" s="16">
        <v>22</v>
      </c>
      <c r="F12" s="16">
        <v>46</v>
      </c>
    </row>
    <row r="13" spans="1:6" x14ac:dyDescent="0.25">
      <c r="A13" s="7" t="s">
        <v>2046</v>
      </c>
      <c r="B13" s="16">
        <v>3</v>
      </c>
      <c r="C13" s="16">
        <v>19</v>
      </c>
      <c r="D13" s="16"/>
      <c r="E13" s="16">
        <v>23</v>
      </c>
      <c r="F13" s="16">
        <v>45</v>
      </c>
    </row>
    <row r="14" spans="1:6" x14ac:dyDescent="0.25">
      <c r="A14" s="7" t="s">
        <v>2059</v>
      </c>
      <c r="B14" s="16">
        <v>1</v>
      </c>
      <c r="C14" s="16">
        <v>6</v>
      </c>
      <c r="D14" s="16"/>
      <c r="E14" s="16">
        <v>10</v>
      </c>
      <c r="F14" s="16">
        <v>17</v>
      </c>
    </row>
    <row r="15" spans="1:6" x14ac:dyDescent="0.25">
      <c r="A15" s="7" t="s">
        <v>2058</v>
      </c>
      <c r="B15" s="16"/>
      <c r="C15" s="16">
        <v>3</v>
      </c>
      <c r="D15" s="16"/>
      <c r="E15" s="16">
        <v>4</v>
      </c>
      <c r="F15" s="16">
        <v>7</v>
      </c>
    </row>
    <row r="16" spans="1:6" x14ac:dyDescent="0.25">
      <c r="A16" s="7" t="s">
        <v>2062</v>
      </c>
      <c r="B16" s="16"/>
      <c r="C16" s="16">
        <v>8</v>
      </c>
      <c r="D16" s="16">
        <v>1</v>
      </c>
      <c r="E16" s="16">
        <v>4</v>
      </c>
      <c r="F16" s="16">
        <v>13</v>
      </c>
    </row>
    <row r="17" spans="1:6" x14ac:dyDescent="0.25">
      <c r="A17" s="7" t="s">
        <v>2049</v>
      </c>
      <c r="B17" s="16">
        <v>1</v>
      </c>
      <c r="C17" s="16">
        <v>6</v>
      </c>
      <c r="D17" s="16">
        <v>1</v>
      </c>
      <c r="E17" s="16">
        <v>13</v>
      </c>
      <c r="F17" s="16">
        <v>21</v>
      </c>
    </row>
    <row r="18" spans="1:6" x14ac:dyDescent="0.25">
      <c r="A18" s="7" t="s">
        <v>2056</v>
      </c>
      <c r="B18" s="16">
        <v>4</v>
      </c>
      <c r="C18" s="16">
        <v>11</v>
      </c>
      <c r="D18" s="16">
        <v>1</v>
      </c>
      <c r="E18" s="16">
        <v>26</v>
      </c>
      <c r="F18" s="16">
        <v>42</v>
      </c>
    </row>
    <row r="19" spans="1:6" x14ac:dyDescent="0.25">
      <c r="A19" s="7" t="s">
        <v>2041</v>
      </c>
      <c r="B19" s="16">
        <v>23</v>
      </c>
      <c r="C19" s="16">
        <v>132</v>
      </c>
      <c r="D19" s="16">
        <v>2</v>
      </c>
      <c r="E19" s="16">
        <v>187</v>
      </c>
      <c r="F19" s="16">
        <v>344</v>
      </c>
    </row>
    <row r="20" spans="1:6" x14ac:dyDescent="0.25">
      <c r="A20" s="7" t="s">
        <v>2057</v>
      </c>
      <c r="B20" s="16"/>
      <c r="C20" s="16">
        <v>4</v>
      </c>
      <c r="D20" s="16"/>
      <c r="E20" s="16">
        <v>4</v>
      </c>
      <c r="F20" s="16">
        <v>8</v>
      </c>
    </row>
    <row r="21" spans="1:6" x14ac:dyDescent="0.25">
      <c r="A21" s="7" t="s">
        <v>2037</v>
      </c>
      <c r="B21" s="16">
        <v>6</v>
      </c>
      <c r="C21" s="16">
        <v>30</v>
      </c>
      <c r="D21" s="16"/>
      <c r="E21" s="16">
        <v>49</v>
      </c>
      <c r="F21" s="16">
        <v>85</v>
      </c>
    </row>
    <row r="22" spans="1:6" x14ac:dyDescent="0.25">
      <c r="A22" s="7" t="s">
        <v>2064</v>
      </c>
      <c r="B22" s="16"/>
      <c r="C22" s="16">
        <v>9</v>
      </c>
      <c r="D22" s="16"/>
      <c r="E22" s="16">
        <v>5</v>
      </c>
      <c r="F22" s="16">
        <v>14</v>
      </c>
    </row>
    <row r="23" spans="1:6" x14ac:dyDescent="0.25">
      <c r="A23" s="7" t="s">
        <v>2053</v>
      </c>
      <c r="B23" s="16">
        <v>1</v>
      </c>
      <c r="C23" s="16">
        <v>5</v>
      </c>
      <c r="D23" s="16">
        <v>1</v>
      </c>
      <c r="E23" s="16">
        <v>9</v>
      </c>
      <c r="F23" s="16">
        <v>16</v>
      </c>
    </row>
    <row r="24" spans="1:6" x14ac:dyDescent="0.25">
      <c r="A24" s="7" t="s">
        <v>2061</v>
      </c>
      <c r="B24" s="16">
        <v>3</v>
      </c>
      <c r="C24" s="16">
        <v>3</v>
      </c>
      <c r="D24" s="16"/>
      <c r="E24" s="16">
        <v>11</v>
      </c>
      <c r="F24" s="16">
        <v>17</v>
      </c>
    </row>
    <row r="25" spans="1:6" x14ac:dyDescent="0.25">
      <c r="A25" s="7" t="s">
        <v>2060</v>
      </c>
      <c r="B25" s="16"/>
      <c r="C25" s="16">
        <v>7</v>
      </c>
      <c r="D25" s="16"/>
      <c r="E25" s="16">
        <v>14</v>
      </c>
      <c r="F25" s="16">
        <v>21</v>
      </c>
    </row>
    <row r="26" spans="1:6" x14ac:dyDescent="0.25">
      <c r="A26" s="7" t="s">
        <v>2052</v>
      </c>
      <c r="B26" s="16">
        <v>1</v>
      </c>
      <c r="C26" s="16">
        <v>15</v>
      </c>
      <c r="D26" s="16">
        <v>2</v>
      </c>
      <c r="E26" s="16">
        <v>17</v>
      </c>
      <c r="F26" s="16">
        <v>35</v>
      </c>
    </row>
    <row r="27" spans="1:6" x14ac:dyDescent="0.25">
      <c r="A27" s="7" t="s">
        <v>2047</v>
      </c>
      <c r="B27" s="16"/>
      <c r="C27" s="16">
        <v>16</v>
      </c>
      <c r="D27" s="16">
        <v>1</v>
      </c>
      <c r="E27" s="16">
        <v>28</v>
      </c>
      <c r="F27" s="16">
        <v>45</v>
      </c>
    </row>
    <row r="28" spans="1:6" x14ac:dyDescent="0.25">
      <c r="A28" s="7" t="s">
        <v>2039</v>
      </c>
      <c r="B28" s="16">
        <v>2</v>
      </c>
      <c r="C28" s="16">
        <v>12</v>
      </c>
      <c r="D28" s="16">
        <v>1</v>
      </c>
      <c r="E28" s="16">
        <v>36</v>
      </c>
      <c r="F28" s="16">
        <v>51</v>
      </c>
    </row>
    <row r="29" spans="1:6" x14ac:dyDescent="0.25">
      <c r="A29" s="7" t="s">
        <v>2063</v>
      </c>
      <c r="B29" s="16"/>
      <c r="C29" s="16"/>
      <c r="D29" s="16"/>
      <c r="E29" s="16">
        <v>3</v>
      </c>
      <c r="F29" s="16">
        <v>3</v>
      </c>
    </row>
    <row r="30" spans="1:6" x14ac:dyDescent="0.25">
      <c r="A30" s="7" t="s">
        <v>2067</v>
      </c>
      <c r="B30" s="16">
        <v>57</v>
      </c>
      <c r="C30" s="16">
        <v>364</v>
      </c>
      <c r="D30" s="16">
        <v>14</v>
      </c>
      <c r="E30" s="16">
        <v>565</v>
      </c>
      <c r="F30" s="16">
        <v>1000</v>
      </c>
    </row>
    <row r="41" spans="1:6" x14ac:dyDescent="0.25">
      <c r="A41" s="6" t="s">
        <v>6</v>
      </c>
      <c r="B41" t="s">
        <v>2070</v>
      </c>
    </row>
    <row r="42" spans="1:6" x14ac:dyDescent="0.25">
      <c r="A42" s="6" t="s">
        <v>2032</v>
      </c>
      <c r="B42" t="s">
        <v>2070</v>
      </c>
    </row>
    <row r="44" spans="1:6" x14ac:dyDescent="0.25">
      <c r="A44" s="6" t="s">
        <v>2069</v>
      </c>
      <c r="B44" s="6" t="s">
        <v>2068</v>
      </c>
    </row>
    <row r="45" spans="1:6" x14ac:dyDescent="0.25">
      <c r="A45" s="6" t="s">
        <v>2071</v>
      </c>
      <c r="B45" t="s">
        <v>74</v>
      </c>
      <c r="C45" t="s">
        <v>14</v>
      </c>
      <c r="D45" t="s">
        <v>47</v>
      </c>
      <c r="E45" t="s">
        <v>20</v>
      </c>
      <c r="F45" t="s">
        <v>2067</v>
      </c>
    </row>
    <row r="46" spans="1:6" x14ac:dyDescent="0.25">
      <c r="A46" s="7" t="s">
        <v>2050</v>
      </c>
      <c r="B46" s="19">
        <v>2.9411764705882353E-2</v>
      </c>
      <c r="C46" s="19">
        <v>0.29411764705882354</v>
      </c>
      <c r="D46" s="19">
        <v>5.8823529411764705E-2</v>
      </c>
      <c r="E46" s="19">
        <v>0.61764705882352944</v>
      </c>
      <c r="F46" s="19">
        <v>1</v>
      </c>
    </row>
    <row r="47" spans="1:6" x14ac:dyDescent="0.25">
      <c r="A47" s="7" t="s">
        <v>2066</v>
      </c>
      <c r="B47" s="19">
        <v>0</v>
      </c>
      <c r="C47" s="19">
        <v>0</v>
      </c>
      <c r="D47" s="19">
        <v>0</v>
      </c>
      <c r="E47" s="19">
        <v>1</v>
      </c>
      <c r="F47" s="19">
        <v>1</v>
      </c>
    </row>
    <row r="48" spans="1:6" x14ac:dyDescent="0.25">
      <c r="A48" s="7" t="s">
        <v>2043</v>
      </c>
      <c r="B48" s="19">
        <v>6.6666666666666666E-2</v>
      </c>
      <c r="C48" s="19">
        <v>0.35</v>
      </c>
      <c r="D48" s="19">
        <v>1.6666666666666666E-2</v>
      </c>
      <c r="E48" s="19">
        <v>0.56666666666666665</v>
      </c>
      <c r="F48" s="19">
        <v>1</v>
      </c>
    </row>
    <row r="49" spans="1:6" x14ac:dyDescent="0.25">
      <c r="A49" s="7" t="s">
        <v>2045</v>
      </c>
      <c r="B49" s="19">
        <v>5.4054054054054057E-2</v>
      </c>
      <c r="C49" s="19">
        <v>0.32432432432432434</v>
      </c>
      <c r="D49" s="19">
        <v>2.7027027027027029E-2</v>
      </c>
      <c r="E49" s="19">
        <v>0.59459459459459463</v>
      </c>
      <c r="F49" s="19">
        <v>1</v>
      </c>
    </row>
    <row r="50" spans="1:6" x14ac:dyDescent="0.25">
      <c r="A50" s="7" t="s">
        <v>2044</v>
      </c>
      <c r="B50" s="19">
        <v>0</v>
      </c>
      <c r="C50" s="19">
        <v>0.44444444444444442</v>
      </c>
      <c r="D50" s="19">
        <v>0</v>
      </c>
      <c r="E50" s="19">
        <v>0.55555555555555558</v>
      </c>
      <c r="F50" s="19">
        <v>1</v>
      </c>
    </row>
    <row r="51" spans="1:6" x14ac:dyDescent="0.25">
      <c r="A51" s="7" t="s">
        <v>2054</v>
      </c>
      <c r="B51" s="19">
        <v>5.8823529411764705E-2</v>
      </c>
      <c r="C51" s="19">
        <v>0.41176470588235292</v>
      </c>
      <c r="D51" s="19">
        <v>0</v>
      </c>
      <c r="E51" s="19">
        <v>0.52941176470588236</v>
      </c>
      <c r="F51" s="19">
        <v>1</v>
      </c>
    </row>
    <row r="52" spans="1:6" x14ac:dyDescent="0.25">
      <c r="A52" s="7" t="s">
        <v>2035</v>
      </c>
      <c r="B52" s="19">
        <v>8.6956521739130432E-2</v>
      </c>
      <c r="C52" s="19">
        <v>0.43478260869565216</v>
      </c>
      <c r="D52" s="19">
        <v>0</v>
      </c>
      <c r="E52" s="19">
        <v>0.47826086956521741</v>
      </c>
      <c r="F52" s="19">
        <v>1</v>
      </c>
    </row>
    <row r="53" spans="1:6" x14ac:dyDescent="0.25">
      <c r="A53" s="7" t="s">
        <v>2046</v>
      </c>
      <c r="B53" s="19">
        <v>6.6666666666666666E-2</v>
      </c>
      <c r="C53" s="19">
        <v>0.42222222222222222</v>
      </c>
      <c r="D53" s="19">
        <v>0</v>
      </c>
      <c r="E53" s="19">
        <v>0.51111111111111107</v>
      </c>
      <c r="F53" s="19">
        <v>1</v>
      </c>
    </row>
    <row r="54" spans="1:6" x14ac:dyDescent="0.25">
      <c r="A54" s="7" t="s">
        <v>2059</v>
      </c>
      <c r="B54" s="19">
        <v>5.8823529411764705E-2</v>
      </c>
      <c r="C54" s="19">
        <v>0.35294117647058826</v>
      </c>
      <c r="D54" s="19">
        <v>0</v>
      </c>
      <c r="E54" s="19">
        <v>0.58823529411764708</v>
      </c>
      <c r="F54" s="19">
        <v>1</v>
      </c>
    </row>
    <row r="55" spans="1:6" x14ac:dyDescent="0.25">
      <c r="A55" s="7" t="s">
        <v>2058</v>
      </c>
      <c r="B55" s="19">
        <v>0</v>
      </c>
      <c r="C55" s="19">
        <v>0.42857142857142855</v>
      </c>
      <c r="D55" s="19">
        <v>0</v>
      </c>
      <c r="E55" s="19">
        <v>0.5714285714285714</v>
      </c>
      <c r="F55" s="19">
        <v>1</v>
      </c>
    </row>
    <row r="56" spans="1:6" x14ac:dyDescent="0.25">
      <c r="A56" s="7" t="s">
        <v>2062</v>
      </c>
      <c r="B56" s="19">
        <v>0</v>
      </c>
      <c r="C56" s="19">
        <v>0.61538461538461542</v>
      </c>
      <c r="D56" s="19">
        <v>7.6923076923076927E-2</v>
      </c>
      <c r="E56" s="19">
        <v>0.30769230769230771</v>
      </c>
      <c r="F56" s="19">
        <v>1</v>
      </c>
    </row>
    <row r="57" spans="1:6" x14ac:dyDescent="0.25">
      <c r="A57" s="7" t="s">
        <v>2049</v>
      </c>
      <c r="B57" s="19">
        <v>4.7619047619047616E-2</v>
      </c>
      <c r="C57" s="19">
        <v>0.2857142857142857</v>
      </c>
      <c r="D57" s="19">
        <v>4.7619047619047616E-2</v>
      </c>
      <c r="E57" s="19">
        <v>0.61904761904761907</v>
      </c>
      <c r="F57" s="19">
        <v>1</v>
      </c>
    </row>
    <row r="58" spans="1:6" x14ac:dyDescent="0.25">
      <c r="A58" s="7" t="s">
        <v>2056</v>
      </c>
      <c r="B58" s="19">
        <v>9.5238095238095233E-2</v>
      </c>
      <c r="C58" s="19">
        <v>0.26190476190476192</v>
      </c>
      <c r="D58" s="19">
        <v>2.3809523809523808E-2</v>
      </c>
      <c r="E58" s="19">
        <v>0.61904761904761907</v>
      </c>
      <c r="F58" s="19">
        <v>1</v>
      </c>
    </row>
    <row r="59" spans="1:6" x14ac:dyDescent="0.25">
      <c r="A59" s="7" t="s">
        <v>2041</v>
      </c>
      <c r="B59" s="19">
        <v>6.6860465116279064E-2</v>
      </c>
      <c r="C59" s="19">
        <v>0.38372093023255816</v>
      </c>
      <c r="D59" s="19">
        <v>5.8139534883720929E-3</v>
      </c>
      <c r="E59" s="19">
        <v>0.54360465116279066</v>
      </c>
      <c r="F59" s="19">
        <v>1</v>
      </c>
    </row>
    <row r="60" spans="1:6" x14ac:dyDescent="0.25">
      <c r="A60" s="7" t="s">
        <v>2057</v>
      </c>
      <c r="B60" s="19">
        <v>0</v>
      </c>
      <c r="C60" s="19">
        <v>0.5</v>
      </c>
      <c r="D60" s="19">
        <v>0</v>
      </c>
      <c r="E60" s="19">
        <v>0.5</v>
      </c>
      <c r="F60" s="19">
        <v>1</v>
      </c>
    </row>
    <row r="61" spans="1:6" x14ac:dyDescent="0.25">
      <c r="A61" s="7" t="s">
        <v>2037</v>
      </c>
      <c r="B61" s="19">
        <v>7.0588235294117646E-2</v>
      </c>
      <c r="C61" s="19">
        <v>0.35294117647058826</v>
      </c>
      <c r="D61" s="19">
        <v>0</v>
      </c>
      <c r="E61" s="19">
        <v>0.57647058823529407</v>
      </c>
      <c r="F61" s="19">
        <v>1</v>
      </c>
    </row>
    <row r="62" spans="1:6" x14ac:dyDescent="0.25">
      <c r="A62" s="7" t="s">
        <v>2064</v>
      </c>
      <c r="B62" s="19">
        <v>0</v>
      </c>
      <c r="C62" s="19">
        <v>0.6428571428571429</v>
      </c>
      <c r="D62" s="19">
        <v>0</v>
      </c>
      <c r="E62" s="19">
        <v>0.35714285714285715</v>
      </c>
      <c r="F62" s="19">
        <v>1</v>
      </c>
    </row>
    <row r="63" spans="1:6" x14ac:dyDescent="0.25">
      <c r="A63" s="7" t="s">
        <v>2053</v>
      </c>
      <c r="B63" s="19">
        <v>6.25E-2</v>
      </c>
      <c r="C63" s="19">
        <v>0.3125</v>
      </c>
      <c r="D63" s="19">
        <v>6.25E-2</v>
      </c>
      <c r="E63" s="19">
        <v>0.5625</v>
      </c>
      <c r="F63" s="19">
        <v>1</v>
      </c>
    </row>
    <row r="64" spans="1:6" x14ac:dyDescent="0.25">
      <c r="A64" s="7" t="s">
        <v>2061</v>
      </c>
      <c r="B64" s="19">
        <v>0.17647058823529413</v>
      </c>
      <c r="C64" s="19">
        <v>0.17647058823529413</v>
      </c>
      <c r="D64" s="19">
        <v>0</v>
      </c>
      <c r="E64" s="19">
        <v>0.6470588235294118</v>
      </c>
      <c r="F64" s="19">
        <v>1</v>
      </c>
    </row>
    <row r="65" spans="1:6" x14ac:dyDescent="0.25">
      <c r="A65" s="7" t="s">
        <v>2060</v>
      </c>
      <c r="B65" s="19">
        <v>0</v>
      </c>
      <c r="C65" s="19">
        <v>0.33333333333333331</v>
      </c>
      <c r="D65" s="19">
        <v>0</v>
      </c>
      <c r="E65" s="19">
        <v>0.66666666666666663</v>
      </c>
      <c r="F65" s="19">
        <v>1</v>
      </c>
    </row>
    <row r="66" spans="1:6" x14ac:dyDescent="0.25">
      <c r="A66" s="7" t="s">
        <v>2052</v>
      </c>
      <c r="B66" s="19">
        <v>2.8571428571428571E-2</v>
      </c>
      <c r="C66" s="19">
        <v>0.42857142857142855</v>
      </c>
      <c r="D66" s="19">
        <v>5.7142857142857141E-2</v>
      </c>
      <c r="E66" s="19">
        <v>0.48571428571428571</v>
      </c>
      <c r="F66" s="19">
        <v>1</v>
      </c>
    </row>
    <row r="67" spans="1:6" x14ac:dyDescent="0.25">
      <c r="A67" s="7" t="s">
        <v>2047</v>
      </c>
      <c r="B67" s="19">
        <v>0</v>
      </c>
      <c r="C67" s="19">
        <v>0.35555555555555557</v>
      </c>
      <c r="D67" s="19">
        <v>2.2222222222222223E-2</v>
      </c>
      <c r="E67" s="19">
        <v>0.62222222222222223</v>
      </c>
      <c r="F67" s="19">
        <v>1</v>
      </c>
    </row>
    <row r="68" spans="1:6" x14ac:dyDescent="0.25">
      <c r="A68" s="7" t="s">
        <v>2039</v>
      </c>
      <c r="B68" s="19">
        <v>3.9215686274509803E-2</v>
      </c>
      <c r="C68" s="19">
        <v>0.23529411764705882</v>
      </c>
      <c r="D68" s="19">
        <v>1.9607843137254902E-2</v>
      </c>
      <c r="E68" s="19">
        <v>0.70588235294117652</v>
      </c>
      <c r="F68" s="19">
        <v>1</v>
      </c>
    </row>
    <row r="69" spans="1:6" x14ac:dyDescent="0.25">
      <c r="A69" s="7" t="s">
        <v>2063</v>
      </c>
      <c r="B69" s="19">
        <v>0</v>
      </c>
      <c r="C69" s="19">
        <v>0</v>
      </c>
      <c r="D69" s="19">
        <v>0</v>
      </c>
      <c r="E69" s="19">
        <v>1</v>
      </c>
      <c r="F69" s="19">
        <v>1</v>
      </c>
    </row>
    <row r="70" spans="1:6" x14ac:dyDescent="0.25">
      <c r="A70" s="7" t="s">
        <v>2067</v>
      </c>
      <c r="B70" s="19">
        <v>5.7000000000000002E-2</v>
      </c>
      <c r="C70" s="19">
        <v>0.36399999999999999</v>
      </c>
      <c r="D70" s="19">
        <v>1.4E-2</v>
      </c>
      <c r="E70" s="19">
        <v>0.56499999999999995</v>
      </c>
      <c r="F70" s="19">
        <v>1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9DFE-6BF6-453B-BB3D-589C4ABDBF56}">
  <dimension ref="A1:F1764"/>
  <sheetViews>
    <sheetView topLeftCell="A19" workbookViewId="0">
      <selection activeCell="A38" sqref="A35:A46"/>
      <pivotSelection pane="bottomRight" showHeader="1" axis="axisRow" activeRow="37" previousRow="37" click="1" r:id="rId1">
        <pivotArea dataOnly="0" labelOnly="1" fieldPosition="0">
          <references count="1">
            <reference field="3" count="0"/>
          </references>
        </pivotArea>
      </pivotSelection>
    </sheetView>
  </sheetViews>
  <sheetFormatPr defaultRowHeight="15.75" x14ac:dyDescent="0.25"/>
  <cols>
    <col min="1" max="1" width="27" style="9" bestFit="1" customWidth="1"/>
    <col min="2" max="2" width="10.75" bestFit="1" customWidth="1"/>
    <col min="3" max="3" width="9.25" bestFit="1" customWidth="1"/>
    <col min="4" max="4" width="11" bestFit="1" customWidth="1"/>
    <col min="5" max="5" width="9.25" bestFit="1" customWidth="1"/>
    <col min="6" max="7" width="11" bestFit="1" customWidth="1"/>
  </cols>
  <sheetData>
    <row r="1" spans="1:6" x14ac:dyDescent="0.25">
      <c r="A1" s="6" t="s">
        <v>2032</v>
      </c>
      <c r="B1" t="s" vm="1">
        <v>2086</v>
      </c>
    </row>
    <row r="2" spans="1:6" x14ac:dyDescent="0.25">
      <c r="A2" s="6" t="s">
        <v>2087</v>
      </c>
      <c r="B2" t="s" vm="2">
        <v>2086</v>
      </c>
    </row>
    <row r="4" spans="1:6" x14ac:dyDescent="0.25">
      <c r="A4" s="10" t="s">
        <v>2069</v>
      </c>
      <c r="B4" s="6" t="s">
        <v>2068</v>
      </c>
    </row>
    <row r="5" spans="1:6" x14ac:dyDescent="0.25">
      <c r="A5" s="6" t="s">
        <v>2088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2074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25">
      <c r="A7" s="7" t="s">
        <v>2075</v>
      </c>
      <c r="B7">
        <v>7</v>
      </c>
      <c r="C7">
        <v>28</v>
      </c>
      <c r="E7">
        <v>44</v>
      </c>
      <c r="F7">
        <v>79</v>
      </c>
    </row>
    <row r="8" spans="1:6" x14ac:dyDescent="0.25">
      <c r="A8" s="7" t="s">
        <v>2076</v>
      </c>
      <c r="B8">
        <v>4</v>
      </c>
      <c r="C8">
        <v>33</v>
      </c>
      <c r="E8">
        <v>49</v>
      </c>
      <c r="F8">
        <v>86</v>
      </c>
    </row>
    <row r="9" spans="1:6" x14ac:dyDescent="0.25">
      <c r="A9" s="7" t="s">
        <v>2077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25">
      <c r="A10" s="7" t="s">
        <v>2078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25">
      <c r="A11" s="7" t="s">
        <v>2079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25">
      <c r="A12" s="7" t="s">
        <v>2080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25">
      <c r="A13" s="7" t="s">
        <v>2081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25">
      <c r="A14" s="7" t="s">
        <v>2082</v>
      </c>
      <c r="B14">
        <v>5</v>
      </c>
      <c r="C14">
        <v>23</v>
      </c>
      <c r="E14">
        <v>45</v>
      </c>
      <c r="F14">
        <v>73</v>
      </c>
    </row>
    <row r="15" spans="1:6" x14ac:dyDescent="0.25">
      <c r="A15" s="7" t="s">
        <v>2083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25">
      <c r="A16" s="7" t="s">
        <v>2084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25">
      <c r="A17" s="7" t="s">
        <v>2085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25">
      <c r="A18" s="11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  <row r="19" spans="1:6" x14ac:dyDescent="0.25">
      <c r="A19"/>
    </row>
    <row r="20" spans="1:6" x14ac:dyDescent="0.25">
      <c r="A20"/>
    </row>
    <row r="21" spans="1:6" x14ac:dyDescent="0.25">
      <c r="A21"/>
    </row>
    <row r="22" spans="1:6" x14ac:dyDescent="0.25">
      <c r="A22"/>
    </row>
    <row r="23" spans="1:6" x14ac:dyDescent="0.25">
      <c r="A23"/>
    </row>
    <row r="24" spans="1:6" x14ac:dyDescent="0.25">
      <c r="A24"/>
    </row>
    <row r="25" spans="1:6" x14ac:dyDescent="0.25">
      <c r="A25"/>
    </row>
    <row r="26" spans="1:6" x14ac:dyDescent="0.25">
      <c r="A26"/>
    </row>
    <row r="27" spans="1:6" x14ac:dyDescent="0.25">
      <c r="A27"/>
    </row>
    <row r="28" spans="1:6" x14ac:dyDescent="0.25">
      <c r="A28"/>
    </row>
    <row r="29" spans="1:6" x14ac:dyDescent="0.25">
      <c r="A29"/>
    </row>
    <row r="30" spans="1:6" x14ac:dyDescent="0.25">
      <c r="A30" s="6" t="s">
        <v>2032</v>
      </c>
      <c r="B30" t="s" vm="1">
        <v>2086</v>
      </c>
    </row>
    <row r="31" spans="1:6" x14ac:dyDescent="0.25">
      <c r="A31" s="6" t="s">
        <v>2087</v>
      </c>
      <c r="B31" t="s" vm="2">
        <v>2086</v>
      </c>
    </row>
    <row r="33" spans="1:4" x14ac:dyDescent="0.25">
      <c r="A33" s="10" t="s">
        <v>2069</v>
      </c>
      <c r="B33" s="6" t="s">
        <v>2068</v>
      </c>
    </row>
    <row r="34" spans="1:4" x14ac:dyDescent="0.25">
      <c r="A34" s="6" t="s">
        <v>2088</v>
      </c>
      <c r="B34" t="s">
        <v>14</v>
      </c>
      <c r="C34" t="s">
        <v>20</v>
      </c>
      <c r="D34" t="s">
        <v>2067</v>
      </c>
    </row>
    <row r="35" spans="1:4" x14ac:dyDescent="0.25">
      <c r="A35" s="7" t="s">
        <v>2074</v>
      </c>
      <c r="B35" s="19">
        <v>0.42352941176470588</v>
      </c>
      <c r="C35" s="19">
        <v>0.57647058823529407</v>
      </c>
      <c r="D35" s="19">
        <v>1</v>
      </c>
    </row>
    <row r="36" spans="1:4" x14ac:dyDescent="0.25">
      <c r="A36" s="7" t="s">
        <v>2075</v>
      </c>
      <c r="B36" s="19">
        <v>0.3888888888888889</v>
      </c>
      <c r="C36" s="19">
        <v>0.61111111111111116</v>
      </c>
      <c r="D36" s="19">
        <v>1</v>
      </c>
    </row>
    <row r="37" spans="1:4" x14ac:dyDescent="0.25">
      <c r="A37" s="7" t="s">
        <v>2076</v>
      </c>
      <c r="B37" s="19">
        <v>0.40243902439024393</v>
      </c>
      <c r="C37" s="19">
        <v>0.59756097560975607</v>
      </c>
      <c r="D37" s="19">
        <v>1</v>
      </c>
    </row>
    <row r="38" spans="1:4" x14ac:dyDescent="0.25">
      <c r="A38" s="7" t="s">
        <v>2077</v>
      </c>
      <c r="B38" s="19">
        <v>0.39473684210526316</v>
      </c>
      <c r="C38" s="19">
        <v>0.60526315789473684</v>
      </c>
      <c r="D38" s="19">
        <v>1</v>
      </c>
    </row>
    <row r="39" spans="1:4" x14ac:dyDescent="0.25">
      <c r="A39" s="7" t="s">
        <v>2078</v>
      </c>
      <c r="B39" s="19">
        <v>0.43209876543209874</v>
      </c>
      <c r="C39" s="19">
        <v>0.5679012345679012</v>
      </c>
      <c r="D39" s="19">
        <v>1</v>
      </c>
    </row>
    <row r="40" spans="1:4" x14ac:dyDescent="0.25">
      <c r="A40" s="7" t="s">
        <v>2079</v>
      </c>
      <c r="B40" s="19">
        <v>0.33734939759036142</v>
      </c>
      <c r="C40" s="19">
        <v>0.66265060240963858</v>
      </c>
      <c r="D40" s="19">
        <v>1</v>
      </c>
    </row>
    <row r="41" spans="1:4" x14ac:dyDescent="0.25">
      <c r="A41" s="7" t="s">
        <v>2080</v>
      </c>
      <c r="B41" s="19">
        <v>0.34831460674157305</v>
      </c>
      <c r="C41" s="19">
        <v>0.651685393258427</v>
      </c>
      <c r="D41" s="19">
        <v>1</v>
      </c>
    </row>
    <row r="42" spans="1:4" x14ac:dyDescent="0.25">
      <c r="A42" s="7" t="s">
        <v>2081</v>
      </c>
      <c r="B42" s="19">
        <v>0.46052631578947367</v>
      </c>
      <c r="C42" s="19">
        <v>0.53947368421052633</v>
      </c>
      <c r="D42" s="19">
        <v>1</v>
      </c>
    </row>
    <row r="43" spans="1:4" x14ac:dyDescent="0.25">
      <c r="A43" s="7" t="s">
        <v>2082</v>
      </c>
      <c r="B43" s="19">
        <v>0.33823529411764708</v>
      </c>
      <c r="C43" s="19">
        <v>0.66176470588235292</v>
      </c>
      <c r="D43" s="19">
        <v>1</v>
      </c>
    </row>
    <row r="44" spans="1:4" x14ac:dyDescent="0.25">
      <c r="A44" s="7" t="s">
        <v>2083</v>
      </c>
      <c r="B44" s="19">
        <v>0.36619718309859156</v>
      </c>
      <c r="C44" s="19">
        <v>0.63380281690140849</v>
      </c>
      <c r="D44" s="19">
        <v>1</v>
      </c>
    </row>
    <row r="45" spans="1:4" x14ac:dyDescent="0.25">
      <c r="A45" s="7" t="s">
        <v>2084</v>
      </c>
      <c r="B45" s="19">
        <v>0.375</v>
      </c>
      <c r="C45" s="19">
        <v>0.625</v>
      </c>
      <c r="D45" s="19">
        <v>1</v>
      </c>
    </row>
    <row r="46" spans="1:4" x14ac:dyDescent="0.25">
      <c r="A46" s="7" t="s">
        <v>2085</v>
      </c>
      <c r="B46" s="19">
        <v>0.43243243243243246</v>
      </c>
      <c r="C46" s="19">
        <v>0.56756756756756754</v>
      </c>
      <c r="D46" s="19">
        <v>1</v>
      </c>
    </row>
    <row r="47" spans="1:4" x14ac:dyDescent="0.25">
      <c r="A47" s="11" t="s">
        <v>2067</v>
      </c>
      <c r="B47" s="19">
        <v>0.39181916038751347</v>
      </c>
      <c r="C47" s="19">
        <v>0.60818083961248659</v>
      </c>
      <c r="D47" s="19">
        <v>1</v>
      </c>
    </row>
    <row r="48" spans="1:4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5AC28-601C-41DE-9B5E-5FC372827E6B}">
  <dimension ref="A1:H30"/>
  <sheetViews>
    <sheetView workbookViewId="0">
      <selection activeCell="A25" sqref="A25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8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2089</v>
      </c>
      <c r="B1" t="s">
        <v>2090</v>
      </c>
      <c r="C1" t="s">
        <v>2091</v>
      </c>
      <c r="D1" t="s">
        <v>2108</v>
      </c>
      <c r="E1" t="s">
        <v>2092</v>
      </c>
      <c r="F1" t="s">
        <v>2093</v>
      </c>
      <c r="G1" t="s">
        <v>2094</v>
      </c>
      <c r="H1" t="s">
        <v>2095</v>
      </c>
    </row>
    <row r="2" spans="1:8" x14ac:dyDescent="0.25">
      <c r="A2" s="7" t="s">
        <v>2107</v>
      </c>
      <c r="B2">
        <f>COUNTIFS(Crowdfunding!D:D,"&lt;1000",Crowdfunding!F:F,"Successful")</f>
        <v>30</v>
      </c>
      <c r="C2">
        <f>COUNTIFS(Crowdfunding!$D:$D,"&lt;1000",Crowdfunding!$F:$F,"failed")</f>
        <v>20</v>
      </c>
      <c r="D2">
        <f>COUNTIFS(Crowdfunding!$D:$D,"&lt;1000",Crowdfunding!$F:$F,"canceled")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2096</v>
      </c>
      <c r="B3">
        <f>COUNTIFS(Crowdfunding!D:D,"&gt;=1000",Crowdfunding!D:D,"&lt;5000",Crowdfunding!F:F,"Successful")</f>
        <v>191</v>
      </c>
      <c r="C3">
        <f>COUNTIFS(Crowdfunding!$D:$D,"&gt;=1000",Crowdfunding!$D:$D,"&lt;5000",Crowdfunding!$F:$F,"failed")</f>
        <v>38</v>
      </c>
      <c r="D3">
        <f>COUNTIFS(Crowdfunding!$D:$D,"&gt;=1000",Crowdfunding!$D:$D,"&lt;5000",Crowdfunding!$F:$F,"canceled")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5">
      <c r="A4" t="s">
        <v>2097</v>
      </c>
      <c r="B4">
        <f>COUNTIFS(Crowdfunding!D:D,"&gt;=5000",Crowdfunding!D:D,"&lt;10000",Crowdfunding!F:F,"Successful")</f>
        <v>164</v>
      </c>
      <c r="C4">
        <f>COUNTIFS(Crowdfunding!$D:$D,"&gt;=5000",Crowdfunding!$D:$D,"&lt;10000",Crowdfunding!$F:$F,"failed")</f>
        <v>126</v>
      </c>
      <c r="D4">
        <f>COUNTIFS(Crowdfunding!$D:$D,"&gt;=5000",Crowdfunding!$D:$D,"&lt;10000",Crowdfunding!$F:$F,"canceled")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t="s">
        <v>2098</v>
      </c>
      <c r="B5">
        <f>COUNTIFS(Crowdfunding!D:D,"&gt;=10000",Crowdfunding!D:D,"&lt;15000",Crowdfunding!F:F,"Successful")</f>
        <v>4</v>
      </c>
      <c r="C5">
        <f>COUNTIFS(Crowdfunding!$D:$D,"&gt;=10000",Crowdfunding!$D:$D,"&lt;15000",Crowdfunding!$F:$F,"failed")</f>
        <v>5</v>
      </c>
      <c r="D5">
        <f>COUNTIFS(Crowdfunding!$D:$D,"&gt;=10000",Crowdfunding!$D:$D,"&lt;15000",Crowdfunding!$F:$F,"canceled")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2099</v>
      </c>
      <c r="B6">
        <f>COUNTIFS(Crowdfunding!D:D,"&gt;=15000",Crowdfunding!D:D,"&lt;20000",Crowdfunding!F:F,"Successful")</f>
        <v>10</v>
      </c>
      <c r="C6">
        <f>COUNTIFS(Crowdfunding!$D:$D,"&gt;=15000",Crowdfunding!$D:$D,"&lt;20000",Crowdfunding!$F:$F,"failed")</f>
        <v>0</v>
      </c>
      <c r="D6">
        <f>COUNTIFS(Crowdfunding!$D:$D,"&gt;=15000",Crowdfunding!$D:$D,"&lt;20000",Crowdfunding!$F:$F,"canceled")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2100</v>
      </c>
      <c r="B7">
        <f>COUNTIFS(Crowdfunding!D:D,"&gt;=20000",Crowdfunding!D:D,"&lt;25000",Crowdfunding!F:F,"Successful")</f>
        <v>7</v>
      </c>
      <c r="C7">
        <f>COUNTIFS(Crowdfunding!$D:$D,"&gt;=20000",Crowdfunding!$D:$D,"&lt;25000",Crowdfunding!$F:$F,"failed")</f>
        <v>0</v>
      </c>
      <c r="D7">
        <f>COUNTIFS(Crowdfunding!$D:$D,"&gt;=20000",Crowdfunding!$D:$D,"&lt;25000",Crowdfunding!$F:$F,"canceled")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2101</v>
      </c>
      <c r="B8">
        <f>COUNTIFS(Crowdfunding!D:D,"&gt;=25000",Crowdfunding!D:D,"&lt;30000",Crowdfunding!F:F,"Successful")</f>
        <v>11</v>
      </c>
      <c r="C8">
        <f>COUNTIFS(Crowdfunding!$D:$D,"&gt;=25000",Crowdfunding!$D:$D,"&lt;30000",Crowdfunding!$F:$F,"failed")</f>
        <v>3</v>
      </c>
      <c r="D8">
        <f>COUNTIFS(Crowdfunding!$D:$D,"&gt;=25000",Crowdfunding!$D:$D,"&lt;30000",Crowdfunding!$F:$F,"canceled")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t="s">
        <v>2102</v>
      </c>
      <c r="B9">
        <f>COUNTIFS(Crowdfunding!D:D,"&gt;=30000",Crowdfunding!D:D,"&lt;35000",Crowdfunding!F:F,"Successful")</f>
        <v>7</v>
      </c>
      <c r="C9">
        <f>COUNTIFS(Crowdfunding!$D:$D,"&gt;=30000",Crowdfunding!$D:$D,"&lt;35000",Crowdfunding!$F:$F,"failed")</f>
        <v>0</v>
      </c>
      <c r="D9">
        <f>COUNTIFS(Crowdfunding!$D:$D,"&gt;=30000",Crowdfunding!$D:$D,"&lt;35000",Crowdfunding!$F:$F,"canceled")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2103</v>
      </c>
      <c r="B10">
        <f>COUNTIFS(Crowdfunding!D:D,"&gt;=35000",Crowdfunding!D:D,"&lt;40000",Crowdfunding!F:F,"Successful")</f>
        <v>8</v>
      </c>
      <c r="C10">
        <f>COUNTIFS(Crowdfunding!$D:$D,"&gt;=35000",Crowdfunding!$D:$D,"&lt;40000",Crowdfunding!$F:$F,"failed")</f>
        <v>3</v>
      </c>
      <c r="D10">
        <f>COUNTIFS(Crowdfunding!$D:$D,"&gt;=35000",Crowdfunding!$D:$D,"&lt;40000",Crowdfunding!$F:$F,"canceled")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t="s">
        <v>2104</v>
      </c>
      <c r="B11">
        <f>COUNTIFS(Crowdfunding!D:D,"&gt;=40000",Crowdfunding!D:D,"&lt;45000",Crowdfunding!F:F,"Successful")</f>
        <v>11</v>
      </c>
      <c r="C11">
        <f>COUNTIFS(Crowdfunding!$D:$D,"&gt;=40000",Crowdfunding!$D:$D,"&lt;45000",Crowdfunding!$F:$F,"failed")</f>
        <v>3</v>
      </c>
      <c r="D11">
        <f>COUNTIFS(Crowdfunding!$D:$D,"&gt;=40000",Crowdfunding!$D:$D,"&lt;45000",Crowdfunding!$F:$F,"canceled")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t="s">
        <v>2105</v>
      </c>
      <c r="B12">
        <f>COUNTIFS(Crowdfunding!D:D,"&gt;=45000",Crowdfunding!D:D,"&lt;50000",Crowdfunding!F:F,"Successful")</f>
        <v>8</v>
      </c>
      <c r="C12">
        <f>COUNTIFS(Crowdfunding!$D:$D,"&gt;=45000",Crowdfunding!$D:$D,"&lt;50000",Crowdfunding!$F:$F,"failed")</f>
        <v>3</v>
      </c>
      <c r="D12">
        <f>COUNTIFS(Crowdfunding!$D:$D,"&gt;=45000",Crowdfunding!$D:$D,"&lt;50000",Crowdfunding!$F:$F,"canceled")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t="s">
        <v>2106</v>
      </c>
      <c r="B13">
        <f>COUNTIFS(Crowdfunding!$D:$D,"&gt;50000",Crowdfunding!$F:$F,"Successful")</f>
        <v>114</v>
      </c>
      <c r="C13">
        <f>COUNTIFS(Crowdfunding!$D:$D,"&gt;50000",Crowdfunding!$F:$F,"failed")</f>
        <v>163</v>
      </c>
      <c r="D13">
        <f>COUNTIFS(Crowdfunding!$D:$D,"&gt;50000",Crowdfunding!$F:$F,"canceled")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  <row r="18" spans="1:4" x14ac:dyDescent="0.25">
      <c r="A18" t="s">
        <v>2089</v>
      </c>
      <c r="B18" t="s">
        <v>2093</v>
      </c>
      <c r="C18" t="s">
        <v>2094</v>
      </c>
      <c r="D18" t="s">
        <v>2095</v>
      </c>
    </row>
    <row r="19" spans="1:4" x14ac:dyDescent="0.25">
      <c r="A19" s="7" t="s">
        <v>2107</v>
      </c>
      <c r="B19" s="5">
        <v>0.58823529411764708</v>
      </c>
      <c r="C19" s="5">
        <v>0.39215686274509803</v>
      </c>
      <c r="D19" s="5">
        <v>1.9607843137254902E-2</v>
      </c>
    </row>
    <row r="20" spans="1:4" x14ac:dyDescent="0.25">
      <c r="A20" t="s">
        <v>2096</v>
      </c>
      <c r="B20" s="5">
        <v>0.82683982683982682</v>
      </c>
      <c r="C20" s="5">
        <v>0.16450216450216451</v>
      </c>
      <c r="D20" s="5">
        <v>8.658008658008658E-3</v>
      </c>
    </row>
    <row r="21" spans="1:4" x14ac:dyDescent="0.25">
      <c r="A21" t="s">
        <v>2097</v>
      </c>
      <c r="B21" s="5">
        <v>0.52063492063492067</v>
      </c>
      <c r="C21" s="5">
        <v>0.4</v>
      </c>
      <c r="D21" s="5">
        <v>7.9365079365079361E-2</v>
      </c>
    </row>
    <row r="22" spans="1:4" x14ac:dyDescent="0.25">
      <c r="A22" t="s">
        <v>2098</v>
      </c>
      <c r="B22" s="5">
        <v>0.44444444444444442</v>
      </c>
      <c r="C22" s="5">
        <v>0.55555555555555558</v>
      </c>
      <c r="D22" s="5">
        <v>0</v>
      </c>
    </row>
    <row r="23" spans="1:4" x14ac:dyDescent="0.25">
      <c r="A23" t="s">
        <v>2099</v>
      </c>
      <c r="B23" s="5">
        <v>1</v>
      </c>
      <c r="C23" s="5">
        <v>0</v>
      </c>
      <c r="D23" s="5">
        <v>0</v>
      </c>
    </row>
    <row r="24" spans="1:4" x14ac:dyDescent="0.25">
      <c r="A24" t="s">
        <v>2100</v>
      </c>
      <c r="B24" s="5">
        <v>1</v>
      </c>
      <c r="C24" s="5">
        <v>0</v>
      </c>
      <c r="D24" s="5">
        <v>0</v>
      </c>
    </row>
    <row r="25" spans="1:4" x14ac:dyDescent="0.25">
      <c r="A25" t="s">
        <v>2101</v>
      </c>
      <c r="B25" s="5">
        <v>0.7857142857142857</v>
      </c>
      <c r="C25" s="5">
        <v>0.21428571428571427</v>
      </c>
      <c r="D25" s="5">
        <v>0</v>
      </c>
    </row>
    <row r="26" spans="1:4" x14ac:dyDescent="0.25">
      <c r="A26" t="s">
        <v>2102</v>
      </c>
      <c r="B26" s="5">
        <v>1</v>
      </c>
      <c r="C26" s="5">
        <v>0</v>
      </c>
      <c r="D26" s="5">
        <v>0</v>
      </c>
    </row>
    <row r="27" spans="1:4" x14ac:dyDescent="0.25">
      <c r="A27" t="s">
        <v>2103</v>
      </c>
      <c r="B27" s="5">
        <v>0.66666666666666663</v>
      </c>
      <c r="C27" s="5">
        <v>0.25</v>
      </c>
      <c r="D27" s="5">
        <v>8.3333333333333329E-2</v>
      </c>
    </row>
    <row r="28" spans="1:4" x14ac:dyDescent="0.25">
      <c r="A28" t="s">
        <v>2104</v>
      </c>
      <c r="B28" s="5">
        <v>0.7857142857142857</v>
      </c>
      <c r="C28" s="5">
        <v>0.21428571428571427</v>
      </c>
      <c r="D28" s="5">
        <v>0</v>
      </c>
    </row>
    <row r="29" spans="1:4" x14ac:dyDescent="0.25">
      <c r="A29" t="s">
        <v>2105</v>
      </c>
      <c r="B29" s="5">
        <v>0.72727272727272729</v>
      </c>
      <c r="C29" s="5">
        <v>0.27272727272727271</v>
      </c>
      <c r="D29" s="5">
        <v>0</v>
      </c>
    </row>
    <row r="30" spans="1:4" x14ac:dyDescent="0.25">
      <c r="A30" t="s">
        <v>2106</v>
      </c>
      <c r="B30" s="5">
        <v>0.3737704918032787</v>
      </c>
      <c r="C30" s="5">
        <v>0.53442622950819674</v>
      </c>
      <c r="D30" s="5"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1066B-6D88-4724-AFBB-17E66E221E2F}">
  <dimension ref="A1:M566"/>
  <sheetViews>
    <sheetView workbookViewId="0">
      <selection activeCell="I25" sqref="I25"/>
    </sheetView>
  </sheetViews>
  <sheetFormatPr defaultRowHeight="15.75" x14ac:dyDescent="0.25"/>
  <cols>
    <col min="9" max="9" width="19.375" customWidth="1"/>
    <col min="10" max="10" width="12.625" bestFit="1" customWidth="1"/>
    <col min="12" max="12" width="19.375" bestFit="1" customWidth="1"/>
    <col min="13" max="13" width="11.125" bestFit="1" customWidth="1"/>
  </cols>
  <sheetData>
    <row r="1" spans="1:13" x14ac:dyDescent="0.25">
      <c r="A1" s="1" t="s">
        <v>4</v>
      </c>
      <c r="B1" s="1" t="s">
        <v>5</v>
      </c>
      <c r="D1" s="1" t="s">
        <v>4</v>
      </c>
      <c r="E1" s="1" t="s">
        <v>5</v>
      </c>
    </row>
    <row r="2" spans="1:13" x14ac:dyDescent="0.25">
      <c r="A2" t="s">
        <v>20</v>
      </c>
      <c r="B2">
        <v>158</v>
      </c>
      <c r="D2" t="s">
        <v>14</v>
      </c>
      <c r="E2">
        <v>0</v>
      </c>
      <c r="I2" s="17" t="s">
        <v>2109</v>
      </c>
      <c r="L2" s="17" t="s">
        <v>2116</v>
      </c>
    </row>
    <row r="3" spans="1:13" x14ac:dyDescent="0.25">
      <c r="A3" t="s">
        <v>20</v>
      </c>
      <c r="B3">
        <v>1425</v>
      </c>
      <c r="D3" t="s">
        <v>14</v>
      </c>
      <c r="E3">
        <v>24</v>
      </c>
      <c r="I3" t="s">
        <v>2110</v>
      </c>
      <c r="J3">
        <f>AVERAGE(B:B)</f>
        <v>851.14690265486729</v>
      </c>
      <c r="L3" t="s">
        <v>2110</v>
      </c>
      <c r="M3">
        <f>AVERAGE(E:E)</f>
        <v>585.61538461538464</v>
      </c>
    </row>
    <row r="4" spans="1:13" x14ac:dyDescent="0.25">
      <c r="A4" t="s">
        <v>20</v>
      </c>
      <c r="B4">
        <v>174</v>
      </c>
      <c r="D4" t="s">
        <v>14</v>
      </c>
      <c r="E4">
        <v>53</v>
      </c>
      <c r="I4" t="s">
        <v>2111</v>
      </c>
      <c r="J4">
        <f>MEDIAN(B:B)</f>
        <v>201</v>
      </c>
      <c r="L4" t="s">
        <v>2111</v>
      </c>
      <c r="M4">
        <f>MEDIAN(E:E)</f>
        <v>114.5</v>
      </c>
    </row>
    <row r="5" spans="1:13" x14ac:dyDescent="0.25">
      <c r="A5" t="s">
        <v>20</v>
      </c>
      <c r="B5">
        <v>227</v>
      </c>
      <c r="D5" t="s">
        <v>14</v>
      </c>
      <c r="E5">
        <v>18</v>
      </c>
      <c r="I5" t="s">
        <v>2112</v>
      </c>
      <c r="J5">
        <f>MIN(B:B)</f>
        <v>16</v>
      </c>
      <c r="L5" t="s">
        <v>2112</v>
      </c>
      <c r="M5">
        <f>MIN(E:E)</f>
        <v>0</v>
      </c>
    </row>
    <row r="6" spans="1:13" x14ac:dyDescent="0.25">
      <c r="A6" t="s">
        <v>20</v>
      </c>
      <c r="B6">
        <v>220</v>
      </c>
      <c r="D6" t="s">
        <v>14</v>
      </c>
      <c r="E6">
        <v>44</v>
      </c>
      <c r="I6" t="s">
        <v>2114</v>
      </c>
      <c r="J6">
        <f>MAX(B:B)</f>
        <v>7295</v>
      </c>
      <c r="L6" t="s">
        <v>2114</v>
      </c>
      <c r="M6" s="18">
        <f>MAX(E:E)</f>
        <v>6080</v>
      </c>
    </row>
    <row r="7" spans="1:13" x14ac:dyDescent="0.25">
      <c r="A7" t="s">
        <v>20</v>
      </c>
      <c r="B7">
        <v>98</v>
      </c>
      <c r="D7" t="s">
        <v>14</v>
      </c>
      <c r="E7">
        <v>27</v>
      </c>
      <c r="I7" t="s">
        <v>2113</v>
      </c>
      <c r="J7" s="18">
        <f>_xlfn.VAR.P(B:B)</f>
        <v>1603373.7324019109</v>
      </c>
      <c r="L7" t="s">
        <v>2113</v>
      </c>
      <c r="M7" s="18">
        <f>_xlfn.VAR.P(E:E)</f>
        <v>921574.68174133555</v>
      </c>
    </row>
    <row r="8" spans="1:13" x14ac:dyDescent="0.25">
      <c r="A8" t="s">
        <v>20</v>
      </c>
      <c r="B8">
        <v>100</v>
      </c>
      <c r="D8" t="s">
        <v>14</v>
      </c>
      <c r="E8">
        <v>55</v>
      </c>
      <c r="I8" t="s">
        <v>2115</v>
      </c>
      <c r="J8">
        <f>_xlfn.STDEV.P(B:B)</f>
        <v>1266.2439466397898</v>
      </c>
      <c r="L8" t="s">
        <v>2115</v>
      </c>
      <c r="M8">
        <f>_xlfn.STDEV.P(E:E)</f>
        <v>959.98681331637863</v>
      </c>
    </row>
    <row r="9" spans="1:13" x14ac:dyDescent="0.25">
      <c r="A9" t="s">
        <v>20</v>
      </c>
      <c r="B9">
        <v>1249</v>
      </c>
      <c r="D9" t="s">
        <v>14</v>
      </c>
      <c r="E9">
        <v>200</v>
      </c>
    </row>
    <row r="10" spans="1:13" x14ac:dyDescent="0.25">
      <c r="A10" t="s">
        <v>20</v>
      </c>
      <c r="B10">
        <v>1396</v>
      </c>
      <c r="D10" t="s">
        <v>14</v>
      </c>
      <c r="E10">
        <v>452</v>
      </c>
    </row>
    <row r="11" spans="1:13" x14ac:dyDescent="0.25">
      <c r="A11" t="s">
        <v>20</v>
      </c>
      <c r="B11">
        <v>890</v>
      </c>
      <c r="D11" t="s">
        <v>14</v>
      </c>
      <c r="E11">
        <v>674</v>
      </c>
    </row>
    <row r="12" spans="1:13" x14ac:dyDescent="0.25">
      <c r="A12" t="s">
        <v>20</v>
      </c>
      <c r="B12">
        <v>142</v>
      </c>
      <c r="D12" t="s">
        <v>14</v>
      </c>
      <c r="E12">
        <v>558</v>
      </c>
    </row>
    <row r="13" spans="1:13" x14ac:dyDescent="0.25">
      <c r="A13" t="s">
        <v>20</v>
      </c>
      <c r="B13">
        <v>2673</v>
      </c>
      <c r="D13" t="s">
        <v>14</v>
      </c>
      <c r="E13">
        <v>15</v>
      </c>
    </row>
    <row r="14" spans="1:13" x14ac:dyDescent="0.25">
      <c r="A14" t="s">
        <v>20</v>
      </c>
      <c r="B14">
        <v>163</v>
      </c>
      <c r="D14" t="s">
        <v>14</v>
      </c>
      <c r="E14">
        <v>2307</v>
      </c>
    </row>
    <row r="15" spans="1:13" x14ac:dyDescent="0.25">
      <c r="A15" t="s">
        <v>20</v>
      </c>
      <c r="B15">
        <v>2220</v>
      </c>
      <c r="D15" t="s">
        <v>14</v>
      </c>
      <c r="E15">
        <v>88</v>
      </c>
    </row>
    <row r="16" spans="1:13" x14ac:dyDescent="0.25">
      <c r="A16" t="s">
        <v>20</v>
      </c>
      <c r="B16">
        <v>1606</v>
      </c>
      <c r="D16" t="s">
        <v>14</v>
      </c>
      <c r="E16">
        <v>48</v>
      </c>
    </row>
    <row r="17" spans="1:9" x14ac:dyDescent="0.25">
      <c r="A17" t="s">
        <v>20</v>
      </c>
      <c r="B17">
        <v>129</v>
      </c>
      <c r="D17" t="s">
        <v>14</v>
      </c>
      <c r="E17">
        <v>1</v>
      </c>
    </row>
    <row r="18" spans="1:9" x14ac:dyDescent="0.25">
      <c r="A18" t="s">
        <v>20</v>
      </c>
      <c r="B18">
        <v>226</v>
      </c>
      <c r="D18" t="s">
        <v>14</v>
      </c>
      <c r="E18">
        <v>1467</v>
      </c>
    </row>
    <row r="19" spans="1:9" x14ac:dyDescent="0.25">
      <c r="A19" t="s">
        <v>20</v>
      </c>
      <c r="B19">
        <v>5419</v>
      </c>
      <c r="D19" t="s">
        <v>14</v>
      </c>
      <c r="E19">
        <v>75</v>
      </c>
    </row>
    <row r="20" spans="1:9" x14ac:dyDescent="0.25">
      <c r="A20" t="s">
        <v>20</v>
      </c>
      <c r="B20">
        <v>165</v>
      </c>
      <c r="D20" t="s">
        <v>14</v>
      </c>
      <c r="E20">
        <v>120</v>
      </c>
    </row>
    <row r="21" spans="1:9" x14ac:dyDescent="0.25">
      <c r="A21" t="s">
        <v>20</v>
      </c>
      <c r="B21">
        <v>1965</v>
      </c>
      <c r="D21" t="s">
        <v>14</v>
      </c>
      <c r="E21">
        <v>2253</v>
      </c>
    </row>
    <row r="22" spans="1:9" x14ac:dyDescent="0.25">
      <c r="A22" t="s">
        <v>20</v>
      </c>
      <c r="B22">
        <v>16</v>
      </c>
      <c r="D22" t="s">
        <v>14</v>
      </c>
      <c r="E22">
        <v>5</v>
      </c>
    </row>
    <row r="23" spans="1:9" x14ac:dyDescent="0.25">
      <c r="A23" t="s">
        <v>20</v>
      </c>
      <c r="B23">
        <v>107</v>
      </c>
      <c r="D23" t="s">
        <v>14</v>
      </c>
      <c r="E23">
        <v>38</v>
      </c>
    </row>
    <row r="24" spans="1:9" x14ac:dyDescent="0.25">
      <c r="A24" t="s">
        <v>20</v>
      </c>
      <c r="B24">
        <v>134</v>
      </c>
      <c r="D24" t="s">
        <v>14</v>
      </c>
      <c r="E24">
        <v>12</v>
      </c>
      <c r="I24" t="s">
        <v>2117</v>
      </c>
    </row>
    <row r="25" spans="1:9" x14ac:dyDescent="0.25">
      <c r="A25" t="s">
        <v>20</v>
      </c>
      <c r="B25">
        <v>198</v>
      </c>
      <c r="D25" t="s">
        <v>14</v>
      </c>
      <c r="E25">
        <v>1684</v>
      </c>
    </row>
    <row r="26" spans="1:9" x14ac:dyDescent="0.25">
      <c r="A26" t="s">
        <v>20</v>
      </c>
      <c r="B26">
        <v>111</v>
      </c>
      <c r="D26" t="s">
        <v>14</v>
      </c>
      <c r="E26">
        <v>56</v>
      </c>
    </row>
    <row r="27" spans="1:9" x14ac:dyDescent="0.25">
      <c r="A27" t="s">
        <v>20</v>
      </c>
      <c r="B27">
        <v>222</v>
      </c>
      <c r="D27" t="s">
        <v>14</v>
      </c>
      <c r="E27">
        <v>838</v>
      </c>
    </row>
    <row r="28" spans="1:9" x14ac:dyDescent="0.25">
      <c r="A28" t="s">
        <v>20</v>
      </c>
      <c r="B28">
        <v>6212</v>
      </c>
      <c r="D28" t="s">
        <v>14</v>
      </c>
      <c r="E28">
        <v>1000</v>
      </c>
    </row>
    <row r="29" spans="1:9" x14ac:dyDescent="0.25">
      <c r="A29" t="s">
        <v>20</v>
      </c>
      <c r="B29">
        <v>98</v>
      </c>
      <c r="D29" t="s">
        <v>14</v>
      </c>
      <c r="E29">
        <v>1482</v>
      </c>
    </row>
    <row r="30" spans="1:9" x14ac:dyDescent="0.25">
      <c r="A30" t="s">
        <v>20</v>
      </c>
      <c r="B30">
        <v>92</v>
      </c>
      <c r="D30" t="s">
        <v>14</v>
      </c>
      <c r="E30">
        <v>106</v>
      </c>
    </row>
    <row r="31" spans="1:9" x14ac:dyDescent="0.25">
      <c r="A31" t="s">
        <v>20</v>
      </c>
      <c r="B31">
        <v>149</v>
      </c>
      <c r="D31" t="s">
        <v>14</v>
      </c>
      <c r="E31">
        <v>679</v>
      </c>
    </row>
    <row r="32" spans="1:9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1:A1048141">
    <cfRule type="containsText" dxfId="14" priority="7" operator="containsText" text="canceled">
      <formula>NOT(ISERROR(SEARCH("canceled",A1)))</formula>
    </cfRule>
    <cfRule type="containsText" dxfId="13" priority="8" operator="containsText" text="cancelled">
      <formula>NOT(ISERROR(SEARCH("cancelled",A1)))</formula>
    </cfRule>
    <cfRule type="containsText" dxfId="12" priority="9" operator="containsText" text="live">
      <formula>NOT(ISERROR(SEARCH("live",A1)))</formula>
    </cfRule>
    <cfRule type="containsText" dxfId="11" priority="10" operator="containsText" text="successful">
      <formula>NOT(ISERROR(SEARCH("successful",A1)))</formula>
    </cfRule>
    <cfRule type="colorScale" priority="11">
      <colorScale>
        <cfvo type="min"/>
        <cfvo type="max"/>
        <color rgb="FFFF7128"/>
        <color rgb="FFFFEF9C"/>
      </colorScale>
    </cfRule>
    <cfRule type="cellIs" dxfId="10" priority="12" operator="equal">
      <formula>"failed"</formula>
    </cfRule>
  </conditionalFormatting>
  <conditionalFormatting sqref="D1:D1047940">
    <cfRule type="containsText" dxfId="9" priority="1" operator="containsText" text="canceled">
      <formula>NOT(ISERROR(SEARCH("canceled",D1)))</formula>
    </cfRule>
    <cfRule type="containsText" dxfId="8" priority="2" operator="containsText" text="cancelled">
      <formula>NOT(ISERROR(SEARCH("cancelled",D1)))</formula>
    </cfRule>
    <cfRule type="containsText" dxfId="7" priority="3" operator="containsText" text="live">
      <formula>NOT(ISERROR(SEARCH("live",D1)))</formula>
    </cfRule>
    <cfRule type="containsText" dxfId="6" priority="4" operator="containsText" text="successful">
      <formula>NOT(ISERROR(SEARCH("successful",D1)))</formula>
    </cfRule>
    <cfRule type="colorScale" priority="5">
      <colorScale>
        <cfvo type="min"/>
        <cfvo type="max"/>
        <color rgb="FFFF7128"/>
        <color rgb="FFFFEF9C"/>
      </colorScale>
    </cfRule>
    <cfRule type="cellIs" dxfId="5" priority="6" operator="equal">
      <formula>"failed"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L1" workbookViewId="0">
      <selection activeCell="W15" sqref="W1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4" max="4" width="11" style="15"/>
    <col min="7" max="7" width="13" bestFit="1" customWidth="1"/>
    <col min="10" max="10" width="11.5" bestFit="1" customWidth="1"/>
    <col min="11" max="11" width="22.375" style="9" bestFit="1" customWidth="1"/>
    <col min="12" max="12" width="10.875" bestFit="1" customWidth="1"/>
    <col min="13" max="13" width="10.875" style="9" customWidth="1"/>
    <col min="16" max="17" width="28" bestFit="1" customWidth="1"/>
    <col min="18" max="18" width="28" customWidth="1"/>
    <col min="19" max="19" width="14.5" style="4" bestFit="1" customWidth="1"/>
    <col min="20" max="20" width="16.5" style="13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8" t="s">
        <v>2072</v>
      </c>
      <c r="L1" s="1" t="s">
        <v>9</v>
      </c>
      <c r="M1" s="8" t="s">
        <v>2073</v>
      </c>
      <c r="N1" s="1" t="s">
        <v>10</v>
      </c>
      <c r="O1" s="1" t="s">
        <v>11</v>
      </c>
      <c r="P1" s="1" t="s">
        <v>2028</v>
      </c>
      <c r="Q1" s="1" t="s">
        <v>2032</v>
      </c>
      <c r="R1" s="1" t="s">
        <v>2033</v>
      </c>
      <c r="S1" s="1" t="s">
        <v>2029</v>
      </c>
      <c r="T1" s="12" t="s">
        <v>2030</v>
      </c>
    </row>
    <row r="2" spans="1:20" x14ac:dyDescent="0.25">
      <c r="A2">
        <v>0</v>
      </c>
      <c r="B2" t="s">
        <v>12</v>
      </c>
      <c r="C2" s="3" t="s">
        <v>13</v>
      </c>
      <c r="D2" s="15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 s="9">
        <f>(((J2/60)/60)/24)+DATE(1970,1,1)</f>
        <v>42336.25</v>
      </c>
      <c r="L2">
        <v>1450159200</v>
      </c>
      <c r="M2" s="9">
        <f>(((L2/60)/60)/24)+DATE(1970,1,1)</f>
        <v>42353.25</v>
      </c>
      <c r="N2" t="b">
        <v>0</v>
      </c>
      <c r="O2" t="b">
        <v>0</v>
      </c>
      <c r="P2" t="s">
        <v>17</v>
      </c>
      <c r="Q2" t="s">
        <v>2034</v>
      </c>
      <c r="R2" t="s">
        <v>2035</v>
      </c>
      <c r="S2" s="4">
        <f>E2/D2</f>
        <v>0</v>
      </c>
      <c r="T2" s="13">
        <v>0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 s="9">
        <f t="shared" ref="K3:K66" si="0">(((J3/60)/60)/24)+DATE(1970,1,1)</f>
        <v>41870.208333333336</v>
      </c>
      <c r="L3">
        <v>1408597200</v>
      </c>
      <c r="M3" s="9">
        <f t="shared" ref="M3:M66" si="1">(((L3/60)/60)/24)+DATE(1970,1,1)</f>
        <v>41872.208333333336</v>
      </c>
      <c r="N3" t="b">
        <v>0</v>
      </c>
      <c r="O3" t="b">
        <v>1</v>
      </c>
      <c r="P3" t="s">
        <v>23</v>
      </c>
      <c r="Q3" t="s">
        <v>2036</v>
      </c>
      <c r="R3" t="s">
        <v>2037</v>
      </c>
      <c r="S3" s="4">
        <f>E3/D3</f>
        <v>10.4</v>
      </c>
      <c r="T3" s="13">
        <f>E3/G3</f>
        <v>92.151898734177209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 s="9">
        <f t="shared" si="0"/>
        <v>41595.25</v>
      </c>
      <c r="L4">
        <v>1384840800</v>
      </c>
      <c r="M4" s="9">
        <f t="shared" si="1"/>
        <v>41597.25</v>
      </c>
      <c r="N4" t="b">
        <v>0</v>
      </c>
      <c r="O4" t="b">
        <v>0</v>
      </c>
      <c r="P4" t="s">
        <v>28</v>
      </c>
      <c r="Q4" t="s">
        <v>2038</v>
      </c>
      <c r="R4" t="s">
        <v>2039</v>
      </c>
      <c r="S4" s="4">
        <f>E4/D4</f>
        <v>1.3147878228782288</v>
      </c>
      <c r="T4" s="13">
        <f>E4/G4</f>
        <v>100.01614035087719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 s="9">
        <f t="shared" si="0"/>
        <v>43688.208333333328</v>
      </c>
      <c r="L5">
        <v>1568955600</v>
      </c>
      <c r="M5" s="9">
        <f t="shared" si="1"/>
        <v>43728.208333333328</v>
      </c>
      <c r="N5" t="b">
        <v>0</v>
      </c>
      <c r="O5" t="b">
        <v>0</v>
      </c>
      <c r="P5" t="s">
        <v>23</v>
      </c>
      <c r="Q5" t="s">
        <v>2036</v>
      </c>
      <c r="R5" t="s">
        <v>2037</v>
      </c>
      <c r="S5" s="4">
        <f>E5/D5</f>
        <v>0.58976190476190471</v>
      </c>
      <c r="T5" s="13">
        <f>E5/G5</f>
        <v>103.20833333333333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 s="9">
        <f t="shared" si="0"/>
        <v>43485.25</v>
      </c>
      <c r="L6">
        <v>1548309600</v>
      </c>
      <c r="M6" s="9">
        <f t="shared" si="1"/>
        <v>43489.25</v>
      </c>
      <c r="N6" t="b">
        <v>0</v>
      </c>
      <c r="O6" t="b">
        <v>0</v>
      </c>
      <c r="P6" t="s">
        <v>33</v>
      </c>
      <c r="Q6" t="s">
        <v>2040</v>
      </c>
      <c r="R6" t="s">
        <v>2041</v>
      </c>
      <c r="S6" s="4">
        <f>E6/D6</f>
        <v>0.69276315789473686</v>
      </c>
      <c r="T6" s="13">
        <f>E6/G6</f>
        <v>99.339622641509436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 s="9">
        <f t="shared" si="0"/>
        <v>41149.208333333336</v>
      </c>
      <c r="L7">
        <v>1347080400</v>
      </c>
      <c r="M7" s="9">
        <f t="shared" si="1"/>
        <v>41160.208333333336</v>
      </c>
      <c r="N7" t="b">
        <v>0</v>
      </c>
      <c r="O7" t="b">
        <v>0</v>
      </c>
      <c r="P7" t="s">
        <v>33</v>
      </c>
      <c r="Q7" t="s">
        <v>2040</v>
      </c>
      <c r="R7" t="s">
        <v>2041</v>
      </c>
      <c r="S7" s="4">
        <f>E7/D7</f>
        <v>1.7361842105263159</v>
      </c>
      <c r="T7" s="13">
        <f>E7/G7</f>
        <v>75.833333333333329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 s="9">
        <f t="shared" si="0"/>
        <v>42991.208333333328</v>
      </c>
      <c r="L8">
        <v>1505365200</v>
      </c>
      <c r="M8" s="9">
        <f t="shared" si="1"/>
        <v>42992.208333333328</v>
      </c>
      <c r="N8" t="b">
        <v>0</v>
      </c>
      <c r="O8" t="b">
        <v>0</v>
      </c>
      <c r="P8" t="s">
        <v>42</v>
      </c>
      <c r="Q8" t="s">
        <v>2042</v>
      </c>
      <c r="R8" t="s">
        <v>2043</v>
      </c>
      <c r="S8" s="4">
        <f>E8/D8</f>
        <v>0.20961538461538462</v>
      </c>
      <c r="T8" s="13">
        <f>E8/G8</f>
        <v>60.555555555555557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 s="9">
        <f t="shared" si="0"/>
        <v>42229.208333333328</v>
      </c>
      <c r="L9">
        <v>1439614800</v>
      </c>
      <c r="M9" s="9">
        <f t="shared" si="1"/>
        <v>42231.208333333328</v>
      </c>
      <c r="N9" t="b">
        <v>0</v>
      </c>
      <c r="O9" t="b">
        <v>0</v>
      </c>
      <c r="P9" t="s">
        <v>33</v>
      </c>
      <c r="Q9" t="s">
        <v>2040</v>
      </c>
      <c r="R9" t="s">
        <v>2041</v>
      </c>
      <c r="S9" s="4">
        <f>E9/D9</f>
        <v>3.2757777777777779</v>
      </c>
      <c r="T9" s="13">
        <f>E9/G9</f>
        <v>64.93832599118943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 s="9">
        <f t="shared" si="0"/>
        <v>40399.208333333336</v>
      </c>
      <c r="L10">
        <v>1281502800</v>
      </c>
      <c r="M10" s="9">
        <f t="shared" si="1"/>
        <v>40401.208333333336</v>
      </c>
      <c r="N10" t="b">
        <v>0</v>
      </c>
      <c r="O10" t="b">
        <v>0</v>
      </c>
      <c r="P10" t="s">
        <v>33</v>
      </c>
      <c r="Q10" t="s">
        <v>2040</v>
      </c>
      <c r="R10" t="s">
        <v>2041</v>
      </c>
      <c r="S10" s="4">
        <f>E10/D10</f>
        <v>0.19932788374205268</v>
      </c>
      <c r="T10" s="13">
        <f>E10/G10</f>
        <v>30.997175141242938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 s="9">
        <f t="shared" si="0"/>
        <v>41536.208333333336</v>
      </c>
      <c r="L11">
        <v>1383804000</v>
      </c>
      <c r="M11" s="9">
        <f t="shared" si="1"/>
        <v>41585.25</v>
      </c>
      <c r="N11" t="b">
        <v>0</v>
      </c>
      <c r="O11" t="b">
        <v>0</v>
      </c>
      <c r="P11" t="s">
        <v>50</v>
      </c>
      <c r="Q11" t="s">
        <v>2036</v>
      </c>
      <c r="R11" t="s">
        <v>2044</v>
      </c>
      <c r="S11" s="4">
        <f>E11/D11</f>
        <v>0.51741935483870971</v>
      </c>
      <c r="T11" s="13">
        <f>E11/G11</f>
        <v>72.909090909090907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 s="9">
        <f t="shared" si="0"/>
        <v>40404.208333333336</v>
      </c>
      <c r="L12">
        <v>1285909200</v>
      </c>
      <c r="M12" s="9">
        <f t="shared" si="1"/>
        <v>40452.208333333336</v>
      </c>
      <c r="N12" t="b">
        <v>0</v>
      </c>
      <c r="O12" t="b">
        <v>0</v>
      </c>
      <c r="P12" t="s">
        <v>53</v>
      </c>
      <c r="Q12" t="s">
        <v>2042</v>
      </c>
      <c r="R12" t="s">
        <v>2045</v>
      </c>
      <c r="S12" s="4">
        <f>E12/D12</f>
        <v>2.6611538461538462</v>
      </c>
      <c r="T12" s="13">
        <f>E12/G12</f>
        <v>62.9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 s="9">
        <f t="shared" si="0"/>
        <v>40442.208333333336</v>
      </c>
      <c r="L13">
        <v>1285563600</v>
      </c>
      <c r="M13" s="9">
        <f t="shared" si="1"/>
        <v>40448.208333333336</v>
      </c>
      <c r="N13" t="b">
        <v>0</v>
      </c>
      <c r="O13" t="b">
        <v>1</v>
      </c>
      <c r="P13" t="s">
        <v>33</v>
      </c>
      <c r="Q13" t="s">
        <v>2040</v>
      </c>
      <c r="R13" t="s">
        <v>2041</v>
      </c>
      <c r="S13" s="4">
        <f>E13/D13</f>
        <v>0.48095238095238096</v>
      </c>
      <c r="T13" s="13">
        <f>E13/G13</f>
        <v>112.22222222222223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 s="9">
        <f t="shared" si="0"/>
        <v>43760.208333333328</v>
      </c>
      <c r="L14">
        <v>1572411600</v>
      </c>
      <c r="M14" s="9">
        <f t="shared" si="1"/>
        <v>43768.208333333328</v>
      </c>
      <c r="N14" t="b">
        <v>0</v>
      </c>
      <c r="O14" t="b">
        <v>0</v>
      </c>
      <c r="P14" t="s">
        <v>53</v>
      </c>
      <c r="Q14" t="s">
        <v>2042</v>
      </c>
      <c r="R14" t="s">
        <v>2045</v>
      </c>
      <c r="S14" s="4">
        <f>E14/D14</f>
        <v>0.89349206349206345</v>
      </c>
      <c r="T14" s="13">
        <f>E14/G14</f>
        <v>102.34545454545454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 s="9">
        <f t="shared" si="0"/>
        <v>42532.208333333328</v>
      </c>
      <c r="L15">
        <v>1466658000</v>
      </c>
      <c r="M15" s="9">
        <f t="shared" si="1"/>
        <v>42544.208333333328</v>
      </c>
      <c r="N15" t="b">
        <v>0</v>
      </c>
      <c r="O15" t="b">
        <v>0</v>
      </c>
      <c r="P15" t="s">
        <v>60</v>
      </c>
      <c r="Q15" t="s">
        <v>2036</v>
      </c>
      <c r="R15" t="s">
        <v>2046</v>
      </c>
      <c r="S15" s="4">
        <f>E15/D15</f>
        <v>2.4511904761904764</v>
      </c>
      <c r="T15" s="13">
        <f>E15/G15</f>
        <v>105.05102040816327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 s="9">
        <f t="shared" si="0"/>
        <v>40974.25</v>
      </c>
      <c r="L16">
        <v>1333342800</v>
      </c>
      <c r="M16" s="9">
        <f t="shared" si="1"/>
        <v>41001.208333333336</v>
      </c>
      <c r="N16" t="b">
        <v>0</v>
      </c>
      <c r="O16" t="b">
        <v>0</v>
      </c>
      <c r="P16" t="s">
        <v>60</v>
      </c>
      <c r="Q16" t="s">
        <v>2036</v>
      </c>
      <c r="R16" t="s">
        <v>2046</v>
      </c>
      <c r="S16" s="4">
        <f>E16/D16</f>
        <v>0.66769503546099296</v>
      </c>
      <c r="T16" s="13">
        <f>E16/G16</f>
        <v>94.144999999999996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 s="9">
        <f t="shared" si="0"/>
        <v>43809.25</v>
      </c>
      <c r="L17">
        <v>1576303200</v>
      </c>
      <c r="M17" s="9">
        <f t="shared" si="1"/>
        <v>43813.25</v>
      </c>
      <c r="N17" t="b">
        <v>0</v>
      </c>
      <c r="O17" t="b">
        <v>0</v>
      </c>
      <c r="P17" t="s">
        <v>65</v>
      </c>
      <c r="Q17" t="s">
        <v>2038</v>
      </c>
      <c r="R17" t="s">
        <v>2047</v>
      </c>
      <c r="S17" s="4">
        <f>E17/D17</f>
        <v>0.47307881773399013</v>
      </c>
      <c r="T17" s="13">
        <f>E17/G17</f>
        <v>84.986725663716811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 s="9">
        <f t="shared" si="0"/>
        <v>41661.25</v>
      </c>
      <c r="L18">
        <v>1392271200</v>
      </c>
      <c r="M18" s="9">
        <f t="shared" si="1"/>
        <v>41683.25</v>
      </c>
      <c r="N18" t="b">
        <v>0</v>
      </c>
      <c r="O18" t="b">
        <v>0</v>
      </c>
      <c r="P18" t="s">
        <v>68</v>
      </c>
      <c r="Q18" t="s">
        <v>2048</v>
      </c>
      <c r="R18" t="s">
        <v>2049</v>
      </c>
      <c r="S18" s="4">
        <f>E18/D18</f>
        <v>6.4947058823529416</v>
      </c>
      <c r="T18" s="13">
        <f>E18/G18</f>
        <v>110.41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 s="9">
        <f t="shared" si="0"/>
        <v>40555.25</v>
      </c>
      <c r="L19">
        <v>1294898400</v>
      </c>
      <c r="M19" s="9">
        <f t="shared" si="1"/>
        <v>40556.25</v>
      </c>
      <c r="N19" t="b">
        <v>0</v>
      </c>
      <c r="O19" t="b">
        <v>0</v>
      </c>
      <c r="P19" t="s">
        <v>71</v>
      </c>
      <c r="Q19" t="s">
        <v>2042</v>
      </c>
      <c r="R19" t="s">
        <v>2050</v>
      </c>
      <c r="S19" s="4">
        <f>E19/D19</f>
        <v>1.5939125295508274</v>
      </c>
      <c r="T19" s="13">
        <f>E19/G19</f>
        <v>107.96236989591674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 s="9">
        <f t="shared" si="0"/>
        <v>43351.208333333328</v>
      </c>
      <c r="L20">
        <v>1537074000</v>
      </c>
      <c r="M20" s="9">
        <f t="shared" si="1"/>
        <v>43359.208333333328</v>
      </c>
      <c r="N20" t="b">
        <v>0</v>
      </c>
      <c r="O20" t="b">
        <v>0</v>
      </c>
      <c r="P20" t="s">
        <v>33</v>
      </c>
      <c r="Q20" t="s">
        <v>2040</v>
      </c>
      <c r="R20" t="s">
        <v>2041</v>
      </c>
      <c r="S20" s="4">
        <f>E20/D20</f>
        <v>0.66912087912087914</v>
      </c>
      <c r="T20" s="13">
        <f>E20/G20</f>
        <v>45.103703703703701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 s="9">
        <f t="shared" si="0"/>
        <v>43528.25</v>
      </c>
      <c r="L21">
        <v>1553490000</v>
      </c>
      <c r="M21" s="9">
        <f t="shared" si="1"/>
        <v>43549.208333333328</v>
      </c>
      <c r="N21" t="b">
        <v>0</v>
      </c>
      <c r="O21" t="b">
        <v>1</v>
      </c>
      <c r="P21" t="s">
        <v>33</v>
      </c>
      <c r="Q21" t="s">
        <v>2040</v>
      </c>
      <c r="R21" t="s">
        <v>2041</v>
      </c>
      <c r="S21" s="4">
        <f>E21/D21</f>
        <v>0.48529600000000001</v>
      </c>
      <c r="T21" s="13">
        <f>E21/G21</f>
        <v>45.001483679525222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 s="9">
        <f t="shared" si="0"/>
        <v>41848.208333333336</v>
      </c>
      <c r="L22">
        <v>1406523600</v>
      </c>
      <c r="M22" s="9">
        <f t="shared" si="1"/>
        <v>41848.208333333336</v>
      </c>
      <c r="N22" t="b">
        <v>0</v>
      </c>
      <c r="O22" t="b">
        <v>0</v>
      </c>
      <c r="P22" t="s">
        <v>53</v>
      </c>
      <c r="Q22" t="s">
        <v>2042</v>
      </c>
      <c r="R22" t="s">
        <v>2045</v>
      </c>
      <c r="S22" s="4">
        <f>E22/D22</f>
        <v>1.1224279210925645</v>
      </c>
      <c r="T22" s="13">
        <f>E22/G22</f>
        <v>105.97134670487107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 s="9">
        <f t="shared" si="0"/>
        <v>40770.208333333336</v>
      </c>
      <c r="L23">
        <v>1316322000</v>
      </c>
      <c r="M23" s="9">
        <f t="shared" si="1"/>
        <v>40804.208333333336</v>
      </c>
      <c r="N23" t="b">
        <v>0</v>
      </c>
      <c r="O23" t="b">
        <v>0</v>
      </c>
      <c r="P23" t="s">
        <v>33</v>
      </c>
      <c r="Q23" t="s">
        <v>2040</v>
      </c>
      <c r="R23" t="s">
        <v>2041</v>
      </c>
      <c r="S23" s="4">
        <f>E23/D23</f>
        <v>0.40992553191489361</v>
      </c>
      <c r="T23" s="13">
        <f>E23/G23</f>
        <v>69.055555555555557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 s="9">
        <f t="shared" si="0"/>
        <v>43193.208333333328</v>
      </c>
      <c r="L24">
        <v>1524027600</v>
      </c>
      <c r="M24" s="9">
        <f t="shared" si="1"/>
        <v>43208.208333333328</v>
      </c>
      <c r="N24" t="b">
        <v>0</v>
      </c>
      <c r="O24" t="b">
        <v>0</v>
      </c>
      <c r="P24" t="s">
        <v>33</v>
      </c>
      <c r="Q24" t="s">
        <v>2040</v>
      </c>
      <c r="R24" t="s">
        <v>2041</v>
      </c>
      <c r="S24" s="4">
        <f>E24/D24</f>
        <v>1.2807106598984772</v>
      </c>
      <c r="T24" s="13">
        <f>E24/G24</f>
        <v>85.044943820224717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 s="9">
        <f t="shared" si="0"/>
        <v>43510.25</v>
      </c>
      <c r="L25">
        <v>1554699600</v>
      </c>
      <c r="M25" s="9">
        <f t="shared" si="1"/>
        <v>43563.208333333328</v>
      </c>
      <c r="N25" t="b">
        <v>0</v>
      </c>
      <c r="O25" t="b">
        <v>0</v>
      </c>
      <c r="P25" t="s">
        <v>42</v>
      </c>
      <c r="Q25" t="s">
        <v>2042</v>
      </c>
      <c r="R25" t="s">
        <v>2043</v>
      </c>
      <c r="S25" s="4">
        <f>E25/D25</f>
        <v>3.3204444444444445</v>
      </c>
      <c r="T25" s="13">
        <f>E25/G25</f>
        <v>105.22535211267606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 s="9">
        <f t="shared" si="0"/>
        <v>41811.208333333336</v>
      </c>
      <c r="L26">
        <v>1403499600</v>
      </c>
      <c r="M26" s="9">
        <f t="shared" si="1"/>
        <v>41813.208333333336</v>
      </c>
      <c r="N26" t="b">
        <v>0</v>
      </c>
      <c r="O26" t="b">
        <v>0</v>
      </c>
      <c r="P26" t="s">
        <v>65</v>
      </c>
      <c r="Q26" t="s">
        <v>2038</v>
      </c>
      <c r="R26" t="s">
        <v>2047</v>
      </c>
      <c r="S26" s="4">
        <f>E26/D26</f>
        <v>1.1283225108225108</v>
      </c>
      <c r="T26" s="13">
        <f>E26/G26</f>
        <v>39.003741114852225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 s="9">
        <f t="shared" si="0"/>
        <v>40681.208333333336</v>
      </c>
      <c r="L27">
        <v>1307422800</v>
      </c>
      <c r="M27" s="9">
        <f t="shared" si="1"/>
        <v>40701.208333333336</v>
      </c>
      <c r="N27" t="b">
        <v>0</v>
      </c>
      <c r="O27" t="b">
        <v>1</v>
      </c>
      <c r="P27" t="s">
        <v>89</v>
      </c>
      <c r="Q27" t="s">
        <v>2051</v>
      </c>
      <c r="R27" t="s">
        <v>2052</v>
      </c>
      <c r="S27" s="4">
        <f>E27/D27</f>
        <v>2.1643636363636363</v>
      </c>
      <c r="T27" s="13">
        <f>E27/G27</f>
        <v>73.030674846625772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 s="9">
        <f t="shared" si="0"/>
        <v>43312.208333333328</v>
      </c>
      <c r="L28">
        <v>1535346000</v>
      </c>
      <c r="M28" s="9">
        <f t="shared" si="1"/>
        <v>43339.208333333328</v>
      </c>
      <c r="N28" t="b">
        <v>0</v>
      </c>
      <c r="O28" t="b">
        <v>0</v>
      </c>
      <c r="P28" t="s">
        <v>33</v>
      </c>
      <c r="Q28" t="s">
        <v>2040</v>
      </c>
      <c r="R28" t="s">
        <v>2041</v>
      </c>
      <c r="S28" s="4">
        <f>E28/D28</f>
        <v>0.4819906976744186</v>
      </c>
      <c r="T28" s="13">
        <f>E28/G28</f>
        <v>35.009459459459457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 s="9">
        <f t="shared" si="0"/>
        <v>42280.208333333328</v>
      </c>
      <c r="L29">
        <v>1444539600</v>
      </c>
      <c r="M29" s="9">
        <f t="shared" si="1"/>
        <v>42288.208333333328</v>
      </c>
      <c r="N29" t="b">
        <v>0</v>
      </c>
      <c r="O29" t="b">
        <v>0</v>
      </c>
      <c r="P29" t="s">
        <v>23</v>
      </c>
      <c r="Q29" t="s">
        <v>2036</v>
      </c>
      <c r="R29" t="s">
        <v>2037</v>
      </c>
      <c r="S29" s="4">
        <f>E29/D29</f>
        <v>0.79949999999999999</v>
      </c>
      <c r="T29" s="13">
        <f>E29/G29</f>
        <v>106.6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 s="9">
        <f t="shared" si="0"/>
        <v>40218.25</v>
      </c>
      <c r="L30">
        <v>1267682400</v>
      </c>
      <c r="M30" s="9">
        <f t="shared" si="1"/>
        <v>40241.25</v>
      </c>
      <c r="N30" t="b">
        <v>0</v>
      </c>
      <c r="O30" t="b">
        <v>1</v>
      </c>
      <c r="P30" t="s">
        <v>33</v>
      </c>
      <c r="Q30" t="s">
        <v>2040</v>
      </c>
      <c r="R30" t="s">
        <v>2041</v>
      </c>
      <c r="S30" s="4">
        <f>E30/D30</f>
        <v>1.0522553516819573</v>
      </c>
      <c r="T30" s="13">
        <f>E30/G30</f>
        <v>61.997747747747745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 s="9">
        <f t="shared" si="0"/>
        <v>43301.208333333328</v>
      </c>
      <c r="L31">
        <v>1535518800</v>
      </c>
      <c r="M31" s="9">
        <f t="shared" si="1"/>
        <v>43341.208333333328</v>
      </c>
      <c r="N31" t="b">
        <v>0</v>
      </c>
      <c r="O31" t="b">
        <v>0</v>
      </c>
      <c r="P31" t="s">
        <v>100</v>
      </c>
      <c r="Q31" t="s">
        <v>2042</v>
      </c>
      <c r="R31" t="s">
        <v>2053</v>
      </c>
      <c r="S31" s="4">
        <f>E31/D31</f>
        <v>3.2889978213507627</v>
      </c>
      <c r="T31" s="13">
        <f>E31/G31</f>
        <v>94.000622665006233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 s="9">
        <f t="shared" si="0"/>
        <v>43609.208333333328</v>
      </c>
      <c r="L32">
        <v>1559106000</v>
      </c>
      <c r="M32" s="9">
        <f t="shared" si="1"/>
        <v>43614.208333333328</v>
      </c>
      <c r="N32" t="b">
        <v>0</v>
      </c>
      <c r="O32" t="b">
        <v>0</v>
      </c>
      <c r="P32" t="s">
        <v>71</v>
      </c>
      <c r="Q32" t="s">
        <v>2042</v>
      </c>
      <c r="R32" t="s">
        <v>2050</v>
      </c>
      <c r="S32" s="4">
        <f>E32/D32</f>
        <v>1.606111111111111</v>
      </c>
      <c r="T32" s="13">
        <f>E32/G32</f>
        <v>112.05426356589147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 s="9">
        <f t="shared" si="0"/>
        <v>42374.25</v>
      </c>
      <c r="L33">
        <v>1454392800</v>
      </c>
      <c r="M33" s="9">
        <f t="shared" si="1"/>
        <v>42402.25</v>
      </c>
      <c r="N33" t="b">
        <v>0</v>
      </c>
      <c r="O33" t="b">
        <v>0</v>
      </c>
      <c r="P33" t="s">
        <v>89</v>
      </c>
      <c r="Q33" t="s">
        <v>2051</v>
      </c>
      <c r="R33" t="s">
        <v>2052</v>
      </c>
      <c r="S33" s="4">
        <f>E33/D33</f>
        <v>3.1</v>
      </c>
      <c r="T33" s="13">
        <f>E33/G33</f>
        <v>48.008849557522126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 s="9">
        <f t="shared" si="0"/>
        <v>43110.25</v>
      </c>
      <c r="L34">
        <v>1517896800</v>
      </c>
      <c r="M34" s="9">
        <f t="shared" si="1"/>
        <v>43137.25</v>
      </c>
      <c r="N34" t="b">
        <v>0</v>
      </c>
      <c r="O34" t="b">
        <v>0</v>
      </c>
      <c r="P34" t="s">
        <v>42</v>
      </c>
      <c r="Q34" t="s">
        <v>2042</v>
      </c>
      <c r="R34" t="s">
        <v>2043</v>
      </c>
      <c r="S34" s="4">
        <f>E34/D34</f>
        <v>0.86807920792079207</v>
      </c>
      <c r="T34" s="13">
        <f>E34/G34</f>
        <v>38.004334633723452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 s="9">
        <f t="shared" si="0"/>
        <v>41917.208333333336</v>
      </c>
      <c r="L35">
        <v>1415685600</v>
      </c>
      <c r="M35" s="9">
        <f t="shared" si="1"/>
        <v>41954.25</v>
      </c>
      <c r="N35" t="b">
        <v>0</v>
      </c>
      <c r="O35" t="b">
        <v>0</v>
      </c>
      <c r="P35" t="s">
        <v>33</v>
      </c>
      <c r="Q35" t="s">
        <v>2040</v>
      </c>
      <c r="R35" t="s">
        <v>2041</v>
      </c>
      <c r="S35" s="4">
        <f>E35/D35</f>
        <v>3.7782071713147412</v>
      </c>
      <c r="T35" s="13">
        <f>E35/G35</f>
        <v>35.000184535892231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 s="9">
        <f t="shared" si="0"/>
        <v>42817.208333333328</v>
      </c>
      <c r="L36">
        <v>1490677200</v>
      </c>
      <c r="M36" s="9">
        <f t="shared" si="1"/>
        <v>42822.208333333328</v>
      </c>
      <c r="N36" t="b">
        <v>0</v>
      </c>
      <c r="O36" t="b">
        <v>0</v>
      </c>
      <c r="P36" t="s">
        <v>42</v>
      </c>
      <c r="Q36" t="s">
        <v>2042</v>
      </c>
      <c r="R36" t="s">
        <v>2043</v>
      </c>
      <c r="S36" s="4">
        <f>E36/D36</f>
        <v>1.5080645161290323</v>
      </c>
      <c r="T36" s="13">
        <f>E36/G36</f>
        <v>85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 s="9">
        <f t="shared" si="0"/>
        <v>43484.25</v>
      </c>
      <c r="L37">
        <v>1551506400</v>
      </c>
      <c r="M37" s="9">
        <f t="shared" si="1"/>
        <v>43526.25</v>
      </c>
      <c r="N37" t="b">
        <v>0</v>
      </c>
      <c r="O37" t="b">
        <v>1</v>
      </c>
      <c r="P37" t="s">
        <v>53</v>
      </c>
      <c r="Q37" t="s">
        <v>2042</v>
      </c>
      <c r="R37" t="s">
        <v>2045</v>
      </c>
      <c r="S37" s="4">
        <f>E37/D37</f>
        <v>1.5030119521912351</v>
      </c>
      <c r="T37" s="13">
        <f>E37/G37</f>
        <v>95.993893129770996</v>
      </c>
    </row>
    <row r="38" spans="1:20" x14ac:dyDescent="0.25">
      <c r="A38">
        <v>36</v>
      </c>
      <c r="B38" t="s">
        <v>115</v>
      </c>
      <c r="C38" s="3" t="s">
        <v>116</v>
      </c>
      <c r="D38" s="15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 s="9">
        <f t="shared" si="0"/>
        <v>40600.25</v>
      </c>
      <c r="L38">
        <v>1300856400</v>
      </c>
      <c r="M38" s="9">
        <f t="shared" si="1"/>
        <v>40625.208333333336</v>
      </c>
      <c r="N38" t="b">
        <v>0</v>
      </c>
      <c r="O38" t="b">
        <v>0</v>
      </c>
      <c r="P38" t="s">
        <v>33</v>
      </c>
      <c r="Q38" t="s">
        <v>2040</v>
      </c>
      <c r="R38" t="s">
        <v>2041</v>
      </c>
      <c r="S38" s="4">
        <f>E38/D38</f>
        <v>1.572857142857143</v>
      </c>
      <c r="T38" s="13">
        <f>E38/G38</f>
        <v>68.8125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 s="9">
        <f t="shared" si="0"/>
        <v>43744.208333333328</v>
      </c>
      <c r="L39">
        <v>1573192800</v>
      </c>
      <c r="M39" s="9">
        <f t="shared" si="1"/>
        <v>43777.25</v>
      </c>
      <c r="N39" t="b">
        <v>0</v>
      </c>
      <c r="O39" t="b">
        <v>1</v>
      </c>
      <c r="P39" t="s">
        <v>119</v>
      </c>
      <c r="Q39" t="s">
        <v>2048</v>
      </c>
      <c r="R39" t="s">
        <v>2054</v>
      </c>
      <c r="S39" s="4">
        <f>E39/D39</f>
        <v>1.3998765432098765</v>
      </c>
      <c r="T39" s="13">
        <f>E39/G39</f>
        <v>105.97196261682242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 s="9">
        <f t="shared" si="0"/>
        <v>40469.208333333336</v>
      </c>
      <c r="L40">
        <v>1287810000</v>
      </c>
      <c r="M40" s="9">
        <f t="shared" si="1"/>
        <v>40474.208333333336</v>
      </c>
      <c r="N40" t="b">
        <v>0</v>
      </c>
      <c r="O40" t="b">
        <v>0</v>
      </c>
      <c r="P40" t="s">
        <v>122</v>
      </c>
      <c r="Q40" t="s">
        <v>2055</v>
      </c>
      <c r="R40" t="s">
        <v>2056</v>
      </c>
      <c r="S40" s="4">
        <f>E40/D40</f>
        <v>3.2532258064516131</v>
      </c>
      <c r="T40" s="13">
        <f>E40/G40</f>
        <v>75.261194029850742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 s="9">
        <f t="shared" si="0"/>
        <v>41330.25</v>
      </c>
      <c r="L41">
        <v>1362978000</v>
      </c>
      <c r="M41" s="9">
        <f t="shared" si="1"/>
        <v>41344.208333333336</v>
      </c>
      <c r="N41" t="b">
        <v>0</v>
      </c>
      <c r="O41" t="b">
        <v>0</v>
      </c>
      <c r="P41" t="s">
        <v>33</v>
      </c>
      <c r="Q41" t="s">
        <v>2040</v>
      </c>
      <c r="R41" t="s">
        <v>2041</v>
      </c>
      <c r="S41" s="4">
        <f>E41/D41</f>
        <v>0.50777777777777777</v>
      </c>
      <c r="T41" s="13">
        <f>E41/G41</f>
        <v>57.125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 s="9">
        <f t="shared" si="0"/>
        <v>40334.208333333336</v>
      </c>
      <c r="L42">
        <v>1277355600</v>
      </c>
      <c r="M42" s="9">
        <f t="shared" si="1"/>
        <v>40353.208333333336</v>
      </c>
      <c r="N42" t="b">
        <v>0</v>
      </c>
      <c r="O42" t="b">
        <v>1</v>
      </c>
      <c r="P42" t="s">
        <v>65</v>
      </c>
      <c r="Q42" t="s">
        <v>2038</v>
      </c>
      <c r="R42" t="s">
        <v>2047</v>
      </c>
      <c r="S42" s="4">
        <f>E42/D42</f>
        <v>1.6906818181818182</v>
      </c>
      <c r="T42" s="13">
        <f>E42/G42</f>
        <v>75.141414141414145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 s="9">
        <f t="shared" si="0"/>
        <v>41156.208333333336</v>
      </c>
      <c r="L43">
        <v>1348981200</v>
      </c>
      <c r="M43" s="9">
        <f t="shared" si="1"/>
        <v>41182.208333333336</v>
      </c>
      <c r="N43" t="b">
        <v>0</v>
      </c>
      <c r="O43" t="b">
        <v>1</v>
      </c>
      <c r="P43" t="s">
        <v>23</v>
      </c>
      <c r="Q43" t="s">
        <v>2036</v>
      </c>
      <c r="R43" t="s">
        <v>2037</v>
      </c>
      <c r="S43" s="4">
        <f>E43/D43</f>
        <v>2.1292857142857144</v>
      </c>
      <c r="T43" s="13">
        <f>E43/G43</f>
        <v>107.42342342342343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 s="9">
        <f t="shared" si="0"/>
        <v>40728.208333333336</v>
      </c>
      <c r="L44">
        <v>1310533200</v>
      </c>
      <c r="M44" s="9">
        <f t="shared" si="1"/>
        <v>40737.208333333336</v>
      </c>
      <c r="N44" t="b">
        <v>0</v>
      </c>
      <c r="O44" t="b">
        <v>0</v>
      </c>
      <c r="P44" t="s">
        <v>17</v>
      </c>
      <c r="Q44" t="s">
        <v>2034</v>
      </c>
      <c r="R44" t="s">
        <v>2035</v>
      </c>
      <c r="S44" s="4">
        <f>E44/D44</f>
        <v>4.4394444444444447</v>
      </c>
      <c r="T44" s="13">
        <f>E44/G44</f>
        <v>35.995495495495497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 s="9">
        <f t="shared" si="0"/>
        <v>41844.208333333336</v>
      </c>
      <c r="L45">
        <v>1407560400</v>
      </c>
      <c r="M45" s="9">
        <f t="shared" si="1"/>
        <v>41860.208333333336</v>
      </c>
      <c r="N45" t="b">
        <v>0</v>
      </c>
      <c r="O45" t="b">
        <v>0</v>
      </c>
      <c r="P45" t="s">
        <v>133</v>
      </c>
      <c r="Q45" t="s">
        <v>2048</v>
      </c>
      <c r="R45" t="s">
        <v>2057</v>
      </c>
      <c r="S45" s="4">
        <f>E45/D45</f>
        <v>1.859390243902439</v>
      </c>
      <c r="T45" s="13">
        <f>E45/G45</f>
        <v>26.998873148744366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 s="9">
        <f t="shared" si="0"/>
        <v>43541.208333333328</v>
      </c>
      <c r="L46">
        <v>1552885200</v>
      </c>
      <c r="M46" s="9">
        <f t="shared" si="1"/>
        <v>43542.208333333328</v>
      </c>
      <c r="N46" t="b">
        <v>0</v>
      </c>
      <c r="O46" t="b">
        <v>0</v>
      </c>
      <c r="P46" t="s">
        <v>119</v>
      </c>
      <c r="Q46" t="s">
        <v>2048</v>
      </c>
      <c r="R46" t="s">
        <v>2054</v>
      </c>
      <c r="S46" s="4">
        <f>E46/D46</f>
        <v>6.5881249999999998</v>
      </c>
      <c r="T46" s="13">
        <f>E46/G46</f>
        <v>107.56122448979592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 s="9">
        <f t="shared" si="0"/>
        <v>42676.208333333328</v>
      </c>
      <c r="L47">
        <v>1479362400</v>
      </c>
      <c r="M47" s="9">
        <f t="shared" si="1"/>
        <v>42691.25</v>
      </c>
      <c r="N47" t="b">
        <v>0</v>
      </c>
      <c r="O47" t="b">
        <v>1</v>
      </c>
      <c r="P47" t="s">
        <v>33</v>
      </c>
      <c r="Q47" t="s">
        <v>2040</v>
      </c>
      <c r="R47" t="s">
        <v>2041</v>
      </c>
      <c r="S47" s="4">
        <f>E47/D47</f>
        <v>0.4768421052631579</v>
      </c>
      <c r="T47" s="13">
        <f>E47/G47</f>
        <v>94.375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 s="9">
        <f t="shared" si="0"/>
        <v>40367.208333333336</v>
      </c>
      <c r="L48">
        <v>1280552400</v>
      </c>
      <c r="M48" s="9">
        <f t="shared" si="1"/>
        <v>40390.208333333336</v>
      </c>
      <c r="N48" t="b">
        <v>0</v>
      </c>
      <c r="O48" t="b">
        <v>0</v>
      </c>
      <c r="P48" t="s">
        <v>23</v>
      </c>
      <c r="Q48" t="s">
        <v>2036</v>
      </c>
      <c r="R48" t="s">
        <v>2037</v>
      </c>
      <c r="S48" s="4">
        <f>E48/D48</f>
        <v>1.1478378378378378</v>
      </c>
      <c r="T48" s="13">
        <f>E48/G48</f>
        <v>46.163043478260867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 s="9">
        <f t="shared" si="0"/>
        <v>41727.208333333336</v>
      </c>
      <c r="L49">
        <v>1398661200</v>
      </c>
      <c r="M49" s="9">
        <f t="shared" si="1"/>
        <v>41757.208333333336</v>
      </c>
      <c r="N49" t="b">
        <v>0</v>
      </c>
      <c r="O49" t="b">
        <v>0</v>
      </c>
      <c r="P49" t="s">
        <v>33</v>
      </c>
      <c r="Q49" t="s">
        <v>2040</v>
      </c>
      <c r="R49" t="s">
        <v>2041</v>
      </c>
      <c r="S49" s="4">
        <f>E49/D49</f>
        <v>4.7526666666666664</v>
      </c>
      <c r="T49" s="13">
        <f>E49/G49</f>
        <v>47.845637583892618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 s="9">
        <f t="shared" si="0"/>
        <v>42180.208333333328</v>
      </c>
      <c r="L50">
        <v>1436245200</v>
      </c>
      <c r="M50" s="9">
        <f t="shared" si="1"/>
        <v>42192.208333333328</v>
      </c>
      <c r="N50" t="b">
        <v>0</v>
      </c>
      <c r="O50" t="b">
        <v>0</v>
      </c>
      <c r="P50" t="s">
        <v>33</v>
      </c>
      <c r="Q50" t="s">
        <v>2040</v>
      </c>
      <c r="R50" t="s">
        <v>2041</v>
      </c>
      <c r="S50" s="4">
        <f>E50/D50</f>
        <v>3.86972972972973</v>
      </c>
      <c r="T50" s="13">
        <f>E50/G50</f>
        <v>53.007815713698065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 s="9">
        <f t="shared" si="0"/>
        <v>43758.208333333328</v>
      </c>
      <c r="L51">
        <v>1575439200</v>
      </c>
      <c r="M51" s="9">
        <f t="shared" si="1"/>
        <v>43803.25</v>
      </c>
      <c r="N51" t="b">
        <v>0</v>
      </c>
      <c r="O51" t="b">
        <v>0</v>
      </c>
      <c r="P51" t="s">
        <v>23</v>
      </c>
      <c r="Q51" t="s">
        <v>2036</v>
      </c>
      <c r="R51" t="s">
        <v>2037</v>
      </c>
      <c r="S51" s="4">
        <f>E51/D51</f>
        <v>1.89625</v>
      </c>
      <c r="T51" s="13">
        <f>E51/G51</f>
        <v>45.059405940594061</v>
      </c>
    </row>
    <row r="52" spans="1:20" ht="31.5" x14ac:dyDescent="0.25">
      <c r="A52">
        <v>50</v>
      </c>
      <c r="B52" t="s">
        <v>146</v>
      </c>
      <c r="C52" s="3" t="s">
        <v>147</v>
      </c>
      <c r="D52" s="15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 s="9">
        <f t="shared" si="0"/>
        <v>41487.208333333336</v>
      </c>
      <c r="L52">
        <v>1377752400</v>
      </c>
      <c r="M52" s="9">
        <f t="shared" si="1"/>
        <v>41515.208333333336</v>
      </c>
      <c r="N52" t="b">
        <v>0</v>
      </c>
      <c r="O52" t="b">
        <v>0</v>
      </c>
      <c r="P52" t="s">
        <v>148</v>
      </c>
      <c r="Q52" t="s">
        <v>2036</v>
      </c>
      <c r="R52" t="s">
        <v>2058</v>
      </c>
      <c r="S52" s="4">
        <f>E52/D52</f>
        <v>0.02</v>
      </c>
      <c r="T52" s="13">
        <f>E52/G52</f>
        <v>2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 s="9">
        <f t="shared" si="0"/>
        <v>40995.208333333336</v>
      </c>
      <c r="L53">
        <v>1334206800</v>
      </c>
      <c r="M53" s="9">
        <f t="shared" si="1"/>
        <v>41011.208333333336</v>
      </c>
      <c r="N53" t="b">
        <v>0</v>
      </c>
      <c r="O53" t="b">
        <v>1</v>
      </c>
      <c r="P53" t="s">
        <v>65</v>
      </c>
      <c r="Q53" t="s">
        <v>2038</v>
      </c>
      <c r="R53" t="s">
        <v>2047</v>
      </c>
      <c r="S53" s="4">
        <f>E53/D53</f>
        <v>0.91867805186590767</v>
      </c>
      <c r="T53" s="13">
        <f>E53/G53</f>
        <v>99.006816632583508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 s="9">
        <f t="shared" si="0"/>
        <v>40436.208333333336</v>
      </c>
      <c r="L54">
        <v>1284872400</v>
      </c>
      <c r="M54" s="9">
        <f t="shared" si="1"/>
        <v>40440.208333333336</v>
      </c>
      <c r="N54" t="b">
        <v>0</v>
      </c>
      <c r="O54" t="b">
        <v>0</v>
      </c>
      <c r="P54" t="s">
        <v>33</v>
      </c>
      <c r="Q54" t="s">
        <v>2040</v>
      </c>
      <c r="R54" t="s">
        <v>2041</v>
      </c>
      <c r="S54" s="4">
        <f>E54/D54</f>
        <v>0.34152777777777776</v>
      </c>
      <c r="T54" s="13">
        <f>E54/G54</f>
        <v>32.786666666666669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 s="9">
        <f t="shared" si="0"/>
        <v>41779.208333333336</v>
      </c>
      <c r="L55">
        <v>1403931600</v>
      </c>
      <c r="M55" s="9">
        <f t="shared" si="1"/>
        <v>41818.208333333336</v>
      </c>
      <c r="N55" t="b">
        <v>0</v>
      </c>
      <c r="O55" t="b">
        <v>0</v>
      </c>
      <c r="P55" t="s">
        <v>53</v>
      </c>
      <c r="Q55" t="s">
        <v>2042</v>
      </c>
      <c r="R55" t="s">
        <v>2045</v>
      </c>
      <c r="S55" s="4">
        <f>E55/D55</f>
        <v>1.4040909090909091</v>
      </c>
      <c r="T55" s="13">
        <f>E55/G55</f>
        <v>59.119617224880386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 s="9">
        <f t="shared" si="0"/>
        <v>43170.25</v>
      </c>
      <c r="L56">
        <v>1521262800</v>
      </c>
      <c r="M56" s="9">
        <f t="shared" si="1"/>
        <v>43176.208333333328</v>
      </c>
      <c r="N56" t="b">
        <v>0</v>
      </c>
      <c r="O56" t="b">
        <v>0</v>
      </c>
      <c r="P56" t="s">
        <v>65</v>
      </c>
      <c r="Q56" t="s">
        <v>2038</v>
      </c>
      <c r="R56" t="s">
        <v>2047</v>
      </c>
      <c r="S56" s="4">
        <f>E56/D56</f>
        <v>0.89866666666666661</v>
      </c>
      <c r="T56" s="13">
        <f>E56/G56</f>
        <v>44.93333333333333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 s="9">
        <f t="shared" si="0"/>
        <v>43311.208333333328</v>
      </c>
      <c r="L57">
        <v>1533358800</v>
      </c>
      <c r="M57" s="9">
        <f t="shared" si="1"/>
        <v>43316.208333333328</v>
      </c>
      <c r="N57" t="b">
        <v>0</v>
      </c>
      <c r="O57" t="b">
        <v>0</v>
      </c>
      <c r="P57" t="s">
        <v>159</v>
      </c>
      <c r="Q57" t="s">
        <v>2036</v>
      </c>
      <c r="R57" t="s">
        <v>2059</v>
      </c>
      <c r="S57" s="4">
        <f>E57/D57</f>
        <v>1.7796969696969698</v>
      </c>
      <c r="T57" s="13">
        <f>E57/G57</f>
        <v>89.664122137404576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 s="9">
        <f t="shared" si="0"/>
        <v>42014.25</v>
      </c>
      <c r="L58">
        <v>1421474400</v>
      </c>
      <c r="M58" s="9">
        <f t="shared" si="1"/>
        <v>42021.25</v>
      </c>
      <c r="N58" t="b">
        <v>0</v>
      </c>
      <c r="O58" t="b">
        <v>0</v>
      </c>
      <c r="P58" t="s">
        <v>65</v>
      </c>
      <c r="Q58" t="s">
        <v>2038</v>
      </c>
      <c r="R58" t="s">
        <v>2047</v>
      </c>
      <c r="S58" s="4">
        <f>E58/D58</f>
        <v>1.436625</v>
      </c>
      <c r="T58" s="13">
        <f>E58/G58</f>
        <v>70.079268292682926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 s="9">
        <f t="shared" si="0"/>
        <v>42979.208333333328</v>
      </c>
      <c r="L59">
        <v>1505278800</v>
      </c>
      <c r="M59" s="9">
        <f t="shared" si="1"/>
        <v>42991.208333333328</v>
      </c>
      <c r="N59" t="b">
        <v>0</v>
      </c>
      <c r="O59" t="b">
        <v>0</v>
      </c>
      <c r="P59" t="s">
        <v>89</v>
      </c>
      <c r="Q59" t="s">
        <v>2051</v>
      </c>
      <c r="R59" t="s">
        <v>2052</v>
      </c>
      <c r="S59" s="4">
        <f>E59/D59</f>
        <v>2.1527586206896552</v>
      </c>
      <c r="T59" s="13">
        <f>E59/G59</f>
        <v>31.059701492537314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 s="9">
        <f t="shared" si="0"/>
        <v>42268.208333333328</v>
      </c>
      <c r="L60">
        <v>1443934800</v>
      </c>
      <c r="M60" s="9">
        <f t="shared" si="1"/>
        <v>42281.208333333328</v>
      </c>
      <c r="N60" t="b">
        <v>0</v>
      </c>
      <c r="O60" t="b">
        <v>0</v>
      </c>
      <c r="P60" t="s">
        <v>33</v>
      </c>
      <c r="Q60" t="s">
        <v>2040</v>
      </c>
      <c r="R60" t="s">
        <v>2041</v>
      </c>
      <c r="S60" s="4">
        <f>E60/D60</f>
        <v>2.2711111111111113</v>
      </c>
      <c r="T60" s="13">
        <f>E60/G60</f>
        <v>29.061611374407583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 s="9">
        <f t="shared" si="0"/>
        <v>42898.208333333328</v>
      </c>
      <c r="L61">
        <v>1498539600</v>
      </c>
      <c r="M61" s="9">
        <f t="shared" si="1"/>
        <v>42913.208333333328</v>
      </c>
      <c r="N61" t="b">
        <v>0</v>
      </c>
      <c r="O61" t="b">
        <v>1</v>
      </c>
      <c r="P61" t="s">
        <v>33</v>
      </c>
      <c r="Q61" t="s">
        <v>2040</v>
      </c>
      <c r="R61" t="s">
        <v>2041</v>
      </c>
      <c r="S61" s="4">
        <f>E61/D61</f>
        <v>2.7507142857142859</v>
      </c>
      <c r="T61" s="13">
        <f>E61/G61</f>
        <v>30.0859375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 s="9">
        <f t="shared" si="0"/>
        <v>41107.208333333336</v>
      </c>
      <c r="L62">
        <v>1342760400</v>
      </c>
      <c r="M62" s="9">
        <f t="shared" si="1"/>
        <v>41110.208333333336</v>
      </c>
      <c r="N62" t="b">
        <v>0</v>
      </c>
      <c r="O62" t="b">
        <v>0</v>
      </c>
      <c r="P62" t="s">
        <v>33</v>
      </c>
      <c r="Q62" t="s">
        <v>2040</v>
      </c>
      <c r="R62" t="s">
        <v>2041</v>
      </c>
      <c r="S62" s="4">
        <f>E62/D62</f>
        <v>1.4437048832271762</v>
      </c>
      <c r="T62" s="13">
        <f>E62/G62</f>
        <v>84.998125000000002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 s="9">
        <f t="shared" si="0"/>
        <v>40595.25</v>
      </c>
      <c r="L63">
        <v>1301720400</v>
      </c>
      <c r="M63" s="9">
        <f t="shared" si="1"/>
        <v>40635.208333333336</v>
      </c>
      <c r="N63" t="b">
        <v>0</v>
      </c>
      <c r="O63" t="b">
        <v>0</v>
      </c>
      <c r="P63" t="s">
        <v>33</v>
      </c>
      <c r="Q63" t="s">
        <v>2040</v>
      </c>
      <c r="R63" t="s">
        <v>2041</v>
      </c>
      <c r="S63" s="4">
        <f>E63/D63</f>
        <v>0.92745983935742971</v>
      </c>
      <c r="T63" s="13">
        <f>E63/G63</f>
        <v>82.001775410563695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 s="9">
        <f t="shared" si="0"/>
        <v>42160.208333333328</v>
      </c>
      <c r="L64">
        <v>1433566800</v>
      </c>
      <c r="M64" s="9">
        <f t="shared" si="1"/>
        <v>42161.208333333328</v>
      </c>
      <c r="N64" t="b">
        <v>0</v>
      </c>
      <c r="O64" t="b">
        <v>0</v>
      </c>
      <c r="P64" t="s">
        <v>28</v>
      </c>
      <c r="Q64" t="s">
        <v>2038</v>
      </c>
      <c r="R64" t="s">
        <v>2039</v>
      </c>
      <c r="S64" s="4">
        <f>E64/D64</f>
        <v>7.226</v>
      </c>
      <c r="T64" s="13">
        <f>E64/G64</f>
        <v>58.040160642570278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 s="9">
        <f t="shared" si="0"/>
        <v>42853.208333333328</v>
      </c>
      <c r="L65">
        <v>1493874000</v>
      </c>
      <c r="M65" s="9">
        <f t="shared" si="1"/>
        <v>42859.208333333328</v>
      </c>
      <c r="N65" t="b">
        <v>0</v>
      </c>
      <c r="O65" t="b">
        <v>0</v>
      </c>
      <c r="P65" t="s">
        <v>33</v>
      </c>
      <c r="Q65" t="s">
        <v>2040</v>
      </c>
      <c r="R65" t="s">
        <v>2041</v>
      </c>
      <c r="S65" s="4">
        <f>E65/D65</f>
        <v>0.11851063829787234</v>
      </c>
      <c r="T65" s="13">
        <f>E65/G65</f>
        <v>111.4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 s="9">
        <f t="shared" si="0"/>
        <v>43283.208333333328</v>
      </c>
      <c r="L66">
        <v>1531803600</v>
      </c>
      <c r="M66" s="9">
        <f t="shared" si="1"/>
        <v>43298.208333333328</v>
      </c>
      <c r="N66" t="b">
        <v>0</v>
      </c>
      <c r="O66" t="b">
        <v>1</v>
      </c>
      <c r="P66" t="s">
        <v>28</v>
      </c>
      <c r="Q66" t="s">
        <v>2038</v>
      </c>
      <c r="R66" t="s">
        <v>2039</v>
      </c>
      <c r="S66" s="4">
        <f>E66/D66</f>
        <v>0.97642857142857142</v>
      </c>
      <c r="T66" s="13">
        <f>E66/G66</f>
        <v>71.94736842105263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 s="9">
        <f t="shared" ref="K67:K130" si="2">(((J67/60)/60)/24)+DATE(1970,1,1)</f>
        <v>40570.25</v>
      </c>
      <c r="L67">
        <v>1296712800</v>
      </c>
      <c r="M67" s="9">
        <f t="shared" ref="M67:M130" si="3">(((L67/60)/60)/24)+DATE(1970,1,1)</f>
        <v>40577.25</v>
      </c>
      <c r="N67" t="b">
        <v>0</v>
      </c>
      <c r="O67" t="b">
        <v>0</v>
      </c>
      <c r="P67" t="s">
        <v>33</v>
      </c>
      <c r="Q67" t="s">
        <v>2040</v>
      </c>
      <c r="R67" t="s">
        <v>2041</v>
      </c>
      <c r="S67" s="4">
        <f>E67/D67</f>
        <v>2.3614754098360655</v>
      </c>
      <c r="T67" s="13">
        <f>E67/G67</f>
        <v>61.038135593220339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 s="9">
        <f t="shared" si="2"/>
        <v>42102.208333333328</v>
      </c>
      <c r="L68">
        <v>1428901200</v>
      </c>
      <c r="M68" s="9">
        <f t="shared" si="3"/>
        <v>42107.208333333328</v>
      </c>
      <c r="N68" t="b">
        <v>0</v>
      </c>
      <c r="O68" t="b">
        <v>1</v>
      </c>
      <c r="P68" t="s">
        <v>33</v>
      </c>
      <c r="Q68" t="s">
        <v>2040</v>
      </c>
      <c r="R68" t="s">
        <v>2041</v>
      </c>
      <c r="S68" s="4">
        <f>E68/D68</f>
        <v>0.45068965517241377</v>
      </c>
      <c r="T68" s="13">
        <f>E68/G68</f>
        <v>108.91666666666667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 s="9">
        <f t="shared" si="2"/>
        <v>40203.25</v>
      </c>
      <c r="L69">
        <v>1264831200</v>
      </c>
      <c r="M69" s="9">
        <f t="shared" si="3"/>
        <v>40208.25</v>
      </c>
      <c r="N69" t="b">
        <v>0</v>
      </c>
      <c r="O69" t="b">
        <v>1</v>
      </c>
      <c r="P69" t="s">
        <v>65</v>
      </c>
      <c r="Q69" t="s">
        <v>2038</v>
      </c>
      <c r="R69" t="s">
        <v>2047</v>
      </c>
      <c r="S69" s="4">
        <f>E69/D69</f>
        <v>1.6238567493112948</v>
      </c>
      <c r="T69" s="13">
        <f>E69/G69</f>
        <v>29.001722017220171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 s="9">
        <f t="shared" si="2"/>
        <v>42943.208333333328</v>
      </c>
      <c r="L70">
        <v>1505192400</v>
      </c>
      <c r="M70" s="9">
        <f t="shared" si="3"/>
        <v>42990.208333333328</v>
      </c>
      <c r="N70" t="b">
        <v>0</v>
      </c>
      <c r="O70" t="b">
        <v>1</v>
      </c>
      <c r="P70" t="s">
        <v>33</v>
      </c>
      <c r="Q70" t="s">
        <v>2040</v>
      </c>
      <c r="R70" t="s">
        <v>2041</v>
      </c>
      <c r="S70" s="4">
        <f>E70/D70</f>
        <v>2.5452631578947367</v>
      </c>
      <c r="T70" s="13">
        <f>E70/G70</f>
        <v>58.975609756097562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 s="9">
        <f t="shared" si="2"/>
        <v>40531.25</v>
      </c>
      <c r="L71">
        <v>1295676000</v>
      </c>
      <c r="M71" s="9">
        <f t="shared" si="3"/>
        <v>40565.25</v>
      </c>
      <c r="N71" t="b">
        <v>0</v>
      </c>
      <c r="O71" t="b">
        <v>0</v>
      </c>
      <c r="P71" t="s">
        <v>33</v>
      </c>
      <c r="Q71" t="s">
        <v>2040</v>
      </c>
      <c r="R71" t="s">
        <v>2041</v>
      </c>
      <c r="S71" s="4">
        <f>E71/D71</f>
        <v>0.24063291139240506</v>
      </c>
      <c r="T71" s="13">
        <f>E71/G71</f>
        <v>111.82352941176471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 s="9">
        <f t="shared" si="2"/>
        <v>40484.208333333336</v>
      </c>
      <c r="L72">
        <v>1292911200</v>
      </c>
      <c r="M72" s="9">
        <f t="shared" si="3"/>
        <v>40533.25</v>
      </c>
      <c r="N72" t="b">
        <v>0</v>
      </c>
      <c r="O72" t="b">
        <v>1</v>
      </c>
      <c r="P72" t="s">
        <v>33</v>
      </c>
      <c r="Q72" t="s">
        <v>2040</v>
      </c>
      <c r="R72" t="s">
        <v>2041</v>
      </c>
      <c r="S72" s="4">
        <f>E72/D72</f>
        <v>1.2374140625000001</v>
      </c>
      <c r="T72" s="13">
        <f>E72/G72</f>
        <v>63.995555555555555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 s="9">
        <f t="shared" si="2"/>
        <v>43799.25</v>
      </c>
      <c r="L73">
        <v>1575439200</v>
      </c>
      <c r="M73" s="9">
        <f t="shared" si="3"/>
        <v>43803.25</v>
      </c>
      <c r="N73" t="b">
        <v>0</v>
      </c>
      <c r="O73" t="b">
        <v>0</v>
      </c>
      <c r="P73" t="s">
        <v>33</v>
      </c>
      <c r="Q73" t="s">
        <v>2040</v>
      </c>
      <c r="R73" t="s">
        <v>2041</v>
      </c>
      <c r="S73" s="4">
        <f>E73/D73</f>
        <v>1.0806666666666667</v>
      </c>
      <c r="T73" s="13">
        <f>E73/G73</f>
        <v>85.315789473684205</v>
      </c>
    </row>
    <row r="74" spans="1:20" x14ac:dyDescent="0.25">
      <c r="A74">
        <v>72</v>
      </c>
      <c r="B74" t="s">
        <v>192</v>
      </c>
      <c r="C74" s="3" t="s">
        <v>193</v>
      </c>
      <c r="D74" s="15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 s="9">
        <f t="shared" si="2"/>
        <v>42186.208333333328</v>
      </c>
      <c r="L74">
        <v>1438837200</v>
      </c>
      <c r="M74" s="9">
        <f t="shared" si="3"/>
        <v>42222.208333333328</v>
      </c>
      <c r="N74" t="b">
        <v>0</v>
      </c>
      <c r="O74" t="b">
        <v>0</v>
      </c>
      <c r="P74" t="s">
        <v>71</v>
      </c>
      <c r="Q74" t="s">
        <v>2042</v>
      </c>
      <c r="R74" t="s">
        <v>2050</v>
      </c>
      <c r="S74" s="4">
        <f>E74/D74</f>
        <v>6.7033333333333331</v>
      </c>
      <c r="T74" s="13">
        <f>E74/G74</f>
        <v>74.481481481481481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 s="9">
        <f t="shared" si="2"/>
        <v>42701.25</v>
      </c>
      <c r="L75">
        <v>1480485600</v>
      </c>
      <c r="M75" s="9">
        <f t="shared" si="3"/>
        <v>42704.25</v>
      </c>
      <c r="N75" t="b">
        <v>0</v>
      </c>
      <c r="O75" t="b">
        <v>0</v>
      </c>
      <c r="P75" t="s">
        <v>159</v>
      </c>
      <c r="Q75" t="s">
        <v>2036</v>
      </c>
      <c r="R75" t="s">
        <v>2059</v>
      </c>
      <c r="S75" s="4">
        <f>E75/D75</f>
        <v>6.609285714285714</v>
      </c>
      <c r="T75" s="13">
        <f>E75/G75</f>
        <v>105.14772727272727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 s="9">
        <f t="shared" si="2"/>
        <v>42456.208333333328</v>
      </c>
      <c r="L76">
        <v>1459141200</v>
      </c>
      <c r="M76" s="9">
        <f t="shared" si="3"/>
        <v>42457.208333333328</v>
      </c>
      <c r="N76" t="b">
        <v>0</v>
      </c>
      <c r="O76" t="b">
        <v>0</v>
      </c>
      <c r="P76" t="s">
        <v>148</v>
      </c>
      <c r="Q76" t="s">
        <v>2036</v>
      </c>
      <c r="R76" t="s">
        <v>2058</v>
      </c>
      <c r="S76" s="4">
        <f>E76/D76</f>
        <v>1.2246153846153847</v>
      </c>
      <c r="T76" s="13">
        <f>E76/G76</f>
        <v>56.188235294117646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 s="9">
        <f t="shared" si="2"/>
        <v>43296.208333333328</v>
      </c>
      <c r="L77">
        <v>1532322000</v>
      </c>
      <c r="M77" s="9">
        <f t="shared" si="3"/>
        <v>43304.208333333328</v>
      </c>
      <c r="N77" t="b">
        <v>0</v>
      </c>
      <c r="O77" t="b">
        <v>0</v>
      </c>
      <c r="P77" t="s">
        <v>122</v>
      </c>
      <c r="Q77" t="s">
        <v>2055</v>
      </c>
      <c r="R77" t="s">
        <v>2056</v>
      </c>
      <c r="S77" s="4">
        <f>E77/D77</f>
        <v>1.5057731958762886</v>
      </c>
      <c r="T77" s="13">
        <f>E77/G77</f>
        <v>85.917647058823533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 s="9">
        <f t="shared" si="2"/>
        <v>42027.25</v>
      </c>
      <c r="L78">
        <v>1426222800</v>
      </c>
      <c r="M78" s="9">
        <f t="shared" si="3"/>
        <v>42076.208333333328</v>
      </c>
      <c r="N78" t="b">
        <v>1</v>
      </c>
      <c r="O78" t="b">
        <v>1</v>
      </c>
      <c r="P78" t="s">
        <v>33</v>
      </c>
      <c r="Q78" t="s">
        <v>2040</v>
      </c>
      <c r="R78" t="s">
        <v>2041</v>
      </c>
      <c r="S78" s="4">
        <f>E78/D78</f>
        <v>0.78106590724165992</v>
      </c>
      <c r="T78" s="13">
        <f>E78/G78</f>
        <v>57.00296912114014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 s="9">
        <f t="shared" si="2"/>
        <v>40448.208333333336</v>
      </c>
      <c r="L79">
        <v>1286773200</v>
      </c>
      <c r="M79" s="9">
        <f t="shared" si="3"/>
        <v>40462.208333333336</v>
      </c>
      <c r="N79" t="b">
        <v>0</v>
      </c>
      <c r="O79" t="b">
        <v>1</v>
      </c>
      <c r="P79" t="s">
        <v>71</v>
      </c>
      <c r="Q79" t="s">
        <v>2042</v>
      </c>
      <c r="R79" t="s">
        <v>2050</v>
      </c>
      <c r="S79" s="4">
        <f>E79/D79</f>
        <v>0.46947368421052632</v>
      </c>
      <c r="T79" s="13">
        <f>E79/G79</f>
        <v>79.642857142857139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 s="9">
        <f t="shared" si="2"/>
        <v>43206.208333333328</v>
      </c>
      <c r="L80">
        <v>1523941200</v>
      </c>
      <c r="M80" s="9">
        <f t="shared" si="3"/>
        <v>43207.208333333328</v>
      </c>
      <c r="N80" t="b">
        <v>0</v>
      </c>
      <c r="O80" t="b">
        <v>0</v>
      </c>
      <c r="P80" t="s">
        <v>206</v>
      </c>
      <c r="Q80" t="s">
        <v>2048</v>
      </c>
      <c r="R80" t="s">
        <v>2060</v>
      </c>
      <c r="S80" s="4">
        <f>E80/D80</f>
        <v>3.008</v>
      </c>
      <c r="T80" s="13">
        <f>E80/G80</f>
        <v>41.018181818181816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 s="9">
        <f t="shared" si="2"/>
        <v>43267.208333333328</v>
      </c>
      <c r="L81">
        <v>1529557200</v>
      </c>
      <c r="M81" s="9">
        <f t="shared" si="3"/>
        <v>43272.208333333328</v>
      </c>
      <c r="N81" t="b">
        <v>0</v>
      </c>
      <c r="O81" t="b">
        <v>0</v>
      </c>
      <c r="P81" t="s">
        <v>33</v>
      </c>
      <c r="Q81" t="s">
        <v>2040</v>
      </c>
      <c r="R81" t="s">
        <v>2041</v>
      </c>
      <c r="S81" s="4">
        <f>E81/D81</f>
        <v>0.6959861591695502</v>
      </c>
      <c r="T81" s="13">
        <f>E81/G81</f>
        <v>48.004773269689736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 s="9">
        <f t="shared" si="2"/>
        <v>42976.208333333328</v>
      </c>
      <c r="L82">
        <v>1506574800</v>
      </c>
      <c r="M82" s="9">
        <f t="shared" si="3"/>
        <v>43006.208333333328</v>
      </c>
      <c r="N82" t="b">
        <v>0</v>
      </c>
      <c r="O82" t="b">
        <v>0</v>
      </c>
      <c r="P82" t="s">
        <v>89</v>
      </c>
      <c r="Q82" t="s">
        <v>2051</v>
      </c>
      <c r="R82" t="s">
        <v>2052</v>
      </c>
      <c r="S82" s="4">
        <f>E82/D82</f>
        <v>6.374545454545455</v>
      </c>
      <c r="T82" s="13">
        <f>E82/G82</f>
        <v>55.212598425196852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 s="9">
        <f t="shared" si="2"/>
        <v>43062.25</v>
      </c>
      <c r="L83">
        <v>1513576800</v>
      </c>
      <c r="M83" s="9">
        <f t="shared" si="3"/>
        <v>43087.25</v>
      </c>
      <c r="N83" t="b">
        <v>0</v>
      </c>
      <c r="O83" t="b">
        <v>0</v>
      </c>
      <c r="P83" t="s">
        <v>23</v>
      </c>
      <c r="Q83" t="s">
        <v>2036</v>
      </c>
      <c r="R83" t="s">
        <v>2037</v>
      </c>
      <c r="S83" s="4">
        <f>E83/D83</f>
        <v>2.253392857142857</v>
      </c>
      <c r="T83" s="13">
        <f>E83/G83</f>
        <v>92.109489051094897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 s="9">
        <f t="shared" si="2"/>
        <v>43482.25</v>
      </c>
      <c r="L84">
        <v>1548309600</v>
      </c>
      <c r="M84" s="9">
        <f t="shared" si="3"/>
        <v>43489.25</v>
      </c>
      <c r="N84" t="b">
        <v>0</v>
      </c>
      <c r="O84" t="b">
        <v>1</v>
      </c>
      <c r="P84" t="s">
        <v>89</v>
      </c>
      <c r="Q84" t="s">
        <v>2051</v>
      </c>
      <c r="R84" t="s">
        <v>2052</v>
      </c>
      <c r="S84" s="4">
        <f>E84/D84</f>
        <v>14.973000000000001</v>
      </c>
      <c r="T84" s="13">
        <f>E84/G84</f>
        <v>83.183333333333337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 s="9">
        <f t="shared" si="2"/>
        <v>42579.208333333328</v>
      </c>
      <c r="L85">
        <v>1471582800</v>
      </c>
      <c r="M85" s="9">
        <f t="shared" si="3"/>
        <v>42601.208333333328</v>
      </c>
      <c r="N85" t="b">
        <v>0</v>
      </c>
      <c r="O85" t="b">
        <v>0</v>
      </c>
      <c r="P85" t="s">
        <v>50</v>
      </c>
      <c r="Q85" t="s">
        <v>2036</v>
      </c>
      <c r="R85" t="s">
        <v>2044</v>
      </c>
      <c r="S85" s="4">
        <f>E85/D85</f>
        <v>0.37590225563909774</v>
      </c>
      <c r="T85" s="13">
        <f>E85/G85</f>
        <v>39.996000000000002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 s="9">
        <f t="shared" si="2"/>
        <v>41118.208333333336</v>
      </c>
      <c r="L86">
        <v>1344315600</v>
      </c>
      <c r="M86" s="9">
        <f t="shared" si="3"/>
        <v>41128.208333333336</v>
      </c>
      <c r="N86" t="b">
        <v>0</v>
      </c>
      <c r="O86" t="b">
        <v>0</v>
      </c>
      <c r="P86" t="s">
        <v>65</v>
      </c>
      <c r="Q86" t="s">
        <v>2038</v>
      </c>
      <c r="R86" t="s">
        <v>2047</v>
      </c>
      <c r="S86" s="4">
        <f>E86/D86</f>
        <v>1.3236942675159236</v>
      </c>
      <c r="T86" s="13">
        <f>E86/G86</f>
        <v>111.1336898395722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 s="9">
        <f t="shared" si="2"/>
        <v>40797.208333333336</v>
      </c>
      <c r="L87">
        <v>1316408400</v>
      </c>
      <c r="M87" s="9">
        <f t="shared" si="3"/>
        <v>40805.208333333336</v>
      </c>
      <c r="N87" t="b">
        <v>0</v>
      </c>
      <c r="O87" t="b">
        <v>0</v>
      </c>
      <c r="P87" t="s">
        <v>60</v>
      </c>
      <c r="Q87" t="s">
        <v>2036</v>
      </c>
      <c r="R87" t="s">
        <v>2046</v>
      </c>
      <c r="S87" s="4">
        <f>E87/D87</f>
        <v>1.3122448979591836</v>
      </c>
      <c r="T87" s="13">
        <f>E87/G87</f>
        <v>90.563380281690144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 s="9">
        <f t="shared" si="2"/>
        <v>42128.208333333328</v>
      </c>
      <c r="L88">
        <v>1431838800</v>
      </c>
      <c r="M88" s="9">
        <f t="shared" si="3"/>
        <v>42141.208333333328</v>
      </c>
      <c r="N88" t="b">
        <v>1</v>
      </c>
      <c r="O88" t="b">
        <v>0</v>
      </c>
      <c r="P88" t="s">
        <v>33</v>
      </c>
      <c r="Q88" t="s">
        <v>2040</v>
      </c>
      <c r="R88" t="s">
        <v>2041</v>
      </c>
      <c r="S88" s="4">
        <f>E88/D88</f>
        <v>1.6763513513513513</v>
      </c>
      <c r="T88" s="13">
        <f>E88/G88</f>
        <v>61.108374384236456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 s="9">
        <f t="shared" si="2"/>
        <v>40610.25</v>
      </c>
      <c r="L89">
        <v>1300510800</v>
      </c>
      <c r="M89" s="9">
        <f t="shared" si="3"/>
        <v>40621.208333333336</v>
      </c>
      <c r="N89" t="b">
        <v>0</v>
      </c>
      <c r="O89" t="b">
        <v>1</v>
      </c>
      <c r="P89" t="s">
        <v>23</v>
      </c>
      <c r="Q89" t="s">
        <v>2036</v>
      </c>
      <c r="R89" t="s">
        <v>2037</v>
      </c>
      <c r="S89" s="4">
        <f>E89/D89</f>
        <v>0.6198488664987406</v>
      </c>
      <c r="T89" s="13">
        <f>E89/G89</f>
        <v>83.022941970310384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 s="9">
        <f t="shared" si="2"/>
        <v>42110.208333333328</v>
      </c>
      <c r="L90">
        <v>1431061200</v>
      </c>
      <c r="M90" s="9">
        <f t="shared" si="3"/>
        <v>42132.208333333328</v>
      </c>
      <c r="N90" t="b">
        <v>0</v>
      </c>
      <c r="O90" t="b">
        <v>0</v>
      </c>
      <c r="P90" t="s">
        <v>206</v>
      </c>
      <c r="Q90" t="s">
        <v>2048</v>
      </c>
      <c r="R90" t="s">
        <v>2060</v>
      </c>
      <c r="S90" s="4">
        <f>E90/D90</f>
        <v>2.6074999999999999</v>
      </c>
      <c r="T90" s="13">
        <f>E90/G90</f>
        <v>110.76106194690266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 s="9">
        <f t="shared" si="2"/>
        <v>40283.208333333336</v>
      </c>
      <c r="L91">
        <v>1271480400</v>
      </c>
      <c r="M91" s="9">
        <f t="shared" si="3"/>
        <v>40285.208333333336</v>
      </c>
      <c r="N91" t="b">
        <v>0</v>
      </c>
      <c r="O91" t="b">
        <v>0</v>
      </c>
      <c r="P91" t="s">
        <v>33</v>
      </c>
      <c r="Q91" t="s">
        <v>2040</v>
      </c>
      <c r="R91" t="s">
        <v>2041</v>
      </c>
      <c r="S91" s="4">
        <f>E91/D91</f>
        <v>2.5258823529411765</v>
      </c>
      <c r="T91" s="13">
        <f>E91/G91</f>
        <v>89.458333333333329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 s="9">
        <f t="shared" si="2"/>
        <v>42425.25</v>
      </c>
      <c r="L92">
        <v>1456380000</v>
      </c>
      <c r="M92" s="9">
        <f t="shared" si="3"/>
        <v>42425.25</v>
      </c>
      <c r="N92" t="b">
        <v>0</v>
      </c>
      <c r="O92" t="b">
        <v>1</v>
      </c>
      <c r="P92" t="s">
        <v>33</v>
      </c>
      <c r="Q92" t="s">
        <v>2040</v>
      </c>
      <c r="R92" t="s">
        <v>2041</v>
      </c>
      <c r="S92" s="4">
        <f>E92/D92</f>
        <v>0.7861538461538462</v>
      </c>
      <c r="T92" s="13">
        <f>E92/G92</f>
        <v>57.849056603773583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 s="9">
        <f t="shared" si="2"/>
        <v>42588.208333333328</v>
      </c>
      <c r="L93">
        <v>1472878800</v>
      </c>
      <c r="M93" s="9">
        <f t="shared" si="3"/>
        <v>42616.208333333328</v>
      </c>
      <c r="N93" t="b">
        <v>0</v>
      </c>
      <c r="O93" t="b">
        <v>0</v>
      </c>
      <c r="P93" t="s">
        <v>206</v>
      </c>
      <c r="Q93" t="s">
        <v>2048</v>
      </c>
      <c r="R93" t="s">
        <v>2060</v>
      </c>
      <c r="S93" s="4">
        <f>E93/D93</f>
        <v>0.48404406999351912</v>
      </c>
      <c r="T93" s="13">
        <f>E93/G93</f>
        <v>109.99705449189985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 s="9">
        <f t="shared" si="2"/>
        <v>40352.208333333336</v>
      </c>
      <c r="L94">
        <v>1277355600</v>
      </c>
      <c r="M94" s="9">
        <f t="shared" si="3"/>
        <v>40353.208333333336</v>
      </c>
      <c r="N94" t="b">
        <v>0</v>
      </c>
      <c r="O94" t="b">
        <v>1</v>
      </c>
      <c r="P94" t="s">
        <v>89</v>
      </c>
      <c r="Q94" t="s">
        <v>2051</v>
      </c>
      <c r="R94" t="s">
        <v>2052</v>
      </c>
      <c r="S94" s="4">
        <f>E94/D94</f>
        <v>2.5887500000000001</v>
      </c>
      <c r="T94" s="13">
        <f>E94/G94</f>
        <v>103.96586345381526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 s="9">
        <f t="shared" si="2"/>
        <v>41202.208333333336</v>
      </c>
      <c r="L95">
        <v>1351054800</v>
      </c>
      <c r="M95" s="9">
        <f t="shared" si="3"/>
        <v>41206.208333333336</v>
      </c>
      <c r="N95" t="b">
        <v>0</v>
      </c>
      <c r="O95" t="b">
        <v>1</v>
      </c>
      <c r="P95" t="s">
        <v>33</v>
      </c>
      <c r="Q95" t="s">
        <v>2040</v>
      </c>
      <c r="R95" t="s">
        <v>2041</v>
      </c>
      <c r="S95" s="4">
        <f>E95/D95</f>
        <v>0.60548713235294116</v>
      </c>
      <c r="T95" s="13">
        <f>E95/G95</f>
        <v>107.99508196721311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 s="9">
        <f t="shared" si="2"/>
        <v>43562.208333333328</v>
      </c>
      <c r="L96">
        <v>1555563600</v>
      </c>
      <c r="M96" s="9">
        <f t="shared" si="3"/>
        <v>43573.208333333328</v>
      </c>
      <c r="N96" t="b">
        <v>0</v>
      </c>
      <c r="O96" t="b">
        <v>0</v>
      </c>
      <c r="P96" t="s">
        <v>28</v>
      </c>
      <c r="Q96" t="s">
        <v>2038</v>
      </c>
      <c r="R96" t="s">
        <v>2039</v>
      </c>
      <c r="S96" s="4">
        <f>E96/D96</f>
        <v>3.036896551724138</v>
      </c>
      <c r="T96" s="13">
        <f>E96/G96</f>
        <v>48.927777777777777</v>
      </c>
    </row>
    <row r="97" spans="1:20" ht="31.5" x14ac:dyDescent="0.25">
      <c r="A97">
        <v>95</v>
      </c>
      <c r="B97" t="s">
        <v>239</v>
      </c>
      <c r="C97" s="3" t="s">
        <v>240</v>
      </c>
      <c r="D97" s="15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 s="9">
        <f t="shared" si="2"/>
        <v>43752.208333333328</v>
      </c>
      <c r="L97">
        <v>1571634000</v>
      </c>
      <c r="M97" s="9">
        <f t="shared" si="3"/>
        <v>43759.208333333328</v>
      </c>
      <c r="N97" t="b">
        <v>0</v>
      </c>
      <c r="O97" t="b">
        <v>0</v>
      </c>
      <c r="P97" t="s">
        <v>42</v>
      </c>
      <c r="Q97" t="s">
        <v>2042</v>
      </c>
      <c r="R97" t="s">
        <v>2043</v>
      </c>
      <c r="S97" s="4">
        <f>E97/D97</f>
        <v>1.1299999999999999</v>
      </c>
      <c r="T97" s="13">
        <f>E97/G97</f>
        <v>37.666666666666664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 s="9">
        <f t="shared" si="2"/>
        <v>40612.25</v>
      </c>
      <c r="L98">
        <v>1300856400</v>
      </c>
      <c r="M98" s="9">
        <f t="shared" si="3"/>
        <v>40625.208333333336</v>
      </c>
      <c r="N98" t="b">
        <v>0</v>
      </c>
      <c r="O98" t="b">
        <v>0</v>
      </c>
      <c r="P98" t="s">
        <v>33</v>
      </c>
      <c r="Q98" t="s">
        <v>2040</v>
      </c>
      <c r="R98" t="s">
        <v>2041</v>
      </c>
      <c r="S98" s="4">
        <f>E98/D98</f>
        <v>2.1737876614060259</v>
      </c>
      <c r="T98" s="13">
        <f>E98/G98</f>
        <v>64.999141999141997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 s="9">
        <f t="shared" si="2"/>
        <v>42180.208333333328</v>
      </c>
      <c r="L99">
        <v>1439874000</v>
      </c>
      <c r="M99" s="9">
        <f t="shared" si="3"/>
        <v>42234.208333333328</v>
      </c>
      <c r="N99" t="b">
        <v>0</v>
      </c>
      <c r="O99" t="b">
        <v>0</v>
      </c>
      <c r="P99" t="s">
        <v>17</v>
      </c>
      <c r="Q99" t="s">
        <v>2034</v>
      </c>
      <c r="R99" t="s">
        <v>2035</v>
      </c>
      <c r="S99" s="4">
        <f>E99/D99</f>
        <v>9.2669230769230762</v>
      </c>
      <c r="T99" s="13">
        <f>E99/G99</f>
        <v>106.61061946902655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 s="9">
        <f t="shared" si="2"/>
        <v>42212.208333333328</v>
      </c>
      <c r="L100">
        <v>1438318800</v>
      </c>
      <c r="M100" s="9">
        <f t="shared" si="3"/>
        <v>42216.208333333328</v>
      </c>
      <c r="N100" t="b">
        <v>0</v>
      </c>
      <c r="O100" t="b">
        <v>0</v>
      </c>
      <c r="P100" t="s">
        <v>89</v>
      </c>
      <c r="Q100" t="s">
        <v>2051</v>
      </c>
      <c r="R100" t="s">
        <v>2052</v>
      </c>
      <c r="S100" s="4">
        <f>E100/D100</f>
        <v>0.33692229038854804</v>
      </c>
      <c r="T100" s="13">
        <f>E100/G100</f>
        <v>27.009016393442622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 s="9">
        <f t="shared" si="2"/>
        <v>41968.25</v>
      </c>
      <c r="L101">
        <v>1419400800</v>
      </c>
      <c r="M101" s="9">
        <f t="shared" si="3"/>
        <v>41997.25</v>
      </c>
      <c r="N101" t="b">
        <v>0</v>
      </c>
      <c r="O101" t="b">
        <v>0</v>
      </c>
      <c r="P101" t="s">
        <v>33</v>
      </c>
      <c r="Q101" t="s">
        <v>2040</v>
      </c>
      <c r="R101" t="s">
        <v>2041</v>
      </c>
      <c r="S101" s="4">
        <f>E101/D101</f>
        <v>1.9672368421052631</v>
      </c>
      <c r="T101" s="13">
        <f>E101/G101</f>
        <v>91.16463414634147</v>
      </c>
    </row>
    <row r="102" spans="1:20" x14ac:dyDescent="0.25">
      <c r="A102">
        <v>100</v>
      </c>
      <c r="B102" t="s">
        <v>249</v>
      </c>
      <c r="C102" s="3" t="s">
        <v>250</v>
      </c>
      <c r="D102" s="15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 s="9">
        <f t="shared" si="2"/>
        <v>40835.208333333336</v>
      </c>
      <c r="L102">
        <v>1320555600</v>
      </c>
      <c r="M102" s="9">
        <f t="shared" si="3"/>
        <v>40853.208333333336</v>
      </c>
      <c r="N102" t="b">
        <v>0</v>
      </c>
      <c r="O102" t="b">
        <v>0</v>
      </c>
      <c r="P102" t="s">
        <v>33</v>
      </c>
      <c r="Q102" t="s">
        <v>2040</v>
      </c>
      <c r="R102" t="s">
        <v>2041</v>
      </c>
      <c r="S102" s="4">
        <f>E102/D102</f>
        <v>0.01</v>
      </c>
      <c r="T102" s="13">
        <f>E102/G102</f>
        <v>1</v>
      </c>
    </row>
    <row r="103" spans="1:20" x14ac:dyDescent="0.25">
      <c r="A103">
        <v>101</v>
      </c>
      <c r="B103" t="s">
        <v>251</v>
      </c>
      <c r="C103" s="3" t="s">
        <v>252</v>
      </c>
      <c r="D103" s="15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 s="9">
        <f t="shared" si="2"/>
        <v>42056.25</v>
      </c>
      <c r="L103">
        <v>1425103200</v>
      </c>
      <c r="M103" s="9">
        <f t="shared" si="3"/>
        <v>42063.25</v>
      </c>
      <c r="N103" t="b">
        <v>0</v>
      </c>
      <c r="O103" t="b">
        <v>1</v>
      </c>
      <c r="P103" t="s">
        <v>50</v>
      </c>
      <c r="Q103" t="s">
        <v>2036</v>
      </c>
      <c r="R103" t="s">
        <v>2044</v>
      </c>
      <c r="S103" s="4">
        <f>E103/D103</f>
        <v>10.214444444444444</v>
      </c>
      <c r="T103" s="13">
        <f>E103/G103</f>
        <v>56.054878048780488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 s="9">
        <f t="shared" si="2"/>
        <v>43234.208333333328</v>
      </c>
      <c r="L104">
        <v>1526878800</v>
      </c>
      <c r="M104" s="9">
        <f t="shared" si="3"/>
        <v>43241.208333333328</v>
      </c>
      <c r="N104" t="b">
        <v>0</v>
      </c>
      <c r="O104" t="b">
        <v>1</v>
      </c>
      <c r="P104" t="s">
        <v>65</v>
      </c>
      <c r="Q104" t="s">
        <v>2038</v>
      </c>
      <c r="R104" t="s">
        <v>2047</v>
      </c>
      <c r="S104" s="4">
        <f>E104/D104</f>
        <v>2.8167567567567566</v>
      </c>
      <c r="T104" s="13">
        <f>E104/G104</f>
        <v>31.017857142857142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 s="9">
        <f t="shared" si="2"/>
        <v>40475.208333333336</v>
      </c>
      <c r="L105">
        <v>1288674000</v>
      </c>
      <c r="M105" s="9">
        <f t="shared" si="3"/>
        <v>40484.208333333336</v>
      </c>
      <c r="N105" t="b">
        <v>0</v>
      </c>
      <c r="O105" t="b">
        <v>0</v>
      </c>
      <c r="P105" t="s">
        <v>50</v>
      </c>
      <c r="Q105" t="s">
        <v>2036</v>
      </c>
      <c r="R105" t="s">
        <v>2044</v>
      </c>
      <c r="S105" s="4">
        <f>E105/D105</f>
        <v>0.24610000000000001</v>
      </c>
      <c r="T105" s="13">
        <f>E105/G105</f>
        <v>66.513513513513516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 s="9">
        <f t="shared" si="2"/>
        <v>42878.208333333328</v>
      </c>
      <c r="L106">
        <v>1495602000</v>
      </c>
      <c r="M106" s="9">
        <f t="shared" si="3"/>
        <v>42879.208333333328</v>
      </c>
      <c r="N106" t="b">
        <v>0</v>
      </c>
      <c r="O106" t="b">
        <v>0</v>
      </c>
      <c r="P106" t="s">
        <v>60</v>
      </c>
      <c r="Q106" t="s">
        <v>2036</v>
      </c>
      <c r="R106" t="s">
        <v>2046</v>
      </c>
      <c r="S106" s="4">
        <f>E106/D106</f>
        <v>1.4314010067114094</v>
      </c>
      <c r="T106" s="13">
        <f>E106/G106</f>
        <v>89.005216484089729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 s="9">
        <f t="shared" si="2"/>
        <v>41366.208333333336</v>
      </c>
      <c r="L107">
        <v>1366434000</v>
      </c>
      <c r="M107" s="9">
        <f t="shared" si="3"/>
        <v>41384.208333333336</v>
      </c>
      <c r="N107" t="b">
        <v>0</v>
      </c>
      <c r="O107" t="b">
        <v>0</v>
      </c>
      <c r="P107" t="s">
        <v>28</v>
      </c>
      <c r="Q107" t="s">
        <v>2038</v>
      </c>
      <c r="R107" t="s">
        <v>2039</v>
      </c>
      <c r="S107" s="4">
        <f>E107/D107</f>
        <v>1.4454411764705883</v>
      </c>
      <c r="T107" s="13">
        <f>E107/G107</f>
        <v>103.46315789473684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 s="9">
        <f t="shared" si="2"/>
        <v>43716.208333333328</v>
      </c>
      <c r="L108">
        <v>1568350800</v>
      </c>
      <c r="M108" s="9">
        <f t="shared" si="3"/>
        <v>43721.208333333328</v>
      </c>
      <c r="N108" t="b">
        <v>0</v>
      </c>
      <c r="O108" t="b">
        <v>0</v>
      </c>
      <c r="P108" t="s">
        <v>33</v>
      </c>
      <c r="Q108" t="s">
        <v>2040</v>
      </c>
      <c r="R108" t="s">
        <v>2041</v>
      </c>
      <c r="S108" s="4">
        <f>E108/D108</f>
        <v>3.5912820512820511</v>
      </c>
      <c r="T108" s="13">
        <f>E108/G108</f>
        <v>95.278911564625844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 s="9">
        <f t="shared" si="2"/>
        <v>43213.208333333328</v>
      </c>
      <c r="L109">
        <v>1525928400</v>
      </c>
      <c r="M109" s="9">
        <f t="shared" si="3"/>
        <v>43230.208333333328</v>
      </c>
      <c r="N109" t="b">
        <v>0</v>
      </c>
      <c r="O109" t="b">
        <v>1</v>
      </c>
      <c r="P109" t="s">
        <v>33</v>
      </c>
      <c r="Q109" t="s">
        <v>2040</v>
      </c>
      <c r="R109" t="s">
        <v>2041</v>
      </c>
      <c r="S109" s="4">
        <f>E109/D109</f>
        <v>1.8648571428571428</v>
      </c>
      <c r="T109" s="13">
        <f>E109/G109</f>
        <v>75.895348837209298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 s="9">
        <f t="shared" si="2"/>
        <v>41005.208333333336</v>
      </c>
      <c r="L110">
        <v>1336885200</v>
      </c>
      <c r="M110" s="9">
        <f t="shared" si="3"/>
        <v>41042.208333333336</v>
      </c>
      <c r="N110" t="b">
        <v>0</v>
      </c>
      <c r="O110" t="b">
        <v>0</v>
      </c>
      <c r="P110" t="s">
        <v>42</v>
      </c>
      <c r="Q110" t="s">
        <v>2042</v>
      </c>
      <c r="R110" t="s">
        <v>2043</v>
      </c>
      <c r="S110" s="4">
        <f>E110/D110</f>
        <v>5.9526666666666666</v>
      </c>
      <c r="T110" s="13">
        <f>E110/G110</f>
        <v>107.57831325301204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 s="9">
        <f t="shared" si="2"/>
        <v>41651.25</v>
      </c>
      <c r="L111">
        <v>1389679200</v>
      </c>
      <c r="M111" s="9">
        <f t="shared" si="3"/>
        <v>41653.25</v>
      </c>
      <c r="N111" t="b">
        <v>0</v>
      </c>
      <c r="O111" t="b">
        <v>0</v>
      </c>
      <c r="P111" t="s">
        <v>269</v>
      </c>
      <c r="Q111" t="s">
        <v>2042</v>
      </c>
      <c r="R111" t="s">
        <v>2061</v>
      </c>
      <c r="S111" s="4">
        <f>E111/D111</f>
        <v>0.5921153846153846</v>
      </c>
      <c r="T111" s="13">
        <f>E111/G111</f>
        <v>51.31666666666667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 s="9">
        <f t="shared" si="2"/>
        <v>43354.208333333328</v>
      </c>
      <c r="L112">
        <v>1538283600</v>
      </c>
      <c r="M112" s="9">
        <f t="shared" si="3"/>
        <v>43373.208333333328</v>
      </c>
      <c r="N112" t="b">
        <v>0</v>
      </c>
      <c r="O112" t="b">
        <v>0</v>
      </c>
      <c r="P112" t="s">
        <v>17</v>
      </c>
      <c r="Q112" t="s">
        <v>2034</v>
      </c>
      <c r="R112" t="s">
        <v>2035</v>
      </c>
      <c r="S112" s="4">
        <f>E112/D112</f>
        <v>0.14962780898876404</v>
      </c>
      <c r="T112" s="13">
        <f>E112/G112</f>
        <v>71.983108108108112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 s="9">
        <f t="shared" si="2"/>
        <v>41174.208333333336</v>
      </c>
      <c r="L113">
        <v>1348808400</v>
      </c>
      <c r="M113" s="9">
        <f t="shared" si="3"/>
        <v>41180.208333333336</v>
      </c>
      <c r="N113" t="b">
        <v>0</v>
      </c>
      <c r="O113" t="b">
        <v>0</v>
      </c>
      <c r="P113" t="s">
        <v>133</v>
      </c>
      <c r="Q113" t="s">
        <v>2048</v>
      </c>
      <c r="R113" t="s">
        <v>2057</v>
      </c>
      <c r="S113" s="4">
        <f>E113/D113</f>
        <v>1.1995602605863191</v>
      </c>
      <c r="T113" s="13">
        <f>E113/G113</f>
        <v>108.95414201183432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 s="9">
        <f t="shared" si="2"/>
        <v>41875.208333333336</v>
      </c>
      <c r="L114">
        <v>1410152400</v>
      </c>
      <c r="M114" s="9">
        <f t="shared" si="3"/>
        <v>41890.208333333336</v>
      </c>
      <c r="N114" t="b">
        <v>0</v>
      </c>
      <c r="O114" t="b">
        <v>0</v>
      </c>
      <c r="P114" t="s">
        <v>28</v>
      </c>
      <c r="Q114" t="s">
        <v>2038</v>
      </c>
      <c r="R114" t="s">
        <v>2039</v>
      </c>
      <c r="S114" s="4">
        <f>E114/D114</f>
        <v>2.6882978723404256</v>
      </c>
      <c r="T114" s="13">
        <f>E114/G114</f>
        <v>35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 s="9">
        <f t="shared" si="2"/>
        <v>42990.208333333328</v>
      </c>
      <c r="L115">
        <v>1505797200</v>
      </c>
      <c r="M115" s="9">
        <f t="shared" si="3"/>
        <v>42997.208333333328</v>
      </c>
      <c r="N115" t="b">
        <v>0</v>
      </c>
      <c r="O115" t="b">
        <v>0</v>
      </c>
      <c r="P115" t="s">
        <v>17</v>
      </c>
      <c r="Q115" t="s">
        <v>2034</v>
      </c>
      <c r="R115" t="s">
        <v>2035</v>
      </c>
      <c r="S115" s="4">
        <f>E115/D115</f>
        <v>3.7687878787878786</v>
      </c>
      <c r="T115" s="13">
        <f>E115/G115</f>
        <v>94.938931297709928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 s="9">
        <f t="shared" si="2"/>
        <v>43564.208333333328</v>
      </c>
      <c r="L116">
        <v>1554872400</v>
      </c>
      <c r="M116" s="9">
        <f t="shared" si="3"/>
        <v>43565.208333333328</v>
      </c>
      <c r="N116" t="b">
        <v>0</v>
      </c>
      <c r="O116" t="b">
        <v>1</v>
      </c>
      <c r="P116" t="s">
        <v>65</v>
      </c>
      <c r="Q116" t="s">
        <v>2038</v>
      </c>
      <c r="R116" t="s">
        <v>2047</v>
      </c>
      <c r="S116" s="4">
        <f>E116/D116</f>
        <v>7.2715789473684209</v>
      </c>
      <c r="T116" s="13">
        <f>E116/G116</f>
        <v>109.65079365079364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 s="9">
        <f t="shared" si="2"/>
        <v>43056.25</v>
      </c>
      <c r="L117">
        <v>1513922400</v>
      </c>
      <c r="M117" s="9">
        <f t="shared" si="3"/>
        <v>43091.25</v>
      </c>
      <c r="N117" t="b">
        <v>0</v>
      </c>
      <c r="O117" t="b">
        <v>0</v>
      </c>
      <c r="P117" t="s">
        <v>119</v>
      </c>
      <c r="Q117" t="s">
        <v>2048</v>
      </c>
      <c r="R117" t="s">
        <v>2054</v>
      </c>
      <c r="S117" s="4">
        <f>E117/D117</f>
        <v>0.87211757648470301</v>
      </c>
      <c r="T117" s="13">
        <f>E117/G117</f>
        <v>44.001815980629537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 s="9">
        <f t="shared" si="2"/>
        <v>42265.208333333328</v>
      </c>
      <c r="L118">
        <v>1442638800</v>
      </c>
      <c r="M118" s="9">
        <f t="shared" si="3"/>
        <v>42266.208333333328</v>
      </c>
      <c r="N118" t="b">
        <v>0</v>
      </c>
      <c r="O118" t="b">
        <v>0</v>
      </c>
      <c r="P118" t="s">
        <v>33</v>
      </c>
      <c r="Q118" t="s">
        <v>2040</v>
      </c>
      <c r="R118" t="s">
        <v>2041</v>
      </c>
      <c r="S118" s="4">
        <f>E118/D118</f>
        <v>0.88</v>
      </c>
      <c r="T118" s="13">
        <f>E118/G118</f>
        <v>86.794520547945211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 s="9">
        <f t="shared" si="2"/>
        <v>40808.208333333336</v>
      </c>
      <c r="L119">
        <v>1317186000</v>
      </c>
      <c r="M119" s="9">
        <f t="shared" si="3"/>
        <v>40814.208333333336</v>
      </c>
      <c r="N119" t="b">
        <v>0</v>
      </c>
      <c r="O119" t="b">
        <v>0</v>
      </c>
      <c r="P119" t="s">
        <v>269</v>
      </c>
      <c r="Q119" t="s">
        <v>2042</v>
      </c>
      <c r="R119" t="s">
        <v>2061</v>
      </c>
      <c r="S119" s="4">
        <f>E119/D119</f>
        <v>1.7393877551020409</v>
      </c>
      <c r="T119" s="13">
        <f>E119/G119</f>
        <v>30.992727272727272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 s="9">
        <f t="shared" si="2"/>
        <v>41665.25</v>
      </c>
      <c r="L120">
        <v>1391234400</v>
      </c>
      <c r="M120" s="9">
        <f t="shared" si="3"/>
        <v>41671.25</v>
      </c>
      <c r="N120" t="b">
        <v>0</v>
      </c>
      <c r="O120" t="b">
        <v>0</v>
      </c>
      <c r="P120" t="s">
        <v>122</v>
      </c>
      <c r="Q120" t="s">
        <v>2055</v>
      </c>
      <c r="R120" t="s">
        <v>2056</v>
      </c>
      <c r="S120" s="4">
        <f>E120/D120</f>
        <v>1.1761111111111111</v>
      </c>
      <c r="T120" s="13">
        <f>E120/G120</f>
        <v>94.791044776119406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 s="9">
        <f t="shared" si="2"/>
        <v>41806.208333333336</v>
      </c>
      <c r="L121">
        <v>1404363600</v>
      </c>
      <c r="M121" s="9">
        <f t="shared" si="3"/>
        <v>41823.208333333336</v>
      </c>
      <c r="N121" t="b">
        <v>0</v>
      </c>
      <c r="O121" t="b">
        <v>1</v>
      </c>
      <c r="P121" t="s">
        <v>42</v>
      </c>
      <c r="Q121" t="s">
        <v>2042</v>
      </c>
      <c r="R121" t="s">
        <v>2043</v>
      </c>
      <c r="S121" s="4">
        <f>E121/D121</f>
        <v>2.1496</v>
      </c>
      <c r="T121" s="13">
        <f>E121/G121</f>
        <v>69.79220779220779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 s="9">
        <f t="shared" si="2"/>
        <v>42111.208333333328</v>
      </c>
      <c r="L122">
        <v>1429592400</v>
      </c>
      <c r="M122" s="9">
        <f t="shared" si="3"/>
        <v>42115.208333333328</v>
      </c>
      <c r="N122" t="b">
        <v>0</v>
      </c>
      <c r="O122" t="b">
        <v>1</v>
      </c>
      <c r="P122" t="s">
        <v>292</v>
      </c>
      <c r="Q122" t="s">
        <v>2051</v>
      </c>
      <c r="R122" t="s">
        <v>2062</v>
      </c>
      <c r="S122" s="4">
        <f>E122/D122</f>
        <v>1.4949667110519307</v>
      </c>
      <c r="T122" s="13">
        <f>E122/G122</f>
        <v>63.003367003367003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 s="9">
        <f t="shared" si="2"/>
        <v>41917.208333333336</v>
      </c>
      <c r="L123">
        <v>1413608400</v>
      </c>
      <c r="M123" s="9">
        <f t="shared" si="3"/>
        <v>41930.208333333336</v>
      </c>
      <c r="N123" t="b">
        <v>0</v>
      </c>
      <c r="O123" t="b">
        <v>0</v>
      </c>
      <c r="P123" t="s">
        <v>89</v>
      </c>
      <c r="Q123" t="s">
        <v>2051</v>
      </c>
      <c r="R123" t="s">
        <v>2052</v>
      </c>
      <c r="S123" s="4">
        <f>E123/D123</f>
        <v>2.1933995584988963</v>
      </c>
      <c r="T123" s="13">
        <f>E123/G123</f>
        <v>110.0343300110742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 s="9">
        <f t="shared" si="2"/>
        <v>41970.25</v>
      </c>
      <c r="L124">
        <v>1419400800</v>
      </c>
      <c r="M124" s="9">
        <f t="shared" si="3"/>
        <v>41997.25</v>
      </c>
      <c r="N124" t="b">
        <v>0</v>
      </c>
      <c r="O124" t="b">
        <v>0</v>
      </c>
      <c r="P124" t="s">
        <v>119</v>
      </c>
      <c r="Q124" t="s">
        <v>2048</v>
      </c>
      <c r="R124" t="s">
        <v>2054</v>
      </c>
      <c r="S124" s="4">
        <f>E124/D124</f>
        <v>0.64367690058479532</v>
      </c>
      <c r="T124" s="13">
        <f>E124/G124</f>
        <v>25.997933274284026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 s="9">
        <f t="shared" si="2"/>
        <v>42332.25</v>
      </c>
      <c r="L125">
        <v>1448604000</v>
      </c>
      <c r="M125" s="9">
        <f t="shared" si="3"/>
        <v>42335.25</v>
      </c>
      <c r="N125" t="b">
        <v>1</v>
      </c>
      <c r="O125" t="b">
        <v>0</v>
      </c>
      <c r="P125" t="s">
        <v>33</v>
      </c>
      <c r="Q125" t="s">
        <v>2040</v>
      </c>
      <c r="R125" t="s">
        <v>2041</v>
      </c>
      <c r="S125" s="4">
        <f>E125/D125</f>
        <v>0.18622397298818233</v>
      </c>
      <c r="T125" s="13">
        <f>E125/G125</f>
        <v>49.987915407854985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 s="9">
        <f t="shared" si="2"/>
        <v>43598.208333333328</v>
      </c>
      <c r="L126">
        <v>1562302800</v>
      </c>
      <c r="M126" s="9">
        <f t="shared" si="3"/>
        <v>43651.208333333328</v>
      </c>
      <c r="N126" t="b">
        <v>0</v>
      </c>
      <c r="O126" t="b">
        <v>0</v>
      </c>
      <c r="P126" t="s">
        <v>122</v>
      </c>
      <c r="Q126" t="s">
        <v>2055</v>
      </c>
      <c r="R126" t="s">
        <v>2056</v>
      </c>
      <c r="S126" s="4">
        <f>E126/D126</f>
        <v>3.6776923076923076</v>
      </c>
      <c r="T126" s="13">
        <f>E126/G126</f>
        <v>101.72340425531915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 s="9">
        <f t="shared" si="2"/>
        <v>43362.208333333328</v>
      </c>
      <c r="L127">
        <v>1537678800</v>
      </c>
      <c r="M127" s="9">
        <f t="shared" si="3"/>
        <v>43366.208333333328</v>
      </c>
      <c r="N127" t="b">
        <v>0</v>
      </c>
      <c r="O127" t="b">
        <v>0</v>
      </c>
      <c r="P127" t="s">
        <v>33</v>
      </c>
      <c r="Q127" t="s">
        <v>2040</v>
      </c>
      <c r="R127" t="s">
        <v>2041</v>
      </c>
      <c r="S127" s="4">
        <f>E127/D127</f>
        <v>1.5990566037735849</v>
      </c>
      <c r="T127" s="13">
        <f>E127/G127</f>
        <v>47.083333333333336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 s="9">
        <f t="shared" si="2"/>
        <v>42596.208333333328</v>
      </c>
      <c r="L128">
        <v>1473570000</v>
      </c>
      <c r="M128" s="9">
        <f t="shared" si="3"/>
        <v>42624.208333333328</v>
      </c>
      <c r="N128" t="b">
        <v>0</v>
      </c>
      <c r="O128" t="b">
        <v>1</v>
      </c>
      <c r="P128" t="s">
        <v>33</v>
      </c>
      <c r="Q128" t="s">
        <v>2040</v>
      </c>
      <c r="R128" t="s">
        <v>2041</v>
      </c>
      <c r="S128" s="4">
        <f>E128/D128</f>
        <v>0.38633185349611543</v>
      </c>
      <c r="T128" s="13">
        <f>E128/G128</f>
        <v>89.944444444444443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 s="9">
        <f t="shared" si="2"/>
        <v>40310.208333333336</v>
      </c>
      <c r="L129">
        <v>1273899600</v>
      </c>
      <c r="M129" s="9">
        <f t="shared" si="3"/>
        <v>40313.208333333336</v>
      </c>
      <c r="N129" t="b">
        <v>0</v>
      </c>
      <c r="O129" t="b">
        <v>0</v>
      </c>
      <c r="P129" t="s">
        <v>33</v>
      </c>
      <c r="Q129" t="s">
        <v>2040</v>
      </c>
      <c r="R129" t="s">
        <v>2041</v>
      </c>
      <c r="S129" s="4">
        <f>E129/D129</f>
        <v>0.51421511627906979</v>
      </c>
      <c r="T129" s="13">
        <f>E129/G129</f>
        <v>78.96875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 s="9">
        <f t="shared" si="2"/>
        <v>40417.208333333336</v>
      </c>
      <c r="L130">
        <v>1284008400</v>
      </c>
      <c r="M130" s="9">
        <f t="shared" si="3"/>
        <v>40430.208333333336</v>
      </c>
      <c r="N130" t="b">
        <v>0</v>
      </c>
      <c r="O130" t="b">
        <v>0</v>
      </c>
      <c r="P130" t="s">
        <v>23</v>
      </c>
      <c r="Q130" t="s">
        <v>2036</v>
      </c>
      <c r="R130" t="s">
        <v>2037</v>
      </c>
      <c r="S130" s="4">
        <f>E130/D130</f>
        <v>0.60334277620396604</v>
      </c>
      <c r="T130" s="13">
        <f>E130/G130</f>
        <v>80.067669172932327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 s="9">
        <f t="shared" ref="K131:K194" si="4">(((J131/60)/60)/24)+DATE(1970,1,1)</f>
        <v>42038.25</v>
      </c>
      <c r="L131">
        <v>1425103200</v>
      </c>
      <c r="M131" s="9">
        <f t="shared" ref="M131:M194" si="5">(((L131/60)/60)/24)+DATE(1970,1,1)</f>
        <v>42063.25</v>
      </c>
      <c r="N131" t="b">
        <v>0</v>
      </c>
      <c r="O131" t="b">
        <v>0</v>
      </c>
      <c r="P131" t="s">
        <v>17</v>
      </c>
      <c r="Q131" t="s">
        <v>2034</v>
      </c>
      <c r="R131" t="s">
        <v>2035</v>
      </c>
      <c r="S131" s="4">
        <f>E131/D131</f>
        <v>3.2026936026936029E-2</v>
      </c>
      <c r="T131" s="13">
        <f>E131/G131</f>
        <v>86.472727272727269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 s="9">
        <f t="shared" si="4"/>
        <v>40842.208333333336</v>
      </c>
      <c r="L132">
        <v>1320991200</v>
      </c>
      <c r="M132" s="9">
        <f t="shared" si="5"/>
        <v>40858.25</v>
      </c>
      <c r="N132" t="b">
        <v>0</v>
      </c>
      <c r="O132" t="b">
        <v>0</v>
      </c>
      <c r="P132" t="s">
        <v>53</v>
      </c>
      <c r="Q132" t="s">
        <v>2042</v>
      </c>
      <c r="R132" t="s">
        <v>2045</v>
      </c>
      <c r="S132" s="4">
        <f>E132/D132</f>
        <v>1.5546875</v>
      </c>
      <c r="T132" s="13">
        <f>E132/G132</f>
        <v>28.001876172607879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 s="9">
        <f t="shared" si="4"/>
        <v>41607.25</v>
      </c>
      <c r="L133">
        <v>1386828000</v>
      </c>
      <c r="M133" s="9">
        <f t="shared" si="5"/>
        <v>41620.25</v>
      </c>
      <c r="N133" t="b">
        <v>0</v>
      </c>
      <c r="O133" t="b">
        <v>0</v>
      </c>
      <c r="P133" t="s">
        <v>28</v>
      </c>
      <c r="Q133" t="s">
        <v>2038</v>
      </c>
      <c r="R133" t="s">
        <v>2039</v>
      </c>
      <c r="S133" s="4">
        <f>E133/D133</f>
        <v>1.0085974499089254</v>
      </c>
      <c r="T133" s="13">
        <f>E133/G133</f>
        <v>67.996725337699544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 s="9">
        <f t="shared" si="4"/>
        <v>43112.25</v>
      </c>
      <c r="L134">
        <v>1517119200</v>
      </c>
      <c r="M134" s="9">
        <f t="shared" si="5"/>
        <v>43128.25</v>
      </c>
      <c r="N134" t="b">
        <v>0</v>
      </c>
      <c r="O134" t="b">
        <v>1</v>
      </c>
      <c r="P134" t="s">
        <v>33</v>
      </c>
      <c r="Q134" t="s">
        <v>2040</v>
      </c>
      <c r="R134" t="s">
        <v>2041</v>
      </c>
      <c r="S134" s="4">
        <f>E134/D134</f>
        <v>1.1618181818181819</v>
      </c>
      <c r="T134" s="13">
        <f>E134/G134</f>
        <v>43.078651685393261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 s="9">
        <f t="shared" si="4"/>
        <v>40767.208333333336</v>
      </c>
      <c r="L135">
        <v>1315026000</v>
      </c>
      <c r="M135" s="9">
        <f t="shared" si="5"/>
        <v>40789.208333333336</v>
      </c>
      <c r="N135" t="b">
        <v>0</v>
      </c>
      <c r="O135" t="b">
        <v>0</v>
      </c>
      <c r="P135" t="s">
        <v>319</v>
      </c>
      <c r="Q135" t="s">
        <v>2036</v>
      </c>
      <c r="R135" t="s">
        <v>2063</v>
      </c>
      <c r="S135" s="4">
        <f>E135/D135</f>
        <v>3.1077777777777778</v>
      </c>
      <c r="T135" s="13">
        <f>E135/G135</f>
        <v>87.95597484276729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 s="9">
        <f t="shared" si="4"/>
        <v>40713.208333333336</v>
      </c>
      <c r="L136">
        <v>1312693200</v>
      </c>
      <c r="M136" s="9">
        <f t="shared" si="5"/>
        <v>40762.208333333336</v>
      </c>
      <c r="N136" t="b">
        <v>0</v>
      </c>
      <c r="O136" t="b">
        <v>1</v>
      </c>
      <c r="P136" t="s">
        <v>42</v>
      </c>
      <c r="Q136" t="s">
        <v>2042</v>
      </c>
      <c r="R136" t="s">
        <v>2043</v>
      </c>
      <c r="S136" s="4">
        <f>E136/D136</f>
        <v>0.89736683417085428</v>
      </c>
      <c r="T136" s="13">
        <f>E136/G136</f>
        <v>94.987234042553197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 s="9">
        <f t="shared" si="4"/>
        <v>41340.25</v>
      </c>
      <c r="L137">
        <v>1363064400</v>
      </c>
      <c r="M137" s="9">
        <f t="shared" si="5"/>
        <v>41345.208333333336</v>
      </c>
      <c r="N137" t="b">
        <v>0</v>
      </c>
      <c r="O137" t="b">
        <v>1</v>
      </c>
      <c r="P137" t="s">
        <v>33</v>
      </c>
      <c r="Q137" t="s">
        <v>2040</v>
      </c>
      <c r="R137" t="s">
        <v>2041</v>
      </c>
      <c r="S137" s="4">
        <f>E137/D137</f>
        <v>0.71272727272727276</v>
      </c>
      <c r="T137" s="13">
        <f>E137/G137</f>
        <v>46.905982905982903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 s="9">
        <f t="shared" si="4"/>
        <v>41797.208333333336</v>
      </c>
      <c r="L138">
        <v>1403154000</v>
      </c>
      <c r="M138" s="9">
        <f t="shared" si="5"/>
        <v>41809.208333333336</v>
      </c>
      <c r="N138" t="b">
        <v>0</v>
      </c>
      <c r="O138" t="b">
        <v>1</v>
      </c>
      <c r="P138" t="s">
        <v>53</v>
      </c>
      <c r="Q138" t="s">
        <v>2042</v>
      </c>
      <c r="R138" t="s">
        <v>2045</v>
      </c>
      <c r="S138" s="4">
        <f>E138/D138</f>
        <v>3.2862318840579711E-2</v>
      </c>
      <c r="T138" s="13">
        <f>E138/G138</f>
        <v>46.913793103448278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 s="9">
        <f t="shared" si="4"/>
        <v>40457.208333333336</v>
      </c>
      <c r="L139">
        <v>1286859600</v>
      </c>
      <c r="M139" s="9">
        <f t="shared" si="5"/>
        <v>40463.208333333336</v>
      </c>
      <c r="N139" t="b">
        <v>0</v>
      </c>
      <c r="O139" t="b">
        <v>0</v>
      </c>
      <c r="P139" t="s">
        <v>68</v>
      </c>
      <c r="Q139" t="s">
        <v>2048</v>
      </c>
      <c r="R139" t="s">
        <v>2049</v>
      </c>
      <c r="S139" s="4">
        <f>E139/D139</f>
        <v>2.617777777777778</v>
      </c>
      <c r="T139" s="13">
        <f>E139/G139</f>
        <v>94.24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 s="9">
        <f t="shared" si="4"/>
        <v>41180.208333333336</v>
      </c>
      <c r="L140">
        <v>1349326800</v>
      </c>
      <c r="M140" s="9">
        <f t="shared" si="5"/>
        <v>41186.208333333336</v>
      </c>
      <c r="N140" t="b">
        <v>0</v>
      </c>
      <c r="O140" t="b">
        <v>0</v>
      </c>
      <c r="P140" t="s">
        <v>292</v>
      </c>
      <c r="Q140" t="s">
        <v>2051</v>
      </c>
      <c r="R140" t="s">
        <v>2062</v>
      </c>
      <c r="S140" s="4">
        <f>E140/D140</f>
        <v>0.96</v>
      </c>
      <c r="T140" s="13">
        <f>E140/G140</f>
        <v>80.139130434782615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 s="9">
        <f t="shared" si="4"/>
        <v>42115.208333333328</v>
      </c>
      <c r="L141">
        <v>1430974800</v>
      </c>
      <c r="M141" s="9">
        <f t="shared" si="5"/>
        <v>42131.208333333328</v>
      </c>
      <c r="N141" t="b">
        <v>0</v>
      </c>
      <c r="O141" t="b">
        <v>1</v>
      </c>
      <c r="P141" t="s">
        <v>65</v>
      </c>
      <c r="Q141" t="s">
        <v>2038</v>
      </c>
      <c r="R141" t="s">
        <v>2047</v>
      </c>
      <c r="S141" s="4">
        <f>E141/D141</f>
        <v>0.20896851248642778</v>
      </c>
      <c r="T141" s="13">
        <f>E141/G141</f>
        <v>59.036809815950917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 s="9">
        <f t="shared" si="4"/>
        <v>43156.25</v>
      </c>
      <c r="L142">
        <v>1519970400</v>
      </c>
      <c r="M142" s="9">
        <f t="shared" si="5"/>
        <v>43161.25</v>
      </c>
      <c r="N142" t="b">
        <v>0</v>
      </c>
      <c r="O142" t="b">
        <v>0</v>
      </c>
      <c r="P142" t="s">
        <v>42</v>
      </c>
      <c r="Q142" t="s">
        <v>2042</v>
      </c>
      <c r="R142" t="s">
        <v>2043</v>
      </c>
      <c r="S142" s="4">
        <f>E142/D142</f>
        <v>2.2316363636363636</v>
      </c>
      <c r="T142" s="13">
        <f>E142/G142</f>
        <v>65.989247311827953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 s="9">
        <f t="shared" si="4"/>
        <v>42167.208333333328</v>
      </c>
      <c r="L143">
        <v>1434603600</v>
      </c>
      <c r="M143" s="9">
        <f t="shared" si="5"/>
        <v>42173.208333333328</v>
      </c>
      <c r="N143" t="b">
        <v>0</v>
      </c>
      <c r="O143" t="b">
        <v>0</v>
      </c>
      <c r="P143" t="s">
        <v>28</v>
      </c>
      <c r="Q143" t="s">
        <v>2038</v>
      </c>
      <c r="R143" t="s">
        <v>2039</v>
      </c>
      <c r="S143" s="4">
        <f>E143/D143</f>
        <v>1.0159097978227061</v>
      </c>
      <c r="T143" s="13">
        <f>E143/G143</f>
        <v>60.992530345471522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 s="9">
        <f t="shared" si="4"/>
        <v>41005.208333333336</v>
      </c>
      <c r="L144">
        <v>1337230800</v>
      </c>
      <c r="M144" s="9">
        <f t="shared" si="5"/>
        <v>41046.208333333336</v>
      </c>
      <c r="N144" t="b">
        <v>0</v>
      </c>
      <c r="O144" t="b">
        <v>0</v>
      </c>
      <c r="P144" t="s">
        <v>28</v>
      </c>
      <c r="Q144" t="s">
        <v>2038</v>
      </c>
      <c r="R144" t="s">
        <v>2039</v>
      </c>
      <c r="S144" s="4">
        <f>E144/D144</f>
        <v>2.3003999999999998</v>
      </c>
      <c r="T144" s="13">
        <f>E144/G144</f>
        <v>98.307692307692307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 s="9">
        <f t="shared" si="4"/>
        <v>40357.208333333336</v>
      </c>
      <c r="L145">
        <v>1279429200</v>
      </c>
      <c r="M145" s="9">
        <f t="shared" si="5"/>
        <v>40377.208333333336</v>
      </c>
      <c r="N145" t="b">
        <v>0</v>
      </c>
      <c r="O145" t="b">
        <v>0</v>
      </c>
      <c r="P145" t="s">
        <v>60</v>
      </c>
      <c r="Q145" t="s">
        <v>2036</v>
      </c>
      <c r="R145" t="s">
        <v>2046</v>
      </c>
      <c r="S145" s="4">
        <f>E145/D145</f>
        <v>1.355925925925926</v>
      </c>
      <c r="T145" s="13">
        <f>E145/G145</f>
        <v>104.6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 s="9">
        <f t="shared" si="4"/>
        <v>43633.208333333328</v>
      </c>
      <c r="L146">
        <v>1561438800</v>
      </c>
      <c r="M146" s="9">
        <f t="shared" si="5"/>
        <v>43641.208333333328</v>
      </c>
      <c r="N146" t="b">
        <v>0</v>
      </c>
      <c r="O146" t="b">
        <v>0</v>
      </c>
      <c r="P146" t="s">
        <v>33</v>
      </c>
      <c r="Q146" t="s">
        <v>2040</v>
      </c>
      <c r="R146" t="s">
        <v>2041</v>
      </c>
      <c r="S146" s="4">
        <f>E146/D146</f>
        <v>1.2909999999999999</v>
      </c>
      <c r="T146" s="13">
        <f>E146/G146</f>
        <v>86.066666666666663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 s="9">
        <f t="shared" si="4"/>
        <v>41889.208333333336</v>
      </c>
      <c r="L147">
        <v>1410498000</v>
      </c>
      <c r="M147" s="9">
        <f t="shared" si="5"/>
        <v>41894.208333333336</v>
      </c>
      <c r="N147" t="b">
        <v>0</v>
      </c>
      <c r="O147" t="b">
        <v>0</v>
      </c>
      <c r="P147" t="s">
        <v>65</v>
      </c>
      <c r="Q147" t="s">
        <v>2038</v>
      </c>
      <c r="R147" t="s">
        <v>2047</v>
      </c>
      <c r="S147" s="4">
        <f>E147/D147</f>
        <v>2.3651200000000001</v>
      </c>
      <c r="T147" s="13">
        <f>E147/G147</f>
        <v>76.989583333333329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 s="9">
        <f t="shared" si="4"/>
        <v>40855.25</v>
      </c>
      <c r="L148">
        <v>1322460000</v>
      </c>
      <c r="M148" s="9">
        <f t="shared" si="5"/>
        <v>40875.25</v>
      </c>
      <c r="N148" t="b">
        <v>0</v>
      </c>
      <c r="O148" t="b">
        <v>0</v>
      </c>
      <c r="P148" t="s">
        <v>33</v>
      </c>
      <c r="Q148" t="s">
        <v>2040</v>
      </c>
      <c r="R148" t="s">
        <v>2041</v>
      </c>
      <c r="S148" s="4">
        <f>E148/D148</f>
        <v>0.17249999999999999</v>
      </c>
      <c r="T148" s="13">
        <f>E148/G148</f>
        <v>29.764705882352942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 s="9">
        <f t="shared" si="4"/>
        <v>42534.208333333328</v>
      </c>
      <c r="L149">
        <v>1466312400</v>
      </c>
      <c r="M149" s="9">
        <f t="shared" si="5"/>
        <v>42540.208333333328</v>
      </c>
      <c r="N149" t="b">
        <v>0</v>
      </c>
      <c r="O149" t="b">
        <v>1</v>
      </c>
      <c r="P149" t="s">
        <v>33</v>
      </c>
      <c r="Q149" t="s">
        <v>2040</v>
      </c>
      <c r="R149" t="s">
        <v>2041</v>
      </c>
      <c r="S149" s="4">
        <f>E149/D149</f>
        <v>1.1249397590361445</v>
      </c>
      <c r="T149" s="13">
        <f>E149/G149</f>
        <v>46.91959798994975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 s="9">
        <f t="shared" si="4"/>
        <v>42941.208333333328</v>
      </c>
      <c r="L150">
        <v>1501736400</v>
      </c>
      <c r="M150" s="9">
        <f t="shared" si="5"/>
        <v>42950.208333333328</v>
      </c>
      <c r="N150" t="b">
        <v>0</v>
      </c>
      <c r="O150" t="b">
        <v>0</v>
      </c>
      <c r="P150" t="s">
        <v>65</v>
      </c>
      <c r="Q150" t="s">
        <v>2038</v>
      </c>
      <c r="R150" t="s">
        <v>2047</v>
      </c>
      <c r="S150" s="4">
        <f>E150/D150</f>
        <v>1.2102150537634409</v>
      </c>
      <c r="T150" s="13">
        <f>E150/G150</f>
        <v>105.18691588785046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 s="9">
        <f t="shared" si="4"/>
        <v>41275.25</v>
      </c>
      <c r="L151">
        <v>1361512800</v>
      </c>
      <c r="M151" s="9">
        <f t="shared" si="5"/>
        <v>41327.25</v>
      </c>
      <c r="N151" t="b">
        <v>0</v>
      </c>
      <c r="O151" t="b">
        <v>0</v>
      </c>
      <c r="P151" t="s">
        <v>60</v>
      </c>
      <c r="Q151" t="s">
        <v>2036</v>
      </c>
      <c r="R151" t="s">
        <v>2046</v>
      </c>
      <c r="S151" s="4">
        <f>E151/D151</f>
        <v>2.1987096774193549</v>
      </c>
      <c r="T151" s="13">
        <f>E151/G151</f>
        <v>69.907692307692301</v>
      </c>
    </row>
    <row r="152" spans="1:20" x14ac:dyDescent="0.25">
      <c r="A152">
        <v>150</v>
      </c>
      <c r="B152" t="s">
        <v>352</v>
      </c>
      <c r="C152" s="3" t="s">
        <v>353</v>
      </c>
      <c r="D152" s="15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 s="9">
        <f t="shared" si="4"/>
        <v>43450.25</v>
      </c>
      <c r="L152">
        <v>1545026400</v>
      </c>
      <c r="M152" s="9">
        <f t="shared" si="5"/>
        <v>43451.25</v>
      </c>
      <c r="N152" t="b">
        <v>0</v>
      </c>
      <c r="O152" t="b">
        <v>0</v>
      </c>
      <c r="P152" t="s">
        <v>23</v>
      </c>
      <c r="Q152" t="s">
        <v>2036</v>
      </c>
      <c r="R152" t="s">
        <v>2037</v>
      </c>
      <c r="S152" s="4">
        <f>E152/D152</f>
        <v>0.01</v>
      </c>
      <c r="T152" s="13">
        <f>E152/G152</f>
        <v>1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 s="9">
        <f t="shared" si="4"/>
        <v>41799.208333333336</v>
      </c>
      <c r="L153">
        <v>1406696400</v>
      </c>
      <c r="M153" s="9">
        <f t="shared" si="5"/>
        <v>41850.208333333336</v>
      </c>
      <c r="N153" t="b">
        <v>0</v>
      </c>
      <c r="O153" t="b">
        <v>0</v>
      </c>
      <c r="P153" t="s">
        <v>50</v>
      </c>
      <c r="Q153" t="s">
        <v>2036</v>
      </c>
      <c r="R153" t="s">
        <v>2044</v>
      </c>
      <c r="S153" s="4">
        <f>E153/D153</f>
        <v>0.64166909620991253</v>
      </c>
      <c r="T153" s="13">
        <f>E153/G153</f>
        <v>60.011588275391958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 s="9">
        <f t="shared" si="4"/>
        <v>42783.25</v>
      </c>
      <c r="L154">
        <v>1487916000</v>
      </c>
      <c r="M154" s="9">
        <f t="shared" si="5"/>
        <v>42790.25</v>
      </c>
      <c r="N154" t="b">
        <v>0</v>
      </c>
      <c r="O154" t="b">
        <v>0</v>
      </c>
      <c r="P154" t="s">
        <v>60</v>
      </c>
      <c r="Q154" t="s">
        <v>2036</v>
      </c>
      <c r="R154" t="s">
        <v>2046</v>
      </c>
      <c r="S154" s="4">
        <f>E154/D154</f>
        <v>4.2306746987951804</v>
      </c>
      <c r="T154" s="13">
        <f>E154/G154</f>
        <v>52.006220379146917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 s="9">
        <f t="shared" si="4"/>
        <v>41201.208333333336</v>
      </c>
      <c r="L155">
        <v>1351141200</v>
      </c>
      <c r="M155" s="9">
        <f t="shared" si="5"/>
        <v>41207.208333333336</v>
      </c>
      <c r="N155" t="b">
        <v>0</v>
      </c>
      <c r="O155" t="b">
        <v>0</v>
      </c>
      <c r="P155" t="s">
        <v>33</v>
      </c>
      <c r="Q155" t="s">
        <v>2040</v>
      </c>
      <c r="R155" t="s">
        <v>2041</v>
      </c>
      <c r="S155" s="4">
        <f>E155/D155</f>
        <v>0.92984160506863778</v>
      </c>
      <c r="T155" s="13">
        <f>E155/G155</f>
        <v>31.000176025347649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 s="9">
        <f t="shared" si="4"/>
        <v>42502.208333333328</v>
      </c>
      <c r="L156">
        <v>1465016400</v>
      </c>
      <c r="M156" s="9">
        <f t="shared" si="5"/>
        <v>42525.208333333328</v>
      </c>
      <c r="N156" t="b">
        <v>0</v>
      </c>
      <c r="O156" t="b">
        <v>1</v>
      </c>
      <c r="P156" t="s">
        <v>60</v>
      </c>
      <c r="Q156" t="s">
        <v>2036</v>
      </c>
      <c r="R156" t="s">
        <v>2046</v>
      </c>
      <c r="S156" s="4">
        <f>E156/D156</f>
        <v>0.58756567425569173</v>
      </c>
      <c r="T156" s="13">
        <f>E156/G156</f>
        <v>95.042492917847028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 s="9">
        <f t="shared" si="4"/>
        <v>40262.208333333336</v>
      </c>
      <c r="L157">
        <v>1270789200</v>
      </c>
      <c r="M157" s="9">
        <f t="shared" si="5"/>
        <v>40277.208333333336</v>
      </c>
      <c r="N157" t="b">
        <v>0</v>
      </c>
      <c r="O157" t="b">
        <v>0</v>
      </c>
      <c r="P157" t="s">
        <v>33</v>
      </c>
      <c r="Q157" t="s">
        <v>2040</v>
      </c>
      <c r="R157" t="s">
        <v>2041</v>
      </c>
      <c r="S157" s="4">
        <f>E157/D157</f>
        <v>0.65022222222222226</v>
      </c>
      <c r="T157" s="13">
        <f>E157/G157</f>
        <v>75.968174204355108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 s="9">
        <f t="shared" si="4"/>
        <v>43743.208333333328</v>
      </c>
      <c r="L158">
        <v>1572325200</v>
      </c>
      <c r="M158" s="9">
        <f t="shared" si="5"/>
        <v>43767.208333333328</v>
      </c>
      <c r="N158" t="b">
        <v>0</v>
      </c>
      <c r="O158" t="b">
        <v>0</v>
      </c>
      <c r="P158" t="s">
        <v>23</v>
      </c>
      <c r="Q158" t="s">
        <v>2036</v>
      </c>
      <c r="R158" t="s">
        <v>2037</v>
      </c>
      <c r="S158" s="4">
        <f>E158/D158</f>
        <v>0.73939560439560437</v>
      </c>
      <c r="T158" s="13">
        <f>E158/G158</f>
        <v>71.013192612137203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 s="9">
        <f t="shared" si="4"/>
        <v>41638.25</v>
      </c>
      <c r="L159">
        <v>1389420000</v>
      </c>
      <c r="M159" s="9">
        <f t="shared" si="5"/>
        <v>41650.25</v>
      </c>
      <c r="N159" t="b">
        <v>0</v>
      </c>
      <c r="O159" t="b">
        <v>0</v>
      </c>
      <c r="P159" t="s">
        <v>122</v>
      </c>
      <c r="Q159" t="s">
        <v>2055</v>
      </c>
      <c r="R159" t="s">
        <v>2056</v>
      </c>
      <c r="S159" s="4">
        <f>E159/D159</f>
        <v>0.52666666666666662</v>
      </c>
      <c r="T159" s="13">
        <f>E159/G159</f>
        <v>73.733333333333334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 s="9">
        <f t="shared" si="4"/>
        <v>42346.25</v>
      </c>
      <c r="L160">
        <v>1449640800</v>
      </c>
      <c r="M160" s="9">
        <f t="shared" si="5"/>
        <v>42347.25</v>
      </c>
      <c r="N160" t="b">
        <v>0</v>
      </c>
      <c r="O160" t="b">
        <v>0</v>
      </c>
      <c r="P160" t="s">
        <v>23</v>
      </c>
      <c r="Q160" t="s">
        <v>2036</v>
      </c>
      <c r="R160" t="s">
        <v>2037</v>
      </c>
      <c r="S160" s="4">
        <f>E160/D160</f>
        <v>2.2095238095238097</v>
      </c>
      <c r="T160" s="13">
        <f>E160/G160</f>
        <v>113.17073170731707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 s="9">
        <f t="shared" si="4"/>
        <v>43551.208333333328</v>
      </c>
      <c r="L161">
        <v>1555218000</v>
      </c>
      <c r="M161" s="9">
        <f t="shared" si="5"/>
        <v>43569.208333333328</v>
      </c>
      <c r="N161" t="b">
        <v>0</v>
      </c>
      <c r="O161" t="b">
        <v>1</v>
      </c>
      <c r="P161" t="s">
        <v>33</v>
      </c>
      <c r="Q161" t="s">
        <v>2040</v>
      </c>
      <c r="R161" t="s">
        <v>2041</v>
      </c>
      <c r="S161" s="4">
        <f>E161/D161</f>
        <v>1.0001150627615063</v>
      </c>
      <c r="T161" s="13">
        <f>E161/G161</f>
        <v>105.00933552992861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 s="9">
        <f t="shared" si="4"/>
        <v>43582.208333333328</v>
      </c>
      <c r="L162">
        <v>1557723600</v>
      </c>
      <c r="M162" s="9">
        <f t="shared" si="5"/>
        <v>43598.208333333328</v>
      </c>
      <c r="N162" t="b">
        <v>0</v>
      </c>
      <c r="O162" t="b">
        <v>0</v>
      </c>
      <c r="P162" t="s">
        <v>65</v>
      </c>
      <c r="Q162" t="s">
        <v>2038</v>
      </c>
      <c r="R162" t="s">
        <v>2047</v>
      </c>
      <c r="S162" s="4">
        <f>E162/D162</f>
        <v>1.6231249999999999</v>
      </c>
      <c r="T162" s="13">
        <f>E162/G162</f>
        <v>79.176829268292678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 s="9">
        <f t="shared" si="4"/>
        <v>42270.208333333328</v>
      </c>
      <c r="L163">
        <v>1443502800</v>
      </c>
      <c r="M163" s="9">
        <f t="shared" si="5"/>
        <v>42276.208333333328</v>
      </c>
      <c r="N163" t="b">
        <v>0</v>
      </c>
      <c r="O163" t="b">
        <v>1</v>
      </c>
      <c r="P163" t="s">
        <v>28</v>
      </c>
      <c r="Q163" t="s">
        <v>2038</v>
      </c>
      <c r="R163" t="s">
        <v>2039</v>
      </c>
      <c r="S163" s="4">
        <f>E163/D163</f>
        <v>0.78181818181818186</v>
      </c>
      <c r="T163" s="13">
        <f>E163/G163</f>
        <v>57.333333333333336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 s="9">
        <f t="shared" si="4"/>
        <v>43442.25</v>
      </c>
      <c r="L164">
        <v>1546840800</v>
      </c>
      <c r="M164" s="9">
        <f t="shared" si="5"/>
        <v>43472.25</v>
      </c>
      <c r="N164" t="b">
        <v>0</v>
      </c>
      <c r="O164" t="b">
        <v>0</v>
      </c>
      <c r="P164" t="s">
        <v>23</v>
      </c>
      <c r="Q164" t="s">
        <v>2036</v>
      </c>
      <c r="R164" t="s">
        <v>2037</v>
      </c>
      <c r="S164" s="4">
        <f>E164/D164</f>
        <v>1.4973770491803278</v>
      </c>
      <c r="T164" s="13">
        <f>E164/G164</f>
        <v>58.178343949044589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 s="9">
        <f t="shared" si="4"/>
        <v>43028.208333333328</v>
      </c>
      <c r="L165">
        <v>1512712800</v>
      </c>
      <c r="M165" s="9">
        <f t="shared" si="5"/>
        <v>43077.25</v>
      </c>
      <c r="N165" t="b">
        <v>0</v>
      </c>
      <c r="O165" t="b">
        <v>1</v>
      </c>
      <c r="P165" t="s">
        <v>122</v>
      </c>
      <c r="Q165" t="s">
        <v>2055</v>
      </c>
      <c r="R165" t="s">
        <v>2056</v>
      </c>
      <c r="S165" s="4">
        <f>E165/D165</f>
        <v>2.5325714285714285</v>
      </c>
      <c r="T165" s="13">
        <f>E165/G165</f>
        <v>36.032520325203251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 s="9">
        <f t="shared" si="4"/>
        <v>43016.208333333328</v>
      </c>
      <c r="L166">
        <v>1507525200</v>
      </c>
      <c r="M166" s="9">
        <f t="shared" si="5"/>
        <v>43017.208333333328</v>
      </c>
      <c r="N166" t="b">
        <v>0</v>
      </c>
      <c r="O166" t="b">
        <v>0</v>
      </c>
      <c r="P166" t="s">
        <v>33</v>
      </c>
      <c r="Q166" t="s">
        <v>2040</v>
      </c>
      <c r="R166" t="s">
        <v>2041</v>
      </c>
      <c r="S166" s="4">
        <f>E166/D166</f>
        <v>1.0016943521594683</v>
      </c>
      <c r="T166" s="13">
        <f>E166/G166</f>
        <v>107.99068767908309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 s="9">
        <f t="shared" si="4"/>
        <v>42948.208333333328</v>
      </c>
      <c r="L167">
        <v>1504328400</v>
      </c>
      <c r="M167" s="9">
        <f t="shared" si="5"/>
        <v>42980.208333333328</v>
      </c>
      <c r="N167" t="b">
        <v>0</v>
      </c>
      <c r="O167" t="b">
        <v>0</v>
      </c>
      <c r="P167" t="s">
        <v>28</v>
      </c>
      <c r="Q167" t="s">
        <v>2038</v>
      </c>
      <c r="R167" t="s">
        <v>2039</v>
      </c>
      <c r="S167" s="4">
        <f>E167/D167</f>
        <v>1.2199004424778761</v>
      </c>
      <c r="T167" s="13">
        <f>E167/G167</f>
        <v>44.005985634477256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 s="9">
        <f t="shared" si="4"/>
        <v>40534.25</v>
      </c>
      <c r="L168">
        <v>1293343200</v>
      </c>
      <c r="M168" s="9">
        <f t="shared" si="5"/>
        <v>40538.25</v>
      </c>
      <c r="N168" t="b">
        <v>0</v>
      </c>
      <c r="O168" t="b">
        <v>0</v>
      </c>
      <c r="P168" t="s">
        <v>122</v>
      </c>
      <c r="Q168" t="s">
        <v>2055</v>
      </c>
      <c r="R168" t="s">
        <v>2056</v>
      </c>
      <c r="S168" s="4">
        <f>E168/D168</f>
        <v>1.3713265306122449</v>
      </c>
      <c r="T168" s="13">
        <f>E168/G168</f>
        <v>55.077868852459019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 s="9">
        <f t="shared" si="4"/>
        <v>41435.208333333336</v>
      </c>
      <c r="L169">
        <v>1371704400</v>
      </c>
      <c r="M169" s="9">
        <f t="shared" si="5"/>
        <v>41445.208333333336</v>
      </c>
      <c r="N169" t="b">
        <v>0</v>
      </c>
      <c r="O169" t="b">
        <v>0</v>
      </c>
      <c r="P169" t="s">
        <v>33</v>
      </c>
      <c r="Q169" t="s">
        <v>2040</v>
      </c>
      <c r="R169" t="s">
        <v>2041</v>
      </c>
      <c r="S169" s="4">
        <f>E169/D169</f>
        <v>4.155384615384615</v>
      </c>
      <c r="T169" s="13">
        <f>E169/G169</f>
        <v>74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 s="9">
        <f t="shared" si="4"/>
        <v>43518.25</v>
      </c>
      <c r="L170">
        <v>1552798800</v>
      </c>
      <c r="M170" s="9">
        <f t="shared" si="5"/>
        <v>43541.208333333328</v>
      </c>
      <c r="N170" t="b">
        <v>0</v>
      </c>
      <c r="O170" t="b">
        <v>1</v>
      </c>
      <c r="P170" t="s">
        <v>60</v>
      </c>
      <c r="Q170" t="s">
        <v>2036</v>
      </c>
      <c r="R170" t="s">
        <v>2046</v>
      </c>
      <c r="S170" s="4">
        <f>E170/D170</f>
        <v>0.3130913348946136</v>
      </c>
      <c r="T170" s="13">
        <f>E170/G170</f>
        <v>41.996858638743454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 s="9">
        <f t="shared" si="4"/>
        <v>41077.208333333336</v>
      </c>
      <c r="L171">
        <v>1342328400</v>
      </c>
      <c r="M171" s="9">
        <f t="shared" si="5"/>
        <v>41105.208333333336</v>
      </c>
      <c r="N171" t="b">
        <v>0</v>
      </c>
      <c r="O171" t="b">
        <v>1</v>
      </c>
      <c r="P171" t="s">
        <v>100</v>
      </c>
      <c r="Q171" t="s">
        <v>2042</v>
      </c>
      <c r="R171" t="s">
        <v>2053</v>
      </c>
      <c r="S171" s="4">
        <f>E171/D171</f>
        <v>4.240815450643777</v>
      </c>
      <c r="T171" s="13">
        <f>E171/G171</f>
        <v>77.988161010260455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 s="9">
        <f t="shared" si="4"/>
        <v>42950.208333333328</v>
      </c>
      <c r="L172">
        <v>1502341200</v>
      </c>
      <c r="M172" s="9">
        <f t="shared" si="5"/>
        <v>42957.208333333328</v>
      </c>
      <c r="N172" t="b">
        <v>0</v>
      </c>
      <c r="O172" t="b">
        <v>0</v>
      </c>
      <c r="P172" t="s">
        <v>60</v>
      </c>
      <c r="Q172" t="s">
        <v>2036</v>
      </c>
      <c r="R172" t="s">
        <v>2046</v>
      </c>
      <c r="S172" s="4">
        <f>E172/D172</f>
        <v>2.9388623072833599E-2</v>
      </c>
      <c r="T172" s="13">
        <f>E172/G172</f>
        <v>82.507462686567166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 s="9">
        <f t="shared" si="4"/>
        <v>41718.208333333336</v>
      </c>
      <c r="L173">
        <v>1397192400</v>
      </c>
      <c r="M173" s="9">
        <f t="shared" si="5"/>
        <v>41740.208333333336</v>
      </c>
      <c r="N173" t="b">
        <v>0</v>
      </c>
      <c r="O173" t="b">
        <v>0</v>
      </c>
      <c r="P173" t="s">
        <v>206</v>
      </c>
      <c r="Q173" t="s">
        <v>2048</v>
      </c>
      <c r="R173" t="s">
        <v>2060</v>
      </c>
      <c r="S173" s="4">
        <f>E173/D173</f>
        <v>0.1063265306122449</v>
      </c>
      <c r="T173" s="13">
        <f>E173/G173</f>
        <v>104.2</v>
      </c>
    </row>
    <row r="174" spans="1:20" x14ac:dyDescent="0.25">
      <c r="A174">
        <v>172</v>
      </c>
      <c r="B174" t="s">
        <v>396</v>
      </c>
      <c r="C174" s="3" t="s">
        <v>397</v>
      </c>
      <c r="D174" s="15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 s="9">
        <f t="shared" si="4"/>
        <v>41839.208333333336</v>
      </c>
      <c r="L174">
        <v>1407042000</v>
      </c>
      <c r="M174" s="9">
        <f t="shared" si="5"/>
        <v>41854.208333333336</v>
      </c>
      <c r="N174" t="b">
        <v>0</v>
      </c>
      <c r="O174" t="b">
        <v>1</v>
      </c>
      <c r="P174" t="s">
        <v>42</v>
      </c>
      <c r="Q174" t="s">
        <v>2042</v>
      </c>
      <c r="R174" t="s">
        <v>2043</v>
      </c>
      <c r="S174" s="4">
        <f>E174/D174</f>
        <v>0.82874999999999999</v>
      </c>
      <c r="T174" s="13">
        <f>E174/G174</f>
        <v>25.5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 s="9">
        <f t="shared" si="4"/>
        <v>41412.208333333336</v>
      </c>
      <c r="L175">
        <v>1369371600</v>
      </c>
      <c r="M175" s="9">
        <f t="shared" si="5"/>
        <v>41418.208333333336</v>
      </c>
      <c r="N175" t="b">
        <v>0</v>
      </c>
      <c r="O175" t="b">
        <v>0</v>
      </c>
      <c r="P175" t="s">
        <v>33</v>
      </c>
      <c r="Q175" t="s">
        <v>2040</v>
      </c>
      <c r="R175" t="s">
        <v>2041</v>
      </c>
      <c r="S175" s="4">
        <f>E175/D175</f>
        <v>1.6301447776628748</v>
      </c>
      <c r="T175" s="13">
        <f>E175/G175</f>
        <v>100.98334401024984</v>
      </c>
    </row>
    <row r="176" spans="1:20" x14ac:dyDescent="0.25">
      <c r="A176">
        <v>174</v>
      </c>
      <c r="B176" t="s">
        <v>400</v>
      </c>
      <c r="C176" s="3" t="s">
        <v>401</v>
      </c>
      <c r="D176" s="15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 s="9">
        <f t="shared" si="4"/>
        <v>42282.208333333328</v>
      </c>
      <c r="L176">
        <v>1444107600</v>
      </c>
      <c r="M176" s="9">
        <f t="shared" si="5"/>
        <v>42283.208333333328</v>
      </c>
      <c r="N176" t="b">
        <v>0</v>
      </c>
      <c r="O176" t="b">
        <v>1</v>
      </c>
      <c r="P176" t="s">
        <v>65</v>
      </c>
      <c r="Q176" t="s">
        <v>2038</v>
      </c>
      <c r="R176" t="s">
        <v>2047</v>
      </c>
      <c r="S176" s="4">
        <f>E176/D176</f>
        <v>8.9466666666666672</v>
      </c>
      <c r="T176" s="13">
        <f>E176/G176</f>
        <v>111.83333333333333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 s="9">
        <f t="shared" si="4"/>
        <v>42613.208333333328</v>
      </c>
      <c r="L177">
        <v>1474261200</v>
      </c>
      <c r="M177" s="9">
        <f t="shared" si="5"/>
        <v>42632.208333333328</v>
      </c>
      <c r="N177" t="b">
        <v>0</v>
      </c>
      <c r="O177" t="b">
        <v>0</v>
      </c>
      <c r="P177" t="s">
        <v>33</v>
      </c>
      <c r="Q177" t="s">
        <v>2040</v>
      </c>
      <c r="R177" t="s">
        <v>2041</v>
      </c>
      <c r="S177" s="4">
        <f>E177/D177</f>
        <v>0.26191501103752757</v>
      </c>
      <c r="T177" s="13">
        <f>E177/G177</f>
        <v>41.999115044247787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 s="9">
        <f t="shared" si="4"/>
        <v>42616.208333333328</v>
      </c>
      <c r="L178">
        <v>1473656400</v>
      </c>
      <c r="M178" s="9">
        <f t="shared" si="5"/>
        <v>42625.208333333328</v>
      </c>
      <c r="N178" t="b">
        <v>0</v>
      </c>
      <c r="O178" t="b">
        <v>0</v>
      </c>
      <c r="P178" t="s">
        <v>33</v>
      </c>
      <c r="Q178" t="s">
        <v>2040</v>
      </c>
      <c r="R178" t="s">
        <v>2041</v>
      </c>
      <c r="S178" s="4">
        <f>E178/D178</f>
        <v>0.74834782608695649</v>
      </c>
      <c r="T178" s="13">
        <f>E178/G178</f>
        <v>110.05115089514067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 s="9">
        <f t="shared" si="4"/>
        <v>40497.25</v>
      </c>
      <c r="L179">
        <v>1291960800</v>
      </c>
      <c r="M179" s="9">
        <f t="shared" si="5"/>
        <v>40522.25</v>
      </c>
      <c r="N179" t="b">
        <v>0</v>
      </c>
      <c r="O179" t="b">
        <v>0</v>
      </c>
      <c r="P179" t="s">
        <v>33</v>
      </c>
      <c r="Q179" t="s">
        <v>2040</v>
      </c>
      <c r="R179" t="s">
        <v>2041</v>
      </c>
      <c r="S179" s="4">
        <f>E179/D179</f>
        <v>4.1647680412371137</v>
      </c>
      <c r="T179" s="13">
        <f>E179/G179</f>
        <v>58.997079225994888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 s="9">
        <f t="shared" si="4"/>
        <v>42999.208333333328</v>
      </c>
      <c r="L180">
        <v>1506747600</v>
      </c>
      <c r="M180" s="9">
        <f t="shared" si="5"/>
        <v>43008.208333333328</v>
      </c>
      <c r="N180" t="b">
        <v>0</v>
      </c>
      <c r="O180" t="b">
        <v>0</v>
      </c>
      <c r="P180" t="s">
        <v>17</v>
      </c>
      <c r="Q180" t="s">
        <v>2034</v>
      </c>
      <c r="R180" t="s">
        <v>2035</v>
      </c>
      <c r="S180" s="4">
        <f>E180/D180</f>
        <v>0.96208333333333329</v>
      </c>
      <c r="T180" s="13">
        <f>E180/G180</f>
        <v>32.985714285714288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 s="9">
        <f t="shared" si="4"/>
        <v>41350.208333333336</v>
      </c>
      <c r="L181">
        <v>1363582800</v>
      </c>
      <c r="M181" s="9">
        <f t="shared" si="5"/>
        <v>41351.208333333336</v>
      </c>
      <c r="N181" t="b">
        <v>0</v>
      </c>
      <c r="O181" t="b">
        <v>1</v>
      </c>
      <c r="P181" t="s">
        <v>33</v>
      </c>
      <c r="Q181" t="s">
        <v>2040</v>
      </c>
      <c r="R181" t="s">
        <v>2041</v>
      </c>
      <c r="S181" s="4">
        <f>E181/D181</f>
        <v>3.5771910112359548</v>
      </c>
      <c r="T181" s="13">
        <f>E181/G181</f>
        <v>45.005654509471306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 s="9">
        <f t="shared" si="4"/>
        <v>40259.208333333336</v>
      </c>
      <c r="L182">
        <v>1269666000</v>
      </c>
      <c r="M182" s="9">
        <f t="shared" si="5"/>
        <v>40264.208333333336</v>
      </c>
      <c r="N182" t="b">
        <v>0</v>
      </c>
      <c r="O182" t="b">
        <v>0</v>
      </c>
      <c r="P182" t="s">
        <v>65</v>
      </c>
      <c r="Q182" t="s">
        <v>2038</v>
      </c>
      <c r="R182" t="s">
        <v>2047</v>
      </c>
      <c r="S182" s="4">
        <f>E182/D182</f>
        <v>3.0845714285714285</v>
      </c>
      <c r="T182" s="13">
        <f>E182/G182</f>
        <v>81.98196487897485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 s="9">
        <f t="shared" si="4"/>
        <v>43012.208333333328</v>
      </c>
      <c r="L183">
        <v>1508648400</v>
      </c>
      <c r="M183" s="9">
        <f t="shared" si="5"/>
        <v>43030.208333333328</v>
      </c>
      <c r="N183" t="b">
        <v>0</v>
      </c>
      <c r="O183" t="b">
        <v>0</v>
      </c>
      <c r="P183" t="s">
        <v>28</v>
      </c>
      <c r="Q183" t="s">
        <v>2038</v>
      </c>
      <c r="R183" t="s">
        <v>2039</v>
      </c>
      <c r="S183" s="4">
        <f>E183/D183</f>
        <v>0.61802325581395345</v>
      </c>
      <c r="T183" s="13">
        <f>E183/G183</f>
        <v>39.080882352941174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 s="9">
        <f t="shared" si="4"/>
        <v>43631.208333333328</v>
      </c>
      <c r="L184">
        <v>1561957200</v>
      </c>
      <c r="M184" s="9">
        <f t="shared" si="5"/>
        <v>43647.208333333328</v>
      </c>
      <c r="N184" t="b">
        <v>0</v>
      </c>
      <c r="O184" t="b">
        <v>0</v>
      </c>
      <c r="P184" t="s">
        <v>33</v>
      </c>
      <c r="Q184" t="s">
        <v>2040</v>
      </c>
      <c r="R184" t="s">
        <v>2041</v>
      </c>
      <c r="S184" s="4">
        <f>E184/D184</f>
        <v>7.2232472324723247</v>
      </c>
      <c r="T184" s="13">
        <f>E184/G184</f>
        <v>58.996383363471971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 s="9">
        <f t="shared" si="4"/>
        <v>40430.208333333336</v>
      </c>
      <c r="L185">
        <v>1285131600</v>
      </c>
      <c r="M185" s="9">
        <f t="shared" si="5"/>
        <v>40443.208333333336</v>
      </c>
      <c r="N185" t="b">
        <v>0</v>
      </c>
      <c r="O185" t="b">
        <v>0</v>
      </c>
      <c r="P185" t="s">
        <v>23</v>
      </c>
      <c r="Q185" t="s">
        <v>2036</v>
      </c>
      <c r="R185" t="s">
        <v>2037</v>
      </c>
      <c r="S185" s="4">
        <f>E185/D185</f>
        <v>0.69117647058823528</v>
      </c>
      <c r="T185" s="13">
        <f>E185/G185</f>
        <v>40.988372093023258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 s="9">
        <f t="shared" si="4"/>
        <v>43588.208333333328</v>
      </c>
      <c r="L186">
        <v>1556946000</v>
      </c>
      <c r="M186" s="9">
        <f t="shared" si="5"/>
        <v>43589.208333333328</v>
      </c>
      <c r="N186" t="b">
        <v>0</v>
      </c>
      <c r="O186" t="b">
        <v>0</v>
      </c>
      <c r="P186" t="s">
        <v>33</v>
      </c>
      <c r="Q186" t="s">
        <v>2040</v>
      </c>
      <c r="R186" t="s">
        <v>2041</v>
      </c>
      <c r="S186" s="4">
        <f>E186/D186</f>
        <v>2.9305555555555554</v>
      </c>
      <c r="T186" s="13">
        <f>E186/G186</f>
        <v>31.029411764705884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 s="9">
        <f t="shared" si="4"/>
        <v>43233.208333333328</v>
      </c>
      <c r="L187">
        <v>1527138000</v>
      </c>
      <c r="M187" s="9">
        <f t="shared" si="5"/>
        <v>43244.208333333328</v>
      </c>
      <c r="N187" t="b">
        <v>0</v>
      </c>
      <c r="O187" t="b">
        <v>0</v>
      </c>
      <c r="P187" t="s">
        <v>269</v>
      </c>
      <c r="Q187" t="s">
        <v>2042</v>
      </c>
      <c r="R187" t="s">
        <v>2061</v>
      </c>
      <c r="S187" s="4">
        <f>E187/D187</f>
        <v>0.71799999999999997</v>
      </c>
      <c r="T187" s="13">
        <f>E187/G187</f>
        <v>37.789473684210527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 s="9">
        <f t="shared" si="4"/>
        <v>41782.208333333336</v>
      </c>
      <c r="L188">
        <v>1402117200</v>
      </c>
      <c r="M188" s="9">
        <f t="shared" si="5"/>
        <v>41797.208333333336</v>
      </c>
      <c r="N188" t="b">
        <v>0</v>
      </c>
      <c r="O188" t="b">
        <v>0</v>
      </c>
      <c r="P188" t="s">
        <v>33</v>
      </c>
      <c r="Q188" t="s">
        <v>2040</v>
      </c>
      <c r="R188" t="s">
        <v>2041</v>
      </c>
      <c r="S188" s="4">
        <f>E188/D188</f>
        <v>0.31934684684684683</v>
      </c>
      <c r="T188" s="13">
        <f>E188/G188</f>
        <v>32.006772009029348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 s="9">
        <f t="shared" si="4"/>
        <v>41328.25</v>
      </c>
      <c r="L189">
        <v>1364014800</v>
      </c>
      <c r="M189" s="9">
        <f t="shared" si="5"/>
        <v>41356.208333333336</v>
      </c>
      <c r="N189" t="b">
        <v>0</v>
      </c>
      <c r="O189" t="b">
        <v>1</v>
      </c>
      <c r="P189" t="s">
        <v>100</v>
      </c>
      <c r="Q189" t="s">
        <v>2042</v>
      </c>
      <c r="R189" t="s">
        <v>2053</v>
      </c>
      <c r="S189" s="4">
        <f>E189/D189</f>
        <v>2.2987375415282392</v>
      </c>
      <c r="T189" s="13">
        <f>E189/G189</f>
        <v>95.966712898751737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 s="9">
        <f t="shared" si="4"/>
        <v>41975.25</v>
      </c>
      <c r="L190">
        <v>1417586400</v>
      </c>
      <c r="M190" s="9">
        <f t="shared" si="5"/>
        <v>41976.25</v>
      </c>
      <c r="N190" t="b">
        <v>0</v>
      </c>
      <c r="O190" t="b">
        <v>0</v>
      </c>
      <c r="P190" t="s">
        <v>33</v>
      </c>
      <c r="Q190" t="s">
        <v>2040</v>
      </c>
      <c r="R190" t="s">
        <v>2041</v>
      </c>
      <c r="S190" s="4">
        <f>E190/D190</f>
        <v>0.3201219512195122</v>
      </c>
      <c r="T190" s="13">
        <f>E190/G190</f>
        <v>75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 s="9">
        <f t="shared" si="4"/>
        <v>42433.25</v>
      </c>
      <c r="L191">
        <v>1457071200</v>
      </c>
      <c r="M191" s="9">
        <f t="shared" si="5"/>
        <v>42433.25</v>
      </c>
      <c r="N191" t="b">
        <v>0</v>
      </c>
      <c r="O191" t="b">
        <v>0</v>
      </c>
      <c r="P191" t="s">
        <v>33</v>
      </c>
      <c r="Q191" t="s">
        <v>2040</v>
      </c>
      <c r="R191" t="s">
        <v>2041</v>
      </c>
      <c r="S191" s="4">
        <f>E191/D191</f>
        <v>0.23525352848928385</v>
      </c>
      <c r="T191" s="13">
        <f>E191/G191</f>
        <v>102.0498866213152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 s="9">
        <f t="shared" si="4"/>
        <v>41429.208333333336</v>
      </c>
      <c r="L192">
        <v>1370408400</v>
      </c>
      <c r="M192" s="9">
        <f t="shared" si="5"/>
        <v>41430.208333333336</v>
      </c>
      <c r="N192" t="b">
        <v>0</v>
      </c>
      <c r="O192" t="b">
        <v>1</v>
      </c>
      <c r="P192" t="s">
        <v>33</v>
      </c>
      <c r="Q192" t="s">
        <v>2040</v>
      </c>
      <c r="R192" t="s">
        <v>2041</v>
      </c>
      <c r="S192" s="4">
        <f>E192/D192</f>
        <v>0.68594594594594593</v>
      </c>
      <c r="T192" s="13">
        <f>E192/G192</f>
        <v>105.75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 s="9">
        <f t="shared" si="4"/>
        <v>43536.208333333328</v>
      </c>
      <c r="L193">
        <v>1552626000</v>
      </c>
      <c r="M193" s="9">
        <f t="shared" si="5"/>
        <v>43539.208333333328</v>
      </c>
      <c r="N193" t="b">
        <v>0</v>
      </c>
      <c r="O193" t="b">
        <v>0</v>
      </c>
      <c r="P193" t="s">
        <v>33</v>
      </c>
      <c r="Q193" t="s">
        <v>2040</v>
      </c>
      <c r="R193" t="s">
        <v>2041</v>
      </c>
      <c r="S193" s="4">
        <f>E193/D193</f>
        <v>0.37952380952380954</v>
      </c>
      <c r="T193" s="13">
        <f>E193/G193</f>
        <v>37.069767441860463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 s="9">
        <f t="shared" si="4"/>
        <v>41817.208333333336</v>
      </c>
      <c r="L194">
        <v>1404190800</v>
      </c>
      <c r="M194" s="9">
        <f t="shared" si="5"/>
        <v>41821.208333333336</v>
      </c>
      <c r="N194" t="b">
        <v>0</v>
      </c>
      <c r="O194" t="b">
        <v>0</v>
      </c>
      <c r="P194" t="s">
        <v>23</v>
      </c>
      <c r="Q194" t="s">
        <v>2036</v>
      </c>
      <c r="R194" t="s">
        <v>2037</v>
      </c>
      <c r="S194" s="4">
        <f>E194/D194</f>
        <v>0.19992957746478873</v>
      </c>
      <c r="T194" s="13">
        <f>E194/G194</f>
        <v>35.049382716049379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 s="9">
        <f t="shared" ref="K195:K258" si="6">(((J195/60)/60)/24)+DATE(1970,1,1)</f>
        <v>43198.208333333328</v>
      </c>
      <c r="L195">
        <v>1523509200</v>
      </c>
      <c r="M195" s="9">
        <f t="shared" ref="M195:M258" si="7">(((L195/60)/60)/24)+DATE(1970,1,1)</f>
        <v>43202.208333333328</v>
      </c>
      <c r="N195" t="b">
        <v>1</v>
      </c>
      <c r="O195" t="b">
        <v>0</v>
      </c>
      <c r="P195" t="s">
        <v>60</v>
      </c>
      <c r="Q195" t="s">
        <v>2036</v>
      </c>
      <c r="R195" t="s">
        <v>2046</v>
      </c>
      <c r="S195" s="4">
        <f>E195/D195</f>
        <v>0.45636363636363636</v>
      </c>
      <c r="T195" s="13">
        <f>E195/G195</f>
        <v>46.338461538461537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 s="9">
        <f t="shared" si="6"/>
        <v>42261.208333333328</v>
      </c>
      <c r="L196">
        <v>1443589200</v>
      </c>
      <c r="M196" s="9">
        <f t="shared" si="7"/>
        <v>42277.208333333328</v>
      </c>
      <c r="N196" t="b">
        <v>0</v>
      </c>
      <c r="O196" t="b">
        <v>0</v>
      </c>
      <c r="P196" t="s">
        <v>148</v>
      </c>
      <c r="Q196" t="s">
        <v>2036</v>
      </c>
      <c r="R196" t="s">
        <v>2058</v>
      </c>
      <c r="S196" s="4">
        <f>E196/D196</f>
        <v>1.227605633802817</v>
      </c>
      <c r="T196" s="13">
        <f>E196/G196</f>
        <v>69.174603174603178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 s="9">
        <f t="shared" si="6"/>
        <v>43310.208333333328</v>
      </c>
      <c r="L197">
        <v>1533445200</v>
      </c>
      <c r="M197" s="9">
        <f t="shared" si="7"/>
        <v>43317.208333333328</v>
      </c>
      <c r="N197" t="b">
        <v>0</v>
      </c>
      <c r="O197" t="b">
        <v>0</v>
      </c>
      <c r="P197" t="s">
        <v>50</v>
      </c>
      <c r="Q197" t="s">
        <v>2036</v>
      </c>
      <c r="R197" t="s">
        <v>2044</v>
      </c>
      <c r="S197" s="4">
        <f>E197/D197</f>
        <v>3.61753164556962</v>
      </c>
      <c r="T197" s="13">
        <f>E197/G197</f>
        <v>109.07824427480917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 s="9">
        <f t="shared" si="6"/>
        <v>42616.208333333328</v>
      </c>
      <c r="L198">
        <v>1474520400</v>
      </c>
      <c r="M198" s="9">
        <f t="shared" si="7"/>
        <v>42635.208333333328</v>
      </c>
      <c r="N198" t="b">
        <v>0</v>
      </c>
      <c r="O198" t="b">
        <v>0</v>
      </c>
      <c r="P198" t="s">
        <v>65</v>
      </c>
      <c r="Q198" t="s">
        <v>2038</v>
      </c>
      <c r="R198" t="s">
        <v>2047</v>
      </c>
      <c r="S198" s="4">
        <f>E198/D198</f>
        <v>0.63146341463414635</v>
      </c>
      <c r="T198" s="13">
        <f>E198/G198</f>
        <v>51.78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 s="9">
        <f t="shared" si="6"/>
        <v>42909.208333333328</v>
      </c>
      <c r="L199">
        <v>1499403600</v>
      </c>
      <c r="M199" s="9">
        <f t="shared" si="7"/>
        <v>42923.208333333328</v>
      </c>
      <c r="N199" t="b">
        <v>0</v>
      </c>
      <c r="O199" t="b">
        <v>0</v>
      </c>
      <c r="P199" t="s">
        <v>53</v>
      </c>
      <c r="Q199" t="s">
        <v>2042</v>
      </c>
      <c r="R199" t="s">
        <v>2045</v>
      </c>
      <c r="S199" s="4">
        <f>E199/D199</f>
        <v>2.9820475319926874</v>
      </c>
      <c r="T199" s="13">
        <f>E199/G199</f>
        <v>82.010055304172951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 s="9">
        <f t="shared" si="6"/>
        <v>40396.208333333336</v>
      </c>
      <c r="L200">
        <v>1283576400</v>
      </c>
      <c r="M200" s="9">
        <f t="shared" si="7"/>
        <v>40425.208333333336</v>
      </c>
      <c r="N200" t="b">
        <v>0</v>
      </c>
      <c r="O200" t="b">
        <v>0</v>
      </c>
      <c r="P200" t="s">
        <v>50</v>
      </c>
      <c r="Q200" t="s">
        <v>2036</v>
      </c>
      <c r="R200" t="s">
        <v>2044</v>
      </c>
      <c r="S200" s="4">
        <f>E200/D200</f>
        <v>9.5585443037974685E-2</v>
      </c>
      <c r="T200" s="13">
        <f>E200/G200</f>
        <v>35.958333333333336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 s="9">
        <f t="shared" si="6"/>
        <v>42192.208333333328</v>
      </c>
      <c r="L201">
        <v>1436590800</v>
      </c>
      <c r="M201" s="9">
        <f t="shared" si="7"/>
        <v>42196.208333333328</v>
      </c>
      <c r="N201" t="b">
        <v>0</v>
      </c>
      <c r="O201" t="b">
        <v>0</v>
      </c>
      <c r="P201" t="s">
        <v>23</v>
      </c>
      <c r="Q201" t="s">
        <v>2036</v>
      </c>
      <c r="R201" t="s">
        <v>2037</v>
      </c>
      <c r="S201" s="4">
        <f>E201/D201</f>
        <v>0.5377777777777778</v>
      </c>
      <c r="T201" s="13">
        <f>E201/G201</f>
        <v>74.461538461538467</v>
      </c>
    </row>
    <row r="202" spans="1:20" x14ac:dyDescent="0.25">
      <c r="A202">
        <v>200</v>
      </c>
      <c r="B202" t="s">
        <v>452</v>
      </c>
      <c r="C202" s="3" t="s">
        <v>453</v>
      </c>
      <c r="D202" s="15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 s="9">
        <f t="shared" si="6"/>
        <v>40262.208333333336</v>
      </c>
      <c r="L202">
        <v>1270443600</v>
      </c>
      <c r="M202" s="9">
        <f t="shared" si="7"/>
        <v>40273.208333333336</v>
      </c>
      <c r="N202" t="b">
        <v>0</v>
      </c>
      <c r="O202" t="b">
        <v>0</v>
      </c>
      <c r="P202" t="s">
        <v>33</v>
      </c>
      <c r="Q202" t="s">
        <v>2040</v>
      </c>
      <c r="R202" t="s">
        <v>2041</v>
      </c>
      <c r="S202" s="4">
        <f>E202/D202</f>
        <v>0.02</v>
      </c>
      <c r="T202" s="13">
        <f>E202/G202</f>
        <v>2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 s="9">
        <f t="shared" si="6"/>
        <v>41845.208333333336</v>
      </c>
      <c r="L203">
        <v>1407819600</v>
      </c>
      <c r="M203" s="9">
        <f t="shared" si="7"/>
        <v>41863.208333333336</v>
      </c>
      <c r="N203" t="b">
        <v>0</v>
      </c>
      <c r="O203" t="b">
        <v>0</v>
      </c>
      <c r="P203" t="s">
        <v>28</v>
      </c>
      <c r="Q203" t="s">
        <v>2038</v>
      </c>
      <c r="R203" t="s">
        <v>2039</v>
      </c>
      <c r="S203" s="4">
        <f>E203/D203</f>
        <v>6.8119047619047617</v>
      </c>
      <c r="T203" s="13">
        <f>E203/G203</f>
        <v>91.114649681528661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 s="9">
        <f t="shared" si="6"/>
        <v>40818.208333333336</v>
      </c>
      <c r="L204">
        <v>1317877200</v>
      </c>
      <c r="M204" s="9">
        <f t="shared" si="7"/>
        <v>40822.208333333336</v>
      </c>
      <c r="N204" t="b">
        <v>0</v>
      </c>
      <c r="O204" t="b">
        <v>0</v>
      </c>
      <c r="P204" t="s">
        <v>17</v>
      </c>
      <c r="Q204" t="s">
        <v>2034</v>
      </c>
      <c r="R204" t="s">
        <v>2035</v>
      </c>
      <c r="S204" s="4">
        <f>E204/D204</f>
        <v>0.78831325301204824</v>
      </c>
      <c r="T204" s="13">
        <f>E204/G204</f>
        <v>79.792682926829272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 s="9">
        <f t="shared" si="6"/>
        <v>42752.25</v>
      </c>
      <c r="L205">
        <v>1484805600</v>
      </c>
      <c r="M205" s="9">
        <f t="shared" si="7"/>
        <v>42754.25</v>
      </c>
      <c r="N205" t="b">
        <v>0</v>
      </c>
      <c r="O205" t="b">
        <v>0</v>
      </c>
      <c r="P205" t="s">
        <v>33</v>
      </c>
      <c r="Q205" t="s">
        <v>2040</v>
      </c>
      <c r="R205" t="s">
        <v>2041</v>
      </c>
      <c r="S205" s="4">
        <f>E205/D205</f>
        <v>1.3440792216817234</v>
      </c>
      <c r="T205" s="13">
        <f>E205/G205</f>
        <v>42.999777678968428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 s="9">
        <f t="shared" si="6"/>
        <v>40636.208333333336</v>
      </c>
      <c r="L206">
        <v>1302670800</v>
      </c>
      <c r="M206" s="9">
        <f t="shared" si="7"/>
        <v>40646.208333333336</v>
      </c>
      <c r="N206" t="b">
        <v>0</v>
      </c>
      <c r="O206" t="b">
        <v>0</v>
      </c>
      <c r="P206" t="s">
        <v>159</v>
      </c>
      <c r="Q206" t="s">
        <v>2036</v>
      </c>
      <c r="R206" t="s">
        <v>2059</v>
      </c>
      <c r="S206" s="4">
        <f>E206/D206</f>
        <v>3.372E-2</v>
      </c>
      <c r="T206" s="13">
        <f>E206/G206</f>
        <v>63.225000000000001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 s="9">
        <f t="shared" si="6"/>
        <v>43390.208333333328</v>
      </c>
      <c r="L207">
        <v>1540789200</v>
      </c>
      <c r="M207" s="9">
        <f t="shared" si="7"/>
        <v>43402.208333333328</v>
      </c>
      <c r="N207" t="b">
        <v>1</v>
      </c>
      <c r="O207" t="b">
        <v>0</v>
      </c>
      <c r="P207" t="s">
        <v>33</v>
      </c>
      <c r="Q207" t="s">
        <v>2040</v>
      </c>
      <c r="R207" t="s">
        <v>2041</v>
      </c>
      <c r="S207" s="4">
        <f>E207/D207</f>
        <v>4.3184615384615386</v>
      </c>
      <c r="T207" s="13">
        <f>E207/G207</f>
        <v>70.174999999999997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 s="9">
        <f t="shared" si="6"/>
        <v>40236.25</v>
      </c>
      <c r="L208">
        <v>1268028000</v>
      </c>
      <c r="M208" s="9">
        <f t="shared" si="7"/>
        <v>40245.25</v>
      </c>
      <c r="N208" t="b">
        <v>0</v>
      </c>
      <c r="O208" t="b">
        <v>0</v>
      </c>
      <c r="P208" t="s">
        <v>119</v>
      </c>
      <c r="Q208" t="s">
        <v>2048</v>
      </c>
      <c r="R208" t="s">
        <v>2054</v>
      </c>
      <c r="S208" s="4">
        <f>E208/D208</f>
        <v>0.38844444444444443</v>
      </c>
      <c r="T208" s="13">
        <f>E208/G208</f>
        <v>61.333333333333336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 s="9">
        <f t="shared" si="6"/>
        <v>43340.208333333328</v>
      </c>
      <c r="L209">
        <v>1537160400</v>
      </c>
      <c r="M209" s="9">
        <f t="shared" si="7"/>
        <v>43360.208333333328</v>
      </c>
      <c r="N209" t="b">
        <v>0</v>
      </c>
      <c r="O209" t="b">
        <v>1</v>
      </c>
      <c r="P209" t="s">
        <v>23</v>
      </c>
      <c r="Q209" t="s">
        <v>2036</v>
      </c>
      <c r="R209" t="s">
        <v>2037</v>
      </c>
      <c r="S209" s="4">
        <f>E209/D209</f>
        <v>4.2569999999999997</v>
      </c>
      <c r="T209" s="13">
        <f>E209/G209</f>
        <v>99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 s="9">
        <f t="shared" si="6"/>
        <v>43048.25</v>
      </c>
      <c r="L210">
        <v>1512280800</v>
      </c>
      <c r="M210" s="9">
        <f t="shared" si="7"/>
        <v>43072.25</v>
      </c>
      <c r="N210" t="b">
        <v>0</v>
      </c>
      <c r="O210" t="b">
        <v>0</v>
      </c>
      <c r="P210" t="s">
        <v>42</v>
      </c>
      <c r="Q210" t="s">
        <v>2042</v>
      </c>
      <c r="R210" t="s">
        <v>2043</v>
      </c>
      <c r="S210" s="4">
        <f>E210/D210</f>
        <v>1.0112239715591671</v>
      </c>
      <c r="T210" s="13">
        <f>E210/G210</f>
        <v>96.984900146127615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 s="9">
        <f t="shared" si="6"/>
        <v>42496.208333333328</v>
      </c>
      <c r="L211">
        <v>1463115600</v>
      </c>
      <c r="M211" s="9">
        <f t="shared" si="7"/>
        <v>42503.208333333328</v>
      </c>
      <c r="N211" t="b">
        <v>0</v>
      </c>
      <c r="O211" t="b">
        <v>0</v>
      </c>
      <c r="P211" t="s">
        <v>42</v>
      </c>
      <c r="Q211" t="s">
        <v>2042</v>
      </c>
      <c r="R211" t="s">
        <v>2043</v>
      </c>
      <c r="S211" s="4">
        <f>E211/D211</f>
        <v>0.21188688946015424</v>
      </c>
      <c r="T211" s="13">
        <f>E211/G211</f>
        <v>51.004950495049506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 s="9">
        <f t="shared" si="6"/>
        <v>42797.25</v>
      </c>
      <c r="L212">
        <v>1490850000</v>
      </c>
      <c r="M212" s="9">
        <f t="shared" si="7"/>
        <v>42824.208333333328</v>
      </c>
      <c r="N212" t="b">
        <v>0</v>
      </c>
      <c r="O212" t="b">
        <v>0</v>
      </c>
      <c r="P212" t="s">
        <v>474</v>
      </c>
      <c r="Q212" t="s">
        <v>2042</v>
      </c>
      <c r="R212" t="s">
        <v>2064</v>
      </c>
      <c r="S212" s="4">
        <f>E212/D212</f>
        <v>0.67425531914893622</v>
      </c>
      <c r="T212" s="13">
        <f>E212/G212</f>
        <v>28.044247787610619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 s="9">
        <f t="shared" si="6"/>
        <v>41513.208333333336</v>
      </c>
      <c r="L213">
        <v>1379653200</v>
      </c>
      <c r="M213" s="9">
        <f t="shared" si="7"/>
        <v>41537.208333333336</v>
      </c>
      <c r="N213" t="b">
        <v>0</v>
      </c>
      <c r="O213" t="b">
        <v>0</v>
      </c>
      <c r="P213" t="s">
        <v>33</v>
      </c>
      <c r="Q213" t="s">
        <v>2040</v>
      </c>
      <c r="R213" t="s">
        <v>2041</v>
      </c>
      <c r="S213" s="4">
        <f>E213/D213</f>
        <v>0.9492337164750958</v>
      </c>
      <c r="T213" s="13">
        <f>E213/G213</f>
        <v>60.984615384615381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 s="9">
        <f t="shared" si="6"/>
        <v>43814.25</v>
      </c>
      <c r="L214">
        <v>1580364000</v>
      </c>
      <c r="M214" s="9">
        <f t="shared" si="7"/>
        <v>43860.25</v>
      </c>
      <c r="N214" t="b">
        <v>0</v>
      </c>
      <c r="O214" t="b">
        <v>0</v>
      </c>
      <c r="P214" t="s">
        <v>33</v>
      </c>
      <c r="Q214" t="s">
        <v>2040</v>
      </c>
      <c r="R214" t="s">
        <v>2041</v>
      </c>
      <c r="S214" s="4">
        <f>E214/D214</f>
        <v>1.5185185185185186</v>
      </c>
      <c r="T214" s="13">
        <f>E214/G214</f>
        <v>73.214285714285708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 s="9">
        <f t="shared" si="6"/>
        <v>40488.208333333336</v>
      </c>
      <c r="L215">
        <v>1289714400</v>
      </c>
      <c r="M215" s="9">
        <f t="shared" si="7"/>
        <v>40496.25</v>
      </c>
      <c r="N215" t="b">
        <v>0</v>
      </c>
      <c r="O215" t="b">
        <v>1</v>
      </c>
      <c r="P215" t="s">
        <v>60</v>
      </c>
      <c r="Q215" t="s">
        <v>2036</v>
      </c>
      <c r="R215" t="s">
        <v>2046</v>
      </c>
      <c r="S215" s="4">
        <f>E215/D215</f>
        <v>1.9516382252559727</v>
      </c>
      <c r="T215" s="13">
        <f>E215/G215</f>
        <v>39.997435299603637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 s="9">
        <f t="shared" si="6"/>
        <v>40409.208333333336</v>
      </c>
      <c r="L216">
        <v>1282712400</v>
      </c>
      <c r="M216" s="9">
        <f t="shared" si="7"/>
        <v>40415.208333333336</v>
      </c>
      <c r="N216" t="b">
        <v>0</v>
      </c>
      <c r="O216" t="b">
        <v>0</v>
      </c>
      <c r="P216" t="s">
        <v>23</v>
      </c>
      <c r="Q216" t="s">
        <v>2036</v>
      </c>
      <c r="R216" t="s">
        <v>2037</v>
      </c>
      <c r="S216" s="4">
        <f>E216/D216</f>
        <v>10.231428571428571</v>
      </c>
      <c r="T216" s="13">
        <f>E216/G216</f>
        <v>86.812121212121212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 s="9">
        <f t="shared" si="6"/>
        <v>43509.25</v>
      </c>
      <c r="L217">
        <v>1550210400</v>
      </c>
      <c r="M217" s="9">
        <f t="shared" si="7"/>
        <v>43511.25</v>
      </c>
      <c r="N217" t="b">
        <v>0</v>
      </c>
      <c r="O217" t="b">
        <v>0</v>
      </c>
      <c r="P217" t="s">
        <v>33</v>
      </c>
      <c r="Q217" t="s">
        <v>2040</v>
      </c>
      <c r="R217" t="s">
        <v>2041</v>
      </c>
      <c r="S217" s="4">
        <f>E217/D217</f>
        <v>3.8418367346938778E-2</v>
      </c>
      <c r="T217" s="13">
        <f>E217/G217</f>
        <v>42.125874125874127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 s="9">
        <f t="shared" si="6"/>
        <v>40869.25</v>
      </c>
      <c r="L218">
        <v>1322114400</v>
      </c>
      <c r="M218" s="9">
        <f t="shared" si="7"/>
        <v>40871.25</v>
      </c>
      <c r="N218" t="b">
        <v>0</v>
      </c>
      <c r="O218" t="b">
        <v>0</v>
      </c>
      <c r="P218" t="s">
        <v>33</v>
      </c>
      <c r="Q218" t="s">
        <v>2040</v>
      </c>
      <c r="R218" t="s">
        <v>2041</v>
      </c>
      <c r="S218" s="4">
        <f>E218/D218</f>
        <v>1.5507066557107643</v>
      </c>
      <c r="T218" s="13">
        <f>E218/G218</f>
        <v>103.97851239669421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 s="9">
        <f t="shared" si="6"/>
        <v>43583.208333333328</v>
      </c>
      <c r="L219">
        <v>1557205200</v>
      </c>
      <c r="M219" s="9">
        <f t="shared" si="7"/>
        <v>43592.208333333328</v>
      </c>
      <c r="N219" t="b">
        <v>0</v>
      </c>
      <c r="O219" t="b">
        <v>0</v>
      </c>
      <c r="P219" t="s">
        <v>474</v>
      </c>
      <c r="Q219" t="s">
        <v>2042</v>
      </c>
      <c r="R219" t="s">
        <v>2064</v>
      </c>
      <c r="S219" s="4">
        <f>E219/D219</f>
        <v>0.44753477588871715</v>
      </c>
      <c r="T219" s="13">
        <f>E219/G219</f>
        <v>62.003211991434689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 s="9">
        <f t="shared" si="6"/>
        <v>40858.25</v>
      </c>
      <c r="L220">
        <v>1323928800</v>
      </c>
      <c r="M220" s="9">
        <f t="shared" si="7"/>
        <v>40892.25</v>
      </c>
      <c r="N220" t="b">
        <v>0</v>
      </c>
      <c r="O220" t="b">
        <v>1</v>
      </c>
      <c r="P220" t="s">
        <v>100</v>
      </c>
      <c r="Q220" t="s">
        <v>2042</v>
      </c>
      <c r="R220" t="s">
        <v>2053</v>
      </c>
      <c r="S220" s="4">
        <f>E220/D220</f>
        <v>2.1594736842105262</v>
      </c>
      <c r="T220" s="13">
        <f>E220/G220</f>
        <v>31.005037783375315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 s="9">
        <f t="shared" si="6"/>
        <v>41137.208333333336</v>
      </c>
      <c r="L221">
        <v>1346130000</v>
      </c>
      <c r="M221" s="9">
        <f t="shared" si="7"/>
        <v>41149.208333333336</v>
      </c>
      <c r="N221" t="b">
        <v>0</v>
      </c>
      <c r="O221" t="b">
        <v>0</v>
      </c>
      <c r="P221" t="s">
        <v>71</v>
      </c>
      <c r="Q221" t="s">
        <v>2042</v>
      </c>
      <c r="R221" t="s">
        <v>2050</v>
      </c>
      <c r="S221" s="4">
        <f>E221/D221</f>
        <v>3.3212709832134291</v>
      </c>
      <c r="T221" s="13">
        <f>E221/G221</f>
        <v>89.991552956465242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 s="9">
        <f t="shared" si="6"/>
        <v>40725.208333333336</v>
      </c>
      <c r="L222">
        <v>1311051600</v>
      </c>
      <c r="M222" s="9">
        <f t="shared" si="7"/>
        <v>40743.208333333336</v>
      </c>
      <c r="N222" t="b">
        <v>1</v>
      </c>
      <c r="O222" t="b">
        <v>0</v>
      </c>
      <c r="P222" t="s">
        <v>33</v>
      </c>
      <c r="Q222" t="s">
        <v>2040</v>
      </c>
      <c r="R222" t="s">
        <v>2041</v>
      </c>
      <c r="S222" s="4">
        <f>E222/D222</f>
        <v>8.4430379746835441E-2</v>
      </c>
      <c r="T222" s="13">
        <f>E222/G222</f>
        <v>39.235294117647058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 s="9">
        <f t="shared" si="6"/>
        <v>41081.208333333336</v>
      </c>
      <c r="L223">
        <v>1340427600</v>
      </c>
      <c r="M223" s="9">
        <f t="shared" si="7"/>
        <v>41083.208333333336</v>
      </c>
      <c r="N223" t="b">
        <v>1</v>
      </c>
      <c r="O223" t="b">
        <v>0</v>
      </c>
      <c r="P223" t="s">
        <v>17</v>
      </c>
      <c r="Q223" t="s">
        <v>2034</v>
      </c>
      <c r="R223" t="s">
        <v>2035</v>
      </c>
      <c r="S223" s="4">
        <f>E223/D223</f>
        <v>0.9862551440329218</v>
      </c>
      <c r="T223" s="13">
        <f>E223/G223</f>
        <v>54.993116108306566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 s="9">
        <f t="shared" si="6"/>
        <v>41914.208333333336</v>
      </c>
      <c r="L224">
        <v>1412312400</v>
      </c>
      <c r="M224" s="9">
        <f t="shared" si="7"/>
        <v>41915.208333333336</v>
      </c>
      <c r="N224" t="b">
        <v>0</v>
      </c>
      <c r="O224" t="b">
        <v>0</v>
      </c>
      <c r="P224" t="s">
        <v>122</v>
      </c>
      <c r="Q224" t="s">
        <v>2055</v>
      </c>
      <c r="R224" t="s">
        <v>2056</v>
      </c>
      <c r="S224" s="4">
        <f>E224/D224</f>
        <v>1.3797916666666667</v>
      </c>
      <c r="T224" s="13">
        <f>E224/G224</f>
        <v>47.992753623188406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 s="9">
        <f t="shared" si="6"/>
        <v>42445.208333333328</v>
      </c>
      <c r="L225">
        <v>1459314000</v>
      </c>
      <c r="M225" s="9">
        <f t="shared" si="7"/>
        <v>42459.208333333328</v>
      </c>
      <c r="N225" t="b">
        <v>0</v>
      </c>
      <c r="O225" t="b">
        <v>0</v>
      </c>
      <c r="P225" t="s">
        <v>33</v>
      </c>
      <c r="Q225" t="s">
        <v>2040</v>
      </c>
      <c r="R225" t="s">
        <v>2041</v>
      </c>
      <c r="S225" s="4">
        <f>E225/D225</f>
        <v>0.93810996563573879</v>
      </c>
      <c r="T225" s="13">
        <f>E225/G225</f>
        <v>87.966702470461868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 s="9">
        <f t="shared" si="6"/>
        <v>41906.208333333336</v>
      </c>
      <c r="L226">
        <v>1415426400</v>
      </c>
      <c r="M226" s="9">
        <f t="shared" si="7"/>
        <v>41951.25</v>
      </c>
      <c r="N226" t="b">
        <v>0</v>
      </c>
      <c r="O226" t="b">
        <v>0</v>
      </c>
      <c r="P226" t="s">
        <v>474</v>
      </c>
      <c r="Q226" t="s">
        <v>2042</v>
      </c>
      <c r="R226" t="s">
        <v>2064</v>
      </c>
      <c r="S226" s="4">
        <f>E226/D226</f>
        <v>4.0363930885529156</v>
      </c>
      <c r="T226" s="13">
        <f>E226/G226</f>
        <v>51.999165275459099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 s="9">
        <f t="shared" si="6"/>
        <v>41762.208333333336</v>
      </c>
      <c r="L227">
        <v>1399093200</v>
      </c>
      <c r="M227" s="9">
        <f t="shared" si="7"/>
        <v>41762.208333333336</v>
      </c>
      <c r="N227" t="b">
        <v>1</v>
      </c>
      <c r="O227" t="b">
        <v>0</v>
      </c>
      <c r="P227" t="s">
        <v>23</v>
      </c>
      <c r="Q227" t="s">
        <v>2036</v>
      </c>
      <c r="R227" t="s">
        <v>2037</v>
      </c>
      <c r="S227" s="4">
        <f>E227/D227</f>
        <v>2.6017404129793511</v>
      </c>
      <c r="T227" s="13">
        <f>E227/G227</f>
        <v>29.999659863945578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 s="9">
        <f t="shared" si="6"/>
        <v>40276.208333333336</v>
      </c>
      <c r="L228">
        <v>1273899600</v>
      </c>
      <c r="M228" s="9">
        <f t="shared" si="7"/>
        <v>40313.208333333336</v>
      </c>
      <c r="N228" t="b">
        <v>0</v>
      </c>
      <c r="O228" t="b">
        <v>0</v>
      </c>
      <c r="P228" t="s">
        <v>122</v>
      </c>
      <c r="Q228" t="s">
        <v>2055</v>
      </c>
      <c r="R228" t="s">
        <v>2056</v>
      </c>
      <c r="S228" s="4">
        <f>E228/D228</f>
        <v>3.6663333333333332</v>
      </c>
      <c r="T228" s="13">
        <f>E228/G228</f>
        <v>98.205357142857139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 s="9">
        <f t="shared" si="6"/>
        <v>42139.208333333328</v>
      </c>
      <c r="L229">
        <v>1432184400</v>
      </c>
      <c r="M229" s="9">
        <f t="shared" si="7"/>
        <v>42145.208333333328</v>
      </c>
      <c r="N229" t="b">
        <v>0</v>
      </c>
      <c r="O229" t="b">
        <v>0</v>
      </c>
      <c r="P229" t="s">
        <v>292</v>
      </c>
      <c r="Q229" t="s">
        <v>2051</v>
      </c>
      <c r="R229" t="s">
        <v>2062</v>
      </c>
      <c r="S229" s="4">
        <f>E229/D229</f>
        <v>1.687208538587849</v>
      </c>
      <c r="T229" s="13">
        <f>E229/G229</f>
        <v>108.96182396606575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 s="9">
        <f t="shared" si="6"/>
        <v>42613.208333333328</v>
      </c>
      <c r="L230">
        <v>1474779600</v>
      </c>
      <c r="M230" s="9">
        <f t="shared" si="7"/>
        <v>42638.208333333328</v>
      </c>
      <c r="N230" t="b">
        <v>0</v>
      </c>
      <c r="O230" t="b">
        <v>0</v>
      </c>
      <c r="P230" t="s">
        <v>71</v>
      </c>
      <c r="Q230" t="s">
        <v>2042</v>
      </c>
      <c r="R230" t="s">
        <v>2050</v>
      </c>
      <c r="S230" s="4">
        <f>E230/D230</f>
        <v>1.1990717911530093</v>
      </c>
      <c r="T230" s="13">
        <f>E230/G230</f>
        <v>66.998379254457049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 s="9">
        <f t="shared" si="6"/>
        <v>42887.208333333328</v>
      </c>
      <c r="L231">
        <v>1500440400</v>
      </c>
      <c r="M231" s="9">
        <f t="shared" si="7"/>
        <v>42935.208333333328</v>
      </c>
      <c r="N231" t="b">
        <v>0</v>
      </c>
      <c r="O231" t="b">
        <v>1</v>
      </c>
      <c r="P231" t="s">
        <v>292</v>
      </c>
      <c r="Q231" t="s">
        <v>2051</v>
      </c>
      <c r="R231" t="s">
        <v>2062</v>
      </c>
      <c r="S231" s="4">
        <f>E231/D231</f>
        <v>1.936892523364486</v>
      </c>
      <c r="T231" s="13">
        <f>E231/G231</f>
        <v>64.99333594668758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 s="9">
        <f t="shared" si="6"/>
        <v>43805.25</v>
      </c>
      <c r="L232">
        <v>1575612000</v>
      </c>
      <c r="M232" s="9">
        <f t="shared" si="7"/>
        <v>43805.25</v>
      </c>
      <c r="N232" t="b">
        <v>0</v>
      </c>
      <c r="O232" t="b">
        <v>0</v>
      </c>
      <c r="P232" t="s">
        <v>89</v>
      </c>
      <c r="Q232" t="s">
        <v>2051</v>
      </c>
      <c r="R232" t="s">
        <v>2052</v>
      </c>
      <c r="S232" s="4">
        <f>E232/D232</f>
        <v>4.2016666666666671</v>
      </c>
      <c r="T232" s="13">
        <f>E232/G232</f>
        <v>99.841584158415841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 s="9">
        <f t="shared" si="6"/>
        <v>41415.208333333336</v>
      </c>
      <c r="L233">
        <v>1374123600</v>
      </c>
      <c r="M233" s="9">
        <f t="shared" si="7"/>
        <v>41473.208333333336</v>
      </c>
      <c r="N233" t="b">
        <v>0</v>
      </c>
      <c r="O233" t="b">
        <v>0</v>
      </c>
      <c r="P233" t="s">
        <v>33</v>
      </c>
      <c r="Q233" t="s">
        <v>2040</v>
      </c>
      <c r="R233" t="s">
        <v>2041</v>
      </c>
      <c r="S233" s="4">
        <f>E233/D233</f>
        <v>0.76708333333333334</v>
      </c>
      <c r="T233" s="13">
        <f>E233/G233</f>
        <v>82.432835820895519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 s="9">
        <f t="shared" si="6"/>
        <v>42576.208333333328</v>
      </c>
      <c r="L234">
        <v>1469509200</v>
      </c>
      <c r="M234" s="9">
        <f t="shared" si="7"/>
        <v>42577.208333333328</v>
      </c>
      <c r="N234" t="b">
        <v>0</v>
      </c>
      <c r="O234" t="b">
        <v>0</v>
      </c>
      <c r="P234" t="s">
        <v>33</v>
      </c>
      <c r="Q234" t="s">
        <v>2040</v>
      </c>
      <c r="R234" t="s">
        <v>2041</v>
      </c>
      <c r="S234" s="4">
        <f>E234/D234</f>
        <v>1.7126470588235294</v>
      </c>
      <c r="T234" s="13">
        <f>E234/G234</f>
        <v>63.293478260869563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 s="9">
        <f t="shared" si="6"/>
        <v>40706.208333333336</v>
      </c>
      <c r="L235">
        <v>1309237200</v>
      </c>
      <c r="M235" s="9">
        <f t="shared" si="7"/>
        <v>40722.208333333336</v>
      </c>
      <c r="N235" t="b">
        <v>0</v>
      </c>
      <c r="O235" t="b">
        <v>0</v>
      </c>
      <c r="P235" t="s">
        <v>71</v>
      </c>
      <c r="Q235" t="s">
        <v>2042</v>
      </c>
      <c r="R235" t="s">
        <v>2050</v>
      </c>
      <c r="S235" s="4">
        <f>E235/D235</f>
        <v>1.5789473684210527</v>
      </c>
      <c r="T235" s="13">
        <f>E235/G235</f>
        <v>96.774193548387103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 s="9">
        <f t="shared" si="6"/>
        <v>42969.208333333328</v>
      </c>
      <c r="L236">
        <v>1503982800</v>
      </c>
      <c r="M236" s="9">
        <f t="shared" si="7"/>
        <v>42976.208333333328</v>
      </c>
      <c r="N236" t="b">
        <v>0</v>
      </c>
      <c r="O236" t="b">
        <v>1</v>
      </c>
      <c r="P236" t="s">
        <v>89</v>
      </c>
      <c r="Q236" t="s">
        <v>2051</v>
      </c>
      <c r="R236" t="s">
        <v>2052</v>
      </c>
      <c r="S236" s="4">
        <f>E236/D236</f>
        <v>1.0908</v>
      </c>
      <c r="T236" s="13">
        <f>E236/G236</f>
        <v>54.906040268456373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 s="9">
        <f t="shared" si="6"/>
        <v>42779.25</v>
      </c>
      <c r="L237">
        <v>1487397600</v>
      </c>
      <c r="M237" s="9">
        <f t="shared" si="7"/>
        <v>42784.25</v>
      </c>
      <c r="N237" t="b">
        <v>0</v>
      </c>
      <c r="O237" t="b">
        <v>0</v>
      </c>
      <c r="P237" t="s">
        <v>71</v>
      </c>
      <c r="Q237" t="s">
        <v>2042</v>
      </c>
      <c r="R237" t="s">
        <v>2050</v>
      </c>
      <c r="S237" s="4">
        <f>E237/D237</f>
        <v>0.41732558139534881</v>
      </c>
      <c r="T237" s="13">
        <f>E237/G237</f>
        <v>39.010869565217391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 s="9">
        <f t="shared" si="6"/>
        <v>43641.208333333328</v>
      </c>
      <c r="L238">
        <v>1562043600</v>
      </c>
      <c r="M238" s="9">
        <f t="shared" si="7"/>
        <v>43648.208333333328</v>
      </c>
      <c r="N238" t="b">
        <v>0</v>
      </c>
      <c r="O238" t="b">
        <v>1</v>
      </c>
      <c r="P238" t="s">
        <v>23</v>
      </c>
      <c r="Q238" t="s">
        <v>2036</v>
      </c>
      <c r="R238" t="s">
        <v>2037</v>
      </c>
      <c r="S238" s="4">
        <f>E238/D238</f>
        <v>0.10944303797468355</v>
      </c>
      <c r="T238" s="13">
        <f>E238/G238</f>
        <v>75.84210526315789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 s="9">
        <f t="shared" si="6"/>
        <v>41754.208333333336</v>
      </c>
      <c r="L239">
        <v>1398574800</v>
      </c>
      <c r="M239" s="9">
        <f t="shared" si="7"/>
        <v>41756.208333333336</v>
      </c>
      <c r="N239" t="b">
        <v>0</v>
      </c>
      <c r="O239" t="b">
        <v>0</v>
      </c>
      <c r="P239" t="s">
        <v>71</v>
      </c>
      <c r="Q239" t="s">
        <v>2042</v>
      </c>
      <c r="R239" t="s">
        <v>2050</v>
      </c>
      <c r="S239" s="4">
        <f>E239/D239</f>
        <v>1.593763440860215</v>
      </c>
      <c r="T239" s="13">
        <f>E239/G239</f>
        <v>45.051671732522799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 s="9">
        <f t="shared" si="6"/>
        <v>43083.25</v>
      </c>
      <c r="L240">
        <v>1515391200</v>
      </c>
      <c r="M240" s="9">
        <f t="shared" si="7"/>
        <v>43108.25</v>
      </c>
      <c r="N240" t="b">
        <v>0</v>
      </c>
      <c r="O240" t="b">
        <v>1</v>
      </c>
      <c r="P240" t="s">
        <v>33</v>
      </c>
      <c r="Q240" t="s">
        <v>2040</v>
      </c>
      <c r="R240" t="s">
        <v>2041</v>
      </c>
      <c r="S240" s="4">
        <f>E240/D240</f>
        <v>4.2241666666666671</v>
      </c>
      <c r="T240" s="13">
        <f>E240/G240</f>
        <v>104.51546391752578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 s="9">
        <f t="shared" si="6"/>
        <v>42245.208333333328</v>
      </c>
      <c r="L241">
        <v>1441170000</v>
      </c>
      <c r="M241" s="9">
        <f t="shared" si="7"/>
        <v>42249.208333333328</v>
      </c>
      <c r="N241" t="b">
        <v>0</v>
      </c>
      <c r="O241" t="b">
        <v>0</v>
      </c>
      <c r="P241" t="s">
        <v>65</v>
      </c>
      <c r="Q241" t="s">
        <v>2038</v>
      </c>
      <c r="R241" t="s">
        <v>2047</v>
      </c>
      <c r="S241" s="4">
        <f>E241/D241</f>
        <v>0.97718749999999999</v>
      </c>
      <c r="T241" s="13">
        <f>E241/G241</f>
        <v>76.268292682926827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 s="9">
        <f t="shared" si="6"/>
        <v>40396.208333333336</v>
      </c>
      <c r="L242">
        <v>1281157200</v>
      </c>
      <c r="M242" s="9">
        <f t="shared" si="7"/>
        <v>40397.208333333336</v>
      </c>
      <c r="N242" t="b">
        <v>0</v>
      </c>
      <c r="O242" t="b">
        <v>0</v>
      </c>
      <c r="P242" t="s">
        <v>33</v>
      </c>
      <c r="Q242" t="s">
        <v>2040</v>
      </c>
      <c r="R242" t="s">
        <v>2041</v>
      </c>
      <c r="S242" s="4">
        <f>E242/D242</f>
        <v>4.1878911564625847</v>
      </c>
      <c r="T242" s="13">
        <f>E242/G242</f>
        <v>69.015695067264573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 s="9">
        <f t="shared" si="6"/>
        <v>41742.208333333336</v>
      </c>
      <c r="L243">
        <v>1398229200</v>
      </c>
      <c r="M243" s="9">
        <f t="shared" si="7"/>
        <v>41752.208333333336</v>
      </c>
      <c r="N243" t="b">
        <v>0</v>
      </c>
      <c r="O243" t="b">
        <v>1</v>
      </c>
      <c r="P243" t="s">
        <v>68</v>
      </c>
      <c r="Q243" t="s">
        <v>2048</v>
      </c>
      <c r="R243" t="s">
        <v>2049</v>
      </c>
      <c r="S243" s="4">
        <f>E243/D243</f>
        <v>1.0191632047477746</v>
      </c>
      <c r="T243" s="13">
        <f>E243/G243</f>
        <v>101.97684085510689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 s="9">
        <f t="shared" si="6"/>
        <v>42865.208333333328</v>
      </c>
      <c r="L244">
        <v>1495256400</v>
      </c>
      <c r="M244" s="9">
        <f t="shared" si="7"/>
        <v>42875.208333333328</v>
      </c>
      <c r="N244" t="b">
        <v>0</v>
      </c>
      <c r="O244" t="b">
        <v>1</v>
      </c>
      <c r="P244" t="s">
        <v>23</v>
      </c>
      <c r="Q244" t="s">
        <v>2036</v>
      </c>
      <c r="R244" t="s">
        <v>2037</v>
      </c>
      <c r="S244" s="4">
        <f>E244/D244</f>
        <v>1.2772619047619047</v>
      </c>
      <c r="T244" s="13">
        <f>E244/G244</f>
        <v>42.915999999999997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 s="9">
        <f t="shared" si="6"/>
        <v>43163.25</v>
      </c>
      <c r="L245">
        <v>1520402400</v>
      </c>
      <c r="M245" s="9">
        <f t="shared" si="7"/>
        <v>43166.25</v>
      </c>
      <c r="N245" t="b">
        <v>0</v>
      </c>
      <c r="O245" t="b">
        <v>0</v>
      </c>
      <c r="P245" t="s">
        <v>33</v>
      </c>
      <c r="Q245" t="s">
        <v>2040</v>
      </c>
      <c r="R245" t="s">
        <v>2041</v>
      </c>
      <c r="S245" s="4">
        <f>E245/D245</f>
        <v>4.4521739130434783</v>
      </c>
      <c r="T245" s="13">
        <f>E245/G245</f>
        <v>43.025210084033617</v>
      </c>
    </row>
    <row r="246" spans="1:20" ht="31.5" x14ac:dyDescent="0.25">
      <c r="A246">
        <v>244</v>
      </c>
      <c r="B246" t="s">
        <v>540</v>
      </c>
      <c r="C246" s="3" t="s">
        <v>541</v>
      </c>
      <c r="D246" s="15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 s="9">
        <f t="shared" si="6"/>
        <v>41834.208333333336</v>
      </c>
      <c r="L246">
        <v>1409806800</v>
      </c>
      <c r="M246" s="9">
        <f t="shared" si="7"/>
        <v>41886.208333333336</v>
      </c>
      <c r="N246" t="b">
        <v>0</v>
      </c>
      <c r="O246" t="b">
        <v>0</v>
      </c>
      <c r="P246" t="s">
        <v>33</v>
      </c>
      <c r="Q246" t="s">
        <v>2040</v>
      </c>
      <c r="R246" t="s">
        <v>2041</v>
      </c>
      <c r="S246" s="4">
        <f>E246/D246</f>
        <v>5.6971428571428575</v>
      </c>
      <c r="T246" s="13">
        <f>E246/G246</f>
        <v>75.245283018867923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 s="9">
        <f t="shared" si="6"/>
        <v>41736.208333333336</v>
      </c>
      <c r="L247">
        <v>1396933200</v>
      </c>
      <c r="M247" s="9">
        <f t="shared" si="7"/>
        <v>41737.208333333336</v>
      </c>
      <c r="N247" t="b">
        <v>0</v>
      </c>
      <c r="O247" t="b">
        <v>0</v>
      </c>
      <c r="P247" t="s">
        <v>33</v>
      </c>
      <c r="Q247" t="s">
        <v>2040</v>
      </c>
      <c r="R247" t="s">
        <v>2041</v>
      </c>
      <c r="S247" s="4">
        <f>E247/D247</f>
        <v>5.0934482758620687</v>
      </c>
      <c r="T247" s="13">
        <f>E247/G247</f>
        <v>69.023364485981304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 s="9">
        <f t="shared" si="6"/>
        <v>41491.208333333336</v>
      </c>
      <c r="L248">
        <v>1376024400</v>
      </c>
      <c r="M248" s="9">
        <f t="shared" si="7"/>
        <v>41495.208333333336</v>
      </c>
      <c r="N248" t="b">
        <v>0</v>
      </c>
      <c r="O248" t="b">
        <v>0</v>
      </c>
      <c r="P248" t="s">
        <v>28</v>
      </c>
      <c r="Q248" t="s">
        <v>2038</v>
      </c>
      <c r="R248" t="s">
        <v>2039</v>
      </c>
      <c r="S248" s="4">
        <f>E248/D248</f>
        <v>3.2553333333333332</v>
      </c>
      <c r="T248" s="13">
        <f>E248/G248</f>
        <v>65.986486486486484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 s="9">
        <f t="shared" si="6"/>
        <v>42726.25</v>
      </c>
      <c r="L249">
        <v>1483682400</v>
      </c>
      <c r="M249" s="9">
        <f t="shared" si="7"/>
        <v>42741.25</v>
      </c>
      <c r="N249" t="b">
        <v>0</v>
      </c>
      <c r="O249" t="b">
        <v>1</v>
      </c>
      <c r="P249" t="s">
        <v>119</v>
      </c>
      <c r="Q249" t="s">
        <v>2048</v>
      </c>
      <c r="R249" t="s">
        <v>2054</v>
      </c>
      <c r="S249" s="4">
        <f>E249/D249</f>
        <v>9.3261616161616168</v>
      </c>
      <c r="T249" s="13">
        <f>E249/G249</f>
        <v>98.013800424628457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 s="9">
        <f t="shared" si="6"/>
        <v>42004.25</v>
      </c>
      <c r="L250">
        <v>1420437600</v>
      </c>
      <c r="M250" s="9">
        <f t="shared" si="7"/>
        <v>42009.25</v>
      </c>
      <c r="N250" t="b">
        <v>0</v>
      </c>
      <c r="O250" t="b">
        <v>0</v>
      </c>
      <c r="P250" t="s">
        <v>292</v>
      </c>
      <c r="Q250" t="s">
        <v>2051</v>
      </c>
      <c r="R250" t="s">
        <v>2062</v>
      </c>
      <c r="S250" s="4">
        <f>E250/D250</f>
        <v>2.1133870967741935</v>
      </c>
      <c r="T250" s="13">
        <f>E250/G250</f>
        <v>60.105504587155963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 s="9">
        <f t="shared" si="6"/>
        <v>42006.25</v>
      </c>
      <c r="L251">
        <v>1420783200</v>
      </c>
      <c r="M251" s="9">
        <f t="shared" si="7"/>
        <v>42013.25</v>
      </c>
      <c r="N251" t="b">
        <v>0</v>
      </c>
      <c r="O251" t="b">
        <v>0</v>
      </c>
      <c r="P251" t="s">
        <v>206</v>
      </c>
      <c r="Q251" t="s">
        <v>2048</v>
      </c>
      <c r="R251" t="s">
        <v>2060</v>
      </c>
      <c r="S251" s="4">
        <f>E251/D251</f>
        <v>2.7332520325203253</v>
      </c>
      <c r="T251" s="13">
        <f>E251/G251</f>
        <v>26.000773395204948</v>
      </c>
    </row>
    <row r="252" spans="1:20" x14ac:dyDescent="0.25">
      <c r="A252">
        <v>250</v>
      </c>
      <c r="B252" t="s">
        <v>552</v>
      </c>
      <c r="C252" s="3" t="s">
        <v>553</v>
      </c>
      <c r="D252" s="15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 s="9">
        <f t="shared" si="6"/>
        <v>40203.25</v>
      </c>
      <c r="L252">
        <v>1267423200</v>
      </c>
      <c r="M252" s="9">
        <f t="shared" si="7"/>
        <v>40238.25</v>
      </c>
      <c r="N252" t="b">
        <v>0</v>
      </c>
      <c r="O252" t="b">
        <v>0</v>
      </c>
      <c r="P252" t="s">
        <v>23</v>
      </c>
      <c r="Q252" t="s">
        <v>2036</v>
      </c>
      <c r="R252" t="s">
        <v>2037</v>
      </c>
      <c r="S252" s="4">
        <f>E252/D252</f>
        <v>0.03</v>
      </c>
      <c r="T252" s="13">
        <f>E252/G252</f>
        <v>3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 s="9">
        <f t="shared" si="6"/>
        <v>41252.25</v>
      </c>
      <c r="L253">
        <v>1355205600</v>
      </c>
      <c r="M253" s="9">
        <f t="shared" si="7"/>
        <v>41254.25</v>
      </c>
      <c r="N253" t="b">
        <v>0</v>
      </c>
      <c r="O253" t="b">
        <v>0</v>
      </c>
      <c r="P253" t="s">
        <v>33</v>
      </c>
      <c r="Q253" t="s">
        <v>2040</v>
      </c>
      <c r="R253" t="s">
        <v>2041</v>
      </c>
      <c r="S253" s="4">
        <f>E253/D253</f>
        <v>0.54084507042253516</v>
      </c>
      <c r="T253" s="13">
        <f>E253/G253</f>
        <v>38.019801980198018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 s="9">
        <f t="shared" si="6"/>
        <v>41572.208333333336</v>
      </c>
      <c r="L254">
        <v>1383109200</v>
      </c>
      <c r="M254" s="9">
        <f t="shared" si="7"/>
        <v>41577.208333333336</v>
      </c>
      <c r="N254" t="b">
        <v>0</v>
      </c>
      <c r="O254" t="b">
        <v>0</v>
      </c>
      <c r="P254" t="s">
        <v>33</v>
      </c>
      <c r="Q254" t="s">
        <v>2040</v>
      </c>
      <c r="R254" t="s">
        <v>2041</v>
      </c>
      <c r="S254" s="4">
        <f>E254/D254</f>
        <v>6.2629999999999999</v>
      </c>
      <c r="T254" s="13">
        <f>E254/G254</f>
        <v>106.15254237288136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 s="9">
        <f t="shared" si="6"/>
        <v>40641.208333333336</v>
      </c>
      <c r="L255">
        <v>1303275600</v>
      </c>
      <c r="M255" s="9">
        <f t="shared" si="7"/>
        <v>40653.208333333336</v>
      </c>
      <c r="N255" t="b">
        <v>0</v>
      </c>
      <c r="O255" t="b">
        <v>0</v>
      </c>
      <c r="P255" t="s">
        <v>53</v>
      </c>
      <c r="Q255" t="s">
        <v>2042</v>
      </c>
      <c r="R255" t="s">
        <v>2045</v>
      </c>
      <c r="S255" s="4">
        <f>E255/D255</f>
        <v>0.8902139917695473</v>
      </c>
      <c r="T255" s="13">
        <f>E255/G255</f>
        <v>81.019475655430711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 s="9">
        <f t="shared" si="6"/>
        <v>42787.25</v>
      </c>
      <c r="L256">
        <v>1487829600</v>
      </c>
      <c r="M256" s="9">
        <f t="shared" si="7"/>
        <v>42789.25</v>
      </c>
      <c r="N256" t="b">
        <v>0</v>
      </c>
      <c r="O256" t="b">
        <v>0</v>
      </c>
      <c r="P256" t="s">
        <v>68</v>
      </c>
      <c r="Q256" t="s">
        <v>2048</v>
      </c>
      <c r="R256" t="s">
        <v>2049</v>
      </c>
      <c r="S256" s="4">
        <f>E256/D256</f>
        <v>1.8489130434782608</v>
      </c>
      <c r="T256" s="13">
        <f>E256/G256</f>
        <v>96.647727272727266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 s="9">
        <f t="shared" si="6"/>
        <v>40590.25</v>
      </c>
      <c r="L257">
        <v>1298268000</v>
      </c>
      <c r="M257" s="9">
        <f t="shared" si="7"/>
        <v>40595.25</v>
      </c>
      <c r="N257" t="b">
        <v>0</v>
      </c>
      <c r="O257" t="b">
        <v>1</v>
      </c>
      <c r="P257" t="s">
        <v>23</v>
      </c>
      <c r="Q257" t="s">
        <v>2036</v>
      </c>
      <c r="R257" t="s">
        <v>2037</v>
      </c>
      <c r="S257" s="4">
        <f>E257/D257</f>
        <v>1.2016770186335404</v>
      </c>
      <c r="T257" s="13">
        <f>E257/G257</f>
        <v>57.003535651149086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 s="9">
        <f t="shared" si="6"/>
        <v>42393.25</v>
      </c>
      <c r="L258">
        <v>1456812000</v>
      </c>
      <c r="M258" s="9">
        <f t="shared" si="7"/>
        <v>42430.25</v>
      </c>
      <c r="N258" t="b">
        <v>0</v>
      </c>
      <c r="O258" t="b">
        <v>0</v>
      </c>
      <c r="P258" t="s">
        <v>23</v>
      </c>
      <c r="Q258" t="s">
        <v>2036</v>
      </c>
      <c r="R258" t="s">
        <v>2037</v>
      </c>
      <c r="S258" s="4">
        <f>E258/D258</f>
        <v>0.23390243902439026</v>
      </c>
      <c r="T258" s="13">
        <f>E258/G258</f>
        <v>63.93333333333333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 s="9">
        <f t="shared" ref="K259:K322" si="8">(((J259/60)/60)/24)+DATE(1970,1,1)</f>
        <v>41338.25</v>
      </c>
      <c r="L259">
        <v>1363669200</v>
      </c>
      <c r="M259" s="9">
        <f t="shared" ref="M259:M322" si="9">(((L259/60)/60)/24)+DATE(1970,1,1)</f>
        <v>41352.208333333336</v>
      </c>
      <c r="N259" t="b">
        <v>0</v>
      </c>
      <c r="O259" t="b">
        <v>0</v>
      </c>
      <c r="P259" t="s">
        <v>33</v>
      </c>
      <c r="Q259" t="s">
        <v>2040</v>
      </c>
      <c r="R259" t="s">
        <v>2041</v>
      </c>
      <c r="S259" s="4">
        <f>E259/D259</f>
        <v>1.46</v>
      </c>
      <c r="T259" s="13">
        <f>E259/G259</f>
        <v>90.456521739130437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 s="9">
        <f t="shared" si="8"/>
        <v>42712.25</v>
      </c>
      <c r="L260">
        <v>1482904800</v>
      </c>
      <c r="M260" s="9">
        <f t="shared" si="9"/>
        <v>42732.25</v>
      </c>
      <c r="N260" t="b">
        <v>0</v>
      </c>
      <c r="O260" t="b">
        <v>1</v>
      </c>
      <c r="P260" t="s">
        <v>33</v>
      </c>
      <c r="Q260" t="s">
        <v>2040</v>
      </c>
      <c r="R260" t="s">
        <v>2041</v>
      </c>
      <c r="S260" s="4">
        <f>E260/D260</f>
        <v>2.6848000000000001</v>
      </c>
      <c r="T260" s="13">
        <f>E260/G260</f>
        <v>72.172043010752688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 s="9">
        <f t="shared" si="8"/>
        <v>41251.25</v>
      </c>
      <c r="L261">
        <v>1356588000</v>
      </c>
      <c r="M261" s="9">
        <f t="shared" si="9"/>
        <v>41270.25</v>
      </c>
      <c r="N261" t="b">
        <v>1</v>
      </c>
      <c r="O261" t="b">
        <v>0</v>
      </c>
      <c r="P261" t="s">
        <v>122</v>
      </c>
      <c r="Q261" t="s">
        <v>2055</v>
      </c>
      <c r="R261" t="s">
        <v>2056</v>
      </c>
      <c r="S261" s="4">
        <f>E261/D261</f>
        <v>5.9749999999999996</v>
      </c>
      <c r="T261" s="13">
        <f>E261/G261</f>
        <v>77.934782608695656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 s="9">
        <f t="shared" si="8"/>
        <v>41180.208333333336</v>
      </c>
      <c r="L262">
        <v>1349845200</v>
      </c>
      <c r="M262" s="9">
        <f t="shared" si="9"/>
        <v>41192.208333333336</v>
      </c>
      <c r="N262" t="b">
        <v>0</v>
      </c>
      <c r="O262" t="b">
        <v>0</v>
      </c>
      <c r="P262" t="s">
        <v>23</v>
      </c>
      <c r="Q262" t="s">
        <v>2036</v>
      </c>
      <c r="R262" t="s">
        <v>2037</v>
      </c>
      <c r="S262" s="4">
        <f>E262/D262</f>
        <v>1.5769841269841269</v>
      </c>
      <c r="T262" s="13">
        <f>E262/G262</f>
        <v>38.065134099616856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 s="9">
        <f t="shared" si="8"/>
        <v>40415.208333333336</v>
      </c>
      <c r="L263">
        <v>1283058000</v>
      </c>
      <c r="M263" s="9">
        <f t="shared" si="9"/>
        <v>40419.208333333336</v>
      </c>
      <c r="N263" t="b">
        <v>0</v>
      </c>
      <c r="O263" t="b">
        <v>1</v>
      </c>
      <c r="P263" t="s">
        <v>23</v>
      </c>
      <c r="Q263" t="s">
        <v>2036</v>
      </c>
      <c r="R263" t="s">
        <v>2037</v>
      </c>
      <c r="S263" s="4">
        <f>E263/D263</f>
        <v>0.31201660735468567</v>
      </c>
      <c r="T263" s="13">
        <f>E263/G263</f>
        <v>57.936123348017624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 s="9">
        <f t="shared" si="8"/>
        <v>40638.208333333336</v>
      </c>
      <c r="L264">
        <v>1304226000</v>
      </c>
      <c r="M264" s="9">
        <f t="shared" si="9"/>
        <v>40664.208333333336</v>
      </c>
      <c r="N264" t="b">
        <v>0</v>
      </c>
      <c r="O264" t="b">
        <v>1</v>
      </c>
      <c r="P264" t="s">
        <v>60</v>
      </c>
      <c r="Q264" t="s">
        <v>2036</v>
      </c>
      <c r="R264" t="s">
        <v>2046</v>
      </c>
      <c r="S264" s="4">
        <f>E264/D264</f>
        <v>3.1341176470588237</v>
      </c>
      <c r="T264" s="13">
        <f>E264/G264</f>
        <v>49.794392523364486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 s="9">
        <f t="shared" si="8"/>
        <v>40187.25</v>
      </c>
      <c r="L265">
        <v>1263016800</v>
      </c>
      <c r="M265" s="9">
        <f t="shared" si="9"/>
        <v>40187.25</v>
      </c>
      <c r="N265" t="b">
        <v>0</v>
      </c>
      <c r="O265" t="b">
        <v>0</v>
      </c>
      <c r="P265" t="s">
        <v>122</v>
      </c>
      <c r="Q265" t="s">
        <v>2055</v>
      </c>
      <c r="R265" t="s">
        <v>2056</v>
      </c>
      <c r="S265" s="4">
        <f>E265/D265</f>
        <v>3.7089655172413791</v>
      </c>
      <c r="T265" s="13">
        <f>E265/G265</f>
        <v>54.050251256281406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 s="9">
        <f t="shared" si="8"/>
        <v>41317.25</v>
      </c>
      <c r="L266">
        <v>1362031200</v>
      </c>
      <c r="M266" s="9">
        <f t="shared" si="9"/>
        <v>41333.25</v>
      </c>
      <c r="N266" t="b">
        <v>0</v>
      </c>
      <c r="O266" t="b">
        <v>0</v>
      </c>
      <c r="P266" t="s">
        <v>33</v>
      </c>
      <c r="Q266" t="s">
        <v>2040</v>
      </c>
      <c r="R266" t="s">
        <v>2041</v>
      </c>
      <c r="S266" s="4">
        <f>E266/D266</f>
        <v>3.6266447368421053</v>
      </c>
      <c r="T266" s="13">
        <f>E266/G266</f>
        <v>30.002721335268504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 s="9">
        <f t="shared" si="8"/>
        <v>42372.25</v>
      </c>
      <c r="L267">
        <v>1455602400</v>
      </c>
      <c r="M267" s="9">
        <f t="shared" si="9"/>
        <v>42416.25</v>
      </c>
      <c r="N267" t="b">
        <v>0</v>
      </c>
      <c r="O267" t="b">
        <v>0</v>
      </c>
      <c r="P267" t="s">
        <v>33</v>
      </c>
      <c r="Q267" t="s">
        <v>2040</v>
      </c>
      <c r="R267" t="s">
        <v>2041</v>
      </c>
      <c r="S267" s="4">
        <f>E267/D267</f>
        <v>1.2308163265306122</v>
      </c>
      <c r="T267" s="13">
        <f>E267/G267</f>
        <v>70.127906976744185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 s="9">
        <f t="shared" si="8"/>
        <v>41950.25</v>
      </c>
      <c r="L268">
        <v>1418191200</v>
      </c>
      <c r="M268" s="9">
        <f t="shared" si="9"/>
        <v>41983.25</v>
      </c>
      <c r="N268" t="b">
        <v>0</v>
      </c>
      <c r="O268" t="b">
        <v>1</v>
      </c>
      <c r="P268" t="s">
        <v>159</v>
      </c>
      <c r="Q268" t="s">
        <v>2036</v>
      </c>
      <c r="R268" t="s">
        <v>2059</v>
      </c>
      <c r="S268" s="4">
        <f>E268/D268</f>
        <v>0.76766756032171579</v>
      </c>
      <c r="T268" s="13">
        <f>E268/G268</f>
        <v>26.996228786926462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 s="9">
        <f t="shared" si="8"/>
        <v>41206.208333333336</v>
      </c>
      <c r="L269">
        <v>1352440800</v>
      </c>
      <c r="M269" s="9">
        <f t="shared" si="9"/>
        <v>41222.25</v>
      </c>
      <c r="N269" t="b">
        <v>0</v>
      </c>
      <c r="O269" t="b">
        <v>0</v>
      </c>
      <c r="P269" t="s">
        <v>33</v>
      </c>
      <c r="Q269" t="s">
        <v>2040</v>
      </c>
      <c r="R269" t="s">
        <v>2041</v>
      </c>
      <c r="S269" s="4">
        <f>E269/D269</f>
        <v>2.3362012987012988</v>
      </c>
      <c r="T269" s="13">
        <f>E269/G269</f>
        <v>51.990606936416185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 s="9">
        <f t="shared" si="8"/>
        <v>41186.208333333336</v>
      </c>
      <c r="L270">
        <v>1353304800</v>
      </c>
      <c r="M270" s="9">
        <f t="shared" si="9"/>
        <v>41232.25</v>
      </c>
      <c r="N270" t="b">
        <v>0</v>
      </c>
      <c r="O270" t="b">
        <v>0</v>
      </c>
      <c r="P270" t="s">
        <v>42</v>
      </c>
      <c r="Q270" t="s">
        <v>2042</v>
      </c>
      <c r="R270" t="s">
        <v>2043</v>
      </c>
      <c r="S270" s="4">
        <f>E270/D270</f>
        <v>1.8053333333333332</v>
      </c>
      <c r="T270" s="13">
        <f>E270/G270</f>
        <v>56.416666666666664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 s="9">
        <f t="shared" si="8"/>
        <v>43496.25</v>
      </c>
      <c r="L271">
        <v>1550728800</v>
      </c>
      <c r="M271" s="9">
        <f t="shared" si="9"/>
        <v>43517.25</v>
      </c>
      <c r="N271" t="b">
        <v>0</v>
      </c>
      <c r="O271" t="b">
        <v>0</v>
      </c>
      <c r="P271" t="s">
        <v>269</v>
      </c>
      <c r="Q271" t="s">
        <v>2042</v>
      </c>
      <c r="R271" t="s">
        <v>2061</v>
      </c>
      <c r="S271" s="4">
        <f>E271/D271</f>
        <v>2.5262857142857142</v>
      </c>
      <c r="T271" s="13">
        <f>E271/G271</f>
        <v>101.63218390804597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 s="9">
        <f t="shared" si="8"/>
        <v>40514.25</v>
      </c>
      <c r="L272">
        <v>1291442400</v>
      </c>
      <c r="M272" s="9">
        <f t="shared" si="9"/>
        <v>40516.25</v>
      </c>
      <c r="N272" t="b">
        <v>0</v>
      </c>
      <c r="O272" t="b">
        <v>0</v>
      </c>
      <c r="P272" t="s">
        <v>89</v>
      </c>
      <c r="Q272" t="s">
        <v>2051</v>
      </c>
      <c r="R272" t="s">
        <v>2052</v>
      </c>
      <c r="S272" s="4">
        <f>E272/D272</f>
        <v>0.27176538240368026</v>
      </c>
      <c r="T272" s="13">
        <f>E272/G272</f>
        <v>25.005291005291006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 s="9">
        <f t="shared" si="8"/>
        <v>42345.25</v>
      </c>
      <c r="L273">
        <v>1452146400</v>
      </c>
      <c r="M273" s="9">
        <f t="shared" si="9"/>
        <v>42376.25</v>
      </c>
      <c r="N273" t="b">
        <v>0</v>
      </c>
      <c r="O273" t="b">
        <v>0</v>
      </c>
      <c r="P273" t="s">
        <v>122</v>
      </c>
      <c r="Q273" t="s">
        <v>2055</v>
      </c>
      <c r="R273" t="s">
        <v>2056</v>
      </c>
      <c r="S273" s="4">
        <f>E273/D273</f>
        <v>1.2706571242680547E-2</v>
      </c>
      <c r="T273" s="13">
        <f>E273/G273</f>
        <v>32.016393442622949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 s="9">
        <f t="shared" si="8"/>
        <v>43656.208333333328</v>
      </c>
      <c r="L274">
        <v>1564894800</v>
      </c>
      <c r="M274" s="9">
        <f t="shared" si="9"/>
        <v>43681.208333333328</v>
      </c>
      <c r="N274" t="b">
        <v>0</v>
      </c>
      <c r="O274" t="b">
        <v>1</v>
      </c>
      <c r="P274" t="s">
        <v>33</v>
      </c>
      <c r="Q274" t="s">
        <v>2040</v>
      </c>
      <c r="R274" t="s">
        <v>2041</v>
      </c>
      <c r="S274" s="4">
        <f>E274/D274</f>
        <v>3.0400978473581213</v>
      </c>
      <c r="T274" s="13">
        <f>E274/G274</f>
        <v>82.021647307286173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 s="9">
        <f t="shared" si="8"/>
        <v>42995.208333333328</v>
      </c>
      <c r="L275">
        <v>1505883600</v>
      </c>
      <c r="M275" s="9">
        <f t="shared" si="9"/>
        <v>42998.208333333328</v>
      </c>
      <c r="N275" t="b">
        <v>0</v>
      </c>
      <c r="O275" t="b">
        <v>0</v>
      </c>
      <c r="P275" t="s">
        <v>33</v>
      </c>
      <c r="Q275" t="s">
        <v>2040</v>
      </c>
      <c r="R275" t="s">
        <v>2041</v>
      </c>
      <c r="S275" s="4">
        <f>E275/D275</f>
        <v>1.3723076923076922</v>
      </c>
      <c r="T275" s="13">
        <f>E275/G275</f>
        <v>37.957446808510639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 s="9">
        <f t="shared" si="8"/>
        <v>43045.25</v>
      </c>
      <c r="L276">
        <v>1510380000</v>
      </c>
      <c r="M276" s="9">
        <f t="shared" si="9"/>
        <v>43050.25</v>
      </c>
      <c r="N276" t="b">
        <v>0</v>
      </c>
      <c r="O276" t="b">
        <v>0</v>
      </c>
      <c r="P276" t="s">
        <v>33</v>
      </c>
      <c r="Q276" t="s">
        <v>2040</v>
      </c>
      <c r="R276" t="s">
        <v>2041</v>
      </c>
      <c r="S276" s="4">
        <f>E276/D276</f>
        <v>0.32208333333333333</v>
      </c>
      <c r="T276" s="13">
        <f>E276/G276</f>
        <v>51.533333333333331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 s="9">
        <f t="shared" si="8"/>
        <v>43561.208333333328</v>
      </c>
      <c r="L277">
        <v>1555218000</v>
      </c>
      <c r="M277" s="9">
        <f t="shared" si="9"/>
        <v>43569.208333333328</v>
      </c>
      <c r="N277" t="b">
        <v>0</v>
      </c>
      <c r="O277" t="b">
        <v>0</v>
      </c>
      <c r="P277" t="s">
        <v>206</v>
      </c>
      <c r="Q277" t="s">
        <v>2048</v>
      </c>
      <c r="R277" t="s">
        <v>2060</v>
      </c>
      <c r="S277" s="4">
        <f>E277/D277</f>
        <v>2.4151282051282053</v>
      </c>
      <c r="T277" s="13">
        <f>E277/G277</f>
        <v>81.198275862068968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 s="9">
        <f t="shared" si="8"/>
        <v>41018.208333333336</v>
      </c>
      <c r="L278">
        <v>1335243600</v>
      </c>
      <c r="M278" s="9">
        <f t="shared" si="9"/>
        <v>41023.208333333336</v>
      </c>
      <c r="N278" t="b">
        <v>0</v>
      </c>
      <c r="O278" t="b">
        <v>1</v>
      </c>
      <c r="P278" t="s">
        <v>89</v>
      </c>
      <c r="Q278" t="s">
        <v>2051</v>
      </c>
      <c r="R278" t="s">
        <v>2052</v>
      </c>
      <c r="S278" s="4">
        <f>E278/D278</f>
        <v>0.96799999999999997</v>
      </c>
      <c r="T278" s="13">
        <f>E278/G278</f>
        <v>40.030075187969928</v>
      </c>
    </row>
    <row r="279" spans="1:20" ht="31.5" x14ac:dyDescent="0.25">
      <c r="A279">
        <v>277</v>
      </c>
      <c r="B279" t="s">
        <v>606</v>
      </c>
      <c r="C279" s="3" t="s">
        <v>607</v>
      </c>
      <c r="D279" s="15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 s="9">
        <f t="shared" si="8"/>
        <v>40378.208333333336</v>
      </c>
      <c r="L279">
        <v>1279688400</v>
      </c>
      <c r="M279" s="9">
        <f t="shared" si="9"/>
        <v>40380.208333333336</v>
      </c>
      <c r="N279" t="b">
        <v>0</v>
      </c>
      <c r="O279" t="b">
        <v>0</v>
      </c>
      <c r="P279" t="s">
        <v>33</v>
      </c>
      <c r="Q279" t="s">
        <v>2040</v>
      </c>
      <c r="R279" t="s">
        <v>2041</v>
      </c>
      <c r="S279" s="4">
        <f>E279/D279</f>
        <v>10.664285714285715</v>
      </c>
      <c r="T279" s="13">
        <f>E279/G279</f>
        <v>89.939759036144579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 s="9">
        <f t="shared" si="8"/>
        <v>41239.25</v>
      </c>
      <c r="L280">
        <v>1356069600</v>
      </c>
      <c r="M280" s="9">
        <f t="shared" si="9"/>
        <v>41264.25</v>
      </c>
      <c r="N280" t="b">
        <v>0</v>
      </c>
      <c r="O280" t="b">
        <v>0</v>
      </c>
      <c r="P280" t="s">
        <v>28</v>
      </c>
      <c r="Q280" t="s">
        <v>2038</v>
      </c>
      <c r="R280" t="s">
        <v>2039</v>
      </c>
      <c r="S280" s="4">
        <f>E280/D280</f>
        <v>3.2588888888888889</v>
      </c>
      <c r="T280" s="13">
        <f>E280/G280</f>
        <v>96.692307692307693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 s="9">
        <f t="shared" si="8"/>
        <v>43346.208333333328</v>
      </c>
      <c r="L281">
        <v>1536210000</v>
      </c>
      <c r="M281" s="9">
        <f t="shared" si="9"/>
        <v>43349.208333333328</v>
      </c>
      <c r="N281" t="b">
        <v>0</v>
      </c>
      <c r="O281" t="b">
        <v>0</v>
      </c>
      <c r="P281" t="s">
        <v>33</v>
      </c>
      <c r="Q281" t="s">
        <v>2040</v>
      </c>
      <c r="R281" t="s">
        <v>2041</v>
      </c>
      <c r="S281" s="4">
        <f>E281/D281</f>
        <v>1.7070000000000001</v>
      </c>
      <c r="T281" s="13">
        <f>E281/G281</f>
        <v>25.010989010989011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 s="9">
        <f t="shared" si="8"/>
        <v>43060.25</v>
      </c>
      <c r="L282">
        <v>1511762400</v>
      </c>
      <c r="M282" s="9">
        <f t="shared" si="9"/>
        <v>43066.25</v>
      </c>
      <c r="N282" t="b">
        <v>0</v>
      </c>
      <c r="O282" t="b">
        <v>0</v>
      </c>
      <c r="P282" t="s">
        <v>71</v>
      </c>
      <c r="Q282" t="s">
        <v>2042</v>
      </c>
      <c r="R282" t="s">
        <v>2050</v>
      </c>
      <c r="S282" s="4">
        <f>E282/D282</f>
        <v>5.8144</v>
      </c>
      <c r="T282" s="13">
        <f>E282/G282</f>
        <v>36.987277353689571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 s="9">
        <f t="shared" si="8"/>
        <v>40979.25</v>
      </c>
      <c r="L283">
        <v>1333256400</v>
      </c>
      <c r="M283" s="9">
        <f t="shared" si="9"/>
        <v>41000.208333333336</v>
      </c>
      <c r="N283" t="b">
        <v>0</v>
      </c>
      <c r="O283" t="b">
        <v>1</v>
      </c>
      <c r="P283" t="s">
        <v>33</v>
      </c>
      <c r="Q283" t="s">
        <v>2040</v>
      </c>
      <c r="R283" t="s">
        <v>2041</v>
      </c>
      <c r="S283" s="4">
        <f>E283/D283</f>
        <v>0.91520972644376897</v>
      </c>
      <c r="T283" s="13">
        <f>E283/G283</f>
        <v>73.012609117361791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 s="9">
        <f t="shared" si="8"/>
        <v>42701.25</v>
      </c>
      <c r="L284">
        <v>1480744800</v>
      </c>
      <c r="M284" s="9">
        <f t="shared" si="9"/>
        <v>42707.25</v>
      </c>
      <c r="N284" t="b">
        <v>0</v>
      </c>
      <c r="O284" t="b">
        <v>1</v>
      </c>
      <c r="P284" t="s">
        <v>269</v>
      </c>
      <c r="Q284" t="s">
        <v>2042</v>
      </c>
      <c r="R284" t="s">
        <v>2061</v>
      </c>
      <c r="S284" s="4">
        <f>E284/D284</f>
        <v>1.0804761904761904</v>
      </c>
      <c r="T284" s="13">
        <f>E284/G284</f>
        <v>68.240601503759393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 s="9">
        <f t="shared" si="8"/>
        <v>42520.208333333328</v>
      </c>
      <c r="L285">
        <v>1465016400</v>
      </c>
      <c r="M285" s="9">
        <f t="shared" si="9"/>
        <v>42525.208333333328</v>
      </c>
      <c r="N285" t="b">
        <v>0</v>
      </c>
      <c r="O285" t="b">
        <v>0</v>
      </c>
      <c r="P285" t="s">
        <v>23</v>
      </c>
      <c r="Q285" t="s">
        <v>2036</v>
      </c>
      <c r="R285" t="s">
        <v>2037</v>
      </c>
      <c r="S285" s="4">
        <f>E285/D285</f>
        <v>0.18728395061728395</v>
      </c>
      <c r="T285" s="13">
        <f>E285/G285</f>
        <v>52.310344827586206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 s="9">
        <f t="shared" si="8"/>
        <v>41030.208333333336</v>
      </c>
      <c r="L286">
        <v>1336280400</v>
      </c>
      <c r="M286" s="9">
        <f t="shared" si="9"/>
        <v>41035.208333333336</v>
      </c>
      <c r="N286" t="b">
        <v>0</v>
      </c>
      <c r="O286" t="b">
        <v>0</v>
      </c>
      <c r="P286" t="s">
        <v>28</v>
      </c>
      <c r="Q286" t="s">
        <v>2038</v>
      </c>
      <c r="R286" t="s">
        <v>2039</v>
      </c>
      <c r="S286" s="4">
        <f>E286/D286</f>
        <v>0.83193877551020412</v>
      </c>
      <c r="T286" s="13">
        <f>E286/G286</f>
        <v>61.765151515151516</v>
      </c>
    </row>
    <row r="287" spans="1:20" x14ac:dyDescent="0.25">
      <c r="A287">
        <v>285</v>
      </c>
      <c r="B287" t="s">
        <v>622</v>
      </c>
      <c r="C287" s="3" t="s">
        <v>623</v>
      </c>
      <c r="D287" s="15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 s="9">
        <f t="shared" si="8"/>
        <v>42623.208333333328</v>
      </c>
      <c r="L287">
        <v>1476766800</v>
      </c>
      <c r="M287" s="9">
        <f t="shared" si="9"/>
        <v>42661.208333333328</v>
      </c>
      <c r="N287" t="b">
        <v>0</v>
      </c>
      <c r="O287" t="b">
        <v>0</v>
      </c>
      <c r="P287" t="s">
        <v>33</v>
      </c>
      <c r="Q287" t="s">
        <v>2040</v>
      </c>
      <c r="R287" t="s">
        <v>2041</v>
      </c>
      <c r="S287" s="4">
        <f>E287/D287</f>
        <v>7.0633333333333335</v>
      </c>
      <c r="T287" s="13">
        <f>E287/G287</f>
        <v>25.027559055118111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 s="9">
        <f t="shared" si="8"/>
        <v>42697.25</v>
      </c>
      <c r="L288">
        <v>1480485600</v>
      </c>
      <c r="M288" s="9">
        <f t="shared" si="9"/>
        <v>42704.25</v>
      </c>
      <c r="N288" t="b">
        <v>0</v>
      </c>
      <c r="O288" t="b">
        <v>0</v>
      </c>
      <c r="P288" t="s">
        <v>33</v>
      </c>
      <c r="Q288" t="s">
        <v>2040</v>
      </c>
      <c r="R288" t="s">
        <v>2041</v>
      </c>
      <c r="S288" s="4">
        <f>E288/D288</f>
        <v>0.17446030330062445</v>
      </c>
      <c r="T288" s="13">
        <f>E288/G288</f>
        <v>106.28804347826087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 s="9">
        <f t="shared" si="8"/>
        <v>42122.208333333328</v>
      </c>
      <c r="L289">
        <v>1430197200</v>
      </c>
      <c r="M289" s="9">
        <f t="shared" si="9"/>
        <v>42122.208333333328</v>
      </c>
      <c r="N289" t="b">
        <v>0</v>
      </c>
      <c r="O289" t="b">
        <v>0</v>
      </c>
      <c r="P289" t="s">
        <v>50</v>
      </c>
      <c r="Q289" t="s">
        <v>2036</v>
      </c>
      <c r="R289" t="s">
        <v>2044</v>
      </c>
      <c r="S289" s="4">
        <f>E289/D289</f>
        <v>2.0973015873015872</v>
      </c>
      <c r="T289" s="13">
        <f>E289/G289</f>
        <v>75.07386363636364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 s="9">
        <f t="shared" si="8"/>
        <v>40982.208333333336</v>
      </c>
      <c r="L290">
        <v>1331787600</v>
      </c>
      <c r="M290" s="9">
        <f t="shared" si="9"/>
        <v>40983.208333333336</v>
      </c>
      <c r="N290" t="b">
        <v>0</v>
      </c>
      <c r="O290" t="b">
        <v>1</v>
      </c>
      <c r="P290" t="s">
        <v>148</v>
      </c>
      <c r="Q290" t="s">
        <v>2036</v>
      </c>
      <c r="R290" t="s">
        <v>2058</v>
      </c>
      <c r="S290" s="4">
        <f>E290/D290</f>
        <v>0.97785714285714287</v>
      </c>
      <c r="T290" s="13">
        <f>E290/G290</f>
        <v>39.970802919708028</v>
      </c>
    </row>
    <row r="291" spans="1:20" x14ac:dyDescent="0.25">
      <c r="A291">
        <v>289</v>
      </c>
      <c r="B291" t="s">
        <v>630</v>
      </c>
      <c r="C291" s="3" t="s">
        <v>631</v>
      </c>
      <c r="D291" s="15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 s="9">
        <f t="shared" si="8"/>
        <v>42219.208333333328</v>
      </c>
      <c r="L291">
        <v>1438837200</v>
      </c>
      <c r="M291" s="9">
        <f t="shared" si="9"/>
        <v>42222.208333333328</v>
      </c>
      <c r="N291" t="b">
        <v>0</v>
      </c>
      <c r="O291" t="b">
        <v>0</v>
      </c>
      <c r="P291" t="s">
        <v>33</v>
      </c>
      <c r="Q291" t="s">
        <v>2040</v>
      </c>
      <c r="R291" t="s">
        <v>2041</v>
      </c>
      <c r="S291" s="4">
        <f>E291/D291</f>
        <v>16.842500000000001</v>
      </c>
      <c r="T291" s="13">
        <f>E291/G291</f>
        <v>39.982195845697326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 s="9">
        <f t="shared" si="8"/>
        <v>41404.208333333336</v>
      </c>
      <c r="L292">
        <v>1370926800</v>
      </c>
      <c r="M292" s="9">
        <f t="shared" si="9"/>
        <v>41436.208333333336</v>
      </c>
      <c r="N292" t="b">
        <v>0</v>
      </c>
      <c r="O292" t="b">
        <v>1</v>
      </c>
      <c r="P292" t="s">
        <v>42</v>
      </c>
      <c r="Q292" t="s">
        <v>2042</v>
      </c>
      <c r="R292" t="s">
        <v>2043</v>
      </c>
      <c r="S292" s="4">
        <f>E292/D292</f>
        <v>0.54402135231316728</v>
      </c>
      <c r="T292" s="13">
        <f>E292/G292</f>
        <v>101.01541850220265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 s="9">
        <f t="shared" si="8"/>
        <v>40831.208333333336</v>
      </c>
      <c r="L293">
        <v>1319000400</v>
      </c>
      <c r="M293" s="9">
        <f t="shared" si="9"/>
        <v>40835.208333333336</v>
      </c>
      <c r="N293" t="b">
        <v>1</v>
      </c>
      <c r="O293" t="b">
        <v>0</v>
      </c>
      <c r="P293" t="s">
        <v>28</v>
      </c>
      <c r="Q293" t="s">
        <v>2038</v>
      </c>
      <c r="R293" t="s">
        <v>2039</v>
      </c>
      <c r="S293" s="4">
        <f>E293/D293</f>
        <v>4.5661111111111108</v>
      </c>
      <c r="T293" s="13">
        <f>E293/G293</f>
        <v>76.813084112149539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 s="9">
        <f t="shared" si="8"/>
        <v>40984.208333333336</v>
      </c>
      <c r="L294">
        <v>1333429200</v>
      </c>
      <c r="M294" s="9">
        <f t="shared" si="9"/>
        <v>41002.208333333336</v>
      </c>
      <c r="N294" t="b">
        <v>0</v>
      </c>
      <c r="O294" t="b">
        <v>0</v>
      </c>
      <c r="P294" t="s">
        <v>17</v>
      </c>
      <c r="Q294" t="s">
        <v>2034</v>
      </c>
      <c r="R294" t="s">
        <v>2035</v>
      </c>
      <c r="S294" s="4">
        <f>E294/D294</f>
        <v>9.8219178082191785E-2</v>
      </c>
      <c r="T294" s="13">
        <f>E294/G294</f>
        <v>71.7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 s="9">
        <f t="shared" si="8"/>
        <v>40456.208333333336</v>
      </c>
      <c r="L295">
        <v>1287032400</v>
      </c>
      <c r="M295" s="9">
        <f t="shared" si="9"/>
        <v>40465.208333333336</v>
      </c>
      <c r="N295" t="b">
        <v>0</v>
      </c>
      <c r="O295" t="b">
        <v>0</v>
      </c>
      <c r="P295" t="s">
        <v>33</v>
      </c>
      <c r="Q295" t="s">
        <v>2040</v>
      </c>
      <c r="R295" t="s">
        <v>2041</v>
      </c>
      <c r="S295" s="4">
        <f>E295/D295</f>
        <v>0.16384615384615384</v>
      </c>
      <c r="T295" s="13">
        <f>E295/G295</f>
        <v>33.28125</v>
      </c>
    </row>
    <row r="296" spans="1:20" x14ac:dyDescent="0.25">
      <c r="A296">
        <v>294</v>
      </c>
      <c r="B296" t="s">
        <v>640</v>
      </c>
      <c r="C296" s="3" t="s">
        <v>641</v>
      </c>
      <c r="D296" s="15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 s="9">
        <f t="shared" si="8"/>
        <v>43399.208333333328</v>
      </c>
      <c r="L296">
        <v>1541570400</v>
      </c>
      <c r="M296" s="9">
        <f t="shared" si="9"/>
        <v>43411.25</v>
      </c>
      <c r="N296" t="b">
        <v>0</v>
      </c>
      <c r="O296" t="b">
        <v>0</v>
      </c>
      <c r="P296" t="s">
        <v>33</v>
      </c>
      <c r="Q296" t="s">
        <v>2040</v>
      </c>
      <c r="R296" t="s">
        <v>2041</v>
      </c>
      <c r="S296" s="4">
        <f>E296/D296</f>
        <v>13.396666666666667</v>
      </c>
      <c r="T296" s="13">
        <f>E296/G296</f>
        <v>43.923497267759565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 s="9">
        <f t="shared" si="8"/>
        <v>41562.208333333336</v>
      </c>
      <c r="L297">
        <v>1383976800</v>
      </c>
      <c r="M297" s="9">
        <f t="shared" si="9"/>
        <v>41587.25</v>
      </c>
      <c r="N297" t="b">
        <v>0</v>
      </c>
      <c r="O297" t="b">
        <v>0</v>
      </c>
      <c r="P297" t="s">
        <v>33</v>
      </c>
      <c r="Q297" t="s">
        <v>2040</v>
      </c>
      <c r="R297" t="s">
        <v>2041</v>
      </c>
      <c r="S297" s="4">
        <f>E297/D297</f>
        <v>0.35650077760497667</v>
      </c>
      <c r="T297" s="13">
        <f>E297/G297</f>
        <v>36.004712041884815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 s="9">
        <f t="shared" si="8"/>
        <v>43493.25</v>
      </c>
      <c r="L298">
        <v>1550556000</v>
      </c>
      <c r="M298" s="9">
        <f t="shared" si="9"/>
        <v>43515.25</v>
      </c>
      <c r="N298" t="b">
        <v>0</v>
      </c>
      <c r="O298" t="b">
        <v>0</v>
      </c>
      <c r="P298" t="s">
        <v>33</v>
      </c>
      <c r="Q298" t="s">
        <v>2040</v>
      </c>
      <c r="R298" t="s">
        <v>2041</v>
      </c>
      <c r="S298" s="4">
        <f>E298/D298</f>
        <v>0.54950819672131146</v>
      </c>
      <c r="T298" s="13">
        <f>E298/G298</f>
        <v>88.21052631578948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 s="9">
        <f t="shared" si="8"/>
        <v>41653.25</v>
      </c>
      <c r="L299">
        <v>1390456800</v>
      </c>
      <c r="M299" s="9">
        <f t="shared" si="9"/>
        <v>41662.25</v>
      </c>
      <c r="N299" t="b">
        <v>0</v>
      </c>
      <c r="O299" t="b">
        <v>1</v>
      </c>
      <c r="P299" t="s">
        <v>33</v>
      </c>
      <c r="Q299" t="s">
        <v>2040</v>
      </c>
      <c r="R299" t="s">
        <v>2041</v>
      </c>
      <c r="S299" s="4">
        <f>E299/D299</f>
        <v>0.94236111111111109</v>
      </c>
      <c r="T299" s="13">
        <f>E299/G299</f>
        <v>65.240384615384613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 s="9">
        <f t="shared" si="8"/>
        <v>42426.25</v>
      </c>
      <c r="L300">
        <v>1458018000</v>
      </c>
      <c r="M300" s="9">
        <f t="shared" si="9"/>
        <v>42444.208333333328</v>
      </c>
      <c r="N300" t="b">
        <v>0</v>
      </c>
      <c r="O300" t="b">
        <v>1</v>
      </c>
      <c r="P300" t="s">
        <v>23</v>
      </c>
      <c r="Q300" t="s">
        <v>2036</v>
      </c>
      <c r="R300" t="s">
        <v>2037</v>
      </c>
      <c r="S300" s="4">
        <f>E300/D300</f>
        <v>1.4391428571428571</v>
      </c>
      <c r="T300" s="13">
        <f>E300/G300</f>
        <v>69.958333333333329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 s="9">
        <f t="shared" si="8"/>
        <v>42432.25</v>
      </c>
      <c r="L301">
        <v>1461819600</v>
      </c>
      <c r="M301" s="9">
        <f t="shared" si="9"/>
        <v>42488.208333333328</v>
      </c>
      <c r="N301" t="b">
        <v>0</v>
      </c>
      <c r="O301" t="b">
        <v>0</v>
      </c>
      <c r="P301" t="s">
        <v>17</v>
      </c>
      <c r="Q301" t="s">
        <v>2034</v>
      </c>
      <c r="R301" t="s">
        <v>2035</v>
      </c>
      <c r="S301" s="4">
        <f>E301/D301</f>
        <v>0.51421052631578945</v>
      </c>
      <c r="T301" s="13">
        <f>E301/G301</f>
        <v>39.877551020408163</v>
      </c>
    </row>
    <row r="302" spans="1:20" x14ac:dyDescent="0.25">
      <c r="A302">
        <v>300</v>
      </c>
      <c r="B302" t="s">
        <v>652</v>
      </c>
      <c r="C302" s="3" t="s">
        <v>653</v>
      </c>
      <c r="D302" s="15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 s="9">
        <f t="shared" si="8"/>
        <v>42977.208333333328</v>
      </c>
      <c r="L302">
        <v>1504155600</v>
      </c>
      <c r="M302" s="9">
        <f t="shared" si="9"/>
        <v>42978.208333333328</v>
      </c>
      <c r="N302" t="b">
        <v>0</v>
      </c>
      <c r="O302" t="b">
        <v>1</v>
      </c>
      <c r="P302" t="s">
        <v>68</v>
      </c>
      <c r="Q302" t="s">
        <v>2048</v>
      </c>
      <c r="R302" t="s">
        <v>2049</v>
      </c>
      <c r="S302" s="4">
        <f>E302/D302</f>
        <v>0.05</v>
      </c>
      <c r="T302" s="13">
        <f>E302/G302</f>
        <v>5</v>
      </c>
    </row>
    <row r="303" spans="1:20" x14ac:dyDescent="0.25">
      <c r="A303">
        <v>301</v>
      </c>
      <c r="B303" t="s">
        <v>654</v>
      </c>
      <c r="C303" s="3" t="s">
        <v>655</v>
      </c>
      <c r="D303" s="15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 s="9">
        <f t="shared" si="8"/>
        <v>42061.25</v>
      </c>
      <c r="L303">
        <v>1426395600</v>
      </c>
      <c r="M303" s="9">
        <f t="shared" si="9"/>
        <v>42078.208333333328</v>
      </c>
      <c r="N303" t="b">
        <v>0</v>
      </c>
      <c r="O303" t="b">
        <v>0</v>
      </c>
      <c r="P303" t="s">
        <v>42</v>
      </c>
      <c r="Q303" t="s">
        <v>2042</v>
      </c>
      <c r="R303" t="s">
        <v>2043</v>
      </c>
      <c r="S303" s="4">
        <f>E303/D303</f>
        <v>13.446666666666667</v>
      </c>
      <c r="T303" s="13">
        <f>E303/G303</f>
        <v>41.023728813559323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 s="9">
        <f t="shared" si="8"/>
        <v>43345.208333333328</v>
      </c>
      <c r="L304">
        <v>1537074000</v>
      </c>
      <c r="M304" s="9">
        <f t="shared" si="9"/>
        <v>43359.208333333328</v>
      </c>
      <c r="N304" t="b">
        <v>0</v>
      </c>
      <c r="O304" t="b">
        <v>0</v>
      </c>
      <c r="P304" t="s">
        <v>33</v>
      </c>
      <c r="Q304" t="s">
        <v>2040</v>
      </c>
      <c r="R304" t="s">
        <v>2041</v>
      </c>
      <c r="S304" s="4">
        <f>E304/D304</f>
        <v>0.31844940867279897</v>
      </c>
      <c r="T304" s="13">
        <f>E304/G304</f>
        <v>98.914285714285711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 s="9">
        <f t="shared" si="8"/>
        <v>42376.25</v>
      </c>
      <c r="L305">
        <v>1452578400</v>
      </c>
      <c r="M305" s="9">
        <f t="shared" si="9"/>
        <v>42381.25</v>
      </c>
      <c r="N305" t="b">
        <v>0</v>
      </c>
      <c r="O305" t="b">
        <v>0</v>
      </c>
      <c r="P305" t="s">
        <v>60</v>
      </c>
      <c r="Q305" t="s">
        <v>2036</v>
      </c>
      <c r="R305" t="s">
        <v>2046</v>
      </c>
      <c r="S305" s="4">
        <f>E305/D305</f>
        <v>0.82617647058823529</v>
      </c>
      <c r="T305" s="13">
        <f>E305/G305</f>
        <v>87.78125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 s="9">
        <f t="shared" si="8"/>
        <v>42589.208333333328</v>
      </c>
      <c r="L306">
        <v>1474088400</v>
      </c>
      <c r="M306" s="9">
        <f t="shared" si="9"/>
        <v>42630.208333333328</v>
      </c>
      <c r="N306" t="b">
        <v>0</v>
      </c>
      <c r="O306" t="b">
        <v>0</v>
      </c>
      <c r="P306" t="s">
        <v>42</v>
      </c>
      <c r="Q306" t="s">
        <v>2042</v>
      </c>
      <c r="R306" t="s">
        <v>2043</v>
      </c>
      <c r="S306" s="4">
        <f>E306/D306</f>
        <v>5.4614285714285717</v>
      </c>
      <c r="T306" s="13">
        <f>E306/G306</f>
        <v>80.767605633802816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 s="9">
        <f t="shared" si="8"/>
        <v>42448.208333333328</v>
      </c>
      <c r="L307">
        <v>1461906000</v>
      </c>
      <c r="M307" s="9">
        <f t="shared" si="9"/>
        <v>42489.208333333328</v>
      </c>
      <c r="N307" t="b">
        <v>0</v>
      </c>
      <c r="O307" t="b">
        <v>0</v>
      </c>
      <c r="P307" t="s">
        <v>33</v>
      </c>
      <c r="Q307" t="s">
        <v>2040</v>
      </c>
      <c r="R307" t="s">
        <v>2041</v>
      </c>
      <c r="S307" s="4">
        <f>E307/D307</f>
        <v>2.8621428571428571</v>
      </c>
      <c r="T307" s="13">
        <f>E307/G307</f>
        <v>94.28235294117647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 s="9">
        <f t="shared" si="8"/>
        <v>42930.208333333328</v>
      </c>
      <c r="L308">
        <v>1500267600</v>
      </c>
      <c r="M308" s="9">
        <f t="shared" si="9"/>
        <v>42933.208333333328</v>
      </c>
      <c r="N308" t="b">
        <v>0</v>
      </c>
      <c r="O308" t="b">
        <v>1</v>
      </c>
      <c r="P308" t="s">
        <v>33</v>
      </c>
      <c r="Q308" t="s">
        <v>2040</v>
      </c>
      <c r="R308" t="s">
        <v>2041</v>
      </c>
      <c r="S308" s="4">
        <f>E308/D308</f>
        <v>7.9076923076923072E-2</v>
      </c>
      <c r="T308" s="13">
        <f>E308/G308</f>
        <v>73.428571428571431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 s="9">
        <f t="shared" si="8"/>
        <v>41066.208333333336</v>
      </c>
      <c r="L309">
        <v>1340686800</v>
      </c>
      <c r="M309" s="9">
        <f t="shared" si="9"/>
        <v>41086.208333333336</v>
      </c>
      <c r="N309" t="b">
        <v>0</v>
      </c>
      <c r="O309" t="b">
        <v>1</v>
      </c>
      <c r="P309" t="s">
        <v>119</v>
      </c>
      <c r="Q309" t="s">
        <v>2048</v>
      </c>
      <c r="R309" t="s">
        <v>2054</v>
      </c>
      <c r="S309" s="4">
        <f>E309/D309</f>
        <v>1.3213677811550153</v>
      </c>
      <c r="T309" s="13">
        <f>E309/G309</f>
        <v>65.968133535660087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 s="9">
        <f t="shared" si="8"/>
        <v>40651.208333333336</v>
      </c>
      <c r="L310">
        <v>1303189200</v>
      </c>
      <c r="M310" s="9">
        <f t="shared" si="9"/>
        <v>40652.208333333336</v>
      </c>
      <c r="N310" t="b">
        <v>0</v>
      </c>
      <c r="O310" t="b">
        <v>0</v>
      </c>
      <c r="P310" t="s">
        <v>33</v>
      </c>
      <c r="Q310" t="s">
        <v>2040</v>
      </c>
      <c r="R310" t="s">
        <v>2041</v>
      </c>
      <c r="S310" s="4">
        <f>E310/D310</f>
        <v>0.74077834179357027</v>
      </c>
      <c r="T310" s="13">
        <f>E310/G310</f>
        <v>109.04109589041096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 s="9">
        <f t="shared" si="8"/>
        <v>40807.208333333336</v>
      </c>
      <c r="L311">
        <v>1318309200</v>
      </c>
      <c r="M311" s="9">
        <f t="shared" si="9"/>
        <v>40827.208333333336</v>
      </c>
      <c r="N311" t="b">
        <v>0</v>
      </c>
      <c r="O311" t="b">
        <v>1</v>
      </c>
      <c r="P311" t="s">
        <v>60</v>
      </c>
      <c r="Q311" t="s">
        <v>2036</v>
      </c>
      <c r="R311" t="s">
        <v>2046</v>
      </c>
      <c r="S311" s="4">
        <f>E311/D311</f>
        <v>0.75292682926829269</v>
      </c>
      <c r="T311" s="13">
        <f>E311/G311</f>
        <v>41.16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 s="9">
        <f t="shared" si="8"/>
        <v>40277.208333333336</v>
      </c>
      <c r="L312">
        <v>1272171600</v>
      </c>
      <c r="M312" s="9">
        <f t="shared" si="9"/>
        <v>40293.208333333336</v>
      </c>
      <c r="N312" t="b">
        <v>0</v>
      </c>
      <c r="O312" t="b">
        <v>0</v>
      </c>
      <c r="P312" t="s">
        <v>89</v>
      </c>
      <c r="Q312" t="s">
        <v>2051</v>
      </c>
      <c r="R312" t="s">
        <v>2052</v>
      </c>
      <c r="S312" s="4">
        <f>E312/D312</f>
        <v>0.20333333333333334</v>
      </c>
      <c r="T312" s="13">
        <f>E312/G312</f>
        <v>99.125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 s="9">
        <f t="shared" si="8"/>
        <v>40590.25</v>
      </c>
      <c r="L313">
        <v>1298872800</v>
      </c>
      <c r="M313" s="9">
        <f t="shared" si="9"/>
        <v>40602.25</v>
      </c>
      <c r="N313" t="b">
        <v>0</v>
      </c>
      <c r="O313" t="b">
        <v>0</v>
      </c>
      <c r="P313" t="s">
        <v>33</v>
      </c>
      <c r="Q313" t="s">
        <v>2040</v>
      </c>
      <c r="R313" t="s">
        <v>2041</v>
      </c>
      <c r="S313" s="4">
        <f>E313/D313</f>
        <v>2.0336507936507937</v>
      </c>
      <c r="T313" s="13">
        <f>E313/G313</f>
        <v>105.88429752066116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 s="9">
        <f t="shared" si="8"/>
        <v>41572.208333333336</v>
      </c>
      <c r="L314">
        <v>1383282000</v>
      </c>
      <c r="M314" s="9">
        <f t="shared" si="9"/>
        <v>41579.208333333336</v>
      </c>
      <c r="N314" t="b">
        <v>0</v>
      </c>
      <c r="O314" t="b">
        <v>0</v>
      </c>
      <c r="P314" t="s">
        <v>33</v>
      </c>
      <c r="Q314" t="s">
        <v>2040</v>
      </c>
      <c r="R314" t="s">
        <v>2041</v>
      </c>
      <c r="S314" s="4">
        <f>E314/D314</f>
        <v>3.1022842639593908</v>
      </c>
      <c r="T314" s="13">
        <f>E314/G314</f>
        <v>48.996525921966864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 s="9">
        <f t="shared" si="8"/>
        <v>40966.25</v>
      </c>
      <c r="L315">
        <v>1330495200</v>
      </c>
      <c r="M315" s="9">
        <f t="shared" si="9"/>
        <v>40968.25</v>
      </c>
      <c r="N315" t="b">
        <v>0</v>
      </c>
      <c r="O315" t="b">
        <v>0</v>
      </c>
      <c r="P315" t="s">
        <v>23</v>
      </c>
      <c r="Q315" t="s">
        <v>2036</v>
      </c>
      <c r="R315" t="s">
        <v>2037</v>
      </c>
      <c r="S315" s="4">
        <f>E315/D315</f>
        <v>3.9531818181818181</v>
      </c>
      <c r="T315" s="13">
        <f>E315/G315</f>
        <v>39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 s="9">
        <f t="shared" si="8"/>
        <v>43536.208333333328</v>
      </c>
      <c r="L316">
        <v>1552798800</v>
      </c>
      <c r="M316" s="9">
        <f t="shared" si="9"/>
        <v>43541.208333333328</v>
      </c>
      <c r="N316" t="b">
        <v>0</v>
      </c>
      <c r="O316" t="b">
        <v>1</v>
      </c>
      <c r="P316" t="s">
        <v>42</v>
      </c>
      <c r="Q316" t="s">
        <v>2042</v>
      </c>
      <c r="R316" t="s">
        <v>2043</v>
      </c>
      <c r="S316" s="4">
        <f>E316/D316</f>
        <v>2.9471428571428571</v>
      </c>
      <c r="T316" s="13">
        <f>E316/G316</f>
        <v>31.022556390977442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 s="9">
        <f t="shared" si="8"/>
        <v>41783.208333333336</v>
      </c>
      <c r="L317">
        <v>1403413200</v>
      </c>
      <c r="M317" s="9">
        <f t="shared" si="9"/>
        <v>41812.208333333336</v>
      </c>
      <c r="N317" t="b">
        <v>0</v>
      </c>
      <c r="O317" t="b">
        <v>0</v>
      </c>
      <c r="P317" t="s">
        <v>33</v>
      </c>
      <c r="Q317" t="s">
        <v>2040</v>
      </c>
      <c r="R317" t="s">
        <v>2041</v>
      </c>
      <c r="S317" s="4">
        <f>E317/D317</f>
        <v>0.33894736842105261</v>
      </c>
      <c r="T317" s="13">
        <f>E317/G317</f>
        <v>103.87096774193549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 s="9">
        <f t="shared" si="8"/>
        <v>43788.25</v>
      </c>
      <c r="L318">
        <v>1574229600</v>
      </c>
      <c r="M318" s="9">
        <f t="shared" si="9"/>
        <v>43789.25</v>
      </c>
      <c r="N318" t="b">
        <v>0</v>
      </c>
      <c r="O318" t="b">
        <v>1</v>
      </c>
      <c r="P318" t="s">
        <v>17</v>
      </c>
      <c r="Q318" t="s">
        <v>2034</v>
      </c>
      <c r="R318" t="s">
        <v>2035</v>
      </c>
      <c r="S318" s="4">
        <f>E318/D318</f>
        <v>0.66677083333333331</v>
      </c>
      <c r="T318" s="13">
        <f>E318/G318</f>
        <v>59.268518518518519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 s="9">
        <f t="shared" si="8"/>
        <v>42869.208333333328</v>
      </c>
      <c r="L319">
        <v>1495861200</v>
      </c>
      <c r="M319" s="9">
        <f t="shared" si="9"/>
        <v>42882.208333333328</v>
      </c>
      <c r="N319" t="b">
        <v>0</v>
      </c>
      <c r="O319" t="b">
        <v>0</v>
      </c>
      <c r="P319" t="s">
        <v>33</v>
      </c>
      <c r="Q319" t="s">
        <v>2040</v>
      </c>
      <c r="R319" t="s">
        <v>2041</v>
      </c>
      <c r="S319" s="4">
        <f>E319/D319</f>
        <v>0.19227272727272726</v>
      </c>
      <c r="T319" s="13">
        <f>E319/G319</f>
        <v>42.3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 s="9">
        <f t="shared" si="8"/>
        <v>41684.25</v>
      </c>
      <c r="L320">
        <v>1392530400</v>
      </c>
      <c r="M320" s="9">
        <f t="shared" si="9"/>
        <v>41686.25</v>
      </c>
      <c r="N320" t="b">
        <v>0</v>
      </c>
      <c r="O320" t="b">
        <v>0</v>
      </c>
      <c r="P320" t="s">
        <v>23</v>
      </c>
      <c r="Q320" t="s">
        <v>2036</v>
      </c>
      <c r="R320" t="s">
        <v>2037</v>
      </c>
      <c r="S320" s="4">
        <f>E320/D320</f>
        <v>0.15842105263157893</v>
      </c>
      <c r="T320" s="13">
        <f>E320/G320</f>
        <v>53.117647058823529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 s="9">
        <f t="shared" si="8"/>
        <v>40402.208333333336</v>
      </c>
      <c r="L321">
        <v>1283662800</v>
      </c>
      <c r="M321" s="9">
        <f t="shared" si="9"/>
        <v>40426.208333333336</v>
      </c>
      <c r="N321" t="b">
        <v>0</v>
      </c>
      <c r="O321" t="b">
        <v>0</v>
      </c>
      <c r="P321" t="s">
        <v>28</v>
      </c>
      <c r="Q321" t="s">
        <v>2038</v>
      </c>
      <c r="R321" t="s">
        <v>2039</v>
      </c>
      <c r="S321" s="4">
        <f>E321/D321</f>
        <v>0.38702380952380955</v>
      </c>
      <c r="T321" s="13">
        <f>E321/G321</f>
        <v>50.796875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 s="9">
        <f t="shared" si="8"/>
        <v>40673.208333333336</v>
      </c>
      <c r="L322">
        <v>1305781200</v>
      </c>
      <c r="M322" s="9">
        <f t="shared" si="9"/>
        <v>40682.208333333336</v>
      </c>
      <c r="N322" t="b">
        <v>0</v>
      </c>
      <c r="O322" t="b">
        <v>0</v>
      </c>
      <c r="P322" t="s">
        <v>119</v>
      </c>
      <c r="Q322" t="s">
        <v>2048</v>
      </c>
      <c r="R322" t="s">
        <v>2054</v>
      </c>
      <c r="S322" s="4">
        <f>E322/D322</f>
        <v>9.5876777251184833E-2</v>
      </c>
      <c r="T322" s="13">
        <f>E322/G322</f>
        <v>101.15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 s="9">
        <f t="shared" ref="K323:K386" si="10">(((J323/60)/60)/24)+DATE(1970,1,1)</f>
        <v>40634.208333333336</v>
      </c>
      <c r="L323">
        <v>1302325200</v>
      </c>
      <c r="M323" s="9">
        <f t="shared" ref="M323:M386" si="11">(((L323/60)/60)/24)+DATE(1970,1,1)</f>
        <v>40642.208333333336</v>
      </c>
      <c r="N323" t="b">
        <v>0</v>
      </c>
      <c r="O323" t="b">
        <v>0</v>
      </c>
      <c r="P323" t="s">
        <v>100</v>
      </c>
      <c r="Q323" t="s">
        <v>2042</v>
      </c>
      <c r="R323" t="s">
        <v>2053</v>
      </c>
      <c r="S323" s="4">
        <f>E323/D323</f>
        <v>0.94144366197183094</v>
      </c>
      <c r="T323" s="13">
        <f>E323/G323</f>
        <v>65.000810372771468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 s="9">
        <f t="shared" si="10"/>
        <v>40507.25</v>
      </c>
      <c r="L324">
        <v>1291788000</v>
      </c>
      <c r="M324" s="9">
        <f t="shared" si="11"/>
        <v>40520.25</v>
      </c>
      <c r="N324" t="b">
        <v>0</v>
      </c>
      <c r="O324" t="b">
        <v>0</v>
      </c>
      <c r="P324" t="s">
        <v>33</v>
      </c>
      <c r="Q324" t="s">
        <v>2040</v>
      </c>
      <c r="R324" t="s">
        <v>2041</v>
      </c>
      <c r="S324" s="4">
        <f>E324/D324</f>
        <v>1.6656234096692113</v>
      </c>
      <c r="T324" s="13">
        <f>E324/G324</f>
        <v>37.998645510835914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 s="9">
        <f t="shared" si="10"/>
        <v>41725.208333333336</v>
      </c>
      <c r="L325">
        <v>1396069200</v>
      </c>
      <c r="M325" s="9">
        <f t="shared" si="11"/>
        <v>41727.208333333336</v>
      </c>
      <c r="N325" t="b">
        <v>0</v>
      </c>
      <c r="O325" t="b">
        <v>0</v>
      </c>
      <c r="P325" t="s">
        <v>42</v>
      </c>
      <c r="Q325" t="s">
        <v>2042</v>
      </c>
      <c r="R325" t="s">
        <v>2043</v>
      </c>
      <c r="S325" s="4">
        <f>E325/D325</f>
        <v>0.24134831460674158</v>
      </c>
      <c r="T325" s="13">
        <f>E325/G325</f>
        <v>82.615384615384613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 s="9">
        <f t="shared" si="10"/>
        <v>42176.208333333328</v>
      </c>
      <c r="L326">
        <v>1435899600</v>
      </c>
      <c r="M326" s="9">
        <f t="shared" si="11"/>
        <v>42188.208333333328</v>
      </c>
      <c r="N326" t="b">
        <v>0</v>
      </c>
      <c r="O326" t="b">
        <v>1</v>
      </c>
      <c r="P326" t="s">
        <v>33</v>
      </c>
      <c r="Q326" t="s">
        <v>2040</v>
      </c>
      <c r="R326" t="s">
        <v>2041</v>
      </c>
      <c r="S326" s="4">
        <f>E326/D326</f>
        <v>1.6405633802816901</v>
      </c>
      <c r="T326" s="13">
        <f>E326/G326</f>
        <v>37.941368078175898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 s="9">
        <f t="shared" si="10"/>
        <v>43267.208333333328</v>
      </c>
      <c r="L327">
        <v>1531112400</v>
      </c>
      <c r="M327" s="9">
        <f t="shared" si="11"/>
        <v>43290.208333333328</v>
      </c>
      <c r="N327" t="b">
        <v>0</v>
      </c>
      <c r="O327" t="b">
        <v>1</v>
      </c>
      <c r="P327" t="s">
        <v>33</v>
      </c>
      <c r="Q327" t="s">
        <v>2040</v>
      </c>
      <c r="R327" t="s">
        <v>2041</v>
      </c>
      <c r="S327" s="4">
        <f>E327/D327</f>
        <v>0.90723076923076929</v>
      </c>
      <c r="T327" s="13">
        <f>E327/G327</f>
        <v>80.780821917808225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 s="9">
        <f t="shared" si="10"/>
        <v>42364.25</v>
      </c>
      <c r="L328">
        <v>1451628000</v>
      </c>
      <c r="M328" s="9">
        <f t="shared" si="11"/>
        <v>42370.25</v>
      </c>
      <c r="N328" t="b">
        <v>0</v>
      </c>
      <c r="O328" t="b">
        <v>0</v>
      </c>
      <c r="P328" t="s">
        <v>71</v>
      </c>
      <c r="Q328" t="s">
        <v>2042</v>
      </c>
      <c r="R328" t="s">
        <v>2050</v>
      </c>
      <c r="S328" s="4">
        <f>E328/D328</f>
        <v>0.46194444444444444</v>
      </c>
      <c r="T328" s="13">
        <f>E328/G328</f>
        <v>25.984375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 s="9">
        <f t="shared" si="10"/>
        <v>43705.208333333328</v>
      </c>
      <c r="L329">
        <v>1567314000</v>
      </c>
      <c r="M329" s="9">
        <f t="shared" si="11"/>
        <v>43709.208333333328</v>
      </c>
      <c r="N329" t="b">
        <v>0</v>
      </c>
      <c r="O329" t="b">
        <v>1</v>
      </c>
      <c r="P329" t="s">
        <v>33</v>
      </c>
      <c r="Q329" t="s">
        <v>2040</v>
      </c>
      <c r="R329" t="s">
        <v>2041</v>
      </c>
      <c r="S329" s="4">
        <f>E329/D329</f>
        <v>0.38538461538461538</v>
      </c>
      <c r="T329" s="13">
        <f>E329/G329</f>
        <v>30.363636363636363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 s="9">
        <f t="shared" si="10"/>
        <v>43434.25</v>
      </c>
      <c r="L330">
        <v>1544508000</v>
      </c>
      <c r="M330" s="9">
        <f t="shared" si="11"/>
        <v>43445.25</v>
      </c>
      <c r="N330" t="b">
        <v>0</v>
      </c>
      <c r="O330" t="b">
        <v>0</v>
      </c>
      <c r="P330" t="s">
        <v>23</v>
      </c>
      <c r="Q330" t="s">
        <v>2036</v>
      </c>
      <c r="R330" t="s">
        <v>2037</v>
      </c>
      <c r="S330" s="4">
        <f>E330/D330</f>
        <v>1.3356231003039514</v>
      </c>
      <c r="T330" s="13">
        <f>E330/G330</f>
        <v>54.004916018025398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 s="9">
        <f t="shared" si="10"/>
        <v>42716.25</v>
      </c>
      <c r="L331">
        <v>1482472800</v>
      </c>
      <c r="M331" s="9">
        <f t="shared" si="11"/>
        <v>42727.25</v>
      </c>
      <c r="N331" t="b">
        <v>0</v>
      </c>
      <c r="O331" t="b">
        <v>0</v>
      </c>
      <c r="P331" t="s">
        <v>89</v>
      </c>
      <c r="Q331" t="s">
        <v>2051</v>
      </c>
      <c r="R331" t="s">
        <v>2052</v>
      </c>
      <c r="S331" s="4">
        <f>E331/D331</f>
        <v>0.22896588486140726</v>
      </c>
      <c r="T331" s="13">
        <f>E331/G331</f>
        <v>101.78672985781991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 s="9">
        <f t="shared" si="10"/>
        <v>43077.25</v>
      </c>
      <c r="L332">
        <v>1512799200</v>
      </c>
      <c r="M332" s="9">
        <f t="shared" si="11"/>
        <v>43078.25</v>
      </c>
      <c r="N332" t="b">
        <v>0</v>
      </c>
      <c r="O332" t="b">
        <v>0</v>
      </c>
      <c r="P332" t="s">
        <v>42</v>
      </c>
      <c r="Q332" t="s">
        <v>2042</v>
      </c>
      <c r="R332" t="s">
        <v>2043</v>
      </c>
      <c r="S332" s="4">
        <f>E332/D332</f>
        <v>1.8495548961424333</v>
      </c>
      <c r="T332" s="13">
        <f>E332/G332</f>
        <v>45.003610108303249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 s="9">
        <f t="shared" si="10"/>
        <v>40896.25</v>
      </c>
      <c r="L333">
        <v>1324360800</v>
      </c>
      <c r="M333" s="9">
        <f t="shared" si="11"/>
        <v>40897.25</v>
      </c>
      <c r="N333" t="b">
        <v>0</v>
      </c>
      <c r="O333" t="b">
        <v>0</v>
      </c>
      <c r="P333" t="s">
        <v>17</v>
      </c>
      <c r="Q333" t="s">
        <v>2034</v>
      </c>
      <c r="R333" t="s">
        <v>2035</v>
      </c>
      <c r="S333" s="4">
        <f>E333/D333</f>
        <v>4.4372727272727275</v>
      </c>
      <c r="T333" s="13">
        <f>E333/G333</f>
        <v>77.068421052631578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 s="9">
        <f t="shared" si="10"/>
        <v>41361.208333333336</v>
      </c>
      <c r="L334">
        <v>1364533200</v>
      </c>
      <c r="M334" s="9">
        <f t="shared" si="11"/>
        <v>41362.208333333336</v>
      </c>
      <c r="N334" t="b">
        <v>0</v>
      </c>
      <c r="O334" t="b">
        <v>0</v>
      </c>
      <c r="P334" t="s">
        <v>65</v>
      </c>
      <c r="Q334" t="s">
        <v>2038</v>
      </c>
      <c r="R334" t="s">
        <v>2047</v>
      </c>
      <c r="S334" s="4">
        <f>E334/D334</f>
        <v>1.999806763285024</v>
      </c>
      <c r="T334" s="13">
        <f>E334/G334</f>
        <v>88.076595744680844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 s="9">
        <f t="shared" si="10"/>
        <v>43424.25</v>
      </c>
      <c r="L335">
        <v>1545112800</v>
      </c>
      <c r="M335" s="9">
        <f t="shared" si="11"/>
        <v>43452.25</v>
      </c>
      <c r="N335" t="b">
        <v>0</v>
      </c>
      <c r="O335" t="b">
        <v>0</v>
      </c>
      <c r="P335" t="s">
        <v>33</v>
      </c>
      <c r="Q335" t="s">
        <v>2040</v>
      </c>
      <c r="R335" t="s">
        <v>2041</v>
      </c>
      <c r="S335" s="4">
        <f>E335/D335</f>
        <v>1.2395833333333333</v>
      </c>
      <c r="T335" s="13">
        <f>E335/G335</f>
        <v>47.035573122529641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 s="9">
        <f t="shared" si="10"/>
        <v>43110.25</v>
      </c>
      <c r="L336">
        <v>1516168800</v>
      </c>
      <c r="M336" s="9">
        <f t="shared" si="11"/>
        <v>43117.25</v>
      </c>
      <c r="N336" t="b">
        <v>0</v>
      </c>
      <c r="O336" t="b">
        <v>0</v>
      </c>
      <c r="P336" t="s">
        <v>23</v>
      </c>
      <c r="Q336" t="s">
        <v>2036</v>
      </c>
      <c r="R336" t="s">
        <v>2037</v>
      </c>
      <c r="S336" s="4">
        <f>E336/D336</f>
        <v>1.8661329305135952</v>
      </c>
      <c r="T336" s="13">
        <f>E336/G336</f>
        <v>110.99550763701707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 s="9">
        <f t="shared" si="10"/>
        <v>43784.25</v>
      </c>
      <c r="L337">
        <v>1574920800</v>
      </c>
      <c r="M337" s="9">
        <f t="shared" si="11"/>
        <v>43797.25</v>
      </c>
      <c r="N337" t="b">
        <v>0</v>
      </c>
      <c r="O337" t="b">
        <v>0</v>
      </c>
      <c r="P337" t="s">
        <v>23</v>
      </c>
      <c r="Q337" t="s">
        <v>2036</v>
      </c>
      <c r="R337" t="s">
        <v>2037</v>
      </c>
      <c r="S337" s="4">
        <f>E337/D337</f>
        <v>1.1428538550057536</v>
      </c>
      <c r="T337" s="13">
        <f>E337/G337</f>
        <v>87.003066141042481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 s="9">
        <f t="shared" si="10"/>
        <v>40527.25</v>
      </c>
      <c r="L338">
        <v>1292479200</v>
      </c>
      <c r="M338" s="9">
        <f t="shared" si="11"/>
        <v>40528.25</v>
      </c>
      <c r="N338" t="b">
        <v>0</v>
      </c>
      <c r="O338" t="b">
        <v>1</v>
      </c>
      <c r="P338" t="s">
        <v>23</v>
      </c>
      <c r="Q338" t="s">
        <v>2036</v>
      </c>
      <c r="R338" t="s">
        <v>2037</v>
      </c>
      <c r="S338" s="4">
        <f>E338/D338</f>
        <v>0.97032531824611035</v>
      </c>
      <c r="T338" s="13">
        <f>E338/G338</f>
        <v>63.994402985074629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 s="9">
        <f t="shared" si="10"/>
        <v>43780.25</v>
      </c>
      <c r="L339">
        <v>1573538400</v>
      </c>
      <c r="M339" s="9">
        <f t="shared" si="11"/>
        <v>43781.25</v>
      </c>
      <c r="N339" t="b">
        <v>0</v>
      </c>
      <c r="O339" t="b">
        <v>0</v>
      </c>
      <c r="P339" t="s">
        <v>33</v>
      </c>
      <c r="Q339" t="s">
        <v>2040</v>
      </c>
      <c r="R339" t="s">
        <v>2041</v>
      </c>
      <c r="S339" s="4">
        <f>E339/D339</f>
        <v>1.2281904761904763</v>
      </c>
      <c r="T339" s="13">
        <f>E339/G339</f>
        <v>105.9945205479452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 s="9">
        <f t="shared" si="10"/>
        <v>40821.208333333336</v>
      </c>
      <c r="L340">
        <v>1320382800</v>
      </c>
      <c r="M340" s="9">
        <f t="shared" si="11"/>
        <v>40851.208333333336</v>
      </c>
      <c r="N340" t="b">
        <v>0</v>
      </c>
      <c r="O340" t="b">
        <v>0</v>
      </c>
      <c r="P340" t="s">
        <v>33</v>
      </c>
      <c r="Q340" t="s">
        <v>2040</v>
      </c>
      <c r="R340" t="s">
        <v>2041</v>
      </c>
      <c r="S340" s="4">
        <f>E340/D340</f>
        <v>1.7914326647564469</v>
      </c>
      <c r="T340" s="13">
        <f>E340/G340</f>
        <v>73.989349112426041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 s="9">
        <f t="shared" si="10"/>
        <v>42949.208333333328</v>
      </c>
      <c r="L341">
        <v>1502859600</v>
      </c>
      <c r="M341" s="9">
        <f t="shared" si="11"/>
        <v>42963.208333333328</v>
      </c>
      <c r="N341" t="b">
        <v>0</v>
      </c>
      <c r="O341" t="b">
        <v>0</v>
      </c>
      <c r="P341" t="s">
        <v>33</v>
      </c>
      <c r="Q341" t="s">
        <v>2040</v>
      </c>
      <c r="R341" t="s">
        <v>2041</v>
      </c>
      <c r="S341" s="4">
        <f>E341/D341</f>
        <v>0.79951577402787966</v>
      </c>
      <c r="T341" s="13">
        <f>E341/G341</f>
        <v>84.02004626060139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 s="9">
        <f t="shared" si="10"/>
        <v>40889.25</v>
      </c>
      <c r="L342">
        <v>1323756000</v>
      </c>
      <c r="M342" s="9">
        <f t="shared" si="11"/>
        <v>40890.25</v>
      </c>
      <c r="N342" t="b">
        <v>0</v>
      </c>
      <c r="O342" t="b">
        <v>0</v>
      </c>
      <c r="P342" t="s">
        <v>122</v>
      </c>
      <c r="Q342" t="s">
        <v>2055</v>
      </c>
      <c r="R342" t="s">
        <v>2056</v>
      </c>
      <c r="S342" s="4">
        <f>E342/D342</f>
        <v>0.94242587601078165</v>
      </c>
      <c r="T342" s="13">
        <f>E342/G342</f>
        <v>88.966921119592882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 s="9">
        <f t="shared" si="10"/>
        <v>42244.208333333328</v>
      </c>
      <c r="L343">
        <v>1441342800</v>
      </c>
      <c r="M343" s="9">
        <f t="shared" si="11"/>
        <v>42251.208333333328</v>
      </c>
      <c r="N343" t="b">
        <v>0</v>
      </c>
      <c r="O343" t="b">
        <v>0</v>
      </c>
      <c r="P343" t="s">
        <v>60</v>
      </c>
      <c r="Q343" t="s">
        <v>2036</v>
      </c>
      <c r="R343" t="s">
        <v>2046</v>
      </c>
      <c r="S343" s="4">
        <f>E343/D343</f>
        <v>0.84669291338582675</v>
      </c>
      <c r="T343" s="13">
        <f>E343/G343</f>
        <v>76.990453460620529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 s="9">
        <f t="shared" si="10"/>
        <v>41475.208333333336</v>
      </c>
      <c r="L344">
        <v>1375333200</v>
      </c>
      <c r="M344" s="9">
        <f t="shared" si="11"/>
        <v>41487.208333333336</v>
      </c>
      <c r="N344" t="b">
        <v>0</v>
      </c>
      <c r="O344" t="b">
        <v>0</v>
      </c>
      <c r="P344" t="s">
        <v>33</v>
      </c>
      <c r="Q344" t="s">
        <v>2040</v>
      </c>
      <c r="R344" t="s">
        <v>2041</v>
      </c>
      <c r="S344" s="4">
        <f>E344/D344</f>
        <v>0.66521920668058454</v>
      </c>
      <c r="T344" s="13">
        <f>E344/G344</f>
        <v>97.146341463414629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 s="9">
        <f t="shared" si="10"/>
        <v>41597.25</v>
      </c>
      <c r="L345">
        <v>1389420000</v>
      </c>
      <c r="M345" s="9">
        <f t="shared" si="11"/>
        <v>41650.25</v>
      </c>
      <c r="N345" t="b">
        <v>0</v>
      </c>
      <c r="O345" t="b">
        <v>0</v>
      </c>
      <c r="P345" t="s">
        <v>33</v>
      </c>
      <c r="Q345" t="s">
        <v>2040</v>
      </c>
      <c r="R345" t="s">
        <v>2041</v>
      </c>
      <c r="S345" s="4">
        <f>E345/D345</f>
        <v>0.53922222222222227</v>
      </c>
      <c r="T345" s="13">
        <f>E345/G345</f>
        <v>33.013605442176868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 s="9">
        <f t="shared" si="10"/>
        <v>43122.25</v>
      </c>
      <c r="L346">
        <v>1520056800</v>
      </c>
      <c r="M346" s="9">
        <f t="shared" si="11"/>
        <v>43162.25</v>
      </c>
      <c r="N346" t="b">
        <v>0</v>
      </c>
      <c r="O346" t="b">
        <v>0</v>
      </c>
      <c r="P346" t="s">
        <v>89</v>
      </c>
      <c r="Q346" t="s">
        <v>2051</v>
      </c>
      <c r="R346" t="s">
        <v>2052</v>
      </c>
      <c r="S346" s="4">
        <f>E346/D346</f>
        <v>0.41983299595141699</v>
      </c>
      <c r="T346" s="13">
        <f>E346/G346</f>
        <v>99.950602409638549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 s="9">
        <f t="shared" si="10"/>
        <v>42194.208333333328</v>
      </c>
      <c r="L347">
        <v>1436504400</v>
      </c>
      <c r="M347" s="9">
        <f t="shared" si="11"/>
        <v>42195.208333333328</v>
      </c>
      <c r="N347" t="b">
        <v>0</v>
      </c>
      <c r="O347" t="b">
        <v>0</v>
      </c>
      <c r="P347" t="s">
        <v>53</v>
      </c>
      <c r="Q347" t="s">
        <v>2042</v>
      </c>
      <c r="R347" t="s">
        <v>2045</v>
      </c>
      <c r="S347" s="4">
        <f>E347/D347</f>
        <v>0.14694796954314721</v>
      </c>
      <c r="T347" s="13">
        <f>E347/G347</f>
        <v>69.966767371601208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 s="9">
        <f t="shared" si="10"/>
        <v>42971.208333333328</v>
      </c>
      <c r="L348">
        <v>1508302800</v>
      </c>
      <c r="M348" s="9">
        <f t="shared" si="11"/>
        <v>43026.208333333328</v>
      </c>
      <c r="N348" t="b">
        <v>0</v>
      </c>
      <c r="O348" t="b">
        <v>1</v>
      </c>
      <c r="P348" t="s">
        <v>60</v>
      </c>
      <c r="Q348" t="s">
        <v>2036</v>
      </c>
      <c r="R348" t="s">
        <v>2046</v>
      </c>
      <c r="S348" s="4">
        <f>E348/D348</f>
        <v>0.34475</v>
      </c>
      <c r="T348" s="13">
        <f>E348/G348</f>
        <v>110.32</v>
      </c>
    </row>
    <row r="349" spans="1:20" x14ac:dyDescent="0.25">
      <c r="A349">
        <v>347</v>
      </c>
      <c r="B349" t="s">
        <v>746</v>
      </c>
      <c r="C349" s="3" t="s">
        <v>747</v>
      </c>
      <c r="D349" s="15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 s="9">
        <f t="shared" si="10"/>
        <v>42046.25</v>
      </c>
      <c r="L349">
        <v>1425708000</v>
      </c>
      <c r="M349" s="9">
        <f t="shared" si="11"/>
        <v>42070.25</v>
      </c>
      <c r="N349" t="b">
        <v>0</v>
      </c>
      <c r="O349" t="b">
        <v>0</v>
      </c>
      <c r="P349" t="s">
        <v>28</v>
      </c>
      <c r="Q349" t="s">
        <v>2038</v>
      </c>
      <c r="R349" t="s">
        <v>2039</v>
      </c>
      <c r="S349" s="4">
        <f>E349/D349</f>
        <v>14.007777777777777</v>
      </c>
      <c r="T349" s="13">
        <f>E349/G349</f>
        <v>66.005235602094245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 s="9">
        <f t="shared" si="10"/>
        <v>42782.25</v>
      </c>
      <c r="L350">
        <v>1488348000</v>
      </c>
      <c r="M350" s="9">
        <f t="shared" si="11"/>
        <v>42795.25</v>
      </c>
      <c r="N350" t="b">
        <v>0</v>
      </c>
      <c r="O350" t="b">
        <v>0</v>
      </c>
      <c r="P350" t="s">
        <v>17</v>
      </c>
      <c r="Q350" t="s">
        <v>2034</v>
      </c>
      <c r="R350" t="s">
        <v>2035</v>
      </c>
      <c r="S350" s="4">
        <f>E350/D350</f>
        <v>0.71770351758793971</v>
      </c>
      <c r="T350" s="13">
        <f>E350/G350</f>
        <v>41.005742176284812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 s="9">
        <f t="shared" si="10"/>
        <v>42930.208333333328</v>
      </c>
      <c r="L351">
        <v>1502600400</v>
      </c>
      <c r="M351" s="9">
        <f t="shared" si="11"/>
        <v>42960.208333333328</v>
      </c>
      <c r="N351" t="b">
        <v>0</v>
      </c>
      <c r="O351" t="b">
        <v>0</v>
      </c>
      <c r="P351" t="s">
        <v>33</v>
      </c>
      <c r="Q351" t="s">
        <v>2040</v>
      </c>
      <c r="R351" t="s">
        <v>2041</v>
      </c>
      <c r="S351" s="4">
        <f>E351/D351</f>
        <v>0.53074115044247783</v>
      </c>
      <c r="T351" s="13">
        <f>E351/G351</f>
        <v>103.96316359696641</v>
      </c>
    </row>
    <row r="352" spans="1:20" x14ac:dyDescent="0.25">
      <c r="A352">
        <v>350</v>
      </c>
      <c r="B352" t="s">
        <v>752</v>
      </c>
      <c r="C352" s="3" t="s">
        <v>753</v>
      </c>
      <c r="D352" s="15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 s="9">
        <f t="shared" si="10"/>
        <v>42144.208333333328</v>
      </c>
      <c r="L352">
        <v>1433653200</v>
      </c>
      <c r="M352" s="9">
        <f t="shared" si="11"/>
        <v>42162.208333333328</v>
      </c>
      <c r="N352" t="b">
        <v>0</v>
      </c>
      <c r="O352" t="b">
        <v>1</v>
      </c>
      <c r="P352" t="s">
        <v>159</v>
      </c>
      <c r="Q352" t="s">
        <v>2036</v>
      </c>
      <c r="R352" t="s">
        <v>2059</v>
      </c>
      <c r="S352" s="4">
        <f>E352/D352</f>
        <v>0.05</v>
      </c>
      <c r="T352" s="13">
        <f>E352/G352</f>
        <v>5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 s="9">
        <f t="shared" si="10"/>
        <v>42240.208333333328</v>
      </c>
      <c r="L353">
        <v>1441602000</v>
      </c>
      <c r="M353" s="9">
        <f t="shared" si="11"/>
        <v>42254.208333333328</v>
      </c>
      <c r="N353" t="b">
        <v>0</v>
      </c>
      <c r="O353" t="b">
        <v>0</v>
      </c>
      <c r="P353" t="s">
        <v>23</v>
      </c>
      <c r="Q353" t="s">
        <v>2036</v>
      </c>
      <c r="R353" t="s">
        <v>2037</v>
      </c>
      <c r="S353" s="4">
        <f>E353/D353</f>
        <v>1.2770715249662619</v>
      </c>
      <c r="T353" s="13">
        <f>E353/G353</f>
        <v>47.009935419771487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 s="9">
        <f t="shared" si="10"/>
        <v>42315.25</v>
      </c>
      <c r="L354">
        <v>1447567200</v>
      </c>
      <c r="M354" s="9">
        <f t="shared" si="11"/>
        <v>42323.25</v>
      </c>
      <c r="N354" t="b">
        <v>0</v>
      </c>
      <c r="O354" t="b">
        <v>0</v>
      </c>
      <c r="P354" t="s">
        <v>33</v>
      </c>
      <c r="Q354" t="s">
        <v>2040</v>
      </c>
      <c r="R354" t="s">
        <v>2041</v>
      </c>
      <c r="S354" s="4">
        <f>E354/D354</f>
        <v>0.34892857142857142</v>
      </c>
      <c r="T354" s="13">
        <f>E354/G354</f>
        <v>29.606060606060606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 s="9">
        <f t="shared" si="10"/>
        <v>43651.208333333328</v>
      </c>
      <c r="L355">
        <v>1562389200</v>
      </c>
      <c r="M355" s="9">
        <f t="shared" si="11"/>
        <v>43652.208333333328</v>
      </c>
      <c r="N355" t="b">
        <v>0</v>
      </c>
      <c r="O355" t="b">
        <v>0</v>
      </c>
      <c r="P355" t="s">
        <v>33</v>
      </c>
      <c r="Q355" t="s">
        <v>2040</v>
      </c>
      <c r="R355" t="s">
        <v>2041</v>
      </c>
      <c r="S355" s="4">
        <f>E355/D355</f>
        <v>4.105982142857143</v>
      </c>
      <c r="T355" s="13">
        <f>E355/G355</f>
        <v>81.010569583088667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 s="9">
        <f t="shared" si="10"/>
        <v>41520.208333333336</v>
      </c>
      <c r="L356">
        <v>1378789200</v>
      </c>
      <c r="M356" s="9">
        <f t="shared" si="11"/>
        <v>41527.208333333336</v>
      </c>
      <c r="N356" t="b">
        <v>0</v>
      </c>
      <c r="O356" t="b">
        <v>0</v>
      </c>
      <c r="P356" t="s">
        <v>42</v>
      </c>
      <c r="Q356" t="s">
        <v>2042</v>
      </c>
      <c r="R356" t="s">
        <v>2043</v>
      </c>
      <c r="S356" s="4">
        <f>E356/D356</f>
        <v>1.2373770491803278</v>
      </c>
      <c r="T356" s="13">
        <f>E356/G356</f>
        <v>94.35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 s="9">
        <f t="shared" si="10"/>
        <v>42757.25</v>
      </c>
      <c r="L357">
        <v>1488520800</v>
      </c>
      <c r="M357" s="9">
        <f t="shared" si="11"/>
        <v>42797.25</v>
      </c>
      <c r="N357" t="b">
        <v>0</v>
      </c>
      <c r="O357" t="b">
        <v>0</v>
      </c>
      <c r="P357" t="s">
        <v>65</v>
      </c>
      <c r="Q357" t="s">
        <v>2038</v>
      </c>
      <c r="R357" t="s">
        <v>2047</v>
      </c>
      <c r="S357" s="4">
        <f>E357/D357</f>
        <v>0.58973684210526311</v>
      </c>
      <c r="T357" s="13">
        <f>E357/G357</f>
        <v>26.058139534883722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 s="9">
        <f t="shared" si="10"/>
        <v>40922.25</v>
      </c>
      <c r="L358">
        <v>1327298400</v>
      </c>
      <c r="M358" s="9">
        <f t="shared" si="11"/>
        <v>40931.25</v>
      </c>
      <c r="N358" t="b">
        <v>0</v>
      </c>
      <c r="O358" t="b">
        <v>0</v>
      </c>
      <c r="P358" t="s">
        <v>33</v>
      </c>
      <c r="Q358" t="s">
        <v>2040</v>
      </c>
      <c r="R358" t="s">
        <v>2041</v>
      </c>
      <c r="S358" s="4">
        <f>E358/D358</f>
        <v>0.36892473118279567</v>
      </c>
      <c r="T358" s="13">
        <f>E358/G358</f>
        <v>85.775000000000006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 s="9">
        <f t="shared" si="10"/>
        <v>42250.208333333328</v>
      </c>
      <c r="L359">
        <v>1443416400</v>
      </c>
      <c r="M359" s="9">
        <f t="shared" si="11"/>
        <v>42275.208333333328</v>
      </c>
      <c r="N359" t="b">
        <v>0</v>
      </c>
      <c r="O359" t="b">
        <v>0</v>
      </c>
      <c r="P359" t="s">
        <v>89</v>
      </c>
      <c r="Q359" t="s">
        <v>2051</v>
      </c>
      <c r="R359" t="s">
        <v>2052</v>
      </c>
      <c r="S359" s="4">
        <f>E359/D359</f>
        <v>1.8491304347826087</v>
      </c>
      <c r="T359" s="13">
        <f>E359/G359</f>
        <v>103.73170731707317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 s="9">
        <f t="shared" si="10"/>
        <v>43322.208333333328</v>
      </c>
      <c r="L360">
        <v>1534136400</v>
      </c>
      <c r="M360" s="9">
        <f t="shared" si="11"/>
        <v>43325.208333333328</v>
      </c>
      <c r="N360" t="b">
        <v>1</v>
      </c>
      <c r="O360" t="b">
        <v>0</v>
      </c>
      <c r="P360" t="s">
        <v>122</v>
      </c>
      <c r="Q360" t="s">
        <v>2055</v>
      </c>
      <c r="R360" t="s">
        <v>2056</v>
      </c>
      <c r="S360" s="4">
        <f>E360/D360</f>
        <v>0.11814432989690722</v>
      </c>
      <c r="T360" s="13">
        <f>E360/G360</f>
        <v>49.826086956521742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 s="9">
        <f t="shared" si="10"/>
        <v>40782.208333333336</v>
      </c>
      <c r="L361">
        <v>1315026000</v>
      </c>
      <c r="M361" s="9">
        <f t="shared" si="11"/>
        <v>40789.208333333336</v>
      </c>
      <c r="N361" t="b">
        <v>0</v>
      </c>
      <c r="O361" t="b">
        <v>0</v>
      </c>
      <c r="P361" t="s">
        <v>71</v>
      </c>
      <c r="Q361" t="s">
        <v>2042</v>
      </c>
      <c r="R361" t="s">
        <v>2050</v>
      </c>
      <c r="S361" s="4">
        <f>E361/D361</f>
        <v>2.9870000000000001</v>
      </c>
      <c r="T361" s="13">
        <f>E361/G361</f>
        <v>63.893048128342244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 s="9">
        <f t="shared" si="10"/>
        <v>40544.25</v>
      </c>
      <c r="L362">
        <v>1295071200</v>
      </c>
      <c r="M362" s="9">
        <f t="shared" si="11"/>
        <v>40558.25</v>
      </c>
      <c r="N362" t="b">
        <v>0</v>
      </c>
      <c r="O362" t="b">
        <v>1</v>
      </c>
      <c r="P362" t="s">
        <v>33</v>
      </c>
      <c r="Q362" t="s">
        <v>2040</v>
      </c>
      <c r="R362" t="s">
        <v>2041</v>
      </c>
      <c r="S362" s="4">
        <f>E362/D362</f>
        <v>2.2635175879396985</v>
      </c>
      <c r="T362" s="13">
        <f>E362/G362</f>
        <v>47.002434782608695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 s="9">
        <f t="shared" si="10"/>
        <v>43015.208333333328</v>
      </c>
      <c r="L363">
        <v>1509426000</v>
      </c>
      <c r="M363" s="9">
        <f t="shared" si="11"/>
        <v>43039.208333333328</v>
      </c>
      <c r="N363" t="b">
        <v>0</v>
      </c>
      <c r="O363" t="b">
        <v>0</v>
      </c>
      <c r="P363" t="s">
        <v>33</v>
      </c>
      <c r="Q363" t="s">
        <v>2040</v>
      </c>
      <c r="R363" t="s">
        <v>2041</v>
      </c>
      <c r="S363" s="4">
        <f>E363/D363</f>
        <v>1.7356363636363636</v>
      </c>
      <c r="T363" s="13">
        <f>E363/G363</f>
        <v>108.47727272727273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 s="9">
        <f t="shared" si="10"/>
        <v>40570.25</v>
      </c>
      <c r="L364">
        <v>1299391200</v>
      </c>
      <c r="M364" s="9">
        <f t="shared" si="11"/>
        <v>40608.25</v>
      </c>
      <c r="N364" t="b">
        <v>0</v>
      </c>
      <c r="O364" t="b">
        <v>0</v>
      </c>
      <c r="P364" t="s">
        <v>23</v>
      </c>
      <c r="Q364" t="s">
        <v>2036</v>
      </c>
      <c r="R364" t="s">
        <v>2037</v>
      </c>
      <c r="S364" s="4">
        <f>E364/D364</f>
        <v>3.7175675675675675</v>
      </c>
      <c r="T364" s="13">
        <f>E364/G364</f>
        <v>72.015706806282722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 s="9">
        <f t="shared" si="10"/>
        <v>40904.25</v>
      </c>
      <c r="L365">
        <v>1325052000</v>
      </c>
      <c r="M365" s="9">
        <f t="shared" si="11"/>
        <v>40905.25</v>
      </c>
      <c r="N365" t="b">
        <v>0</v>
      </c>
      <c r="O365" t="b">
        <v>0</v>
      </c>
      <c r="P365" t="s">
        <v>23</v>
      </c>
      <c r="Q365" t="s">
        <v>2036</v>
      </c>
      <c r="R365" t="s">
        <v>2037</v>
      </c>
      <c r="S365" s="4">
        <f>E365/D365</f>
        <v>1.601923076923077</v>
      </c>
      <c r="T365" s="13">
        <f>E365/G365</f>
        <v>59.928057553956833</v>
      </c>
    </row>
    <row r="366" spans="1:20" x14ac:dyDescent="0.25">
      <c r="A366">
        <v>364</v>
      </c>
      <c r="B366" t="s">
        <v>780</v>
      </c>
      <c r="C366" s="3" t="s">
        <v>781</v>
      </c>
      <c r="D366" s="15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 s="9">
        <f t="shared" si="10"/>
        <v>43164.25</v>
      </c>
      <c r="L366">
        <v>1522818000</v>
      </c>
      <c r="M366" s="9">
        <f t="shared" si="11"/>
        <v>43194.208333333328</v>
      </c>
      <c r="N366" t="b">
        <v>0</v>
      </c>
      <c r="O366" t="b">
        <v>0</v>
      </c>
      <c r="P366" t="s">
        <v>60</v>
      </c>
      <c r="Q366" t="s">
        <v>2036</v>
      </c>
      <c r="R366" t="s">
        <v>2046</v>
      </c>
      <c r="S366" s="4">
        <f>E366/D366</f>
        <v>16.163333333333334</v>
      </c>
      <c r="T366" s="13">
        <f>E366/G366</f>
        <v>78.209677419354833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 s="9">
        <f t="shared" si="10"/>
        <v>42733.25</v>
      </c>
      <c r="L367">
        <v>1485324000</v>
      </c>
      <c r="M367" s="9">
        <f t="shared" si="11"/>
        <v>42760.25</v>
      </c>
      <c r="N367" t="b">
        <v>0</v>
      </c>
      <c r="O367" t="b">
        <v>0</v>
      </c>
      <c r="P367" t="s">
        <v>33</v>
      </c>
      <c r="Q367" t="s">
        <v>2040</v>
      </c>
      <c r="R367" t="s">
        <v>2041</v>
      </c>
      <c r="S367" s="4">
        <f>E367/D367</f>
        <v>7.3343749999999996</v>
      </c>
      <c r="T367" s="13">
        <f>E367/G367</f>
        <v>104.77678571428571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 s="9">
        <f t="shared" si="10"/>
        <v>40546.25</v>
      </c>
      <c r="L368">
        <v>1294120800</v>
      </c>
      <c r="M368" s="9">
        <f t="shared" si="11"/>
        <v>40547.25</v>
      </c>
      <c r="N368" t="b">
        <v>0</v>
      </c>
      <c r="O368" t="b">
        <v>1</v>
      </c>
      <c r="P368" t="s">
        <v>33</v>
      </c>
      <c r="Q368" t="s">
        <v>2040</v>
      </c>
      <c r="R368" t="s">
        <v>2041</v>
      </c>
      <c r="S368" s="4">
        <f>E368/D368</f>
        <v>5.9211111111111112</v>
      </c>
      <c r="T368" s="13">
        <f>E368/G368</f>
        <v>105.52475247524752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 s="9">
        <f t="shared" si="10"/>
        <v>41930.208333333336</v>
      </c>
      <c r="L369">
        <v>1415685600</v>
      </c>
      <c r="M369" s="9">
        <f t="shared" si="11"/>
        <v>41954.25</v>
      </c>
      <c r="N369" t="b">
        <v>0</v>
      </c>
      <c r="O369" t="b">
        <v>1</v>
      </c>
      <c r="P369" t="s">
        <v>33</v>
      </c>
      <c r="Q369" t="s">
        <v>2040</v>
      </c>
      <c r="R369" t="s">
        <v>2041</v>
      </c>
      <c r="S369" s="4">
        <f>E369/D369</f>
        <v>0.18888888888888888</v>
      </c>
      <c r="T369" s="13">
        <f>E369/G369</f>
        <v>24.933333333333334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 s="9">
        <f t="shared" si="10"/>
        <v>40464.208333333336</v>
      </c>
      <c r="L370">
        <v>1288933200</v>
      </c>
      <c r="M370" s="9">
        <f t="shared" si="11"/>
        <v>40487.208333333336</v>
      </c>
      <c r="N370" t="b">
        <v>0</v>
      </c>
      <c r="O370" t="b">
        <v>1</v>
      </c>
      <c r="P370" t="s">
        <v>42</v>
      </c>
      <c r="Q370" t="s">
        <v>2042</v>
      </c>
      <c r="R370" t="s">
        <v>2043</v>
      </c>
      <c r="S370" s="4">
        <f>E370/D370</f>
        <v>2.7680769230769231</v>
      </c>
      <c r="T370" s="13">
        <f>E370/G370</f>
        <v>69.873786407766985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 s="9">
        <f t="shared" si="10"/>
        <v>41308.25</v>
      </c>
      <c r="L371">
        <v>1363237200</v>
      </c>
      <c r="M371" s="9">
        <f t="shared" si="11"/>
        <v>41347.208333333336</v>
      </c>
      <c r="N371" t="b">
        <v>0</v>
      </c>
      <c r="O371" t="b">
        <v>1</v>
      </c>
      <c r="P371" t="s">
        <v>269</v>
      </c>
      <c r="Q371" t="s">
        <v>2042</v>
      </c>
      <c r="R371" t="s">
        <v>2061</v>
      </c>
      <c r="S371" s="4">
        <f>E371/D371</f>
        <v>2.730185185185185</v>
      </c>
      <c r="T371" s="13">
        <f>E371/G371</f>
        <v>95.733766233766232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 s="9">
        <f t="shared" si="10"/>
        <v>43570.208333333328</v>
      </c>
      <c r="L372">
        <v>1555822800</v>
      </c>
      <c r="M372" s="9">
        <f t="shared" si="11"/>
        <v>43576.208333333328</v>
      </c>
      <c r="N372" t="b">
        <v>0</v>
      </c>
      <c r="O372" t="b">
        <v>0</v>
      </c>
      <c r="P372" t="s">
        <v>33</v>
      </c>
      <c r="Q372" t="s">
        <v>2040</v>
      </c>
      <c r="R372" t="s">
        <v>2041</v>
      </c>
      <c r="S372" s="4">
        <f>E372/D372</f>
        <v>1.593633125556545</v>
      </c>
      <c r="T372" s="13">
        <f>E372/G372</f>
        <v>29.997485752598056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 s="9">
        <f t="shared" si="10"/>
        <v>42043.25</v>
      </c>
      <c r="L373">
        <v>1427778000</v>
      </c>
      <c r="M373" s="9">
        <f t="shared" si="11"/>
        <v>42094.208333333328</v>
      </c>
      <c r="N373" t="b">
        <v>0</v>
      </c>
      <c r="O373" t="b">
        <v>0</v>
      </c>
      <c r="P373" t="s">
        <v>33</v>
      </c>
      <c r="Q373" t="s">
        <v>2040</v>
      </c>
      <c r="R373" t="s">
        <v>2041</v>
      </c>
      <c r="S373" s="4">
        <f>E373/D373</f>
        <v>0.67869978858350954</v>
      </c>
      <c r="T373" s="13">
        <f>E373/G373</f>
        <v>59.011948529411768</v>
      </c>
    </row>
    <row r="374" spans="1:20" ht="31.5" x14ac:dyDescent="0.25">
      <c r="A374">
        <v>372</v>
      </c>
      <c r="B374" t="s">
        <v>796</v>
      </c>
      <c r="C374" s="3" t="s">
        <v>797</v>
      </c>
      <c r="D374" s="15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 s="9">
        <f t="shared" si="10"/>
        <v>42012.25</v>
      </c>
      <c r="L374">
        <v>1422424800</v>
      </c>
      <c r="M374" s="9">
        <f t="shared" si="11"/>
        <v>42032.25</v>
      </c>
      <c r="N374" t="b">
        <v>0</v>
      </c>
      <c r="O374" t="b">
        <v>1</v>
      </c>
      <c r="P374" t="s">
        <v>42</v>
      </c>
      <c r="Q374" t="s">
        <v>2042</v>
      </c>
      <c r="R374" t="s">
        <v>2043</v>
      </c>
      <c r="S374" s="4">
        <f>E374/D374</f>
        <v>15.915555555555555</v>
      </c>
      <c r="T374" s="13">
        <f>E374/G374</f>
        <v>84.757396449704146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 s="9">
        <f t="shared" si="10"/>
        <v>42964.208333333328</v>
      </c>
      <c r="L375">
        <v>1503637200</v>
      </c>
      <c r="M375" s="9">
        <f t="shared" si="11"/>
        <v>42972.208333333328</v>
      </c>
      <c r="N375" t="b">
        <v>0</v>
      </c>
      <c r="O375" t="b">
        <v>0</v>
      </c>
      <c r="P375" t="s">
        <v>33</v>
      </c>
      <c r="Q375" t="s">
        <v>2040</v>
      </c>
      <c r="R375" t="s">
        <v>2041</v>
      </c>
      <c r="S375" s="4">
        <f>E375/D375</f>
        <v>7.3018222222222224</v>
      </c>
      <c r="T375" s="13">
        <f>E375/G375</f>
        <v>78.010921177587846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 s="9">
        <f t="shared" si="10"/>
        <v>43476.25</v>
      </c>
      <c r="L376">
        <v>1547618400</v>
      </c>
      <c r="M376" s="9">
        <f t="shared" si="11"/>
        <v>43481.25</v>
      </c>
      <c r="N376" t="b">
        <v>0</v>
      </c>
      <c r="O376" t="b">
        <v>1</v>
      </c>
      <c r="P376" t="s">
        <v>42</v>
      </c>
      <c r="Q376" t="s">
        <v>2042</v>
      </c>
      <c r="R376" t="s">
        <v>2043</v>
      </c>
      <c r="S376" s="4">
        <f>E376/D376</f>
        <v>0.13185782556750297</v>
      </c>
      <c r="T376" s="13">
        <f>E376/G376</f>
        <v>50.05215419501134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 s="9">
        <f t="shared" si="10"/>
        <v>42293.208333333328</v>
      </c>
      <c r="L377">
        <v>1449900000</v>
      </c>
      <c r="M377" s="9">
        <f t="shared" si="11"/>
        <v>42350.25</v>
      </c>
      <c r="N377" t="b">
        <v>0</v>
      </c>
      <c r="O377" t="b">
        <v>0</v>
      </c>
      <c r="P377" t="s">
        <v>60</v>
      </c>
      <c r="Q377" t="s">
        <v>2036</v>
      </c>
      <c r="R377" t="s">
        <v>2046</v>
      </c>
      <c r="S377" s="4">
        <f>E377/D377</f>
        <v>0.54777777777777781</v>
      </c>
      <c r="T377" s="13">
        <f>E377/G377</f>
        <v>59.16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 s="9">
        <f t="shared" si="10"/>
        <v>41826.208333333336</v>
      </c>
      <c r="L378">
        <v>1405141200</v>
      </c>
      <c r="M378" s="9">
        <f t="shared" si="11"/>
        <v>41832.208333333336</v>
      </c>
      <c r="N378" t="b">
        <v>0</v>
      </c>
      <c r="O378" t="b">
        <v>0</v>
      </c>
      <c r="P378" t="s">
        <v>23</v>
      </c>
      <c r="Q378" t="s">
        <v>2036</v>
      </c>
      <c r="R378" t="s">
        <v>2037</v>
      </c>
      <c r="S378" s="4">
        <f>E378/D378</f>
        <v>3.6102941176470589</v>
      </c>
      <c r="T378" s="13">
        <f>E378/G378</f>
        <v>93.702290076335885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 s="9">
        <f t="shared" si="10"/>
        <v>43760.208333333328</v>
      </c>
      <c r="L379">
        <v>1572933600</v>
      </c>
      <c r="M379" s="9">
        <f t="shared" si="11"/>
        <v>43774.25</v>
      </c>
      <c r="N379" t="b">
        <v>0</v>
      </c>
      <c r="O379" t="b">
        <v>0</v>
      </c>
      <c r="P379" t="s">
        <v>33</v>
      </c>
      <c r="Q379" t="s">
        <v>2040</v>
      </c>
      <c r="R379" t="s">
        <v>2041</v>
      </c>
      <c r="S379" s="4">
        <f>E379/D379</f>
        <v>0.10257545271629778</v>
      </c>
      <c r="T379" s="13">
        <f>E379/G379</f>
        <v>40.14173228346457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 s="9">
        <f t="shared" si="10"/>
        <v>43241.208333333328</v>
      </c>
      <c r="L380">
        <v>1530162000</v>
      </c>
      <c r="M380" s="9">
        <f t="shared" si="11"/>
        <v>43279.208333333328</v>
      </c>
      <c r="N380" t="b">
        <v>0</v>
      </c>
      <c r="O380" t="b">
        <v>0</v>
      </c>
      <c r="P380" t="s">
        <v>42</v>
      </c>
      <c r="Q380" t="s">
        <v>2042</v>
      </c>
      <c r="R380" t="s">
        <v>2043</v>
      </c>
      <c r="S380" s="4">
        <f>E380/D380</f>
        <v>0.13962962962962963</v>
      </c>
      <c r="T380" s="13">
        <f>E380/G380</f>
        <v>70.090140845070422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 s="9">
        <f t="shared" si="10"/>
        <v>40843.208333333336</v>
      </c>
      <c r="L381">
        <v>1320904800</v>
      </c>
      <c r="M381" s="9">
        <f t="shared" si="11"/>
        <v>40857.25</v>
      </c>
      <c r="N381" t="b">
        <v>0</v>
      </c>
      <c r="O381" t="b">
        <v>0</v>
      </c>
      <c r="P381" t="s">
        <v>33</v>
      </c>
      <c r="Q381" t="s">
        <v>2040</v>
      </c>
      <c r="R381" t="s">
        <v>2041</v>
      </c>
      <c r="S381" s="4">
        <f>E381/D381</f>
        <v>0.40444444444444444</v>
      </c>
      <c r="T381" s="13">
        <f>E381/G381</f>
        <v>66.181818181818187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 s="9">
        <f t="shared" si="10"/>
        <v>41448.208333333336</v>
      </c>
      <c r="L382">
        <v>1372395600</v>
      </c>
      <c r="M382" s="9">
        <f t="shared" si="11"/>
        <v>41453.208333333336</v>
      </c>
      <c r="N382" t="b">
        <v>0</v>
      </c>
      <c r="O382" t="b">
        <v>0</v>
      </c>
      <c r="P382" t="s">
        <v>33</v>
      </c>
      <c r="Q382" t="s">
        <v>2040</v>
      </c>
      <c r="R382" t="s">
        <v>2041</v>
      </c>
      <c r="S382" s="4">
        <f>E382/D382</f>
        <v>1.6032</v>
      </c>
      <c r="T382" s="13">
        <f>E382/G382</f>
        <v>47.714285714285715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 s="9">
        <f t="shared" si="10"/>
        <v>42163.208333333328</v>
      </c>
      <c r="L383">
        <v>1437714000</v>
      </c>
      <c r="M383" s="9">
        <f t="shared" si="11"/>
        <v>42209.208333333328</v>
      </c>
      <c r="N383" t="b">
        <v>0</v>
      </c>
      <c r="O383" t="b">
        <v>0</v>
      </c>
      <c r="P383" t="s">
        <v>33</v>
      </c>
      <c r="Q383" t="s">
        <v>2040</v>
      </c>
      <c r="R383" t="s">
        <v>2041</v>
      </c>
      <c r="S383" s="4">
        <f>E383/D383</f>
        <v>1.8394339622641509</v>
      </c>
      <c r="T383" s="13">
        <f>E383/G383</f>
        <v>62.896774193548389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 s="9">
        <f t="shared" si="10"/>
        <v>43024.208333333328</v>
      </c>
      <c r="L384">
        <v>1509771600</v>
      </c>
      <c r="M384" s="9">
        <f t="shared" si="11"/>
        <v>43043.208333333328</v>
      </c>
      <c r="N384" t="b">
        <v>0</v>
      </c>
      <c r="O384" t="b">
        <v>0</v>
      </c>
      <c r="P384" t="s">
        <v>122</v>
      </c>
      <c r="Q384" t="s">
        <v>2055</v>
      </c>
      <c r="R384" t="s">
        <v>2056</v>
      </c>
      <c r="S384" s="4">
        <f>E384/D384</f>
        <v>0.63769230769230767</v>
      </c>
      <c r="T384" s="13">
        <f>E384/G384</f>
        <v>86.611940298507463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 s="9">
        <f t="shared" si="10"/>
        <v>43509.25</v>
      </c>
      <c r="L385">
        <v>1550556000</v>
      </c>
      <c r="M385" s="9">
        <f t="shared" si="11"/>
        <v>43515.25</v>
      </c>
      <c r="N385" t="b">
        <v>0</v>
      </c>
      <c r="O385" t="b">
        <v>1</v>
      </c>
      <c r="P385" t="s">
        <v>17</v>
      </c>
      <c r="Q385" t="s">
        <v>2034</v>
      </c>
      <c r="R385" t="s">
        <v>2035</v>
      </c>
      <c r="S385" s="4">
        <f>E385/D385</f>
        <v>2.2538095238095237</v>
      </c>
      <c r="T385" s="13">
        <f>E385/G385</f>
        <v>75.126984126984127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 s="9">
        <f t="shared" si="10"/>
        <v>42776.25</v>
      </c>
      <c r="L386">
        <v>1489039200</v>
      </c>
      <c r="M386" s="9">
        <f t="shared" si="11"/>
        <v>42803.25</v>
      </c>
      <c r="N386" t="b">
        <v>1</v>
      </c>
      <c r="O386" t="b">
        <v>1</v>
      </c>
      <c r="P386" t="s">
        <v>42</v>
      </c>
      <c r="Q386" t="s">
        <v>2042</v>
      </c>
      <c r="R386" t="s">
        <v>2043</v>
      </c>
      <c r="S386" s="4">
        <f>E386/D386</f>
        <v>1.7200961538461539</v>
      </c>
      <c r="T386" s="13">
        <f>E386/G386</f>
        <v>41.004167534903104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 s="9">
        <f t="shared" ref="K387:K450" si="12">(((J387/60)/60)/24)+DATE(1970,1,1)</f>
        <v>43553.208333333328</v>
      </c>
      <c r="L387">
        <v>1556600400</v>
      </c>
      <c r="M387" s="9">
        <f t="shared" ref="M387:M450" si="13">(((L387/60)/60)/24)+DATE(1970,1,1)</f>
        <v>43585.208333333328</v>
      </c>
      <c r="N387" t="b">
        <v>0</v>
      </c>
      <c r="O387" t="b">
        <v>0</v>
      </c>
      <c r="P387" t="s">
        <v>68</v>
      </c>
      <c r="Q387" t="s">
        <v>2048</v>
      </c>
      <c r="R387" t="s">
        <v>2049</v>
      </c>
      <c r="S387" s="4">
        <f>E387/D387</f>
        <v>1.4616709511568124</v>
      </c>
      <c r="T387" s="13">
        <f>E387/G387</f>
        <v>50.007915567282325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 s="9">
        <f t="shared" si="12"/>
        <v>40355.208333333336</v>
      </c>
      <c r="L388">
        <v>1278565200</v>
      </c>
      <c r="M388" s="9">
        <f t="shared" si="13"/>
        <v>40367.208333333336</v>
      </c>
      <c r="N388" t="b">
        <v>0</v>
      </c>
      <c r="O388" t="b">
        <v>0</v>
      </c>
      <c r="P388" t="s">
        <v>33</v>
      </c>
      <c r="Q388" t="s">
        <v>2040</v>
      </c>
      <c r="R388" t="s">
        <v>2041</v>
      </c>
      <c r="S388" s="4">
        <f>E388/D388</f>
        <v>0.76423616236162362</v>
      </c>
      <c r="T388" s="13">
        <f>E388/G388</f>
        <v>96.960674157303373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 s="9">
        <f t="shared" si="12"/>
        <v>41072.208333333336</v>
      </c>
      <c r="L389">
        <v>1339909200</v>
      </c>
      <c r="M389" s="9">
        <f t="shared" si="13"/>
        <v>41077.208333333336</v>
      </c>
      <c r="N389" t="b">
        <v>0</v>
      </c>
      <c r="O389" t="b">
        <v>0</v>
      </c>
      <c r="P389" t="s">
        <v>65</v>
      </c>
      <c r="Q389" t="s">
        <v>2038</v>
      </c>
      <c r="R389" t="s">
        <v>2047</v>
      </c>
      <c r="S389" s="4">
        <f>E389/D389</f>
        <v>0.39261467889908258</v>
      </c>
      <c r="T389" s="13">
        <f>E389/G389</f>
        <v>100.93160377358491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 s="9">
        <f t="shared" si="12"/>
        <v>40912.25</v>
      </c>
      <c r="L390">
        <v>1325829600</v>
      </c>
      <c r="M390" s="9">
        <f t="shared" si="13"/>
        <v>40914.25</v>
      </c>
      <c r="N390" t="b">
        <v>0</v>
      </c>
      <c r="O390" t="b">
        <v>0</v>
      </c>
      <c r="P390" t="s">
        <v>60</v>
      </c>
      <c r="Q390" t="s">
        <v>2036</v>
      </c>
      <c r="R390" t="s">
        <v>2046</v>
      </c>
      <c r="S390" s="4">
        <f>E390/D390</f>
        <v>0.11270034843205574</v>
      </c>
      <c r="T390" s="13">
        <f>E390/G390</f>
        <v>89.227586206896547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 s="9">
        <f t="shared" si="12"/>
        <v>40479.208333333336</v>
      </c>
      <c r="L391">
        <v>1290578400</v>
      </c>
      <c r="M391" s="9">
        <f t="shared" si="13"/>
        <v>40506.25</v>
      </c>
      <c r="N391" t="b">
        <v>0</v>
      </c>
      <c r="O391" t="b">
        <v>0</v>
      </c>
      <c r="P391" t="s">
        <v>33</v>
      </c>
      <c r="Q391" t="s">
        <v>2040</v>
      </c>
      <c r="R391" t="s">
        <v>2041</v>
      </c>
      <c r="S391" s="4">
        <f>E391/D391</f>
        <v>1.2211084337349398</v>
      </c>
      <c r="T391" s="13">
        <f>E391/G391</f>
        <v>87.979166666666671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 s="9">
        <f t="shared" si="12"/>
        <v>41530.208333333336</v>
      </c>
      <c r="L392">
        <v>1380344400</v>
      </c>
      <c r="M392" s="9">
        <f t="shared" si="13"/>
        <v>41545.208333333336</v>
      </c>
      <c r="N392" t="b">
        <v>0</v>
      </c>
      <c r="O392" t="b">
        <v>0</v>
      </c>
      <c r="P392" t="s">
        <v>122</v>
      </c>
      <c r="Q392" t="s">
        <v>2055</v>
      </c>
      <c r="R392" t="s">
        <v>2056</v>
      </c>
      <c r="S392" s="4">
        <f>E392/D392</f>
        <v>1.8654166666666667</v>
      </c>
      <c r="T392" s="13">
        <f>E392/G392</f>
        <v>89.54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 s="9">
        <f t="shared" si="12"/>
        <v>41653.25</v>
      </c>
      <c r="L393">
        <v>1389852000</v>
      </c>
      <c r="M393" s="9">
        <f t="shared" si="13"/>
        <v>41655.25</v>
      </c>
      <c r="N393" t="b">
        <v>0</v>
      </c>
      <c r="O393" t="b">
        <v>0</v>
      </c>
      <c r="P393" t="s">
        <v>68</v>
      </c>
      <c r="Q393" t="s">
        <v>2048</v>
      </c>
      <c r="R393" t="s">
        <v>2049</v>
      </c>
      <c r="S393" s="4">
        <f>E393/D393</f>
        <v>7.27317880794702E-2</v>
      </c>
      <c r="T393" s="13">
        <f>E393/G393</f>
        <v>29.09271523178808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 s="9">
        <f t="shared" si="12"/>
        <v>40549.25</v>
      </c>
      <c r="L394">
        <v>1294466400</v>
      </c>
      <c r="M394" s="9">
        <f t="shared" si="13"/>
        <v>40551.25</v>
      </c>
      <c r="N394" t="b">
        <v>0</v>
      </c>
      <c r="O394" t="b">
        <v>0</v>
      </c>
      <c r="P394" t="s">
        <v>65</v>
      </c>
      <c r="Q394" t="s">
        <v>2038</v>
      </c>
      <c r="R394" t="s">
        <v>2047</v>
      </c>
      <c r="S394" s="4">
        <f>E394/D394</f>
        <v>0.65642371234207963</v>
      </c>
      <c r="T394" s="13">
        <f>E394/G394</f>
        <v>42.006218905472636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 s="9">
        <f t="shared" si="12"/>
        <v>42933.208333333328</v>
      </c>
      <c r="L395">
        <v>1500354000</v>
      </c>
      <c r="M395" s="9">
        <f t="shared" si="13"/>
        <v>42934.208333333328</v>
      </c>
      <c r="N395" t="b">
        <v>0</v>
      </c>
      <c r="O395" t="b">
        <v>0</v>
      </c>
      <c r="P395" t="s">
        <v>159</v>
      </c>
      <c r="Q395" t="s">
        <v>2036</v>
      </c>
      <c r="R395" t="s">
        <v>2059</v>
      </c>
      <c r="S395" s="4">
        <f>E395/D395</f>
        <v>2.2896178343949045</v>
      </c>
      <c r="T395" s="13">
        <f>E395/G395</f>
        <v>47.004903563255965</v>
      </c>
    </row>
    <row r="396" spans="1:20" x14ac:dyDescent="0.25">
      <c r="A396">
        <v>394</v>
      </c>
      <c r="B396" t="s">
        <v>840</v>
      </c>
      <c r="C396" s="3" t="s">
        <v>841</v>
      </c>
      <c r="D396" s="15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 s="9">
        <f t="shared" si="12"/>
        <v>41484.208333333336</v>
      </c>
      <c r="L396">
        <v>1375938000</v>
      </c>
      <c r="M396" s="9">
        <f t="shared" si="13"/>
        <v>41494.208333333336</v>
      </c>
      <c r="N396" t="b">
        <v>0</v>
      </c>
      <c r="O396" t="b">
        <v>1</v>
      </c>
      <c r="P396" t="s">
        <v>42</v>
      </c>
      <c r="Q396" t="s">
        <v>2042</v>
      </c>
      <c r="R396" t="s">
        <v>2043</v>
      </c>
      <c r="S396" s="4">
        <f>E396/D396</f>
        <v>4.6937499999999996</v>
      </c>
      <c r="T396" s="13">
        <f>E396/G396</f>
        <v>110.44117647058823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 s="9">
        <f t="shared" si="12"/>
        <v>40885.25</v>
      </c>
      <c r="L397">
        <v>1323410400</v>
      </c>
      <c r="M397" s="9">
        <f t="shared" si="13"/>
        <v>40886.25</v>
      </c>
      <c r="N397" t="b">
        <v>1</v>
      </c>
      <c r="O397" t="b">
        <v>0</v>
      </c>
      <c r="P397" t="s">
        <v>33</v>
      </c>
      <c r="Q397" t="s">
        <v>2040</v>
      </c>
      <c r="R397" t="s">
        <v>2041</v>
      </c>
      <c r="S397" s="4">
        <f>E397/D397</f>
        <v>1.3011267605633803</v>
      </c>
      <c r="T397" s="13">
        <f>E397/G397</f>
        <v>41.990909090909092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 s="9">
        <f t="shared" si="12"/>
        <v>43378.208333333328</v>
      </c>
      <c r="L398">
        <v>1539406800</v>
      </c>
      <c r="M398" s="9">
        <f t="shared" si="13"/>
        <v>43386.208333333328</v>
      </c>
      <c r="N398" t="b">
        <v>0</v>
      </c>
      <c r="O398" t="b">
        <v>0</v>
      </c>
      <c r="P398" t="s">
        <v>53</v>
      </c>
      <c r="Q398" t="s">
        <v>2042</v>
      </c>
      <c r="R398" t="s">
        <v>2045</v>
      </c>
      <c r="S398" s="4">
        <f>E398/D398</f>
        <v>1.6705422993492407</v>
      </c>
      <c r="T398" s="13">
        <f>E398/G398</f>
        <v>48.012468827930178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 s="9">
        <f t="shared" si="12"/>
        <v>41417.208333333336</v>
      </c>
      <c r="L399">
        <v>1369803600</v>
      </c>
      <c r="M399" s="9">
        <f t="shared" si="13"/>
        <v>41423.208333333336</v>
      </c>
      <c r="N399" t="b">
        <v>0</v>
      </c>
      <c r="O399" t="b">
        <v>0</v>
      </c>
      <c r="P399" t="s">
        <v>23</v>
      </c>
      <c r="Q399" t="s">
        <v>2036</v>
      </c>
      <c r="R399" t="s">
        <v>2037</v>
      </c>
      <c r="S399" s="4">
        <f>E399/D399</f>
        <v>1.738641975308642</v>
      </c>
      <c r="T399" s="13">
        <f>E399/G399</f>
        <v>31.019823788546255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 s="9">
        <f t="shared" si="12"/>
        <v>43228.208333333328</v>
      </c>
      <c r="L400">
        <v>1525928400</v>
      </c>
      <c r="M400" s="9">
        <f t="shared" si="13"/>
        <v>43230.208333333328</v>
      </c>
      <c r="N400" t="b">
        <v>0</v>
      </c>
      <c r="O400" t="b">
        <v>1</v>
      </c>
      <c r="P400" t="s">
        <v>71</v>
      </c>
      <c r="Q400" t="s">
        <v>2042</v>
      </c>
      <c r="R400" t="s">
        <v>2050</v>
      </c>
      <c r="S400" s="4">
        <f>E400/D400</f>
        <v>7.1776470588235295</v>
      </c>
      <c r="T400" s="13">
        <f>E400/G400</f>
        <v>99.203252032520325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 s="9">
        <f t="shared" si="12"/>
        <v>40576.25</v>
      </c>
      <c r="L401">
        <v>1297231200</v>
      </c>
      <c r="M401" s="9">
        <f t="shared" si="13"/>
        <v>40583.25</v>
      </c>
      <c r="N401" t="b">
        <v>0</v>
      </c>
      <c r="O401" t="b">
        <v>0</v>
      </c>
      <c r="P401" t="s">
        <v>60</v>
      </c>
      <c r="Q401" t="s">
        <v>2036</v>
      </c>
      <c r="R401" t="s">
        <v>2046</v>
      </c>
      <c r="S401" s="4">
        <f>E401/D401</f>
        <v>0.63850976361767731</v>
      </c>
      <c r="T401" s="13">
        <f>E401/G401</f>
        <v>66.022316684378325</v>
      </c>
    </row>
    <row r="402" spans="1:20" ht="31.5" x14ac:dyDescent="0.25">
      <c r="A402">
        <v>400</v>
      </c>
      <c r="B402" t="s">
        <v>851</v>
      </c>
      <c r="C402" s="3" t="s">
        <v>852</v>
      </c>
      <c r="D402" s="15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 s="9">
        <f t="shared" si="12"/>
        <v>41502.208333333336</v>
      </c>
      <c r="L402">
        <v>1378530000</v>
      </c>
      <c r="M402" s="9">
        <f t="shared" si="13"/>
        <v>41524.208333333336</v>
      </c>
      <c r="N402" t="b">
        <v>0</v>
      </c>
      <c r="O402" t="b">
        <v>1</v>
      </c>
      <c r="P402" t="s">
        <v>122</v>
      </c>
      <c r="Q402" t="s">
        <v>2055</v>
      </c>
      <c r="R402" t="s">
        <v>2056</v>
      </c>
      <c r="S402" s="4">
        <f>E402/D402</f>
        <v>0.02</v>
      </c>
      <c r="T402" s="13">
        <f>E402/G402</f>
        <v>2</v>
      </c>
    </row>
    <row r="403" spans="1:20" x14ac:dyDescent="0.25">
      <c r="A403">
        <v>401</v>
      </c>
      <c r="B403" t="s">
        <v>853</v>
      </c>
      <c r="C403" s="3" t="s">
        <v>854</v>
      </c>
      <c r="D403" s="15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 s="9">
        <f t="shared" si="12"/>
        <v>43765.208333333328</v>
      </c>
      <c r="L403">
        <v>1572152400</v>
      </c>
      <c r="M403" s="9">
        <f t="shared" si="13"/>
        <v>43765.208333333328</v>
      </c>
      <c r="N403" t="b">
        <v>0</v>
      </c>
      <c r="O403" t="b">
        <v>0</v>
      </c>
      <c r="P403" t="s">
        <v>33</v>
      </c>
      <c r="Q403" t="s">
        <v>2040</v>
      </c>
      <c r="R403" t="s">
        <v>2041</v>
      </c>
      <c r="S403" s="4">
        <f>E403/D403</f>
        <v>15.302222222222222</v>
      </c>
      <c r="T403" s="13">
        <f>E403/G403</f>
        <v>46.060200668896321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 s="9">
        <f t="shared" si="12"/>
        <v>40914.25</v>
      </c>
      <c r="L404">
        <v>1329890400</v>
      </c>
      <c r="M404" s="9">
        <f t="shared" si="13"/>
        <v>40961.25</v>
      </c>
      <c r="N404" t="b">
        <v>0</v>
      </c>
      <c r="O404" t="b">
        <v>1</v>
      </c>
      <c r="P404" t="s">
        <v>100</v>
      </c>
      <c r="Q404" t="s">
        <v>2042</v>
      </c>
      <c r="R404" t="s">
        <v>2053</v>
      </c>
      <c r="S404" s="4">
        <f>E404/D404</f>
        <v>0.40356164383561643</v>
      </c>
      <c r="T404" s="13">
        <f>E404/G404</f>
        <v>73.650000000000006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 s="9">
        <f t="shared" si="12"/>
        <v>40310.208333333336</v>
      </c>
      <c r="L405">
        <v>1276750800</v>
      </c>
      <c r="M405" s="9">
        <f t="shared" si="13"/>
        <v>40346.208333333336</v>
      </c>
      <c r="N405" t="b">
        <v>0</v>
      </c>
      <c r="O405" t="b">
        <v>1</v>
      </c>
      <c r="P405" t="s">
        <v>33</v>
      </c>
      <c r="Q405" t="s">
        <v>2040</v>
      </c>
      <c r="R405" t="s">
        <v>2041</v>
      </c>
      <c r="S405" s="4">
        <f>E405/D405</f>
        <v>0.86220633299284988</v>
      </c>
      <c r="T405" s="13">
        <f>E405/G405</f>
        <v>55.99336650082919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 s="9">
        <f t="shared" si="12"/>
        <v>43053.25</v>
      </c>
      <c r="L406">
        <v>1510898400</v>
      </c>
      <c r="M406" s="9">
        <f t="shared" si="13"/>
        <v>43056.25</v>
      </c>
      <c r="N406" t="b">
        <v>0</v>
      </c>
      <c r="O406" t="b">
        <v>0</v>
      </c>
      <c r="P406" t="s">
        <v>33</v>
      </c>
      <c r="Q406" t="s">
        <v>2040</v>
      </c>
      <c r="R406" t="s">
        <v>2041</v>
      </c>
      <c r="S406" s="4">
        <f>E406/D406</f>
        <v>3.1558486707566464</v>
      </c>
      <c r="T406" s="13">
        <f>E406/G406</f>
        <v>68.985695127402778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 s="9">
        <f t="shared" si="12"/>
        <v>43255.208333333328</v>
      </c>
      <c r="L407">
        <v>1532408400</v>
      </c>
      <c r="M407" s="9">
        <f t="shared" si="13"/>
        <v>43305.208333333328</v>
      </c>
      <c r="N407" t="b">
        <v>0</v>
      </c>
      <c r="O407" t="b">
        <v>0</v>
      </c>
      <c r="P407" t="s">
        <v>33</v>
      </c>
      <c r="Q407" t="s">
        <v>2040</v>
      </c>
      <c r="R407" t="s">
        <v>2041</v>
      </c>
      <c r="S407" s="4">
        <f>E407/D407</f>
        <v>0.89618243243243245</v>
      </c>
      <c r="T407" s="13">
        <f>E407/G407</f>
        <v>60.981609195402299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 s="9">
        <f t="shared" si="12"/>
        <v>41304.25</v>
      </c>
      <c r="L408">
        <v>1360562400</v>
      </c>
      <c r="M408" s="9">
        <f t="shared" si="13"/>
        <v>41316.25</v>
      </c>
      <c r="N408" t="b">
        <v>1</v>
      </c>
      <c r="O408" t="b">
        <v>0</v>
      </c>
      <c r="P408" t="s">
        <v>42</v>
      </c>
      <c r="Q408" t="s">
        <v>2042</v>
      </c>
      <c r="R408" t="s">
        <v>2043</v>
      </c>
      <c r="S408" s="4">
        <f>E408/D408</f>
        <v>1.8214503816793892</v>
      </c>
      <c r="T408" s="13">
        <f>E408/G408</f>
        <v>110.98139534883721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 s="9">
        <f t="shared" si="12"/>
        <v>43751.208333333328</v>
      </c>
      <c r="L409">
        <v>1571547600</v>
      </c>
      <c r="M409" s="9">
        <f t="shared" si="13"/>
        <v>43758.208333333328</v>
      </c>
      <c r="N409" t="b">
        <v>0</v>
      </c>
      <c r="O409" t="b">
        <v>0</v>
      </c>
      <c r="P409" t="s">
        <v>33</v>
      </c>
      <c r="Q409" t="s">
        <v>2040</v>
      </c>
      <c r="R409" t="s">
        <v>2041</v>
      </c>
      <c r="S409" s="4">
        <f>E409/D409</f>
        <v>3.5588235294117645</v>
      </c>
      <c r="T409" s="13">
        <f>E409/G409</f>
        <v>25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 s="9">
        <f t="shared" si="12"/>
        <v>42541.208333333328</v>
      </c>
      <c r="L410">
        <v>1468126800</v>
      </c>
      <c r="M410" s="9">
        <f t="shared" si="13"/>
        <v>42561.208333333328</v>
      </c>
      <c r="N410" t="b">
        <v>0</v>
      </c>
      <c r="O410" t="b">
        <v>0</v>
      </c>
      <c r="P410" t="s">
        <v>42</v>
      </c>
      <c r="Q410" t="s">
        <v>2042</v>
      </c>
      <c r="R410" t="s">
        <v>2043</v>
      </c>
      <c r="S410" s="4">
        <f>E410/D410</f>
        <v>1.3183695652173912</v>
      </c>
      <c r="T410" s="13">
        <f>E410/G410</f>
        <v>78.759740259740255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 s="9">
        <f t="shared" si="12"/>
        <v>42843.208333333328</v>
      </c>
      <c r="L411">
        <v>1492837200</v>
      </c>
      <c r="M411" s="9">
        <f t="shared" si="13"/>
        <v>42847.208333333328</v>
      </c>
      <c r="N411" t="b">
        <v>0</v>
      </c>
      <c r="O411" t="b">
        <v>0</v>
      </c>
      <c r="P411" t="s">
        <v>23</v>
      </c>
      <c r="Q411" t="s">
        <v>2036</v>
      </c>
      <c r="R411" t="s">
        <v>2037</v>
      </c>
      <c r="S411" s="4">
        <f>E411/D411</f>
        <v>0.46315634218289087</v>
      </c>
      <c r="T411" s="13">
        <f>E411/G411</f>
        <v>87.960784313725483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 s="9">
        <f t="shared" si="12"/>
        <v>42122.208333333328</v>
      </c>
      <c r="L412">
        <v>1430197200</v>
      </c>
      <c r="M412" s="9">
        <f t="shared" si="13"/>
        <v>42122.208333333328</v>
      </c>
      <c r="N412" t="b">
        <v>0</v>
      </c>
      <c r="O412" t="b">
        <v>0</v>
      </c>
      <c r="P412" t="s">
        <v>292</v>
      </c>
      <c r="Q412" t="s">
        <v>2051</v>
      </c>
      <c r="R412" t="s">
        <v>2062</v>
      </c>
      <c r="S412" s="4">
        <f>E412/D412</f>
        <v>0.36132726089785294</v>
      </c>
      <c r="T412" s="13">
        <f>E412/G412</f>
        <v>49.987398739873989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 s="9">
        <f t="shared" si="12"/>
        <v>42884.208333333328</v>
      </c>
      <c r="L413">
        <v>1496206800</v>
      </c>
      <c r="M413" s="9">
        <f t="shared" si="13"/>
        <v>42886.208333333328</v>
      </c>
      <c r="N413" t="b">
        <v>0</v>
      </c>
      <c r="O413" t="b">
        <v>0</v>
      </c>
      <c r="P413" t="s">
        <v>33</v>
      </c>
      <c r="Q413" t="s">
        <v>2040</v>
      </c>
      <c r="R413" t="s">
        <v>2041</v>
      </c>
      <c r="S413" s="4">
        <f>E413/D413</f>
        <v>1.0462820512820512</v>
      </c>
      <c r="T413" s="13">
        <f>E413/G413</f>
        <v>99.524390243902445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 s="9">
        <f t="shared" si="12"/>
        <v>41642.25</v>
      </c>
      <c r="L414">
        <v>1389592800</v>
      </c>
      <c r="M414" s="9">
        <f t="shared" si="13"/>
        <v>41652.25</v>
      </c>
      <c r="N414" t="b">
        <v>0</v>
      </c>
      <c r="O414" t="b">
        <v>0</v>
      </c>
      <c r="P414" t="s">
        <v>119</v>
      </c>
      <c r="Q414" t="s">
        <v>2048</v>
      </c>
      <c r="R414" t="s">
        <v>2054</v>
      </c>
      <c r="S414" s="4">
        <f>E414/D414</f>
        <v>6.6885714285714286</v>
      </c>
      <c r="T414" s="13">
        <f>E414/G414</f>
        <v>104.82089552238806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 s="9">
        <f t="shared" si="12"/>
        <v>43431.25</v>
      </c>
      <c r="L415">
        <v>1545631200</v>
      </c>
      <c r="M415" s="9">
        <f t="shared" si="13"/>
        <v>43458.25</v>
      </c>
      <c r="N415" t="b">
        <v>0</v>
      </c>
      <c r="O415" t="b">
        <v>0</v>
      </c>
      <c r="P415" t="s">
        <v>71</v>
      </c>
      <c r="Q415" t="s">
        <v>2042</v>
      </c>
      <c r="R415" t="s">
        <v>2050</v>
      </c>
      <c r="S415" s="4">
        <f>E415/D415</f>
        <v>0.62072823218997364</v>
      </c>
      <c r="T415" s="13">
        <f>E415/G415</f>
        <v>108.01469237832875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 s="9">
        <f t="shared" si="12"/>
        <v>40288.208333333336</v>
      </c>
      <c r="L416">
        <v>1272430800</v>
      </c>
      <c r="M416" s="9">
        <f t="shared" si="13"/>
        <v>40296.208333333336</v>
      </c>
      <c r="N416" t="b">
        <v>0</v>
      </c>
      <c r="O416" t="b">
        <v>1</v>
      </c>
      <c r="P416" t="s">
        <v>17</v>
      </c>
      <c r="Q416" t="s">
        <v>2034</v>
      </c>
      <c r="R416" t="s">
        <v>2035</v>
      </c>
      <c r="S416" s="4">
        <f>E416/D416</f>
        <v>0.84699787460148779</v>
      </c>
      <c r="T416" s="13">
        <f>E416/G416</f>
        <v>28.998544660724033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 s="9">
        <f t="shared" si="12"/>
        <v>40921.25</v>
      </c>
      <c r="L417">
        <v>1327903200</v>
      </c>
      <c r="M417" s="9">
        <f t="shared" si="13"/>
        <v>40938.25</v>
      </c>
      <c r="N417" t="b">
        <v>0</v>
      </c>
      <c r="O417" t="b">
        <v>0</v>
      </c>
      <c r="P417" t="s">
        <v>33</v>
      </c>
      <c r="Q417" t="s">
        <v>2040</v>
      </c>
      <c r="R417" t="s">
        <v>2041</v>
      </c>
      <c r="S417" s="4">
        <f>E417/D417</f>
        <v>0.11059030837004405</v>
      </c>
      <c r="T417" s="13">
        <f>E417/G417</f>
        <v>30.028708133971293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 s="9">
        <f t="shared" si="12"/>
        <v>40560.25</v>
      </c>
      <c r="L418">
        <v>1296021600</v>
      </c>
      <c r="M418" s="9">
        <f t="shared" si="13"/>
        <v>40569.25</v>
      </c>
      <c r="N418" t="b">
        <v>0</v>
      </c>
      <c r="O418" t="b">
        <v>1</v>
      </c>
      <c r="P418" t="s">
        <v>42</v>
      </c>
      <c r="Q418" t="s">
        <v>2042</v>
      </c>
      <c r="R418" t="s">
        <v>2043</v>
      </c>
      <c r="S418" s="4">
        <f>E418/D418</f>
        <v>0.43838781575037145</v>
      </c>
      <c r="T418" s="13">
        <f>E418/G418</f>
        <v>41.005559416261292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 s="9">
        <f t="shared" si="12"/>
        <v>43407.208333333328</v>
      </c>
      <c r="L419">
        <v>1543298400</v>
      </c>
      <c r="M419" s="9">
        <f t="shared" si="13"/>
        <v>43431.25</v>
      </c>
      <c r="N419" t="b">
        <v>0</v>
      </c>
      <c r="O419" t="b">
        <v>0</v>
      </c>
      <c r="P419" t="s">
        <v>33</v>
      </c>
      <c r="Q419" t="s">
        <v>2040</v>
      </c>
      <c r="R419" t="s">
        <v>2041</v>
      </c>
      <c r="S419" s="4">
        <f>E419/D419</f>
        <v>0.55470588235294116</v>
      </c>
      <c r="T419" s="13">
        <f>E419/G419</f>
        <v>62.866666666666667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 s="9">
        <f t="shared" si="12"/>
        <v>41035.208333333336</v>
      </c>
      <c r="L420">
        <v>1336366800</v>
      </c>
      <c r="M420" s="9">
        <f t="shared" si="13"/>
        <v>41036.208333333336</v>
      </c>
      <c r="N420" t="b">
        <v>0</v>
      </c>
      <c r="O420" t="b">
        <v>0</v>
      </c>
      <c r="P420" t="s">
        <v>42</v>
      </c>
      <c r="Q420" t="s">
        <v>2042</v>
      </c>
      <c r="R420" t="s">
        <v>2043</v>
      </c>
      <c r="S420" s="4">
        <f>E420/D420</f>
        <v>0.57399511301160655</v>
      </c>
      <c r="T420" s="13">
        <f>E420/G420</f>
        <v>47.005002501250623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 s="9">
        <f t="shared" si="12"/>
        <v>40899.25</v>
      </c>
      <c r="L421">
        <v>1325052000</v>
      </c>
      <c r="M421" s="9">
        <f t="shared" si="13"/>
        <v>40905.25</v>
      </c>
      <c r="N421" t="b">
        <v>0</v>
      </c>
      <c r="O421" t="b">
        <v>0</v>
      </c>
      <c r="P421" t="s">
        <v>28</v>
      </c>
      <c r="Q421" t="s">
        <v>2038</v>
      </c>
      <c r="R421" t="s">
        <v>2039</v>
      </c>
      <c r="S421" s="4">
        <f>E421/D421</f>
        <v>1.2343497363796134</v>
      </c>
      <c r="T421" s="13">
        <f>E421/G421</f>
        <v>26.997693638285604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 s="9">
        <f t="shared" si="12"/>
        <v>42911.208333333328</v>
      </c>
      <c r="L422">
        <v>1499576400</v>
      </c>
      <c r="M422" s="9">
        <f t="shared" si="13"/>
        <v>42925.208333333328</v>
      </c>
      <c r="N422" t="b">
        <v>0</v>
      </c>
      <c r="O422" t="b">
        <v>0</v>
      </c>
      <c r="P422" t="s">
        <v>33</v>
      </c>
      <c r="Q422" t="s">
        <v>2040</v>
      </c>
      <c r="R422" t="s">
        <v>2041</v>
      </c>
      <c r="S422" s="4">
        <f>E422/D422</f>
        <v>1.2846</v>
      </c>
      <c r="T422" s="13">
        <f>E422/G422</f>
        <v>68.329787234042556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 s="9">
        <f t="shared" si="12"/>
        <v>42915.208333333328</v>
      </c>
      <c r="L423">
        <v>1501304400</v>
      </c>
      <c r="M423" s="9">
        <f t="shared" si="13"/>
        <v>42945.208333333328</v>
      </c>
      <c r="N423" t="b">
        <v>0</v>
      </c>
      <c r="O423" t="b">
        <v>1</v>
      </c>
      <c r="P423" t="s">
        <v>65</v>
      </c>
      <c r="Q423" t="s">
        <v>2038</v>
      </c>
      <c r="R423" t="s">
        <v>2047</v>
      </c>
      <c r="S423" s="4">
        <f>E423/D423</f>
        <v>0.63989361702127656</v>
      </c>
      <c r="T423" s="13">
        <f>E423/G423</f>
        <v>50.974576271186443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 s="9">
        <f t="shared" si="12"/>
        <v>40285.208333333336</v>
      </c>
      <c r="L424">
        <v>1273208400</v>
      </c>
      <c r="M424" s="9">
        <f t="shared" si="13"/>
        <v>40305.208333333336</v>
      </c>
      <c r="N424" t="b">
        <v>0</v>
      </c>
      <c r="O424" t="b">
        <v>1</v>
      </c>
      <c r="P424" t="s">
        <v>33</v>
      </c>
      <c r="Q424" t="s">
        <v>2040</v>
      </c>
      <c r="R424" t="s">
        <v>2041</v>
      </c>
      <c r="S424" s="4">
        <f>E424/D424</f>
        <v>1.2729885057471264</v>
      </c>
      <c r="T424" s="13">
        <f>E424/G424</f>
        <v>54.024390243902438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 s="9">
        <f t="shared" si="12"/>
        <v>40808.208333333336</v>
      </c>
      <c r="L425">
        <v>1316840400</v>
      </c>
      <c r="M425" s="9">
        <f t="shared" si="13"/>
        <v>40810.208333333336</v>
      </c>
      <c r="N425" t="b">
        <v>0</v>
      </c>
      <c r="O425" t="b">
        <v>1</v>
      </c>
      <c r="P425" t="s">
        <v>17</v>
      </c>
      <c r="Q425" t="s">
        <v>2034</v>
      </c>
      <c r="R425" t="s">
        <v>2035</v>
      </c>
      <c r="S425" s="4">
        <f>E425/D425</f>
        <v>0.10638024357239513</v>
      </c>
      <c r="T425" s="13">
        <f>E425/G425</f>
        <v>97.055555555555557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 s="9">
        <f t="shared" si="12"/>
        <v>43208.208333333328</v>
      </c>
      <c r="L426">
        <v>1524546000</v>
      </c>
      <c r="M426" s="9">
        <f t="shared" si="13"/>
        <v>43214.208333333328</v>
      </c>
      <c r="N426" t="b">
        <v>0</v>
      </c>
      <c r="O426" t="b">
        <v>0</v>
      </c>
      <c r="P426" t="s">
        <v>60</v>
      </c>
      <c r="Q426" t="s">
        <v>2036</v>
      </c>
      <c r="R426" t="s">
        <v>2046</v>
      </c>
      <c r="S426" s="4">
        <f>E426/D426</f>
        <v>0.40470588235294119</v>
      </c>
      <c r="T426" s="13">
        <f>E426/G426</f>
        <v>24.867469879518072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 s="9">
        <f t="shared" si="12"/>
        <v>42213.208333333328</v>
      </c>
      <c r="L427">
        <v>1438578000</v>
      </c>
      <c r="M427" s="9">
        <f t="shared" si="13"/>
        <v>42219.208333333328</v>
      </c>
      <c r="N427" t="b">
        <v>0</v>
      </c>
      <c r="O427" t="b">
        <v>0</v>
      </c>
      <c r="P427" t="s">
        <v>122</v>
      </c>
      <c r="Q427" t="s">
        <v>2055</v>
      </c>
      <c r="R427" t="s">
        <v>2056</v>
      </c>
      <c r="S427" s="4">
        <f>E427/D427</f>
        <v>2.8766666666666665</v>
      </c>
      <c r="T427" s="13">
        <f>E427/G427</f>
        <v>84.423913043478265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 s="9">
        <f t="shared" si="12"/>
        <v>41332.25</v>
      </c>
      <c r="L428">
        <v>1362549600</v>
      </c>
      <c r="M428" s="9">
        <f t="shared" si="13"/>
        <v>41339.25</v>
      </c>
      <c r="N428" t="b">
        <v>0</v>
      </c>
      <c r="O428" t="b">
        <v>0</v>
      </c>
      <c r="P428" t="s">
        <v>33</v>
      </c>
      <c r="Q428" t="s">
        <v>2040</v>
      </c>
      <c r="R428" t="s">
        <v>2041</v>
      </c>
      <c r="S428" s="4">
        <f>E428/D428</f>
        <v>5.7294444444444448</v>
      </c>
      <c r="T428" s="13">
        <f>E428/G428</f>
        <v>47.091324200913242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 s="9">
        <f t="shared" si="12"/>
        <v>41895.208333333336</v>
      </c>
      <c r="L429">
        <v>1413349200</v>
      </c>
      <c r="M429" s="9">
        <f t="shared" si="13"/>
        <v>41927.208333333336</v>
      </c>
      <c r="N429" t="b">
        <v>0</v>
      </c>
      <c r="O429" t="b">
        <v>1</v>
      </c>
      <c r="P429" t="s">
        <v>33</v>
      </c>
      <c r="Q429" t="s">
        <v>2040</v>
      </c>
      <c r="R429" t="s">
        <v>2041</v>
      </c>
      <c r="S429" s="4">
        <f>E429/D429</f>
        <v>1.1290429799426933</v>
      </c>
      <c r="T429" s="13">
        <f>E429/G429</f>
        <v>77.996041171813147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 s="9">
        <f t="shared" si="12"/>
        <v>40585.25</v>
      </c>
      <c r="L430">
        <v>1298008800</v>
      </c>
      <c r="M430" s="9">
        <f t="shared" si="13"/>
        <v>40592.25</v>
      </c>
      <c r="N430" t="b">
        <v>0</v>
      </c>
      <c r="O430" t="b">
        <v>0</v>
      </c>
      <c r="P430" t="s">
        <v>71</v>
      </c>
      <c r="Q430" t="s">
        <v>2042</v>
      </c>
      <c r="R430" t="s">
        <v>2050</v>
      </c>
      <c r="S430" s="4">
        <f>E430/D430</f>
        <v>0.46387573964497042</v>
      </c>
      <c r="T430" s="13">
        <f>E430/G430</f>
        <v>62.967871485943775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 s="9">
        <f t="shared" si="12"/>
        <v>41680.25</v>
      </c>
      <c r="L431">
        <v>1394427600</v>
      </c>
      <c r="M431" s="9">
        <f t="shared" si="13"/>
        <v>41708.208333333336</v>
      </c>
      <c r="N431" t="b">
        <v>0</v>
      </c>
      <c r="O431" t="b">
        <v>1</v>
      </c>
      <c r="P431" t="s">
        <v>122</v>
      </c>
      <c r="Q431" t="s">
        <v>2055</v>
      </c>
      <c r="R431" t="s">
        <v>2056</v>
      </c>
      <c r="S431" s="4">
        <f>E431/D431</f>
        <v>0.90675916230366493</v>
      </c>
      <c r="T431" s="13">
        <f>E431/G431</f>
        <v>81.006080449017773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 s="9">
        <f t="shared" si="12"/>
        <v>43737.208333333328</v>
      </c>
      <c r="L432">
        <v>1572670800</v>
      </c>
      <c r="M432" s="9">
        <f t="shared" si="13"/>
        <v>43771.208333333328</v>
      </c>
      <c r="N432" t="b">
        <v>0</v>
      </c>
      <c r="O432" t="b">
        <v>0</v>
      </c>
      <c r="P432" t="s">
        <v>33</v>
      </c>
      <c r="Q432" t="s">
        <v>2040</v>
      </c>
      <c r="R432" t="s">
        <v>2041</v>
      </c>
      <c r="S432" s="4">
        <f>E432/D432</f>
        <v>0.67740740740740746</v>
      </c>
      <c r="T432" s="13">
        <f>E432/G432</f>
        <v>65.321428571428569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 s="9">
        <f t="shared" si="12"/>
        <v>43273.208333333328</v>
      </c>
      <c r="L433">
        <v>1531112400</v>
      </c>
      <c r="M433" s="9">
        <f t="shared" si="13"/>
        <v>43290.208333333328</v>
      </c>
      <c r="N433" t="b">
        <v>1</v>
      </c>
      <c r="O433" t="b">
        <v>0</v>
      </c>
      <c r="P433" t="s">
        <v>33</v>
      </c>
      <c r="Q433" t="s">
        <v>2040</v>
      </c>
      <c r="R433" t="s">
        <v>2041</v>
      </c>
      <c r="S433" s="4">
        <f>E433/D433</f>
        <v>1.9249019607843136</v>
      </c>
      <c r="T433" s="13">
        <f>E433/G433</f>
        <v>104.43617021276596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 s="9">
        <f t="shared" si="12"/>
        <v>41761.208333333336</v>
      </c>
      <c r="L434">
        <v>1400734800</v>
      </c>
      <c r="M434" s="9">
        <f t="shared" si="13"/>
        <v>41781.208333333336</v>
      </c>
      <c r="N434" t="b">
        <v>0</v>
      </c>
      <c r="O434" t="b">
        <v>0</v>
      </c>
      <c r="P434" t="s">
        <v>33</v>
      </c>
      <c r="Q434" t="s">
        <v>2040</v>
      </c>
      <c r="R434" t="s">
        <v>2041</v>
      </c>
      <c r="S434" s="4">
        <f>E434/D434</f>
        <v>0.82714285714285718</v>
      </c>
      <c r="T434" s="13">
        <f>E434/G434</f>
        <v>69.989010989010993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 s="9">
        <f t="shared" si="12"/>
        <v>41603.25</v>
      </c>
      <c r="L435">
        <v>1386741600</v>
      </c>
      <c r="M435" s="9">
        <f t="shared" si="13"/>
        <v>41619.25</v>
      </c>
      <c r="N435" t="b">
        <v>0</v>
      </c>
      <c r="O435" t="b">
        <v>1</v>
      </c>
      <c r="P435" t="s">
        <v>42</v>
      </c>
      <c r="Q435" t="s">
        <v>2042</v>
      </c>
      <c r="R435" t="s">
        <v>2043</v>
      </c>
      <c r="S435" s="4">
        <f>E435/D435</f>
        <v>0.54163920922570019</v>
      </c>
      <c r="T435" s="13">
        <f>E435/G435</f>
        <v>83.023989898989896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 s="9">
        <f t="shared" si="12"/>
        <v>42705.25</v>
      </c>
      <c r="L436">
        <v>1481781600</v>
      </c>
      <c r="M436" s="9">
        <f t="shared" si="13"/>
        <v>42719.25</v>
      </c>
      <c r="N436" t="b">
        <v>1</v>
      </c>
      <c r="O436" t="b">
        <v>0</v>
      </c>
      <c r="P436" t="s">
        <v>33</v>
      </c>
      <c r="Q436" t="s">
        <v>2040</v>
      </c>
      <c r="R436" t="s">
        <v>2041</v>
      </c>
      <c r="S436" s="4">
        <f>E436/D436</f>
        <v>0.16722222222222222</v>
      </c>
      <c r="T436" s="13">
        <f>E436/G436</f>
        <v>90.3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 s="9">
        <f t="shared" si="12"/>
        <v>41988.25</v>
      </c>
      <c r="L437">
        <v>1419660000</v>
      </c>
      <c r="M437" s="9">
        <f t="shared" si="13"/>
        <v>42000.25</v>
      </c>
      <c r="N437" t="b">
        <v>0</v>
      </c>
      <c r="O437" t="b">
        <v>1</v>
      </c>
      <c r="P437" t="s">
        <v>33</v>
      </c>
      <c r="Q437" t="s">
        <v>2040</v>
      </c>
      <c r="R437" t="s">
        <v>2041</v>
      </c>
      <c r="S437" s="4">
        <f>E437/D437</f>
        <v>1.168766404199475</v>
      </c>
      <c r="T437" s="13">
        <f>E437/G437</f>
        <v>103.98131932282546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 s="9">
        <f t="shared" si="12"/>
        <v>43575.208333333328</v>
      </c>
      <c r="L438">
        <v>1555822800</v>
      </c>
      <c r="M438" s="9">
        <f t="shared" si="13"/>
        <v>43576.208333333328</v>
      </c>
      <c r="N438" t="b">
        <v>0</v>
      </c>
      <c r="O438" t="b">
        <v>0</v>
      </c>
      <c r="P438" t="s">
        <v>159</v>
      </c>
      <c r="Q438" t="s">
        <v>2036</v>
      </c>
      <c r="R438" t="s">
        <v>2059</v>
      </c>
      <c r="S438" s="4">
        <f>E438/D438</f>
        <v>10.521538461538462</v>
      </c>
      <c r="T438" s="13">
        <f>E438/G438</f>
        <v>54.931726907630519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 s="9">
        <f t="shared" si="12"/>
        <v>42260.208333333328</v>
      </c>
      <c r="L439">
        <v>1442379600</v>
      </c>
      <c r="M439" s="9">
        <f t="shared" si="13"/>
        <v>42263.208333333328</v>
      </c>
      <c r="N439" t="b">
        <v>0</v>
      </c>
      <c r="O439" t="b">
        <v>1</v>
      </c>
      <c r="P439" t="s">
        <v>71</v>
      </c>
      <c r="Q439" t="s">
        <v>2042</v>
      </c>
      <c r="R439" t="s">
        <v>2050</v>
      </c>
      <c r="S439" s="4">
        <f>E439/D439</f>
        <v>1.2307407407407407</v>
      </c>
      <c r="T439" s="13">
        <f>E439/G439</f>
        <v>51.921875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 s="9">
        <f t="shared" si="12"/>
        <v>41337.25</v>
      </c>
      <c r="L440">
        <v>1364965200</v>
      </c>
      <c r="M440" s="9">
        <f t="shared" si="13"/>
        <v>41367.208333333336</v>
      </c>
      <c r="N440" t="b">
        <v>0</v>
      </c>
      <c r="O440" t="b">
        <v>0</v>
      </c>
      <c r="P440" t="s">
        <v>33</v>
      </c>
      <c r="Q440" t="s">
        <v>2040</v>
      </c>
      <c r="R440" t="s">
        <v>2041</v>
      </c>
      <c r="S440" s="4">
        <f>E440/D440</f>
        <v>1.7863855421686747</v>
      </c>
      <c r="T440" s="13">
        <f>E440/G440</f>
        <v>60.02834008097166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 s="9">
        <f t="shared" si="12"/>
        <v>42680.208333333328</v>
      </c>
      <c r="L441">
        <v>1479016800</v>
      </c>
      <c r="M441" s="9">
        <f t="shared" si="13"/>
        <v>42687.25</v>
      </c>
      <c r="N441" t="b">
        <v>0</v>
      </c>
      <c r="O441" t="b">
        <v>0</v>
      </c>
      <c r="P441" t="s">
        <v>474</v>
      </c>
      <c r="Q441" t="s">
        <v>2042</v>
      </c>
      <c r="R441" t="s">
        <v>2064</v>
      </c>
      <c r="S441" s="4">
        <f>E441/D441</f>
        <v>3.5528169014084505</v>
      </c>
      <c r="T441" s="13">
        <f>E441/G441</f>
        <v>44.003488879197555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 s="9">
        <f t="shared" si="12"/>
        <v>42916.208333333328</v>
      </c>
      <c r="L442">
        <v>1499662800</v>
      </c>
      <c r="M442" s="9">
        <f t="shared" si="13"/>
        <v>42926.208333333328</v>
      </c>
      <c r="N442" t="b">
        <v>0</v>
      </c>
      <c r="O442" t="b">
        <v>0</v>
      </c>
      <c r="P442" t="s">
        <v>269</v>
      </c>
      <c r="Q442" t="s">
        <v>2042</v>
      </c>
      <c r="R442" t="s">
        <v>2061</v>
      </c>
      <c r="S442" s="4">
        <f>E442/D442</f>
        <v>1.6190634146341463</v>
      </c>
      <c r="T442" s="13">
        <f>E442/G442</f>
        <v>53.003513254551258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 s="9">
        <f t="shared" si="12"/>
        <v>41025.208333333336</v>
      </c>
      <c r="L443">
        <v>1337835600</v>
      </c>
      <c r="M443" s="9">
        <f t="shared" si="13"/>
        <v>41053.208333333336</v>
      </c>
      <c r="N443" t="b">
        <v>0</v>
      </c>
      <c r="O443" t="b">
        <v>0</v>
      </c>
      <c r="P443" t="s">
        <v>65</v>
      </c>
      <c r="Q443" t="s">
        <v>2038</v>
      </c>
      <c r="R443" t="s">
        <v>2047</v>
      </c>
      <c r="S443" s="4">
        <f>E443/D443</f>
        <v>0.24914285714285714</v>
      </c>
      <c r="T443" s="13">
        <f>E443/G443</f>
        <v>54.5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 s="9">
        <f t="shared" si="12"/>
        <v>42980.208333333328</v>
      </c>
      <c r="L444">
        <v>1505710800</v>
      </c>
      <c r="M444" s="9">
        <f t="shared" si="13"/>
        <v>42996.208333333328</v>
      </c>
      <c r="N444" t="b">
        <v>0</v>
      </c>
      <c r="O444" t="b">
        <v>0</v>
      </c>
      <c r="P444" t="s">
        <v>33</v>
      </c>
      <c r="Q444" t="s">
        <v>2040</v>
      </c>
      <c r="R444" t="s">
        <v>2041</v>
      </c>
      <c r="S444" s="4">
        <f>E444/D444</f>
        <v>1.9872222222222222</v>
      </c>
      <c r="T444" s="13">
        <f>E444/G444</f>
        <v>75.04195804195804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 s="9">
        <f t="shared" si="12"/>
        <v>40451.208333333336</v>
      </c>
      <c r="L445">
        <v>1287464400</v>
      </c>
      <c r="M445" s="9">
        <f t="shared" si="13"/>
        <v>40470.208333333336</v>
      </c>
      <c r="N445" t="b">
        <v>0</v>
      </c>
      <c r="O445" t="b">
        <v>0</v>
      </c>
      <c r="P445" t="s">
        <v>33</v>
      </c>
      <c r="Q445" t="s">
        <v>2040</v>
      </c>
      <c r="R445" t="s">
        <v>2041</v>
      </c>
      <c r="S445" s="4">
        <f>E445/D445</f>
        <v>0.34752688172043011</v>
      </c>
      <c r="T445" s="13">
        <f>E445/G445</f>
        <v>35.911111111111111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 s="9">
        <f t="shared" si="12"/>
        <v>40748.208333333336</v>
      </c>
      <c r="L446">
        <v>1311656400</v>
      </c>
      <c r="M446" s="9">
        <f t="shared" si="13"/>
        <v>40750.208333333336</v>
      </c>
      <c r="N446" t="b">
        <v>0</v>
      </c>
      <c r="O446" t="b">
        <v>1</v>
      </c>
      <c r="P446" t="s">
        <v>60</v>
      </c>
      <c r="Q446" t="s">
        <v>2036</v>
      </c>
      <c r="R446" t="s">
        <v>2046</v>
      </c>
      <c r="S446" s="4">
        <f>E446/D446</f>
        <v>1.7641935483870967</v>
      </c>
      <c r="T446" s="13">
        <f>E446/G446</f>
        <v>36.952702702702702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 s="9">
        <f t="shared" si="12"/>
        <v>40515.25</v>
      </c>
      <c r="L447">
        <v>1293170400</v>
      </c>
      <c r="M447" s="9">
        <f t="shared" si="13"/>
        <v>40536.25</v>
      </c>
      <c r="N447" t="b">
        <v>0</v>
      </c>
      <c r="O447" t="b">
        <v>1</v>
      </c>
      <c r="P447" t="s">
        <v>33</v>
      </c>
      <c r="Q447" t="s">
        <v>2040</v>
      </c>
      <c r="R447" t="s">
        <v>2041</v>
      </c>
      <c r="S447" s="4">
        <f>E447/D447</f>
        <v>5.1138095238095236</v>
      </c>
      <c r="T447" s="13">
        <f>E447/G447</f>
        <v>63.170588235294119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 s="9">
        <f t="shared" si="12"/>
        <v>41261.25</v>
      </c>
      <c r="L448">
        <v>1355983200</v>
      </c>
      <c r="M448" s="9">
        <f t="shared" si="13"/>
        <v>41263.25</v>
      </c>
      <c r="N448" t="b">
        <v>0</v>
      </c>
      <c r="O448" t="b">
        <v>0</v>
      </c>
      <c r="P448" t="s">
        <v>65</v>
      </c>
      <c r="Q448" t="s">
        <v>2038</v>
      </c>
      <c r="R448" t="s">
        <v>2047</v>
      </c>
      <c r="S448" s="4">
        <f>E448/D448</f>
        <v>0.82044117647058823</v>
      </c>
      <c r="T448" s="13">
        <f>E448/G448</f>
        <v>29.99462365591398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 s="9">
        <f t="shared" si="12"/>
        <v>43088.25</v>
      </c>
      <c r="L449">
        <v>1515045600</v>
      </c>
      <c r="M449" s="9">
        <f t="shared" si="13"/>
        <v>43104.25</v>
      </c>
      <c r="N449" t="b">
        <v>0</v>
      </c>
      <c r="O449" t="b">
        <v>0</v>
      </c>
      <c r="P449" t="s">
        <v>269</v>
      </c>
      <c r="Q449" t="s">
        <v>2042</v>
      </c>
      <c r="R449" t="s">
        <v>2061</v>
      </c>
      <c r="S449" s="4">
        <f>E449/D449</f>
        <v>0.24326030927835052</v>
      </c>
      <c r="T449" s="13">
        <f>E449/G449</f>
        <v>86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 s="9">
        <f t="shared" si="12"/>
        <v>41378.208333333336</v>
      </c>
      <c r="L450">
        <v>1366088400</v>
      </c>
      <c r="M450" s="9">
        <f t="shared" si="13"/>
        <v>41380.208333333336</v>
      </c>
      <c r="N450" t="b">
        <v>0</v>
      </c>
      <c r="O450" t="b">
        <v>1</v>
      </c>
      <c r="P450" t="s">
        <v>89</v>
      </c>
      <c r="Q450" t="s">
        <v>2051</v>
      </c>
      <c r="R450" t="s">
        <v>2052</v>
      </c>
      <c r="S450" s="4">
        <f>E450/D450</f>
        <v>0.50482758620689661</v>
      </c>
      <c r="T450" s="13">
        <f>E450/G450</f>
        <v>75.014876033057845</v>
      </c>
    </row>
    <row r="451" spans="1:20" x14ac:dyDescent="0.25">
      <c r="A451">
        <v>449</v>
      </c>
      <c r="B451" t="s">
        <v>946</v>
      </c>
      <c r="C451" s="3" t="s">
        <v>947</v>
      </c>
      <c r="D451" s="15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 s="9">
        <f t="shared" ref="K451:K514" si="14">(((J451/60)/60)/24)+DATE(1970,1,1)</f>
        <v>43530.25</v>
      </c>
      <c r="L451">
        <v>1553317200</v>
      </c>
      <c r="M451" s="9">
        <f t="shared" ref="M451:M514" si="15">(((L451/60)/60)/24)+DATE(1970,1,1)</f>
        <v>43547.208333333328</v>
      </c>
      <c r="N451" t="b">
        <v>0</v>
      </c>
      <c r="O451" t="b">
        <v>0</v>
      </c>
      <c r="P451" t="s">
        <v>89</v>
      </c>
      <c r="Q451" t="s">
        <v>2051</v>
      </c>
      <c r="R451" t="s">
        <v>2052</v>
      </c>
      <c r="S451" s="4">
        <f>E451/D451</f>
        <v>9.67</v>
      </c>
      <c r="T451" s="13">
        <f>E451/G451</f>
        <v>101.19767441860465</v>
      </c>
    </row>
    <row r="452" spans="1:20" x14ac:dyDescent="0.25">
      <c r="A452">
        <v>450</v>
      </c>
      <c r="B452" t="s">
        <v>948</v>
      </c>
      <c r="C452" s="3" t="s">
        <v>949</v>
      </c>
      <c r="D452" s="15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 s="9">
        <f t="shared" si="14"/>
        <v>43394.208333333328</v>
      </c>
      <c r="L452">
        <v>1542088800</v>
      </c>
      <c r="M452" s="9">
        <f t="shared" si="15"/>
        <v>43417.25</v>
      </c>
      <c r="N452" t="b">
        <v>0</v>
      </c>
      <c r="O452" t="b">
        <v>0</v>
      </c>
      <c r="P452" t="s">
        <v>71</v>
      </c>
      <c r="Q452" t="s">
        <v>2042</v>
      </c>
      <c r="R452" t="s">
        <v>2050</v>
      </c>
      <c r="S452" s="4">
        <f>E452/D452</f>
        <v>0.04</v>
      </c>
      <c r="T452" s="13">
        <f>E452/G452</f>
        <v>4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 s="9">
        <f t="shared" si="14"/>
        <v>42935.208333333328</v>
      </c>
      <c r="L453">
        <v>1503118800</v>
      </c>
      <c r="M453" s="9">
        <f t="shared" si="15"/>
        <v>42966.208333333328</v>
      </c>
      <c r="N453" t="b">
        <v>0</v>
      </c>
      <c r="O453" t="b">
        <v>0</v>
      </c>
      <c r="P453" t="s">
        <v>23</v>
      </c>
      <c r="Q453" t="s">
        <v>2036</v>
      </c>
      <c r="R453" t="s">
        <v>2037</v>
      </c>
      <c r="S453" s="4">
        <f>E453/D453</f>
        <v>1.2284501347708894</v>
      </c>
      <c r="T453" s="13">
        <f>E453/G453</f>
        <v>29.001272669424118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 s="9">
        <f t="shared" si="14"/>
        <v>40365.208333333336</v>
      </c>
      <c r="L454">
        <v>1278478800</v>
      </c>
      <c r="M454" s="9">
        <f t="shared" si="15"/>
        <v>40366.208333333336</v>
      </c>
      <c r="N454" t="b">
        <v>0</v>
      </c>
      <c r="O454" t="b">
        <v>0</v>
      </c>
      <c r="P454" t="s">
        <v>53</v>
      </c>
      <c r="Q454" t="s">
        <v>2042</v>
      </c>
      <c r="R454" t="s">
        <v>2045</v>
      </c>
      <c r="S454" s="4">
        <f>E454/D454</f>
        <v>0.63437500000000002</v>
      </c>
      <c r="T454" s="13">
        <f>E454/G454</f>
        <v>98.225806451612897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 s="9">
        <f t="shared" si="14"/>
        <v>42705.25</v>
      </c>
      <c r="L455">
        <v>1484114400</v>
      </c>
      <c r="M455" s="9">
        <f t="shared" si="15"/>
        <v>42746.25</v>
      </c>
      <c r="N455" t="b">
        <v>0</v>
      </c>
      <c r="O455" t="b">
        <v>0</v>
      </c>
      <c r="P455" t="s">
        <v>474</v>
      </c>
      <c r="Q455" t="s">
        <v>2042</v>
      </c>
      <c r="R455" t="s">
        <v>2064</v>
      </c>
      <c r="S455" s="4">
        <f>E455/D455</f>
        <v>0.56331688596491225</v>
      </c>
      <c r="T455" s="13">
        <f>E455/G455</f>
        <v>87.001693480101608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 s="9">
        <f t="shared" si="14"/>
        <v>41568.208333333336</v>
      </c>
      <c r="L456">
        <v>1385445600</v>
      </c>
      <c r="M456" s="9">
        <f t="shared" si="15"/>
        <v>41604.25</v>
      </c>
      <c r="N456" t="b">
        <v>0</v>
      </c>
      <c r="O456" t="b">
        <v>1</v>
      </c>
      <c r="P456" t="s">
        <v>53</v>
      </c>
      <c r="Q456" t="s">
        <v>2042</v>
      </c>
      <c r="R456" t="s">
        <v>2045</v>
      </c>
      <c r="S456" s="4">
        <f>E456/D456</f>
        <v>0.44074999999999998</v>
      </c>
      <c r="T456" s="13">
        <f>E456/G456</f>
        <v>45.205128205128204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 s="9">
        <f t="shared" si="14"/>
        <v>40809.208333333336</v>
      </c>
      <c r="L457">
        <v>1318741200</v>
      </c>
      <c r="M457" s="9">
        <f t="shared" si="15"/>
        <v>40832.208333333336</v>
      </c>
      <c r="N457" t="b">
        <v>0</v>
      </c>
      <c r="O457" t="b">
        <v>0</v>
      </c>
      <c r="P457" t="s">
        <v>33</v>
      </c>
      <c r="Q457" t="s">
        <v>2040</v>
      </c>
      <c r="R457" t="s">
        <v>2041</v>
      </c>
      <c r="S457" s="4">
        <f>E457/D457</f>
        <v>1.1837253218884121</v>
      </c>
      <c r="T457" s="13">
        <f>E457/G457</f>
        <v>37.001341561577675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 s="9">
        <f t="shared" si="14"/>
        <v>43141.25</v>
      </c>
      <c r="L458">
        <v>1518242400</v>
      </c>
      <c r="M458" s="9">
        <f t="shared" si="15"/>
        <v>43141.25</v>
      </c>
      <c r="N458" t="b">
        <v>0</v>
      </c>
      <c r="O458" t="b">
        <v>1</v>
      </c>
      <c r="P458" t="s">
        <v>60</v>
      </c>
      <c r="Q458" t="s">
        <v>2036</v>
      </c>
      <c r="R458" t="s">
        <v>2046</v>
      </c>
      <c r="S458" s="4">
        <f>E458/D458</f>
        <v>1.041243169398907</v>
      </c>
      <c r="T458" s="13">
        <f>E458/G458</f>
        <v>94.976947040498445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 s="9">
        <f t="shared" si="14"/>
        <v>42657.208333333328</v>
      </c>
      <c r="L459">
        <v>1476594000</v>
      </c>
      <c r="M459" s="9">
        <f t="shared" si="15"/>
        <v>42659.208333333328</v>
      </c>
      <c r="N459" t="b">
        <v>0</v>
      </c>
      <c r="O459" t="b">
        <v>0</v>
      </c>
      <c r="P459" t="s">
        <v>33</v>
      </c>
      <c r="Q459" t="s">
        <v>2040</v>
      </c>
      <c r="R459" t="s">
        <v>2041</v>
      </c>
      <c r="S459" s="4">
        <f>E459/D459</f>
        <v>0.26640000000000003</v>
      </c>
      <c r="T459" s="13">
        <f>E459/G459</f>
        <v>28.956521739130434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 s="9">
        <f t="shared" si="14"/>
        <v>40265.208333333336</v>
      </c>
      <c r="L460">
        <v>1273554000</v>
      </c>
      <c r="M460" s="9">
        <f t="shared" si="15"/>
        <v>40309.208333333336</v>
      </c>
      <c r="N460" t="b">
        <v>0</v>
      </c>
      <c r="O460" t="b">
        <v>0</v>
      </c>
      <c r="P460" t="s">
        <v>33</v>
      </c>
      <c r="Q460" t="s">
        <v>2040</v>
      </c>
      <c r="R460" t="s">
        <v>2041</v>
      </c>
      <c r="S460" s="4">
        <f>E460/D460</f>
        <v>3.5120118343195266</v>
      </c>
      <c r="T460" s="13">
        <f>E460/G460</f>
        <v>55.993396226415094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 s="9">
        <f t="shared" si="14"/>
        <v>42001.25</v>
      </c>
      <c r="L461">
        <v>1421906400</v>
      </c>
      <c r="M461" s="9">
        <f t="shared" si="15"/>
        <v>42026.25</v>
      </c>
      <c r="N461" t="b">
        <v>0</v>
      </c>
      <c r="O461" t="b">
        <v>0</v>
      </c>
      <c r="P461" t="s">
        <v>42</v>
      </c>
      <c r="Q461" t="s">
        <v>2042</v>
      </c>
      <c r="R461" t="s">
        <v>2043</v>
      </c>
      <c r="S461" s="4">
        <f>E461/D461</f>
        <v>0.90063492063492068</v>
      </c>
      <c r="T461" s="13">
        <f>E461/G461</f>
        <v>54.038095238095238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 s="9">
        <f t="shared" si="14"/>
        <v>40399.208333333336</v>
      </c>
      <c r="L462">
        <v>1281589200</v>
      </c>
      <c r="M462" s="9">
        <f t="shared" si="15"/>
        <v>40402.208333333336</v>
      </c>
      <c r="N462" t="b">
        <v>0</v>
      </c>
      <c r="O462" t="b">
        <v>0</v>
      </c>
      <c r="P462" t="s">
        <v>33</v>
      </c>
      <c r="Q462" t="s">
        <v>2040</v>
      </c>
      <c r="R462" t="s">
        <v>2041</v>
      </c>
      <c r="S462" s="4">
        <f>E462/D462</f>
        <v>1.7162500000000001</v>
      </c>
      <c r="T462" s="13">
        <f>E462/G462</f>
        <v>82.38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 s="9">
        <f t="shared" si="14"/>
        <v>41757.208333333336</v>
      </c>
      <c r="L463">
        <v>1400389200</v>
      </c>
      <c r="M463" s="9">
        <f t="shared" si="15"/>
        <v>41777.208333333336</v>
      </c>
      <c r="N463" t="b">
        <v>0</v>
      </c>
      <c r="O463" t="b">
        <v>0</v>
      </c>
      <c r="P463" t="s">
        <v>53</v>
      </c>
      <c r="Q463" t="s">
        <v>2042</v>
      </c>
      <c r="R463" t="s">
        <v>2045</v>
      </c>
      <c r="S463" s="4">
        <f>E463/D463</f>
        <v>1.4104655870445344</v>
      </c>
      <c r="T463" s="13">
        <f>E463/G463</f>
        <v>66.997115384615384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 s="9">
        <f t="shared" si="14"/>
        <v>41304.25</v>
      </c>
      <c r="L464">
        <v>1362808800</v>
      </c>
      <c r="M464" s="9">
        <f t="shared" si="15"/>
        <v>41342.25</v>
      </c>
      <c r="N464" t="b">
        <v>0</v>
      </c>
      <c r="O464" t="b">
        <v>0</v>
      </c>
      <c r="P464" t="s">
        <v>292</v>
      </c>
      <c r="Q464" t="s">
        <v>2051</v>
      </c>
      <c r="R464" t="s">
        <v>2062</v>
      </c>
      <c r="S464" s="4">
        <f>E464/D464</f>
        <v>0.30579449152542371</v>
      </c>
      <c r="T464" s="13">
        <f>E464/G464</f>
        <v>107.91401869158878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 s="9">
        <f t="shared" si="14"/>
        <v>41639.25</v>
      </c>
      <c r="L465">
        <v>1388815200</v>
      </c>
      <c r="M465" s="9">
        <f t="shared" si="15"/>
        <v>41643.25</v>
      </c>
      <c r="N465" t="b">
        <v>0</v>
      </c>
      <c r="O465" t="b">
        <v>0</v>
      </c>
      <c r="P465" t="s">
        <v>71</v>
      </c>
      <c r="Q465" t="s">
        <v>2042</v>
      </c>
      <c r="R465" t="s">
        <v>2050</v>
      </c>
      <c r="S465" s="4">
        <f>E465/D465</f>
        <v>1.0816455696202532</v>
      </c>
      <c r="T465" s="13">
        <f>E465/G465</f>
        <v>69.009501187648453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 s="9">
        <f t="shared" si="14"/>
        <v>43142.25</v>
      </c>
      <c r="L466">
        <v>1519538400</v>
      </c>
      <c r="M466" s="9">
        <f t="shared" si="15"/>
        <v>43156.25</v>
      </c>
      <c r="N466" t="b">
        <v>0</v>
      </c>
      <c r="O466" t="b">
        <v>0</v>
      </c>
      <c r="P466" t="s">
        <v>33</v>
      </c>
      <c r="Q466" t="s">
        <v>2040</v>
      </c>
      <c r="R466" t="s">
        <v>2041</v>
      </c>
      <c r="S466" s="4">
        <f>E466/D466</f>
        <v>1.3345505617977529</v>
      </c>
      <c r="T466" s="13">
        <f>E466/G466</f>
        <v>39.006568144499177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 s="9">
        <f t="shared" si="14"/>
        <v>43127.25</v>
      </c>
      <c r="L467">
        <v>1517810400</v>
      </c>
      <c r="M467" s="9">
        <f t="shared" si="15"/>
        <v>43136.25</v>
      </c>
      <c r="N467" t="b">
        <v>0</v>
      </c>
      <c r="O467" t="b">
        <v>0</v>
      </c>
      <c r="P467" t="s">
        <v>206</v>
      </c>
      <c r="Q467" t="s">
        <v>2048</v>
      </c>
      <c r="R467" t="s">
        <v>2060</v>
      </c>
      <c r="S467" s="4">
        <f>E467/D467</f>
        <v>1.8785106382978722</v>
      </c>
      <c r="T467" s="13">
        <f>E467/G467</f>
        <v>110.3625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 s="9">
        <f t="shared" si="14"/>
        <v>41409.208333333336</v>
      </c>
      <c r="L468">
        <v>1370581200</v>
      </c>
      <c r="M468" s="9">
        <f t="shared" si="15"/>
        <v>41432.208333333336</v>
      </c>
      <c r="N468" t="b">
        <v>0</v>
      </c>
      <c r="O468" t="b">
        <v>1</v>
      </c>
      <c r="P468" t="s">
        <v>65</v>
      </c>
      <c r="Q468" t="s">
        <v>2038</v>
      </c>
      <c r="R468" t="s">
        <v>2047</v>
      </c>
      <c r="S468" s="4">
        <f>E468/D468</f>
        <v>3.32</v>
      </c>
      <c r="T468" s="13">
        <f>E468/G468</f>
        <v>94.857142857142861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 s="9">
        <f t="shared" si="14"/>
        <v>42331.25</v>
      </c>
      <c r="L469">
        <v>1448863200</v>
      </c>
      <c r="M469" s="9">
        <f t="shared" si="15"/>
        <v>42338.25</v>
      </c>
      <c r="N469" t="b">
        <v>0</v>
      </c>
      <c r="O469" t="b">
        <v>1</v>
      </c>
      <c r="P469" t="s">
        <v>28</v>
      </c>
      <c r="Q469" t="s">
        <v>2038</v>
      </c>
      <c r="R469" t="s">
        <v>2039</v>
      </c>
      <c r="S469" s="4">
        <f>E469/D469</f>
        <v>5.7521428571428572</v>
      </c>
      <c r="T469" s="13">
        <f>E469/G469</f>
        <v>57.935251798561154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 s="9">
        <f t="shared" si="14"/>
        <v>43569.208333333328</v>
      </c>
      <c r="L470">
        <v>1556600400</v>
      </c>
      <c r="M470" s="9">
        <f t="shared" si="15"/>
        <v>43585.208333333328</v>
      </c>
      <c r="N470" t="b">
        <v>0</v>
      </c>
      <c r="O470" t="b">
        <v>0</v>
      </c>
      <c r="P470" t="s">
        <v>33</v>
      </c>
      <c r="Q470" t="s">
        <v>2040</v>
      </c>
      <c r="R470" t="s">
        <v>2041</v>
      </c>
      <c r="S470" s="4">
        <f>E470/D470</f>
        <v>0.40500000000000003</v>
      </c>
      <c r="T470" s="13">
        <f>E470/G470</f>
        <v>101.25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 s="9">
        <f t="shared" si="14"/>
        <v>42142.208333333328</v>
      </c>
      <c r="L471">
        <v>1432098000</v>
      </c>
      <c r="M471" s="9">
        <f t="shared" si="15"/>
        <v>42144.208333333328</v>
      </c>
      <c r="N471" t="b">
        <v>0</v>
      </c>
      <c r="O471" t="b">
        <v>0</v>
      </c>
      <c r="P471" t="s">
        <v>53</v>
      </c>
      <c r="Q471" t="s">
        <v>2042</v>
      </c>
      <c r="R471" t="s">
        <v>2045</v>
      </c>
      <c r="S471" s="4">
        <f>E471/D471</f>
        <v>1.8442857142857143</v>
      </c>
      <c r="T471" s="13">
        <f>E471/G471</f>
        <v>64.95597484276729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 s="9">
        <f t="shared" si="14"/>
        <v>42716.25</v>
      </c>
      <c r="L472">
        <v>1482127200</v>
      </c>
      <c r="M472" s="9">
        <f t="shared" si="15"/>
        <v>42723.25</v>
      </c>
      <c r="N472" t="b">
        <v>0</v>
      </c>
      <c r="O472" t="b">
        <v>0</v>
      </c>
      <c r="P472" t="s">
        <v>65</v>
      </c>
      <c r="Q472" t="s">
        <v>2038</v>
      </c>
      <c r="R472" t="s">
        <v>2047</v>
      </c>
      <c r="S472" s="4">
        <f>E472/D472</f>
        <v>2.8580555555555556</v>
      </c>
      <c r="T472" s="13">
        <f>E472/G472</f>
        <v>27.00524934383202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 s="9">
        <f t="shared" si="14"/>
        <v>41031.208333333336</v>
      </c>
      <c r="L473">
        <v>1335934800</v>
      </c>
      <c r="M473" s="9">
        <f t="shared" si="15"/>
        <v>41031.208333333336</v>
      </c>
      <c r="N473" t="b">
        <v>0</v>
      </c>
      <c r="O473" t="b">
        <v>1</v>
      </c>
      <c r="P473" t="s">
        <v>17</v>
      </c>
      <c r="Q473" t="s">
        <v>2034</v>
      </c>
      <c r="R473" t="s">
        <v>2035</v>
      </c>
      <c r="S473" s="4">
        <f>E473/D473</f>
        <v>3.19</v>
      </c>
      <c r="T473" s="13">
        <f>E473/G473</f>
        <v>50.97422680412371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 s="9">
        <f t="shared" si="14"/>
        <v>43535.208333333328</v>
      </c>
      <c r="L474">
        <v>1556946000</v>
      </c>
      <c r="M474" s="9">
        <f t="shared" si="15"/>
        <v>43589.208333333328</v>
      </c>
      <c r="N474" t="b">
        <v>0</v>
      </c>
      <c r="O474" t="b">
        <v>0</v>
      </c>
      <c r="P474" t="s">
        <v>23</v>
      </c>
      <c r="Q474" t="s">
        <v>2036</v>
      </c>
      <c r="R474" t="s">
        <v>2037</v>
      </c>
      <c r="S474" s="4">
        <f>E474/D474</f>
        <v>0.39234070221066319</v>
      </c>
      <c r="T474" s="13">
        <f>E474/G474</f>
        <v>104.94260869565217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 s="9">
        <f t="shared" si="14"/>
        <v>43277.208333333328</v>
      </c>
      <c r="L475">
        <v>1530075600</v>
      </c>
      <c r="M475" s="9">
        <f t="shared" si="15"/>
        <v>43278.208333333328</v>
      </c>
      <c r="N475" t="b">
        <v>0</v>
      </c>
      <c r="O475" t="b">
        <v>0</v>
      </c>
      <c r="P475" t="s">
        <v>50</v>
      </c>
      <c r="Q475" t="s">
        <v>2036</v>
      </c>
      <c r="R475" t="s">
        <v>2044</v>
      </c>
      <c r="S475" s="4">
        <f>E475/D475</f>
        <v>1.7814000000000001</v>
      </c>
      <c r="T475" s="13">
        <f>E475/G475</f>
        <v>84.028301886792448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 s="9">
        <f t="shared" si="14"/>
        <v>41989.25</v>
      </c>
      <c r="L476">
        <v>1418796000</v>
      </c>
      <c r="M476" s="9">
        <f t="shared" si="15"/>
        <v>41990.25</v>
      </c>
      <c r="N476" t="b">
        <v>0</v>
      </c>
      <c r="O476" t="b">
        <v>0</v>
      </c>
      <c r="P476" t="s">
        <v>269</v>
      </c>
      <c r="Q476" t="s">
        <v>2042</v>
      </c>
      <c r="R476" t="s">
        <v>2061</v>
      </c>
      <c r="S476" s="4">
        <f>E476/D476</f>
        <v>3.6515</v>
      </c>
      <c r="T476" s="13">
        <f>E476/G476</f>
        <v>102.85915492957747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 s="9">
        <f t="shared" si="14"/>
        <v>41450.208333333336</v>
      </c>
      <c r="L477">
        <v>1372482000</v>
      </c>
      <c r="M477" s="9">
        <f t="shared" si="15"/>
        <v>41454.208333333336</v>
      </c>
      <c r="N477" t="b">
        <v>0</v>
      </c>
      <c r="O477" t="b">
        <v>1</v>
      </c>
      <c r="P477" t="s">
        <v>206</v>
      </c>
      <c r="Q477" t="s">
        <v>2048</v>
      </c>
      <c r="R477" t="s">
        <v>2060</v>
      </c>
      <c r="S477" s="4">
        <f>E477/D477</f>
        <v>1.1394594594594594</v>
      </c>
      <c r="T477" s="13">
        <f>E477/G477</f>
        <v>39.962085308056871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 s="9">
        <f t="shared" si="14"/>
        <v>43322.208333333328</v>
      </c>
      <c r="L478">
        <v>1534395600</v>
      </c>
      <c r="M478" s="9">
        <f t="shared" si="15"/>
        <v>43328.208333333328</v>
      </c>
      <c r="N478" t="b">
        <v>0</v>
      </c>
      <c r="O478" t="b">
        <v>0</v>
      </c>
      <c r="P478" t="s">
        <v>119</v>
      </c>
      <c r="Q478" t="s">
        <v>2048</v>
      </c>
      <c r="R478" t="s">
        <v>2054</v>
      </c>
      <c r="S478" s="4">
        <f>E478/D478</f>
        <v>0.29828720626631855</v>
      </c>
      <c r="T478" s="13">
        <f>E478/G478</f>
        <v>51.001785714285717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 s="9">
        <f t="shared" si="14"/>
        <v>40720.208333333336</v>
      </c>
      <c r="L479">
        <v>1311397200</v>
      </c>
      <c r="M479" s="9">
        <f t="shared" si="15"/>
        <v>40747.208333333336</v>
      </c>
      <c r="N479" t="b">
        <v>0</v>
      </c>
      <c r="O479" t="b">
        <v>0</v>
      </c>
      <c r="P479" t="s">
        <v>474</v>
      </c>
      <c r="Q479" t="s">
        <v>2042</v>
      </c>
      <c r="R479" t="s">
        <v>2064</v>
      </c>
      <c r="S479" s="4">
        <f>E479/D479</f>
        <v>0.54270588235294115</v>
      </c>
      <c r="T479" s="13">
        <f>E479/G479</f>
        <v>40.823008849557525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 s="9">
        <f t="shared" si="14"/>
        <v>42072.208333333328</v>
      </c>
      <c r="L480">
        <v>1426914000</v>
      </c>
      <c r="M480" s="9">
        <f t="shared" si="15"/>
        <v>42084.208333333328</v>
      </c>
      <c r="N480" t="b">
        <v>0</v>
      </c>
      <c r="O480" t="b">
        <v>0</v>
      </c>
      <c r="P480" t="s">
        <v>65</v>
      </c>
      <c r="Q480" t="s">
        <v>2038</v>
      </c>
      <c r="R480" t="s">
        <v>2047</v>
      </c>
      <c r="S480" s="4">
        <f>E480/D480</f>
        <v>2.3634156976744185</v>
      </c>
      <c r="T480" s="13">
        <f>E480/G480</f>
        <v>58.999637155297535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 s="9">
        <f t="shared" si="14"/>
        <v>42945.208333333328</v>
      </c>
      <c r="L481">
        <v>1501477200</v>
      </c>
      <c r="M481" s="9">
        <f t="shared" si="15"/>
        <v>42947.208333333328</v>
      </c>
      <c r="N481" t="b">
        <v>0</v>
      </c>
      <c r="O481" t="b">
        <v>0</v>
      </c>
      <c r="P481" t="s">
        <v>17</v>
      </c>
      <c r="Q481" t="s">
        <v>2034</v>
      </c>
      <c r="R481" t="s">
        <v>2035</v>
      </c>
      <c r="S481" s="4">
        <f>E481/D481</f>
        <v>5.1291666666666664</v>
      </c>
      <c r="T481" s="13">
        <f>E481/G481</f>
        <v>71.156069364161851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 s="9">
        <f t="shared" si="14"/>
        <v>40248.25</v>
      </c>
      <c r="L482">
        <v>1269061200</v>
      </c>
      <c r="M482" s="9">
        <f t="shared" si="15"/>
        <v>40257.208333333336</v>
      </c>
      <c r="N482" t="b">
        <v>0</v>
      </c>
      <c r="O482" t="b">
        <v>1</v>
      </c>
      <c r="P482" t="s">
        <v>122</v>
      </c>
      <c r="Q482" t="s">
        <v>2055</v>
      </c>
      <c r="R482" t="s">
        <v>2056</v>
      </c>
      <c r="S482" s="4">
        <f>E482/D482</f>
        <v>1.0065116279069768</v>
      </c>
      <c r="T482" s="13">
        <f>E482/G482</f>
        <v>99.494252873563212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 s="9">
        <f t="shared" si="14"/>
        <v>41913.208333333336</v>
      </c>
      <c r="L483">
        <v>1415772000</v>
      </c>
      <c r="M483" s="9">
        <f t="shared" si="15"/>
        <v>41955.25</v>
      </c>
      <c r="N483" t="b">
        <v>0</v>
      </c>
      <c r="O483" t="b">
        <v>1</v>
      </c>
      <c r="P483" t="s">
        <v>33</v>
      </c>
      <c r="Q483" t="s">
        <v>2040</v>
      </c>
      <c r="R483" t="s">
        <v>2041</v>
      </c>
      <c r="S483" s="4">
        <f>E483/D483</f>
        <v>0.81348423194303154</v>
      </c>
      <c r="T483" s="13">
        <f>E483/G483</f>
        <v>103.98634590377114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 s="9">
        <f t="shared" si="14"/>
        <v>40963.25</v>
      </c>
      <c r="L484">
        <v>1331013600</v>
      </c>
      <c r="M484" s="9">
        <f t="shared" si="15"/>
        <v>40974.25</v>
      </c>
      <c r="N484" t="b">
        <v>0</v>
      </c>
      <c r="O484" t="b">
        <v>1</v>
      </c>
      <c r="P484" t="s">
        <v>119</v>
      </c>
      <c r="Q484" t="s">
        <v>2048</v>
      </c>
      <c r="R484" t="s">
        <v>2054</v>
      </c>
      <c r="S484" s="4">
        <f>E484/D484</f>
        <v>0.16404761904761905</v>
      </c>
      <c r="T484" s="13">
        <f>E484/G484</f>
        <v>76.555555555555557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 s="9">
        <f t="shared" si="14"/>
        <v>43811.25</v>
      </c>
      <c r="L485">
        <v>1576735200</v>
      </c>
      <c r="M485" s="9">
        <f t="shared" si="15"/>
        <v>43818.25</v>
      </c>
      <c r="N485" t="b">
        <v>0</v>
      </c>
      <c r="O485" t="b">
        <v>0</v>
      </c>
      <c r="P485" t="s">
        <v>33</v>
      </c>
      <c r="Q485" t="s">
        <v>2040</v>
      </c>
      <c r="R485" t="s">
        <v>2041</v>
      </c>
      <c r="S485" s="4">
        <f>E485/D485</f>
        <v>0.52774617067833696</v>
      </c>
      <c r="T485" s="13">
        <f>E485/G485</f>
        <v>87.068592057761734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 s="9">
        <f t="shared" si="14"/>
        <v>41855.208333333336</v>
      </c>
      <c r="L486">
        <v>1411362000</v>
      </c>
      <c r="M486" s="9">
        <f t="shared" si="15"/>
        <v>41904.208333333336</v>
      </c>
      <c r="N486" t="b">
        <v>0</v>
      </c>
      <c r="O486" t="b">
        <v>1</v>
      </c>
      <c r="P486" t="s">
        <v>17</v>
      </c>
      <c r="Q486" t="s">
        <v>2034</v>
      </c>
      <c r="R486" t="s">
        <v>2035</v>
      </c>
      <c r="S486" s="4">
        <f>E486/D486</f>
        <v>2.6020608108108108</v>
      </c>
      <c r="T486" s="13">
        <f>E486/G486</f>
        <v>48.99554707379135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 s="9">
        <f t="shared" si="14"/>
        <v>43626.208333333328</v>
      </c>
      <c r="L487">
        <v>1563685200</v>
      </c>
      <c r="M487" s="9">
        <f t="shared" si="15"/>
        <v>43667.208333333328</v>
      </c>
      <c r="N487" t="b">
        <v>0</v>
      </c>
      <c r="O487" t="b">
        <v>0</v>
      </c>
      <c r="P487" t="s">
        <v>33</v>
      </c>
      <c r="Q487" t="s">
        <v>2040</v>
      </c>
      <c r="R487" t="s">
        <v>2041</v>
      </c>
      <c r="S487" s="4">
        <f>E487/D487</f>
        <v>0.30732891832229581</v>
      </c>
      <c r="T487" s="13">
        <f>E487/G487</f>
        <v>42.969135802469133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 s="9">
        <f t="shared" si="14"/>
        <v>43168.25</v>
      </c>
      <c r="L488">
        <v>1521867600</v>
      </c>
      <c r="M488" s="9">
        <f t="shared" si="15"/>
        <v>43183.208333333328</v>
      </c>
      <c r="N488" t="b">
        <v>0</v>
      </c>
      <c r="O488" t="b">
        <v>1</v>
      </c>
      <c r="P488" t="s">
        <v>206</v>
      </c>
      <c r="Q488" t="s">
        <v>2048</v>
      </c>
      <c r="R488" t="s">
        <v>2060</v>
      </c>
      <c r="S488" s="4">
        <f>E488/D488</f>
        <v>0.13500000000000001</v>
      </c>
      <c r="T488" s="13">
        <f>E488/G488</f>
        <v>33.428571428571431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 s="9">
        <f t="shared" si="14"/>
        <v>42845.208333333328</v>
      </c>
      <c r="L489">
        <v>1495515600</v>
      </c>
      <c r="M489" s="9">
        <f t="shared" si="15"/>
        <v>42878.208333333328</v>
      </c>
      <c r="N489" t="b">
        <v>0</v>
      </c>
      <c r="O489" t="b">
        <v>0</v>
      </c>
      <c r="P489" t="s">
        <v>33</v>
      </c>
      <c r="Q489" t="s">
        <v>2040</v>
      </c>
      <c r="R489" t="s">
        <v>2041</v>
      </c>
      <c r="S489" s="4">
        <f>E489/D489</f>
        <v>1.7862556663644606</v>
      </c>
      <c r="T489" s="13">
        <f>E489/G489</f>
        <v>83.982949701619773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 s="9">
        <f t="shared" si="14"/>
        <v>42403.25</v>
      </c>
      <c r="L490">
        <v>1455948000</v>
      </c>
      <c r="M490" s="9">
        <f t="shared" si="15"/>
        <v>42420.25</v>
      </c>
      <c r="N490" t="b">
        <v>0</v>
      </c>
      <c r="O490" t="b">
        <v>0</v>
      </c>
      <c r="P490" t="s">
        <v>33</v>
      </c>
      <c r="Q490" t="s">
        <v>2040</v>
      </c>
      <c r="R490" t="s">
        <v>2041</v>
      </c>
      <c r="S490" s="4">
        <f>E490/D490</f>
        <v>2.2005660377358489</v>
      </c>
      <c r="T490" s="13">
        <f>E490/G490</f>
        <v>101.41739130434783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 s="9">
        <f t="shared" si="14"/>
        <v>40406.208333333336</v>
      </c>
      <c r="L491">
        <v>1282366800</v>
      </c>
      <c r="M491" s="9">
        <f t="shared" si="15"/>
        <v>40411.208333333336</v>
      </c>
      <c r="N491" t="b">
        <v>0</v>
      </c>
      <c r="O491" t="b">
        <v>0</v>
      </c>
      <c r="P491" t="s">
        <v>65</v>
      </c>
      <c r="Q491" t="s">
        <v>2038</v>
      </c>
      <c r="R491" t="s">
        <v>2047</v>
      </c>
      <c r="S491" s="4">
        <f>E491/D491</f>
        <v>1.015108695652174</v>
      </c>
      <c r="T491" s="13">
        <f>E491/G491</f>
        <v>109.87058823529412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 s="9">
        <f t="shared" si="14"/>
        <v>43786.25</v>
      </c>
      <c r="L492">
        <v>1574575200</v>
      </c>
      <c r="M492" s="9">
        <f t="shared" si="15"/>
        <v>43793.25</v>
      </c>
      <c r="N492" t="b">
        <v>0</v>
      </c>
      <c r="O492" t="b">
        <v>0</v>
      </c>
      <c r="P492" t="s">
        <v>1029</v>
      </c>
      <c r="Q492" t="s">
        <v>2065</v>
      </c>
      <c r="R492" t="s">
        <v>2066</v>
      </c>
      <c r="S492" s="4">
        <f>E492/D492</f>
        <v>1.915</v>
      </c>
      <c r="T492" s="13">
        <f>E492/G492</f>
        <v>31.916666666666668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 s="9">
        <f t="shared" si="14"/>
        <v>41456.208333333336</v>
      </c>
      <c r="L493">
        <v>1374901200</v>
      </c>
      <c r="M493" s="9">
        <f t="shared" si="15"/>
        <v>41482.208333333336</v>
      </c>
      <c r="N493" t="b">
        <v>0</v>
      </c>
      <c r="O493" t="b">
        <v>1</v>
      </c>
      <c r="P493" t="s">
        <v>17</v>
      </c>
      <c r="Q493" t="s">
        <v>2034</v>
      </c>
      <c r="R493" t="s">
        <v>2035</v>
      </c>
      <c r="S493" s="4">
        <f>E493/D493</f>
        <v>3.0534683098591549</v>
      </c>
      <c r="T493" s="13">
        <f>E493/G493</f>
        <v>70.993450675399103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 s="9">
        <f t="shared" si="14"/>
        <v>40336.208333333336</v>
      </c>
      <c r="L494">
        <v>1278910800</v>
      </c>
      <c r="M494" s="9">
        <f t="shared" si="15"/>
        <v>40371.208333333336</v>
      </c>
      <c r="N494" t="b">
        <v>1</v>
      </c>
      <c r="O494" t="b">
        <v>1</v>
      </c>
      <c r="P494" t="s">
        <v>100</v>
      </c>
      <c r="Q494" t="s">
        <v>2042</v>
      </c>
      <c r="R494" t="s">
        <v>2053</v>
      </c>
      <c r="S494" s="4">
        <f>E494/D494</f>
        <v>0.23995287958115183</v>
      </c>
      <c r="T494" s="13">
        <f>E494/G494</f>
        <v>77.026890756302521</v>
      </c>
    </row>
    <row r="495" spans="1:20" x14ac:dyDescent="0.25">
      <c r="A495">
        <v>493</v>
      </c>
      <c r="B495" t="s">
        <v>1034</v>
      </c>
      <c r="C495" s="3" t="s">
        <v>1035</v>
      </c>
      <c r="D495" s="1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 s="9">
        <f t="shared" si="14"/>
        <v>43645.208333333328</v>
      </c>
      <c r="L495">
        <v>1562907600</v>
      </c>
      <c r="M495" s="9">
        <f t="shared" si="15"/>
        <v>43658.208333333328</v>
      </c>
      <c r="N495" t="b">
        <v>0</v>
      </c>
      <c r="O495" t="b">
        <v>0</v>
      </c>
      <c r="P495" t="s">
        <v>122</v>
      </c>
      <c r="Q495" t="s">
        <v>2055</v>
      </c>
      <c r="R495" t="s">
        <v>2056</v>
      </c>
      <c r="S495" s="4">
        <f>E495/D495</f>
        <v>7.2377777777777776</v>
      </c>
      <c r="T495" s="13">
        <f>E495/G495</f>
        <v>101.78125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 s="9">
        <f t="shared" si="14"/>
        <v>40990.208333333336</v>
      </c>
      <c r="L496">
        <v>1332478800</v>
      </c>
      <c r="M496" s="9">
        <f t="shared" si="15"/>
        <v>40991.208333333336</v>
      </c>
      <c r="N496" t="b">
        <v>0</v>
      </c>
      <c r="O496" t="b">
        <v>0</v>
      </c>
      <c r="P496" t="s">
        <v>65</v>
      </c>
      <c r="Q496" t="s">
        <v>2038</v>
      </c>
      <c r="R496" t="s">
        <v>2047</v>
      </c>
      <c r="S496" s="4">
        <f>E496/D496</f>
        <v>5.4736000000000002</v>
      </c>
      <c r="T496" s="13">
        <f>E496/G496</f>
        <v>51.059701492537314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 s="9">
        <f t="shared" si="14"/>
        <v>41800.208333333336</v>
      </c>
      <c r="L497">
        <v>1402722000</v>
      </c>
      <c r="M497" s="9">
        <f t="shared" si="15"/>
        <v>41804.208333333336</v>
      </c>
      <c r="N497" t="b">
        <v>0</v>
      </c>
      <c r="O497" t="b">
        <v>0</v>
      </c>
      <c r="P497" t="s">
        <v>33</v>
      </c>
      <c r="Q497" t="s">
        <v>2040</v>
      </c>
      <c r="R497" t="s">
        <v>2041</v>
      </c>
      <c r="S497" s="4">
        <f>E497/D497</f>
        <v>4.1449999999999996</v>
      </c>
      <c r="T497" s="13">
        <f>E497/G497</f>
        <v>68.02051282051282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 s="9">
        <f t="shared" si="14"/>
        <v>42876.208333333328</v>
      </c>
      <c r="L498">
        <v>1496811600</v>
      </c>
      <c r="M498" s="9">
        <f t="shared" si="15"/>
        <v>42893.208333333328</v>
      </c>
      <c r="N498" t="b">
        <v>0</v>
      </c>
      <c r="O498" t="b">
        <v>0</v>
      </c>
      <c r="P498" t="s">
        <v>71</v>
      </c>
      <c r="Q498" t="s">
        <v>2042</v>
      </c>
      <c r="R498" t="s">
        <v>2050</v>
      </c>
      <c r="S498" s="4">
        <f>E498/D498</f>
        <v>9.0696409140369975E-3</v>
      </c>
      <c r="T498" s="13">
        <f>E498/G498</f>
        <v>30.87037037037037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 s="9">
        <f t="shared" si="14"/>
        <v>42724.25</v>
      </c>
      <c r="L499">
        <v>1482213600</v>
      </c>
      <c r="M499" s="9">
        <f t="shared" si="15"/>
        <v>42724.25</v>
      </c>
      <c r="N499" t="b">
        <v>0</v>
      </c>
      <c r="O499" t="b">
        <v>1</v>
      </c>
      <c r="P499" t="s">
        <v>65</v>
      </c>
      <c r="Q499" t="s">
        <v>2038</v>
      </c>
      <c r="R499" t="s">
        <v>2047</v>
      </c>
      <c r="S499" s="4">
        <f>E499/D499</f>
        <v>0.34173469387755101</v>
      </c>
      <c r="T499" s="13">
        <f>E499/G499</f>
        <v>27.908333333333335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 s="9">
        <f t="shared" si="14"/>
        <v>42005.25</v>
      </c>
      <c r="L500">
        <v>1420264800</v>
      </c>
      <c r="M500" s="9">
        <f t="shared" si="15"/>
        <v>42007.25</v>
      </c>
      <c r="N500" t="b">
        <v>0</v>
      </c>
      <c r="O500" t="b">
        <v>0</v>
      </c>
      <c r="P500" t="s">
        <v>28</v>
      </c>
      <c r="Q500" t="s">
        <v>2038</v>
      </c>
      <c r="R500" t="s">
        <v>2039</v>
      </c>
      <c r="S500" s="4">
        <f>E500/D500</f>
        <v>0.239488107549121</v>
      </c>
      <c r="T500" s="13">
        <f>E500/G500</f>
        <v>79.994818652849744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 s="9">
        <f t="shared" si="14"/>
        <v>42444.208333333328</v>
      </c>
      <c r="L501">
        <v>1458450000</v>
      </c>
      <c r="M501" s="9">
        <f t="shared" si="15"/>
        <v>42449.208333333328</v>
      </c>
      <c r="N501" t="b">
        <v>0</v>
      </c>
      <c r="O501" t="b">
        <v>1</v>
      </c>
      <c r="P501" t="s">
        <v>42</v>
      </c>
      <c r="Q501" t="s">
        <v>2042</v>
      </c>
      <c r="R501" t="s">
        <v>2043</v>
      </c>
      <c r="S501" s="4">
        <f>E501/D501</f>
        <v>0.48072649572649573</v>
      </c>
      <c r="T501" s="13">
        <f>E501/G501</f>
        <v>38.003378378378379</v>
      </c>
    </row>
    <row r="502" spans="1:20" x14ac:dyDescent="0.25">
      <c r="A502">
        <v>500</v>
      </c>
      <c r="B502" t="s">
        <v>1048</v>
      </c>
      <c r="C502" s="3" t="s">
        <v>1049</v>
      </c>
      <c r="D502" s="15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 s="9">
        <f t="shared" si="14"/>
        <v>41395.208333333336</v>
      </c>
      <c r="L502">
        <v>1369803600</v>
      </c>
      <c r="M502" s="9">
        <f t="shared" si="15"/>
        <v>41423.208333333336</v>
      </c>
      <c r="N502" t="b">
        <v>0</v>
      </c>
      <c r="O502" t="b">
        <v>1</v>
      </c>
      <c r="P502" t="s">
        <v>33</v>
      </c>
      <c r="Q502" t="s">
        <v>2040</v>
      </c>
      <c r="R502" t="s">
        <v>2041</v>
      </c>
      <c r="S502" s="4">
        <f>E502/D502</f>
        <v>0</v>
      </c>
      <c r="T502" s="13" t="e">
        <f>E502/G502</f>
        <v>#DIV/0!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 s="9">
        <f t="shared" si="14"/>
        <v>41345.208333333336</v>
      </c>
      <c r="L503">
        <v>1363237200</v>
      </c>
      <c r="M503" s="9">
        <f t="shared" si="15"/>
        <v>41347.208333333336</v>
      </c>
      <c r="N503" t="b">
        <v>0</v>
      </c>
      <c r="O503" t="b">
        <v>0</v>
      </c>
      <c r="P503" t="s">
        <v>42</v>
      </c>
      <c r="Q503" t="s">
        <v>2042</v>
      </c>
      <c r="R503" t="s">
        <v>2043</v>
      </c>
      <c r="S503" s="4">
        <f>E503/D503</f>
        <v>0.70145182291666663</v>
      </c>
      <c r="T503" s="13">
        <f>E503/G503</f>
        <v>59.990534521158132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 s="9">
        <f t="shared" si="14"/>
        <v>41117.208333333336</v>
      </c>
      <c r="L504">
        <v>1345870800</v>
      </c>
      <c r="M504" s="9">
        <f t="shared" si="15"/>
        <v>41146.208333333336</v>
      </c>
      <c r="N504" t="b">
        <v>0</v>
      </c>
      <c r="O504" t="b">
        <v>1</v>
      </c>
      <c r="P504" t="s">
        <v>89</v>
      </c>
      <c r="Q504" t="s">
        <v>2051</v>
      </c>
      <c r="R504" t="s">
        <v>2052</v>
      </c>
      <c r="S504" s="4">
        <f>E504/D504</f>
        <v>5.2992307692307694</v>
      </c>
      <c r="T504" s="13">
        <f>E504/G504</f>
        <v>37.037634408602152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 s="9">
        <f t="shared" si="14"/>
        <v>42186.208333333328</v>
      </c>
      <c r="L505">
        <v>1437454800</v>
      </c>
      <c r="M505" s="9">
        <f t="shared" si="15"/>
        <v>42206.208333333328</v>
      </c>
      <c r="N505" t="b">
        <v>0</v>
      </c>
      <c r="O505" t="b">
        <v>0</v>
      </c>
      <c r="P505" t="s">
        <v>53</v>
      </c>
      <c r="Q505" t="s">
        <v>2042</v>
      </c>
      <c r="R505" t="s">
        <v>2045</v>
      </c>
      <c r="S505" s="4">
        <f>E505/D505</f>
        <v>1.8032549019607844</v>
      </c>
      <c r="T505" s="13">
        <f>E505/G505</f>
        <v>99.963043478260872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 s="9">
        <f t="shared" si="14"/>
        <v>42142.208333333328</v>
      </c>
      <c r="L506">
        <v>1432011600</v>
      </c>
      <c r="M506" s="9">
        <f t="shared" si="15"/>
        <v>42143.208333333328</v>
      </c>
      <c r="N506" t="b">
        <v>0</v>
      </c>
      <c r="O506" t="b">
        <v>0</v>
      </c>
      <c r="P506" t="s">
        <v>23</v>
      </c>
      <c r="Q506" t="s">
        <v>2036</v>
      </c>
      <c r="R506" t="s">
        <v>2037</v>
      </c>
      <c r="S506" s="4">
        <f>E506/D506</f>
        <v>0.92320000000000002</v>
      </c>
      <c r="T506" s="13">
        <f>E506/G506</f>
        <v>111.6774193548387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 s="9">
        <f t="shared" si="14"/>
        <v>41341.25</v>
      </c>
      <c r="L507">
        <v>1366347600</v>
      </c>
      <c r="M507" s="9">
        <f t="shared" si="15"/>
        <v>41383.208333333336</v>
      </c>
      <c r="N507" t="b">
        <v>0</v>
      </c>
      <c r="O507" t="b">
        <v>1</v>
      </c>
      <c r="P507" t="s">
        <v>133</v>
      </c>
      <c r="Q507" t="s">
        <v>2048</v>
      </c>
      <c r="R507" t="s">
        <v>2057</v>
      </c>
      <c r="S507" s="4">
        <f>E507/D507</f>
        <v>0.13901001112347053</v>
      </c>
      <c r="T507" s="13">
        <f>E507/G507</f>
        <v>36.014409221902014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 s="9">
        <f t="shared" si="14"/>
        <v>43062.25</v>
      </c>
      <c r="L508">
        <v>1512885600</v>
      </c>
      <c r="M508" s="9">
        <f t="shared" si="15"/>
        <v>43079.25</v>
      </c>
      <c r="N508" t="b">
        <v>0</v>
      </c>
      <c r="O508" t="b">
        <v>1</v>
      </c>
      <c r="P508" t="s">
        <v>33</v>
      </c>
      <c r="Q508" t="s">
        <v>2040</v>
      </c>
      <c r="R508" t="s">
        <v>2041</v>
      </c>
      <c r="S508" s="4">
        <f>E508/D508</f>
        <v>9.2707777777777771</v>
      </c>
      <c r="T508" s="13">
        <f>E508/G508</f>
        <v>66.010284810126578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 s="9">
        <f t="shared" si="14"/>
        <v>41373.208333333336</v>
      </c>
      <c r="L509">
        <v>1369717200</v>
      </c>
      <c r="M509" s="9">
        <f t="shared" si="15"/>
        <v>41422.208333333336</v>
      </c>
      <c r="N509" t="b">
        <v>0</v>
      </c>
      <c r="O509" t="b">
        <v>1</v>
      </c>
      <c r="P509" t="s">
        <v>28</v>
      </c>
      <c r="Q509" t="s">
        <v>2038</v>
      </c>
      <c r="R509" t="s">
        <v>2039</v>
      </c>
      <c r="S509" s="4">
        <f>E509/D509</f>
        <v>0.39857142857142858</v>
      </c>
      <c r="T509" s="13">
        <f>E509/G509</f>
        <v>44.05263157894737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 s="9">
        <f t="shared" si="14"/>
        <v>43310.208333333328</v>
      </c>
      <c r="L510">
        <v>1534654800</v>
      </c>
      <c r="M510" s="9">
        <f t="shared" si="15"/>
        <v>43331.208333333328</v>
      </c>
      <c r="N510" t="b">
        <v>0</v>
      </c>
      <c r="O510" t="b">
        <v>0</v>
      </c>
      <c r="P510" t="s">
        <v>33</v>
      </c>
      <c r="Q510" t="s">
        <v>2040</v>
      </c>
      <c r="R510" t="s">
        <v>2041</v>
      </c>
      <c r="S510" s="4">
        <f>E510/D510</f>
        <v>1.1222929936305732</v>
      </c>
      <c r="T510" s="13">
        <f>E510/G510</f>
        <v>52.999726551818434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 s="9">
        <f t="shared" si="14"/>
        <v>41034.208333333336</v>
      </c>
      <c r="L511">
        <v>1337058000</v>
      </c>
      <c r="M511" s="9">
        <f t="shared" si="15"/>
        <v>41044.208333333336</v>
      </c>
      <c r="N511" t="b">
        <v>0</v>
      </c>
      <c r="O511" t="b">
        <v>0</v>
      </c>
      <c r="P511" t="s">
        <v>33</v>
      </c>
      <c r="Q511" t="s">
        <v>2040</v>
      </c>
      <c r="R511" t="s">
        <v>2041</v>
      </c>
      <c r="S511" s="4">
        <f>E511/D511</f>
        <v>0.70925816023738875</v>
      </c>
      <c r="T511" s="13">
        <f>E511/G511</f>
        <v>95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 s="9">
        <f t="shared" si="14"/>
        <v>43251.208333333328</v>
      </c>
      <c r="L512">
        <v>1529816400</v>
      </c>
      <c r="M512" s="9">
        <f t="shared" si="15"/>
        <v>43275.208333333328</v>
      </c>
      <c r="N512" t="b">
        <v>0</v>
      </c>
      <c r="O512" t="b">
        <v>0</v>
      </c>
      <c r="P512" t="s">
        <v>53</v>
      </c>
      <c r="Q512" t="s">
        <v>2042</v>
      </c>
      <c r="R512" t="s">
        <v>2045</v>
      </c>
      <c r="S512" s="4">
        <f>E512/D512</f>
        <v>1.1908974358974358</v>
      </c>
      <c r="T512" s="13">
        <f>E512/G512</f>
        <v>70.908396946564892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 s="9">
        <f t="shared" si="14"/>
        <v>43671.208333333328</v>
      </c>
      <c r="L513">
        <v>1564894800</v>
      </c>
      <c r="M513" s="9">
        <f t="shared" si="15"/>
        <v>43681.208333333328</v>
      </c>
      <c r="N513" t="b">
        <v>0</v>
      </c>
      <c r="O513" t="b">
        <v>0</v>
      </c>
      <c r="P513" t="s">
        <v>33</v>
      </c>
      <c r="Q513" t="s">
        <v>2040</v>
      </c>
      <c r="R513" t="s">
        <v>2041</v>
      </c>
      <c r="S513" s="4">
        <f>E513/D513</f>
        <v>0.24017591339648173</v>
      </c>
      <c r="T513" s="13">
        <f>E513/G513</f>
        <v>98.060773480662988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 s="9">
        <f t="shared" si="14"/>
        <v>41825.208333333336</v>
      </c>
      <c r="L514">
        <v>1404622800</v>
      </c>
      <c r="M514" s="9">
        <f t="shared" si="15"/>
        <v>41826.208333333336</v>
      </c>
      <c r="N514" t="b">
        <v>0</v>
      </c>
      <c r="O514" t="b">
        <v>1</v>
      </c>
      <c r="P514" t="s">
        <v>89</v>
      </c>
      <c r="Q514" t="s">
        <v>2051</v>
      </c>
      <c r="R514" t="s">
        <v>2052</v>
      </c>
      <c r="S514" s="4">
        <f>E514/D514</f>
        <v>1.3931868131868133</v>
      </c>
      <c r="T514" s="13">
        <f>E514/G514</f>
        <v>53.046025104602514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 s="9">
        <f t="shared" ref="K515:K578" si="16">(((J515/60)/60)/24)+DATE(1970,1,1)</f>
        <v>40430.208333333336</v>
      </c>
      <c r="L515">
        <v>1284181200</v>
      </c>
      <c r="M515" s="9">
        <f t="shared" ref="M515:M578" si="17">(((L515/60)/60)/24)+DATE(1970,1,1)</f>
        <v>40432.208333333336</v>
      </c>
      <c r="N515" t="b">
        <v>0</v>
      </c>
      <c r="O515" t="b">
        <v>0</v>
      </c>
      <c r="P515" t="s">
        <v>269</v>
      </c>
      <c r="Q515" t="s">
        <v>2042</v>
      </c>
      <c r="R515" t="s">
        <v>2061</v>
      </c>
      <c r="S515" s="4">
        <f>E515/D515</f>
        <v>0.39277108433734942</v>
      </c>
      <c r="T515" s="13">
        <f>E515/G515</f>
        <v>93.142857142857139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 s="9">
        <f t="shared" si="16"/>
        <v>41614.25</v>
      </c>
      <c r="L516">
        <v>1386741600</v>
      </c>
      <c r="M516" s="9">
        <f t="shared" si="17"/>
        <v>41619.25</v>
      </c>
      <c r="N516" t="b">
        <v>0</v>
      </c>
      <c r="O516" t="b">
        <v>1</v>
      </c>
      <c r="P516" t="s">
        <v>23</v>
      </c>
      <c r="Q516" t="s">
        <v>2036</v>
      </c>
      <c r="R516" t="s">
        <v>2037</v>
      </c>
      <c r="S516" s="4">
        <f>E516/D516</f>
        <v>0.22439077144917088</v>
      </c>
      <c r="T516" s="13">
        <f>E516/G516</f>
        <v>58.945075757575758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 s="9">
        <f t="shared" si="16"/>
        <v>40900.25</v>
      </c>
      <c r="L517">
        <v>1324792800</v>
      </c>
      <c r="M517" s="9">
        <f t="shared" si="17"/>
        <v>40902.25</v>
      </c>
      <c r="N517" t="b">
        <v>0</v>
      </c>
      <c r="O517" t="b">
        <v>1</v>
      </c>
      <c r="P517" t="s">
        <v>33</v>
      </c>
      <c r="Q517" t="s">
        <v>2040</v>
      </c>
      <c r="R517" t="s">
        <v>2041</v>
      </c>
      <c r="S517" s="4">
        <f>E517/D517</f>
        <v>0.55779069767441858</v>
      </c>
      <c r="T517" s="13">
        <f>E517/G517</f>
        <v>36.067669172932334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 s="9">
        <f t="shared" si="16"/>
        <v>40396.208333333336</v>
      </c>
      <c r="L518">
        <v>1284354000</v>
      </c>
      <c r="M518" s="9">
        <f t="shared" si="17"/>
        <v>40434.208333333336</v>
      </c>
      <c r="N518" t="b">
        <v>0</v>
      </c>
      <c r="O518" t="b">
        <v>0</v>
      </c>
      <c r="P518" t="s">
        <v>68</v>
      </c>
      <c r="Q518" t="s">
        <v>2048</v>
      </c>
      <c r="R518" t="s">
        <v>2049</v>
      </c>
      <c r="S518" s="4">
        <f>E518/D518</f>
        <v>0.42523125996810207</v>
      </c>
      <c r="T518" s="13">
        <f>E518/G518</f>
        <v>63.030732860520096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 s="9">
        <f t="shared" si="16"/>
        <v>42860.208333333328</v>
      </c>
      <c r="L519">
        <v>1494392400</v>
      </c>
      <c r="M519" s="9">
        <f t="shared" si="17"/>
        <v>42865.208333333328</v>
      </c>
      <c r="N519" t="b">
        <v>0</v>
      </c>
      <c r="O519" t="b">
        <v>0</v>
      </c>
      <c r="P519" t="s">
        <v>17</v>
      </c>
      <c r="Q519" t="s">
        <v>2034</v>
      </c>
      <c r="R519" t="s">
        <v>2035</v>
      </c>
      <c r="S519" s="4">
        <f>E519/D519</f>
        <v>1.1200000000000001</v>
      </c>
      <c r="T519" s="13">
        <f>E519/G519</f>
        <v>84.717948717948715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 s="9">
        <f t="shared" si="16"/>
        <v>43154.25</v>
      </c>
      <c r="L520">
        <v>1519538400</v>
      </c>
      <c r="M520" s="9">
        <f t="shared" si="17"/>
        <v>43156.25</v>
      </c>
      <c r="N520" t="b">
        <v>0</v>
      </c>
      <c r="O520" t="b">
        <v>1</v>
      </c>
      <c r="P520" t="s">
        <v>71</v>
      </c>
      <c r="Q520" t="s">
        <v>2042</v>
      </c>
      <c r="R520" t="s">
        <v>2050</v>
      </c>
      <c r="S520" s="4">
        <f>E520/D520</f>
        <v>7.0681818181818179E-2</v>
      </c>
      <c r="T520" s="13">
        <f>E520/G520</f>
        <v>62.2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 s="9">
        <f t="shared" si="16"/>
        <v>42012.25</v>
      </c>
      <c r="L521">
        <v>1421906400</v>
      </c>
      <c r="M521" s="9">
        <f t="shared" si="17"/>
        <v>42026.25</v>
      </c>
      <c r="N521" t="b">
        <v>0</v>
      </c>
      <c r="O521" t="b">
        <v>1</v>
      </c>
      <c r="P521" t="s">
        <v>23</v>
      </c>
      <c r="Q521" t="s">
        <v>2036</v>
      </c>
      <c r="R521" t="s">
        <v>2037</v>
      </c>
      <c r="S521" s="4">
        <f>E521/D521</f>
        <v>1.0174563871693867</v>
      </c>
      <c r="T521" s="13">
        <f>E521/G521</f>
        <v>101.97518330513255</v>
      </c>
    </row>
    <row r="522" spans="1:20" x14ac:dyDescent="0.25">
      <c r="A522">
        <v>520</v>
      </c>
      <c r="B522" t="s">
        <v>1086</v>
      </c>
      <c r="C522" s="3" t="s">
        <v>1087</v>
      </c>
      <c r="D522" s="15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 s="9">
        <f t="shared" si="16"/>
        <v>43574.208333333328</v>
      </c>
      <c r="L522">
        <v>1555909200</v>
      </c>
      <c r="M522" s="9">
        <f t="shared" si="17"/>
        <v>43577.208333333328</v>
      </c>
      <c r="N522" t="b">
        <v>0</v>
      </c>
      <c r="O522" t="b">
        <v>0</v>
      </c>
      <c r="P522" t="s">
        <v>33</v>
      </c>
      <c r="Q522" t="s">
        <v>2040</v>
      </c>
      <c r="R522" t="s">
        <v>2041</v>
      </c>
      <c r="S522" s="4">
        <f>E522/D522</f>
        <v>4.2575000000000003</v>
      </c>
      <c r="T522" s="13">
        <f>E522/G522</f>
        <v>106.4375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 s="9">
        <f t="shared" si="16"/>
        <v>42605.208333333328</v>
      </c>
      <c r="L523">
        <v>1472446800</v>
      </c>
      <c r="M523" s="9">
        <f t="shared" si="17"/>
        <v>42611.208333333328</v>
      </c>
      <c r="N523" t="b">
        <v>0</v>
      </c>
      <c r="O523" t="b">
        <v>1</v>
      </c>
      <c r="P523" t="s">
        <v>53</v>
      </c>
      <c r="Q523" t="s">
        <v>2042</v>
      </c>
      <c r="R523" t="s">
        <v>2045</v>
      </c>
      <c r="S523" s="4">
        <f>E523/D523</f>
        <v>1.4553947368421052</v>
      </c>
      <c r="T523" s="13">
        <f>E523/G523</f>
        <v>29.975609756097562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 s="9">
        <f t="shared" si="16"/>
        <v>41093.208333333336</v>
      </c>
      <c r="L524">
        <v>1342328400</v>
      </c>
      <c r="M524" s="9">
        <f t="shared" si="17"/>
        <v>41105.208333333336</v>
      </c>
      <c r="N524" t="b">
        <v>0</v>
      </c>
      <c r="O524" t="b">
        <v>0</v>
      </c>
      <c r="P524" t="s">
        <v>100</v>
      </c>
      <c r="Q524" t="s">
        <v>2042</v>
      </c>
      <c r="R524" t="s">
        <v>2053</v>
      </c>
      <c r="S524" s="4">
        <f>E524/D524</f>
        <v>0.32453465346534655</v>
      </c>
      <c r="T524" s="13">
        <f>E524/G524</f>
        <v>85.806282722513089</v>
      </c>
    </row>
    <row r="525" spans="1:20" x14ac:dyDescent="0.25">
      <c r="A525">
        <v>523</v>
      </c>
      <c r="B525" t="s">
        <v>1091</v>
      </c>
      <c r="C525" s="3" t="s">
        <v>1092</v>
      </c>
      <c r="D525" s="1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 s="9">
        <f t="shared" si="16"/>
        <v>40241.25</v>
      </c>
      <c r="L525">
        <v>1268114400</v>
      </c>
      <c r="M525" s="9">
        <f t="shared" si="17"/>
        <v>40246.25</v>
      </c>
      <c r="N525" t="b">
        <v>0</v>
      </c>
      <c r="O525" t="b">
        <v>0</v>
      </c>
      <c r="P525" t="s">
        <v>100</v>
      </c>
      <c r="Q525" t="s">
        <v>2042</v>
      </c>
      <c r="R525" t="s">
        <v>2053</v>
      </c>
      <c r="S525" s="4">
        <f>E525/D525</f>
        <v>7.003333333333333</v>
      </c>
      <c r="T525" s="13">
        <f>E525/G525</f>
        <v>70.82022471910112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 s="9">
        <f t="shared" si="16"/>
        <v>40294.208333333336</v>
      </c>
      <c r="L526">
        <v>1273381200</v>
      </c>
      <c r="M526" s="9">
        <f t="shared" si="17"/>
        <v>40307.208333333336</v>
      </c>
      <c r="N526" t="b">
        <v>0</v>
      </c>
      <c r="O526" t="b">
        <v>0</v>
      </c>
      <c r="P526" t="s">
        <v>33</v>
      </c>
      <c r="Q526" t="s">
        <v>2040</v>
      </c>
      <c r="R526" t="s">
        <v>2041</v>
      </c>
      <c r="S526" s="4">
        <f>E526/D526</f>
        <v>0.83904860392967939</v>
      </c>
      <c r="T526" s="13">
        <f>E526/G526</f>
        <v>40.998484082870135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 s="9">
        <f t="shared" si="16"/>
        <v>40505.25</v>
      </c>
      <c r="L527">
        <v>1290837600</v>
      </c>
      <c r="M527" s="9">
        <f t="shared" si="17"/>
        <v>40509.25</v>
      </c>
      <c r="N527" t="b">
        <v>0</v>
      </c>
      <c r="O527" t="b">
        <v>0</v>
      </c>
      <c r="P527" t="s">
        <v>65</v>
      </c>
      <c r="Q527" t="s">
        <v>2038</v>
      </c>
      <c r="R527" t="s">
        <v>2047</v>
      </c>
      <c r="S527" s="4">
        <f>E527/D527</f>
        <v>0.84190476190476193</v>
      </c>
      <c r="T527" s="13">
        <f>E527/G527</f>
        <v>28.063492063492063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 s="9">
        <f t="shared" si="16"/>
        <v>42364.25</v>
      </c>
      <c r="L528">
        <v>1454306400</v>
      </c>
      <c r="M528" s="9">
        <f t="shared" si="17"/>
        <v>42401.25</v>
      </c>
      <c r="N528" t="b">
        <v>0</v>
      </c>
      <c r="O528" t="b">
        <v>1</v>
      </c>
      <c r="P528" t="s">
        <v>33</v>
      </c>
      <c r="Q528" t="s">
        <v>2040</v>
      </c>
      <c r="R528" t="s">
        <v>2041</v>
      </c>
      <c r="S528" s="4">
        <f>E528/D528</f>
        <v>1.5595180722891566</v>
      </c>
      <c r="T528" s="13">
        <f>E528/G528</f>
        <v>88.054421768707485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 s="9">
        <f t="shared" si="16"/>
        <v>42405.25</v>
      </c>
      <c r="L529">
        <v>1457762400</v>
      </c>
      <c r="M529" s="9">
        <f t="shared" si="17"/>
        <v>42441.25</v>
      </c>
      <c r="N529" t="b">
        <v>0</v>
      </c>
      <c r="O529" t="b">
        <v>0</v>
      </c>
      <c r="P529" t="s">
        <v>71</v>
      </c>
      <c r="Q529" t="s">
        <v>2042</v>
      </c>
      <c r="R529" t="s">
        <v>2050</v>
      </c>
      <c r="S529" s="4">
        <f>E529/D529</f>
        <v>0.99619450317124736</v>
      </c>
      <c r="T529" s="13">
        <f>E529/G529</f>
        <v>31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 s="9">
        <f t="shared" si="16"/>
        <v>41601.25</v>
      </c>
      <c r="L530">
        <v>1389074400</v>
      </c>
      <c r="M530" s="9">
        <f t="shared" si="17"/>
        <v>41646.25</v>
      </c>
      <c r="N530" t="b">
        <v>0</v>
      </c>
      <c r="O530" t="b">
        <v>0</v>
      </c>
      <c r="P530" t="s">
        <v>60</v>
      </c>
      <c r="Q530" t="s">
        <v>2036</v>
      </c>
      <c r="R530" t="s">
        <v>2046</v>
      </c>
      <c r="S530" s="4">
        <f>E530/D530</f>
        <v>0.80300000000000005</v>
      </c>
      <c r="T530" s="13">
        <f>E530/G530</f>
        <v>90.337500000000006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 s="9">
        <f t="shared" si="16"/>
        <v>41769.208333333336</v>
      </c>
      <c r="L531">
        <v>1402117200</v>
      </c>
      <c r="M531" s="9">
        <f t="shared" si="17"/>
        <v>41797.208333333336</v>
      </c>
      <c r="N531" t="b">
        <v>0</v>
      </c>
      <c r="O531" t="b">
        <v>0</v>
      </c>
      <c r="P531" t="s">
        <v>89</v>
      </c>
      <c r="Q531" t="s">
        <v>2051</v>
      </c>
      <c r="R531" t="s">
        <v>2052</v>
      </c>
      <c r="S531" s="4">
        <f>E531/D531</f>
        <v>0.11254901960784314</v>
      </c>
      <c r="T531" s="13">
        <f>E531/G531</f>
        <v>63.777777777777779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 s="9">
        <f t="shared" si="16"/>
        <v>40421.208333333336</v>
      </c>
      <c r="L532">
        <v>1284440400</v>
      </c>
      <c r="M532" s="9">
        <f t="shared" si="17"/>
        <v>40435.208333333336</v>
      </c>
      <c r="N532" t="b">
        <v>0</v>
      </c>
      <c r="O532" t="b">
        <v>1</v>
      </c>
      <c r="P532" t="s">
        <v>119</v>
      </c>
      <c r="Q532" t="s">
        <v>2048</v>
      </c>
      <c r="R532" t="s">
        <v>2054</v>
      </c>
      <c r="S532" s="4">
        <f>E532/D532</f>
        <v>0.91740952380952379</v>
      </c>
      <c r="T532" s="13">
        <f>E532/G532</f>
        <v>53.995515695067262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 s="9">
        <f t="shared" si="16"/>
        <v>41589.25</v>
      </c>
      <c r="L533">
        <v>1388988000</v>
      </c>
      <c r="M533" s="9">
        <f t="shared" si="17"/>
        <v>41645.25</v>
      </c>
      <c r="N533" t="b">
        <v>0</v>
      </c>
      <c r="O533" t="b">
        <v>0</v>
      </c>
      <c r="P533" t="s">
        <v>89</v>
      </c>
      <c r="Q533" t="s">
        <v>2051</v>
      </c>
      <c r="R533" t="s">
        <v>2052</v>
      </c>
      <c r="S533" s="4">
        <f>E533/D533</f>
        <v>0.95521156936261387</v>
      </c>
      <c r="T533" s="13">
        <f>E533/G533</f>
        <v>48.993956043956047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 s="9">
        <f t="shared" si="16"/>
        <v>43125.25</v>
      </c>
      <c r="L534">
        <v>1516946400</v>
      </c>
      <c r="M534" s="9">
        <f t="shared" si="17"/>
        <v>43126.25</v>
      </c>
      <c r="N534" t="b">
        <v>0</v>
      </c>
      <c r="O534" t="b">
        <v>0</v>
      </c>
      <c r="P534" t="s">
        <v>33</v>
      </c>
      <c r="Q534" t="s">
        <v>2040</v>
      </c>
      <c r="R534" t="s">
        <v>2041</v>
      </c>
      <c r="S534" s="4">
        <f>E534/D534</f>
        <v>5.0287499999999996</v>
      </c>
      <c r="T534" s="13">
        <f>E534/G534</f>
        <v>63.857142857142854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 s="9">
        <f t="shared" si="16"/>
        <v>41479.208333333336</v>
      </c>
      <c r="L535">
        <v>1377752400</v>
      </c>
      <c r="M535" s="9">
        <f t="shared" si="17"/>
        <v>41515.208333333336</v>
      </c>
      <c r="N535" t="b">
        <v>0</v>
      </c>
      <c r="O535" t="b">
        <v>0</v>
      </c>
      <c r="P535" t="s">
        <v>60</v>
      </c>
      <c r="Q535" t="s">
        <v>2036</v>
      </c>
      <c r="R535" t="s">
        <v>2046</v>
      </c>
      <c r="S535" s="4">
        <f>E535/D535</f>
        <v>1.5924394463667819</v>
      </c>
      <c r="T535" s="13">
        <f>E535/G535</f>
        <v>82.996393146979258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 s="9">
        <f t="shared" si="16"/>
        <v>43329.208333333328</v>
      </c>
      <c r="L536">
        <v>1534568400</v>
      </c>
      <c r="M536" s="9">
        <f t="shared" si="17"/>
        <v>43330.208333333328</v>
      </c>
      <c r="N536" t="b">
        <v>0</v>
      </c>
      <c r="O536" t="b">
        <v>1</v>
      </c>
      <c r="P536" t="s">
        <v>53</v>
      </c>
      <c r="Q536" t="s">
        <v>2042</v>
      </c>
      <c r="R536" t="s">
        <v>2045</v>
      </c>
      <c r="S536" s="4">
        <f>E536/D536</f>
        <v>0.15022446689113356</v>
      </c>
      <c r="T536" s="13">
        <f>E536/G536</f>
        <v>55.08230452674897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 s="9">
        <f t="shared" si="16"/>
        <v>43259.208333333328</v>
      </c>
      <c r="L537">
        <v>1528606800</v>
      </c>
      <c r="M537" s="9">
        <f t="shared" si="17"/>
        <v>43261.208333333328</v>
      </c>
      <c r="N537" t="b">
        <v>0</v>
      </c>
      <c r="O537" t="b">
        <v>1</v>
      </c>
      <c r="P537" t="s">
        <v>33</v>
      </c>
      <c r="Q537" t="s">
        <v>2040</v>
      </c>
      <c r="R537" t="s">
        <v>2041</v>
      </c>
      <c r="S537" s="4">
        <f>E537/D537</f>
        <v>4.820384615384615</v>
      </c>
      <c r="T537" s="13">
        <f>E537/G537</f>
        <v>62.044554455445542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 s="9">
        <f t="shared" si="16"/>
        <v>40414.208333333336</v>
      </c>
      <c r="L538">
        <v>1284872400</v>
      </c>
      <c r="M538" s="9">
        <f t="shared" si="17"/>
        <v>40440.208333333336</v>
      </c>
      <c r="N538" t="b">
        <v>0</v>
      </c>
      <c r="O538" t="b">
        <v>0</v>
      </c>
      <c r="P538" t="s">
        <v>119</v>
      </c>
      <c r="Q538" t="s">
        <v>2048</v>
      </c>
      <c r="R538" t="s">
        <v>2054</v>
      </c>
      <c r="S538" s="4">
        <f>E538/D538</f>
        <v>1.4996938775510205</v>
      </c>
      <c r="T538" s="13">
        <f>E538/G538</f>
        <v>104.97857142857143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 s="9">
        <f t="shared" si="16"/>
        <v>43342.208333333328</v>
      </c>
      <c r="L539">
        <v>1537592400</v>
      </c>
      <c r="M539" s="9">
        <f t="shared" si="17"/>
        <v>43365.208333333328</v>
      </c>
      <c r="N539" t="b">
        <v>1</v>
      </c>
      <c r="O539" t="b">
        <v>1</v>
      </c>
      <c r="P539" t="s">
        <v>42</v>
      </c>
      <c r="Q539" t="s">
        <v>2042</v>
      </c>
      <c r="R539" t="s">
        <v>2043</v>
      </c>
      <c r="S539" s="4">
        <f>E539/D539</f>
        <v>1.1722156398104266</v>
      </c>
      <c r="T539" s="13">
        <f>E539/G539</f>
        <v>94.044676806083643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 s="9">
        <f t="shared" si="16"/>
        <v>41539.208333333336</v>
      </c>
      <c r="L540">
        <v>1381208400</v>
      </c>
      <c r="M540" s="9">
        <f t="shared" si="17"/>
        <v>41555.208333333336</v>
      </c>
      <c r="N540" t="b">
        <v>0</v>
      </c>
      <c r="O540" t="b">
        <v>0</v>
      </c>
      <c r="P540" t="s">
        <v>292</v>
      </c>
      <c r="Q540" t="s">
        <v>2051</v>
      </c>
      <c r="R540" t="s">
        <v>2062</v>
      </c>
      <c r="S540" s="4">
        <f>E540/D540</f>
        <v>0.37695968274950431</v>
      </c>
      <c r="T540" s="13">
        <f>E540/G540</f>
        <v>44.007716049382715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 s="9">
        <f t="shared" si="16"/>
        <v>43647.208333333328</v>
      </c>
      <c r="L541">
        <v>1562475600</v>
      </c>
      <c r="M541" s="9">
        <f t="shared" si="17"/>
        <v>43653.208333333328</v>
      </c>
      <c r="N541" t="b">
        <v>0</v>
      </c>
      <c r="O541" t="b">
        <v>1</v>
      </c>
      <c r="P541" t="s">
        <v>17</v>
      </c>
      <c r="Q541" t="s">
        <v>2034</v>
      </c>
      <c r="R541" t="s">
        <v>2035</v>
      </c>
      <c r="S541" s="4">
        <f>E541/D541</f>
        <v>0.72653061224489801</v>
      </c>
      <c r="T541" s="13">
        <f>E541/G541</f>
        <v>92.467532467532465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 s="9">
        <f t="shared" si="16"/>
        <v>43225.208333333328</v>
      </c>
      <c r="L542">
        <v>1527397200</v>
      </c>
      <c r="M542" s="9">
        <f t="shared" si="17"/>
        <v>43247.208333333328</v>
      </c>
      <c r="N542" t="b">
        <v>0</v>
      </c>
      <c r="O542" t="b">
        <v>0</v>
      </c>
      <c r="P542" t="s">
        <v>122</v>
      </c>
      <c r="Q542" t="s">
        <v>2055</v>
      </c>
      <c r="R542" t="s">
        <v>2056</v>
      </c>
      <c r="S542" s="4">
        <f>E542/D542</f>
        <v>2.6598113207547169</v>
      </c>
      <c r="T542" s="13">
        <f>E542/G542</f>
        <v>57.072874493927124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 s="9">
        <f t="shared" si="16"/>
        <v>42165.208333333328</v>
      </c>
      <c r="L543">
        <v>1436158800</v>
      </c>
      <c r="M543" s="9">
        <f t="shared" si="17"/>
        <v>42191.208333333328</v>
      </c>
      <c r="N543" t="b">
        <v>0</v>
      </c>
      <c r="O543" t="b">
        <v>0</v>
      </c>
      <c r="P543" t="s">
        <v>292</v>
      </c>
      <c r="Q543" t="s">
        <v>2051</v>
      </c>
      <c r="R543" t="s">
        <v>2062</v>
      </c>
      <c r="S543" s="4">
        <f>E543/D543</f>
        <v>0.24205617977528091</v>
      </c>
      <c r="T543" s="13">
        <f>E543/G543</f>
        <v>109.07848101265823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 s="9">
        <f t="shared" si="16"/>
        <v>42391.25</v>
      </c>
      <c r="L544">
        <v>1456034400</v>
      </c>
      <c r="M544" s="9">
        <f t="shared" si="17"/>
        <v>42421.25</v>
      </c>
      <c r="N544" t="b">
        <v>0</v>
      </c>
      <c r="O544" t="b">
        <v>0</v>
      </c>
      <c r="P544" t="s">
        <v>60</v>
      </c>
      <c r="Q544" t="s">
        <v>2036</v>
      </c>
      <c r="R544" t="s">
        <v>2046</v>
      </c>
      <c r="S544" s="4">
        <f>E544/D544</f>
        <v>2.5064935064935064E-2</v>
      </c>
      <c r="T544" s="13">
        <f>E544/G544</f>
        <v>39.387755102040813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 s="9">
        <f t="shared" si="16"/>
        <v>41528.208333333336</v>
      </c>
      <c r="L545">
        <v>1380171600</v>
      </c>
      <c r="M545" s="9">
        <f t="shared" si="17"/>
        <v>41543.208333333336</v>
      </c>
      <c r="N545" t="b">
        <v>0</v>
      </c>
      <c r="O545" t="b">
        <v>0</v>
      </c>
      <c r="P545" t="s">
        <v>89</v>
      </c>
      <c r="Q545" t="s">
        <v>2051</v>
      </c>
      <c r="R545" t="s">
        <v>2052</v>
      </c>
      <c r="S545" s="4">
        <f>E545/D545</f>
        <v>0.1632979976442874</v>
      </c>
      <c r="T545" s="13">
        <f>E545/G545</f>
        <v>77.022222222222226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 s="9">
        <f t="shared" si="16"/>
        <v>42377.25</v>
      </c>
      <c r="L546">
        <v>1453356000</v>
      </c>
      <c r="M546" s="9">
        <f t="shared" si="17"/>
        <v>42390.25</v>
      </c>
      <c r="N546" t="b">
        <v>0</v>
      </c>
      <c r="O546" t="b">
        <v>0</v>
      </c>
      <c r="P546" t="s">
        <v>23</v>
      </c>
      <c r="Q546" t="s">
        <v>2036</v>
      </c>
      <c r="R546" t="s">
        <v>2037</v>
      </c>
      <c r="S546" s="4">
        <f>E546/D546</f>
        <v>2.7650000000000001</v>
      </c>
      <c r="T546" s="13">
        <f>E546/G546</f>
        <v>92.166666666666671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 s="9">
        <f t="shared" si="16"/>
        <v>43824.25</v>
      </c>
      <c r="L547">
        <v>1578981600</v>
      </c>
      <c r="M547" s="9">
        <f t="shared" si="17"/>
        <v>43844.25</v>
      </c>
      <c r="N547" t="b">
        <v>0</v>
      </c>
      <c r="O547" t="b">
        <v>0</v>
      </c>
      <c r="P547" t="s">
        <v>33</v>
      </c>
      <c r="Q547" t="s">
        <v>2040</v>
      </c>
      <c r="R547" t="s">
        <v>2041</v>
      </c>
      <c r="S547" s="4">
        <f>E547/D547</f>
        <v>0.88803571428571426</v>
      </c>
      <c r="T547" s="13">
        <f>E547/G547</f>
        <v>61.007063197026021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 s="9">
        <f t="shared" si="16"/>
        <v>43360.208333333328</v>
      </c>
      <c r="L548">
        <v>1537419600</v>
      </c>
      <c r="M548" s="9">
        <f t="shared" si="17"/>
        <v>43363.208333333328</v>
      </c>
      <c r="N548" t="b">
        <v>0</v>
      </c>
      <c r="O548" t="b">
        <v>1</v>
      </c>
      <c r="P548" t="s">
        <v>33</v>
      </c>
      <c r="Q548" t="s">
        <v>2040</v>
      </c>
      <c r="R548" t="s">
        <v>2041</v>
      </c>
      <c r="S548" s="4">
        <f>E548/D548</f>
        <v>1.6357142857142857</v>
      </c>
      <c r="T548" s="13">
        <f>E548/G548</f>
        <v>78.068181818181813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 s="9">
        <f t="shared" si="16"/>
        <v>42029.25</v>
      </c>
      <c r="L549">
        <v>1423202400</v>
      </c>
      <c r="M549" s="9">
        <f t="shared" si="17"/>
        <v>42041.25</v>
      </c>
      <c r="N549" t="b">
        <v>0</v>
      </c>
      <c r="O549" t="b">
        <v>0</v>
      </c>
      <c r="P549" t="s">
        <v>53</v>
      </c>
      <c r="Q549" t="s">
        <v>2042</v>
      </c>
      <c r="R549" t="s">
        <v>2045</v>
      </c>
      <c r="S549" s="4">
        <f>E549/D549</f>
        <v>9.69</v>
      </c>
      <c r="T549" s="13">
        <f>E549/G549</f>
        <v>80.75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 s="9">
        <f t="shared" si="16"/>
        <v>42461.208333333328</v>
      </c>
      <c r="L550">
        <v>1460610000</v>
      </c>
      <c r="M550" s="9">
        <f t="shared" si="17"/>
        <v>42474.208333333328</v>
      </c>
      <c r="N550" t="b">
        <v>0</v>
      </c>
      <c r="O550" t="b">
        <v>0</v>
      </c>
      <c r="P550" t="s">
        <v>33</v>
      </c>
      <c r="Q550" t="s">
        <v>2040</v>
      </c>
      <c r="R550" t="s">
        <v>2041</v>
      </c>
      <c r="S550" s="4">
        <f>E550/D550</f>
        <v>2.7091376701966716</v>
      </c>
      <c r="T550" s="13">
        <f>E550/G550</f>
        <v>59.991289782244557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 s="9">
        <f t="shared" si="16"/>
        <v>41422.208333333336</v>
      </c>
      <c r="L551">
        <v>1370494800</v>
      </c>
      <c r="M551" s="9">
        <f t="shared" si="17"/>
        <v>41431.208333333336</v>
      </c>
      <c r="N551" t="b">
        <v>0</v>
      </c>
      <c r="O551" t="b">
        <v>0</v>
      </c>
      <c r="P551" t="s">
        <v>65</v>
      </c>
      <c r="Q551" t="s">
        <v>2038</v>
      </c>
      <c r="R551" t="s">
        <v>2047</v>
      </c>
      <c r="S551" s="4">
        <f>E551/D551</f>
        <v>2.8421355932203389</v>
      </c>
      <c r="T551" s="13">
        <f>E551/G551</f>
        <v>110.03018372703411</v>
      </c>
    </row>
    <row r="552" spans="1:20" ht="31.5" x14ac:dyDescent="0.25">
      <c r="A552">
        <v>550</v>
      </c>
      <c r="B552" t="s">
        <v>1145</v>
      </c>
      <c r="C552" s="3" t="s">
        <v>1146</v>
      </c>
      <c r="D552" s="15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 s="9">
        <f t="shared" si="16"/>
        <v>40968.25</v>
      </c>
      <c r="L552">
        <v>1332306000</v>
      </c>
      <c r="M552" s="9">
        <f t="shared" si="17"/>
        <v>40989.208333333336</v>
      </c>
      <c r="N552" t="b">
        <v>0</v>
      </c>
      <c r="O552" t="b">
        <v>0</v>
      </c>
      <c r="P552" t="s">
        <v>60</v>
      </c>
      <c r="Q552" t="s">
        <v>2036</v>
      </c>
      <c r="R552" t="s">
        <v>2046</v>
      </c>
      <c r="S552" s="4">
        <f>E552/D552</f>
        <v>0.04</v>
      </c>
      <c r="T552" s="13">
        <f>E552/G552</f>
        <v>4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 s="9">
        <f t="shared" si="16"/>
        <v>41993.25</v>
      </c>
      <c r="L553">
        <v>1422511200</v>
      </c>
      <c r="M553" s="9">
        <f t="shared" si="17"/>
        <v>42033.25</v>
      </c>
      <c r="N553" t="b">
        <v>0</v>
      </c>
      <c r="O553" t="b">
        <v>1</v>
      </c>
      <c r="P553" t="s">
        <v>28</v>
      </c>
      <c r="Q553" t="s">
        <v>2038</v>
      </c>
      <c r="R553" t="s">
        <v>2039</v>
      </c>
      <c r="S553" s="4">
        <f>E553/D553</f>
        <v>0.58632981676846196</v>
      </c>
      <c r="T553" s="13">
        <f>E553/G553</f>
        <v>37.99856063332134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 s="9">
        <f t="shared" si="16"/>
        <v>42700.25</v>
      </c>
      <c r="L554">
        <v>1480312800</v>
      </c>
      <c r="M554" s="9">
        <f t="shared" si="17"/>
        <v>42702.25</v>
      </c>
      <c r="N554" t="b">
        <v>0</v>
      </c>
      <c r="O554" t="b">
        <v>0</v>
      </c>
      <c r="P554" t="s">
        <v>33</v>
      </c>
      <c r="Q554" t="s">
        <v>2040</v>
      </c>
      <c r="R554" t="s">
        <v>2041</v>
      </c>
      <c r="S554" s="4">
        <f>E554/D554</f>
        <v>0.98511111111111116</v>
      </c>
      <c r="T554" s="13">
        <f>E554/G554</f>
        <v>96.369565217391298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 s="9">
        <f t="shared" si="16"/>
        <v>40545.25</v>
      </c>
      <c r="L555">
        <v>1294034400</v>
      </c>
      <c r="M555" s="9">
        <f t="shared" si="17"/>
        <v>40546.25</v>
      </c>
      <c r="N555" t="b">
        <v>0</v>
      </c>
      <c r="O555" t="b">
        <v>0</v>
      </c>
      <c r="P555" t="s">
        <v>23</v>
      </c>
      <c r="Q555" t="s">
        <v>2036</v>
      </c>
      <c r="R555" t="s">
        <v>2037</v>
      </c>
      <c r="S555" s="4">
        <f>E555/D555</f>
        <v>0.43975381008206332</v>
      </c>
      <c r="T555" s="13">
        <f>E555/G555</f>
        <v>72.978599221789878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 s="9">
        <f t="shared" si="16"/>
        <v>42723.25</v>
      </c>
      <c r="L556">
        <v>1482645600</v>
      </c>
      <c r="M556" s="9">
        <f t="shared" si="17"/>
        <v>42729.25</v>
      </c>
      <c r="N556" t="b">
        <v>0</v>
      </c>
      <c r="O556" t="b">
        <v>0</v>
      </c>
      <c r="P556" t="s">
        <v>60</v>
      </c>
      <c r="Q556" t="s">
        <v>2036</v>
      </c>
      <c r="R556" t="s">
        <v>2046</v>
      </c>
      <c r="S556" s="4">
        <f>E556/D556</f>
        <v>1.5166315789473683</v>
      </c>
      <c r="T556" s="13">
        <f>E556/G556</f>
        <v>26.007220216606498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 s="9">
        <f t="shared" si="16"/>
        <v>41731.208333333336</v>
      </c>
      <c r="L557">
        <v>1399093200</v>
      </c>
      <c r="M557" s="9">
        <f t="shared" si="17"/>
        <v>41762.208333333336</v>
      </c>
      <c r="N557" t="b">
        <v>0</v>
      </c>
      <c r="O557" t="b">
        <v>0</v>
      </c>
      <c r="P557" t="s">
        <v>23</v>
      </c>
      <c r="Q557" t="s">
        <v>2036</v>
      </c>
      <c r="R557" t="s">
        <v>2037</v>
      </c>
      <c r="S557" s="4">
        <f>E557/D557</f>
        <v>2.2363492063492063</v>
      </c>
      <c r="T557" s="13">
        <f>E557/G557</f>
        <v>104.36296296296297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 s="9">
        <f t="shared" si="16"/>
        <v>40792.208333333336</v>
      </c>
      <c r="L558">
        <v>1315890000</v>
      </c>
      <c r="M558" s="9">
        <f t="shared" si="17"/>
        <v>40799.208333333336</v>
      </c>
      <c r="N558" t="b">
        <v>0</v>
      </c>
      <c r="O558" t="b">
        <v>1</v>
      </c>
      <c r="P558" t="s">
        <v>206</v>
      </c>
      <c r="Q558" t="s">
        <v>2048</v>
      </c>
      <c r="R558" t="s">
        <v>2060</v>
      </c>
      <c r="S558" s="4">
        <f>E558/D558</f>
        <v>2.3975</v>
      </c>
      <c r="T558" s="13">
        <f>E558/G558</f>
        <v>102.18852459016394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 s="9">
        <f t="shared" si="16"/>
        <v>42279.208333333328</v>
      </c>
      <c r="L559">
        <v>1444021200</v>
      </c>
      <c r="M559" s="9">
        <f t="shared" si="17"/>
        <v>42282.208333333328</v>
      </c>
      <c r="N559" t="b">
        <v>0</v>
      </c>
      <c r="O559" t="b">
        <v>1</v>
      </c>
      <c r="P559" t="s">
        <v>474</v>
      </c>
      <c r="Q559" t="s">
        <v>2042</v>
      </c>
      <c r="R559" t="s">
        <v>2064</v>
      </c>
      <c r="S559" s="4">
        <f>E559/D559</f>
        <v>1.9933333333333334</v>
      </c>
      <c r="T559" s="13">
        <f>E559/G559</f>
        <v>54.117647058823529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 s="9">
        <f t="shared" si="16"/>
        <v>42424.25</v>
      </c>
      <c r="L560">
        <v>1460005200</v>
      </c>
      <c r="M560" s="9">
        <f t="shared" si="17"/>
        <v>42467.208333333328</v>
      </c>
      <c r="N560" t="b">
        <v>0</v>
      </c>
      <c r="O560" t="b">
        <v>0</v>
      </c>
      <c r="P560" t="s">
        <v>33</v>
      </c>
      <c r="Q560" t="s">
        <v>2040</v>
      </c>
      <c r="R560" t="s">
        <v>2041</v>
      </c>
      <c r="S560" s="4">
        <f>E560/D560</f>
        <v>1.373448275862069</v>
      </c>
      <c r="T560" s="13">
        <f>E560/G560</f>
        <v>63.222222222222221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 s="9">
        <f t="shared" si="16"/>
        <v>42584.208333333328</v>
      </c>
      <c r="L561">
        <v>1470718800</v>
      </c>
      <c r="M561" s="9">
        <f t="shared" si="17"/>
        <v>42591.208333333328</v>
      </c>
      <c r="N561" t="b">
        <v>0</v>
      </c>
      <c r="O561" t="b">
        <v>0</v>
      </c>
      <c r="P561" t="s">
        <v>33</v>
      </c>
      <c r="Q561" t="s">
        <v>2040</v>
      </c>
      <c r="R561" t="s">
        <v>2041</v>
      </c>
      <c r="S561" s="4">
        <f>E561/D561</f>
        <v>1.009696106362773</v>
      </c>
      <c r="T561" s="13">
        <f>E561/G561</f>
        <v>104.03228962818004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 s="9">
        <f t="shared" si="16"/>
        <v>40865.25</v>
      </c>
      <c r="L562">
        <v>1325052000</v>
      </c>
      <c r="M562" s="9">
        <f t="shared" si="17"/>
        <v>40905.25</v>
      </c>
      <c r="N562" t="b">
        <v>0</v>
      </c>
      <c r="O562" t="b">
        <v>0</v>
      </c>
      <c r="P562" t="s">
        <v>71</v>
      </c>
      <c r="Q562" t="s">
        <v>2042</v>
      </c>
      <c r="R562" t="s">
        <v>2050</v>
      </c>
      <c r="S562" s="4">
        <f>E562/D562</f>
        <v>7.9416000000000002</v>
      </c>
      <c r="T562" s="13">
        <f>E562/G562</f>
        <v>49.994334277620396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 s="9">
        <f t="shared" si="16"/>
        <v>40833.208333333336</v>
      </c>
      <c r="L563">
        <v>1319000400</v>
      </c>
      <c r="M563" s="9">
        <f t="shared" si="17"/>
        <v>40835.208333333336</v>
      </c>
      <c r="N563" t="b">
        <v>0</v>
      </c>
      <c r="O563" t="b">
        <v>0</v>
      </c>
      <c r="P563" t="s">
        <v>33</v>
      </c>
      <c r="Q563" t="s">
        <v>2040</v>
      </c>
      <c r="R563" t="s">
        <v>2041</v>
      </c>
      <c r="S563" s="4">
        <f>E563/D563</f>
        <v>3.6970000000000001</v>
      </c>
      <c r="T563" s="13">
        <f>E563/G563</f>
        <v>56.015151515151516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 s="9">
        <f t="shared" si="16"/>
        <v>43536.208333333328</v>
      </c>
      <c r="L564">
        <v>1552539600</v>
      </c>
      <c r="M564" s="9">
        <f t="shared" si="17"/>
        <v>43538.208333333328</v>
      </c>
      <c r="N564" t="b">
        <v>0</v>
      </c>
      <c r="O564" t="b">
        <v>0</v>
      </c>
      <c r="P564" t="s">
        <v>23</v>
      </c>
      <c r="Q564" t="s">
        <v>2036</v>
      </c>
      <c r="R564" t="s">
        <v>2037</v>
      </c>
      <c r="S564" s="4">
        <f>E564/D564</f>
        <v>0.12818181818181817</v>
      </c>
      <c r="T564" s="13">
        <f>E564/G564</f>
        <v>48.807692307692307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 s="9">
        <f t="shared" si="16"/>
        <v>43417.25</v>
      </c>
      <c r="L565">
        <v>1543816800</v>
      </c>
      <c r="M565" s="9">
        <f t="shared" si="17"/>
        <v>43437.25</v>
      </c>
      <c r="N565" t="b">
        <v>0</v>
      </c>
      <c r="O565" t="b">
        <v>0</v>
      </c>
      <c r="P565" t="s">
        <v>42</v>
      </c>
      <c r="Q565" t="s">
        <v>2042</v>
      </c>
      <c r="R565" t="s">
        <v>2043</v>
      </c>
      <c r="S565" s="4">
        <f>E565/D565</f>
        <v>1.3802702702702703</v>
      </c>
      <c r="T565" s="13">
        <f>E565/G565</f>
        <v>60.082352941176474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 s="9">
        <f t="shared" si="16"/>
        <v>42078.208333333328</v>
      </c>
      <c r="L566">
        <v>1427086800</v>
      </c>
      <c r="M566" s="9">
        <f t="shared" si="17"/>
        <v>42086.208333333328</v>
      </c>
      <c r="N566" t="b">
        <v>0</v>
      </c>
      <c r="O566" t="b">
        <v>0</v>
      </c>
      <c r="P566" t="s">
        <v>33</v>
      </c>
      <c r="Q566" t="s">
        <v>2040</v>
      </c>
      <c r="R566" t="s">
        <v>2041</v>
      </c>
      <c r="S566" s="4">
        <f>E566/D566</f>
        <v>0.83813278008298753</v>
      </c>
      <c r="T566" s="13">
        <f>E566/G566</f>
        <v>78.990502793296088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 s="9">
        <f t="shared" si="16"/>
        <v>40862.25</v>
      </c>
      <c r="L567">
        <v>1323064800</v>
      </c>
      <c r="M567" s="9">
        <f t="shared" si="17"/>
        <v>40882.25</v>
      </c>
      <c r="N567" t="b">
        <v>0</v>
      </c>
      <c r="O567" t="b">
        <v>0</v>
      </c>
      <c r="P567" t="s">
        <v>33</v>
      </c>
      <c r="Q567" t="s">
        <v>2040</v>
      </c>
      <c r="R567" t="s">
        <v>2041</v>
      </c>
      <c r="S567" s="4">
        <f>E567/D567</f>
        <v>2.0460063224446787</v>
      </c>
      <c r="T567" s="13">
        <f>E567/G567</f>
        <v>53.99499443826474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 s="9">
        <f t="shared" si="16"/>
        <v>42424.25</v>
      </c>
      <c r="L568">
        <v>1458277200</v>
      </c>
      <c r="M568" s="9">
        <f t="shared" si="17"/>
        <v>42447.208333333328</v>
      </c>
      <c r="N568" t="b">
        <v>0</v>
      </c>
      <c r="O568" t="b">
        <v>1</v>
      </c>
      <c r="P568" t="s">
        <v>50</v>
      </c>
      <c r="Q568" t="s">
        <v>2036</v>
      </c>
      <c r="R568" t="s">
        <v>2044</v>
      </c>
      <c r="S568" s="4">
        <f>E568/D568</f>
        <v>0.44344086021505374</v>
      </c>
      <c r="T568" s="13">
        <f>E568/G568</f>
        <v>111.45945945945945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 s="9">
        <f t="shared" si="16"/>
        <v>41830.208333333336</v>
      </c>
      <c r="L569">
        <v>1405141200</v>
      </c>
      <c r="M569" s="9">
        <f t="shared" si="17"/>
        <v>41832.208333333336</v>
      </c>
      <c r="N569" t="b">
        <v>0</v>
      </c>
      <c r="O569" t="b">
        <v>0</v>
      </c>
      <c r="P569" t="s">
        <v>23</v>
      </c>
      <c r="Q569" t="s">
        <v>2036</v>
      </c>
      <c r="R569" t="s">
        <v>2037</v>
      </c>
      <c r="S569" s="4">
        <f>E569/D569</f>
        <v>2.1860294117647059</v>
      </c>
      <c r="T569" s="13">
        <f>E569/G569</f>
        <v>60.922131147540981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 s="9">
        <f t="shared" si="16"/>
        <v>40374.208333333336</v>
      </c>
      <c r="L570">
        <v>1283058000</v>
      </c>
      <c r="M570" s="9">
        <f t="shared" si="17"/>
        <v>40419.208333333336</v>
      </c>
      <c r="N570" t="b">
        <v>0</v>
      </c>
      <c r="O570" t="b">
        <v>0</v>
      </c>
      <c r="P570" t="s">
        <v>33</v>
      </c>
      <c r="Q570" t="s">
        <v>2040</v>
      </c>
      <c r="R570" t="s">
        <v>2041</v>
      </c>
      <c r="S570" s="4">
        <f>E570/D570</f>
        <v>1.8603314917127072</v>
      </c>
      <c r="T570" s="13">
        <f>E570/G570</f>
        <v>26.0015444015444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 s="9">
        <f t="shared" si="16"/>
        <v>40554.25</v>
      </c>
      <c r="L571">
        <v>1295762400</v>
      </c>
      <c r="M571" s="9">
        <f t="shared" si="17"/>
        <v>40566.25</v>
      </c>
      <c r="N571" t="b">
        <v>0</v>
      </c>
      <c r="O571" t="b">
        <v>0</v>
      </c>
      <c r="P571" t="s">
        <v>71</v>
      </c>
      <c r="Q571" t="s">
        <v>2042</v>
      </c>
      <c r="R571" t="s">
        <v>2050</v>
      </c>
      <c r="S571" s="4">
        <f>E571/D571</f>
        <v>2.3733830845771142</v>
      </c>
      <c r="T571" s="13">
        <f>E571/G571</f>
        <v>80.993208828522924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 s="9">
        <f t="shared" si="16"/>
        <v>41993.25</v>
      </c>
      <c r="L572">
        <v>1419573600</v>
      </c>
      <c r="M572" s="9">
        <f t="shared" si="17"/>
        <v>41999.25</v>
      </c>
      <c r="N572" t="b">
        <v>0</v>
      </c>
      <c r="O572" t="b">
        <v>1</v>
      </c>
      <c r="P572" t="s">
        <v>23</v>
      </c>
      <c r="Q572" t="s">
        <v>2036</v>
      </c>
      <c r="R572" t="s">
        <v>2037</v>
      </c>
      <c r="S572" s="4">
        <f>E572/D572</f>
        <v>3.0565384615384614</v>
      </c>
      <c r="T572" s="13">
        <f>E572/G572</f>
        <v>34.995963302752294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 s="9">
        <f t="shared" si="16"/>
        <v>42174.208333333328</v>
      </c>
      <c r="L573">
        <v>1438750800</v>
      </c>
      <c r="M573" s="9">
        <f t="shared" si="17"/>
        <v>42221.208333333328</v>
      </c>
      <c r="N573" t="b">
        <v>0</v>
      </c>
      <c r="O573" t="b">
        <v>0</v>
      </c>
      <c r="P573" t="s">
        <v>100</v>
      </c>
      <c r="Q573" t="s">
        <v>2042</v>
      </c>
      <c r="R573" t="s">
        <v>2053</v>
      </c>
      <c r="S573" s="4">
        <f>E573/D573</f>
        <v>0.94142857142857139</v>
      </c>
      <c r="T573" s="13">
        <f>E573/G573</f>
        <v>94.142857142857139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 s="9">
        <f t="shared" si="16"/>
        <v>42275.208333333328</v>
      </c>
      <c r="L574">
        <v>1444798800</v>
      </c>
      <c r="M574" s="9">
        <f t="shared" si="17"/>
        <v>42291.208333333328</v>
      </c>
      <c r="N574" t="b">
        <v>0</v>
      </c>
      <c r="O574" t="b">
        <v>1</v>
      </c>
      <c r="P574" t="s">
        <v>23</v>
      </c>
      <c r="Q574" t="s">
        <v>2036</v>
      </c>
      <c r="R574" t="s">
        <v>2037</v>
      </c>
      <c r="S574" s="4">
        <f>E574/D574</f>
        <v>0.54400000000000004</v>
      </c>
      <c r="T574" s="13">
        <f>E574/G574</f>
        <v>52.085106382978722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 s="9">
        <f t="shared" si="16"/>
        <v>41761.208333333336</v>
      </c>
      <c r="L575">
        <v>1399179600</v>
      </c>
      <c r="M575" s="9">
        <f t="shared" si="17"/>
        <v>41763.208333333336</v>
      </c>
      <c r="N575" t="b">
        <v>0</v>
      </c>
      <c r="O575" t="b">
        <v>0</v>
      </c>
      <c r="P575" t="s">
        <v>1029</v>
      </c>
      <c r="Q575" t="s">
        <v>2065</v>
      </c>
      <c r="R575" t="s">
        <v>2066</v>
      </c>
      <c r="S575" s="4">
        <f>E575/D575</f>
        <v>1.1188059701492536</v>
      </c>
      <c r="T575" s="13">
        <f>E575/G575</f>
        <v>24.986666666666668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 s="9">
        <f t="shared" si="16"/>
        <v>43806.25</v>
      </c>
      <c r="L576">
        <v>1576562400</v>
      </c>
      <c r="M576" s="9">
        <f t="shared" si="17"/>
        <v>43816.25</v>
      </c>
      <c r="N576" t="b">
        <v>0</v>
      </c>
      <c r="O576" t="b">
        <v>1</v>
      </c>
      <c r="P576" t="s">
        <v>17</v>
      </c>
      <c r="Q576" t="s">
        <v>2034</v>
      </c>
      <c r="R576" t="s">
        <v>2035</v>
      </c>
      <c r="S576" s="4">
        <f>E576/D576</f>
        <v>3.6914814814814814</v>
      </c>
      <c r="T576" s="13">
        <f>E576/G576</f>
        <v>69.215277777777771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 s="9">
        <f t="shared" si="16"/>
        <v>41779.208333333336</v>
      </c>
      <c r="L577">
        <v>1400821200</v>
      </c>
      <c r="M577" s="9">
        <f t="shared" si="17"/>
        <v>41782.208333333336</v>
      </c>
      <c r="N577" t="b">
        <v>0</v>
      </c>
      <c r="O577" t="b">
        <v>1</v>
      </c>
      <c r="P577" t="s">
        <v>33</v>
      </c>
      <c r="Q577" t="s">
        <v>2040</v>
      </c>
      <c r="R577" t="s">
        <v>2041</v>
      </c>
      <c r="S577" s="4">
        <f>E577/D577</f>
        <v>0.62930372148859548</v>
      </c>
      <c r="T577" s="13">
        <f>E577/G577</f>
        <v>93.944444444444443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 s="9">
        <f t="shared" si="16"/>
        <v>43040.208333333328</v>
      </c>
      <c r="L578">
        <v>1510984800</v>
      </c>
      <c r="M578" s="9">
        <f t="shared" si="17"/>
        <v>43057.25</v>
      </c>
      <c r="N578" t="b">
        <v>0</v>
      </c>
      <c r="O578" t="b">
        <v>0</v>
      </c>
      <c r="P578" t="s">
        <v>33</v>
      </c>
      <c r="Q578" t="s">
        <v>2040</v>
      </c>
      <c r="R578" t="s">
        <v>2041</v>
      </c>
      <c r="S578" s="4">
        <f>E578/D578</f>
        <v>0.6492783505154639</v>
      </c>
      <c r="T578" s="13">
        <f>E578/G578</f>
        <v>98.40625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 s="9">
        <f t="shared" ref="K579:K642" si="18">(((J579/60)/60)/24)+DATE(1970,1,1)</f>
        <v>40613.25</v>
      </c>
      <c r="L579">
        <v>1302066000</v>
      </c>
      <c r="M579" s="9">
        <f t="shared" ref="M579:M642" si="19">(((L579/60)/60)/24)+DATE(1970,1,1)</f>
        <v>40639.208333333336</v>
      </c>
      <c r="N579" t="b">
        <v>0</v>
      </c>
      <c r="O579" t="b">
        <v>0</v>
      </c>
      <c r="P579" t="s">
        <v>159</v>
      </c>
      <c r="Q579" t="s">
        <v>2036</v>
      </c>
      <c r="R579" t="s">
        <v>2059</v>
      </c>
      <c r="S579" s="4">
        <f>E579/D579</f>
        <v>0.18853658536585366</v>
      </c>
      <c r="T579" s="13">
        <f>E579/G579</f>
        <v>41.783783783783782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 s="9">
        <f t="shared" si="18"/>
        <v>40878.25</v>
      </c>
      <c r="L580">
        <v>1322978400</v>
      </c>
      <c r="M580" s="9">
        <f t="shared" si="19"/>
        <v>40881.25</v>
      </c>
      <c r="N580" t="b">
        <v>0</v>
      </c>
      <c r="O580" t="b">
        <v>0</v>
      </c>
      <c r="P580" t="s">
        <v>474</v>
      </c>
      <c r="Q580" t="s">
        <v>2042</v>
      </c>
      <c r="R580" t="s">
        <v>2064</v>
      </c>
      <c r="S580" s="4">
        <f>E580/D580</f>
        <v>0.1675440414507772</v>
      </c>
      <c r="T580" s="13">
        <f>E580/G580</f>
        <v>65.991836734693877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 s="9">
        <f t="shared" si="18"/>
        <v>40762.208333333336</v>
      </c>
      <c r="L581">
        <v>1313730000</v>
      </c>
      <c r="M581" s="9">
        <f t="shared" si="19"/>
        <v>40774.208333333336</v>
      </c>
      <c r="N581" t="b">
        <v>0</v>
      </c>
      <c r="O581" t="b">
        <v>0</v>
      </c>
      <c r="P581" t="s">
        <v>159</v>
      </c>
      <c r="Q581" t="s">
        <v>2036</v>
      </c>
      <c r="R581" t="s">
        <v>2059</v>
      </c>
      <c r="S581" s="4">
        <f>E581/D581</f>
        <v>1.0111290322580646</v>
      </c>
      <c r="T581" s="13">
        <f>E581/G581</f>
        <v>72.05747126436782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 s="9">
        <f t="shared" si="18"/>
        <v>41696.25</v>
      </c>
      <c r="L582">
        <v>1394085600</v>
      </c>
      <c r="M582" s="9">
        <f t="shared" si="19"/>
        <v>41704.25</v>
      </c>
      <c r="N582" t="b">
        <v>0</v>
      </c>
      <c r="O582" t="b">
        <v>0</v>
      </c>
      <c r="P582" t="s">
        <v>33</v>
      </c>
      <c r="Q582" t="s">
        <v>2040</v>
      </c>
      <c r="R582" t="s">
        <v>2041</v>
      </c>
      <c r="S582" s="4">
        <f>E582/D582</f>
        <v>3.4150228310502282</v>
      </c>
      <c r="T582" s="13">
        <f>E582/G582</f>
        <v>48.003209242618745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 s="9">
        <f t="shared" si="18"/>
        <v>40662.208333333336</v>
      </c>
      <c r="L583">
        <v>1305349200</v>
      </c>
      <c r="M583" s="9">
        <f t="shared" si="19"/>
        <v>40677.208333333336</v>
      </c>
      <c r="N583" t="b">
        <v>0</v>
      </c>
      <c r="O583" t="b">
        <v>0</v>
      </c>
      <c r="P583" t="s">
        <v>28</v>
      </c>
      <c r="Q583" t="s">
        <v>2038</v>
      </c>
      <c r="R583" t="s">
        <v>2039</v>
      </c>
      <c r="S583" s="4">
        <f>E583/D583</f>
        <v>0.64016666666666666</v>
      </c>
      <c r="T583" s="13">
        <f>E583/G583</f>
        <v>54.098591549295776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 s="9">
        <f t="shared" si="18"/>
        <v>42165.208333333328</v>
      </c>
      <c r="L584">
        <v>1434344400</v>
      </c>
      <c r="M584" s="9">
        <f t="shared" si="19"/>
        <v>42170.208333333328</v>
      </c>
      <c r="N584" t="b">
        <v>0</v>
      </c>
      <c r="O584" t="b">
        <v>1</v>
      </c>
      <c r="P584" t="s">
        <v>89</v>
      </c>
      <c r="Q584" t="s">
        <v>2051</v>
      </c>
      <c r="R584" t="s">
        <v>2052</v>
      </c>
      <c r="S584" s="4">
        <f>E584/D584</f>
        <v>0.5208045977011494</v>
      </c>
      <c r="T584" s="13">
        <f>E584/G584</f>
        <v>107.88095238095238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 s="9">
        <f t="shared" si="18"/>
        <v>40959.25</v>
      </c>
      <c r="L585">
        <v>1331186400</v>
      </c>
      <c r="M585" s="9">
        <f t="shared" si="19"/>
        <v>40976.25</v>
      </c>
      <c r="N585" t="b">
        <v>0</v>
      </c>
      <c r="O585" t="b">
        <v>0</v>
      </c>
      <c r="P585" t="s">
        <v>42</v>
      </c>
      <c r="Q585" t="s">
        <v>2042</v>
      </c>
      <c r="R585" t="s">
        <v>2043</v>
      </c>
      <c r="S585" s="4">
        <f>E585/D585</f>
        <v>3.2240211640211642</v>
      </c>
      <c r="T585" s="13">
        <f>E585/G585</f>
        <v>67.034103410341032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 s="9">
        <f t="shared" si="18"/>
        <v>41024.208333333336</v>
      </c>
      <c r="L586">
        <v>1336539600</v>
      </c>
      <c r="M586" s="9">
        <f t="shared" si="19"/>
        <v>41038.208333333336</v>
      </c>
      <c r="N586" t="b">
        <v>0</v>
      </c>
      <c r="O586" t="b">
        <v>0</v>
      </c>
      <c r="P586" t="s">
        <v>28</v>
      </c>
      <c r="Q586" t="s">
        <v>2038</v>
      </c>
      <c r="R586" t="s">
        <v>2039</v>
      </c>
      <c r="S586" s="4">
        <f>E586/D586</f>
        <v>1.1950810185185186</v>
      </c>
      <c r="T586" s="13">
        <f>E586/G586</f>
        <v>64.01425914445133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 s="9">
        <f t="shared" si="18"/>
        <v>40255.208333333336</v>
      </c>
      <c r="L587">
        <v>1269752400</v>
      </c>
      <c r="M587" s="9">
        <f t="shared" si="19"/>
        <v>40265.208333333336</v>
      </c>
      <c r="N587" t="b">
        <v>0</v>
      </c>
      <c r="O587" t="b">
        <v>0</v>
      </c>
      <c r="P587" t="s">
        <v>206</v>
      </c>
      <c r="Q587" t="s">
        <v>2048</v>
      </c>
      <c r="R587" t="s">
        <v>2060</v>
      </c>
      <c r="S587" s="4">
        <f>E587/D587</f>
        <v>1.4679775280898877</v>
      </c>
      <c r="T587" s="13">
        <f>E587/G587</f>
        <v>96.066176470588232</v>
      </c>
    </row>
    <row r="588" spans="1:20" x14ac:dyDescent="0.25">
      <c r="A588">
        <v>586</v>
      </c>
      <c r="B588" t="s">
        <v>1214</v>
      </c>
      <c r="C588" s="3" t="s">
        <v>1215</v>
      </c>
      <c r="D588" s="15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 s="9">
        <f t="shared" si="18"/>
        <v>40499.25</v>
      </c>
      <c r="L588">
        <v>1291615200</v>
      </c>
      <c r="M588" s="9">
        <f t="shared" si="19"/>
        <v>40518.25</v>
      </c>
      <c r="N588" t="b">
        <v>0</v>
      </c>
      <c r="O588" t="b">
        <v>0</v>
      </c>
      <c r="P588" t="s">
        <v>23</v>
      </c>
      <c r="Q588" t="s">
        <v>2036</v>
      </c>
      <c r="R588" t="s">
        <v>2037</v>
      </c>
      <c r="S588" s="4">
        <f>E588/D588</f>
        <v>9.5057142857142853</v>
      </c>
      <c r="T588" s="13">
        <f>E588/G588</f>
        <v>51.184615384615384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 s="9">
        <f t="shared" si="18"/>
        <v>43484.25</v>
      </c>
      <c r="L589">
        <v>1552366800</v>
      </c>
      <c r="M589" s="9">
        <f t="shared" si="19"/>
        <v>43536.208333333328</v>
      </c>
      <c r="N589" t="b">
        <v>0</v>
      </c>
      <c r="O589" t="b">
        <v>1</v>
      </c>
      <c r="P589" t="s">
        <v>17</v>
      </c>
      <c r="Q589" t="s">
        <v>2034</v>
      </c>
      <c r="R589" t="s">
        <v>2035</v>
      </c>
      <c r="S589" s="4">
        <f>E589/D589</f>
        <v>0.72893617021276591</v>
      </c>
      <c r="T589" s="13">
        <f>E589/G589</f>
        <v>43.92307692307692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 s="9">
        <f t="shared" si="18"/>
        <v>40262.208333333336</v>
      </c>
      <c r="L590">
        <v>1272171600</v>
      </c>
      <c r="M590" s="9">
        <f t="shared" si="19"/>
        <v>40293.208333333336</v>
      </c>
      <c r="N590" t="b">
        <v>0</v>
      </c>
      <c r="O590" t="b">
        <v>0</v>
      </c>
      <c r="P590" t="s">
        <v>33</v>
      </c>
      <c r="Q590" t="s">
        <v>2040</v>
      </c>
      <c r="R590" t="s">
        <v>2041</v>
      </c>
      <c r="S590" s="4">
        <f>E590/D590</f>
        <v>0.7900824873096447</v>
      </c>
      <c r="T590" s="13">
        <f>E590/G590</f>
        <v>91.021198830409361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 s="9">
        <f t="shared" si="18"/>
        <v>42190.208333333328</v>
      </c>
      <c r="L591">
        <v>1436677200</v>
      </c>
      <c r="M591" s="9">
        <f t="shared" si="19"/>
        <v>42197.208333333328</v>
      </c>
      <c r="N591" t="b">
        <v>0</v>
      </c>
      <c r="O591" t="b">
        <v>0</v>
      </c>
      <c r="P591" t="s">
        <v>42</v>
      </c>
      <c r="Q591" t="s">
        <v>2042</v>
      </c>
      <c r="R591" t="s">
        <v>2043</v>
      </c>
      <c r="S591" s="4">
        <f>E591/D591</f>
        <v>0.64721518987341775</v>
      </c>
      <c r="T591" s="13">
        <f>E591/G591</f>
        <v>50.127450980392155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 s="9">
        <f t="shared" si="18"/>
        <v>41994.25</v>
      </c>
      <c r="L592">
        <v>1420092000</v>
      </c>
      <c r="M592" s="9">
        <f t="shared" si="19"/>
        <v>42005.25</v>
      </c>
      <c r="N592" t="b">
        <v>0</v>
      </c>
      <c r="O592" t="b">
        <v>0</v>
      </c>
      <c r="P592" t="s">
        <v>133</v>
      </c>
      <c r="Q592" t="s">
        <v>2048</v>
      </c>
      <c r="R592" t="s">
        <v>2057</v>
      </c>
      <c r="S592" s="4">
        <f>E592/D592</f>
        <v>0.82028169014084507</v>
      </c>
      <c r="T592" s="13">
        <f>E592/G592</f>
        <v>67.720930232558146</v>
      </c>
    </row>
    <row r="593" spans="1:20" x14ac:dyDescent="0.25">
      <c r="A593">
        <v>591</v>
      </c>
      <c r="B593" t="s">
        <v>1224</v>
      </c>
      <c r="C593" s="3" t="s">
        <v>1225</v>
      </c>
      <c r="D593" s="15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 s="9">
        <f t="shared" si="18"/>
        <v>40373.208333333336</v>
      </c>
      <c r="L593">
        <v>1279947600</v>
      </c>
      <c r="M593" s="9">
        <f t="shared" si="19"/>
        <v>40383.208333333336</v>
      </c>
      <c r="N593" t="b">
        <v>0</v>
      </c>
      <c r="O593" t="b">
        <v>0</v>
      </c>
      <c r="P593" t="s">
        <v>89</v>
      </c>
      <c r="Q593" t="s">
        <v>2051</v>
      </c>
      <c r="R593" t="s">
        <v>2052</v>
      </c>
      <c r="S593" s="4">
        <f>E593/D593</f>
        <v>10.376666666666667</v>
      </c>
      <c r="T593" s="13">
        <f>E593/G593</f>
        <v>61.03921568627451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 s="9">
        <f t="shared" si="18"/>
        <v>41789.208333333336</v>
      </c>
      <c r="L594">
        <v>1402203600</v>
      </c>
      <c r="M594" s="9">
        <f t="shared" si="19"/>
        <v>41798.208333333336</v>
      </c>
      <c r="N594" t="b">
        <v>0</v>
      </c>
      <c r="O594" t="b">
        <v>0</v>
      </c>
      <c r="P594" t="s">
        <v>33</v>
      </c>
      <c r="Q594" t="s">
        <v>2040</v>
      </c>
      <c r="R594" t="s">
        <v>2041</v>
      </c>
      <c r="S594" s="4">
        <f>E594/D594</f>
        <v>0.12910076530612244</v>
      </c>
      <c r="T594" s="13">
        <f>E594/G594</f>
        <v>80.011857707509876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 s="9">
        <f t="shared" si="18"/>
        <v>41724.208333333336</v>
      </c>
      <c r="L595">
        <v>1396933200</v>
      </c>
      <c r="M595" s="9">
        <f t="shared" si="19"/>
        <v>41737.208333333336</v>
      </c>
      <c r="N595" t="b">
        <v>0</v>
      </c>
      <c r="O595" t="b">
        <v>0</v>
      </c>
      <c r="P595" t="s">
        <v>71</v>
      </c>
      <c r="Q595" t="s">
        <v>2042</v>
      </c>
      <c r="R595" t="s">
        <v>2050</v>
      </c>
      <c r="S595" s="4">
        <f>E595/D595</f>
        <v>1.5484210526315789</v>
      </c>
      <c r="T595" s="13">
        <f>E595/G595</f>
        <v>47.001497753369947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 s="9">
        <f t="shared" si="18"/>
        <v>42548.208333333328</v>
      </c>
      <c r="L596">
        <v>1467262800</v>
      </c>
      <c r="M596" s="9">
        <f t="shared" si="19"/>
        <v>42551.208333333328</v>
      </c>
      <c r="N596" t="b">
        <v>0</v>
      </c>
      <c r="O596" t="b">
        <v>1</v>
      </c>
      <c r="P596" t="s">
        <v>33</v>
      </c>
      <c r="Q596" t="s">
        <v>2040</v>
      </c>
      <c r="R596" t="s">
        <v>2041</v>
      </c>
      <c r="S596" s="4">
        <f>E596/D596</f>
        <v>7.0991735537190084E-2</v>
      </c>
      <c r="T596" s="13">
        <f>E596/G596</f>
        <v>71.127388535031841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 s="9">
        <f t="shared" si="18"/>
        <v>40253.208333333336</v>
      </c>
      <c r="L597">
        <v>1270530000</v>
      </c>
      <c r="M597" s="9">
        <f t="shared" si="19"/>
        <v>40274.208333333336</v>
      </c>
      <c r="N597" t="b">
        <v>0</v>
      </c>
      <c r="O597" t="b">
        <v>1</v>
      </c>
      <c r="P597" t="s">
        <v>33</v>
      </c>
      <c r="Q597" t="s">
        <v>2040</v>
      </c>
      <c r="R597" t="s">
        <v>2041</v>
      </c>
      <c r="S597" s="4">
        <f>E597/D597</f>
        <v>2.0852773826458035</v>
      </c>
      <c r="T597" s="13">
        <f>E597/G597</f>
        <v>89.99079189686924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 s="9">
        <f t="shared" si="18"/>
        <v>42434.25</v>
      </c>
      <c r="L598">
        <v>1457762400</v>
      </c>
      <c r="M598" s="9">
        <f t="shared" si="19"/>
        <v>42441.25</v>
      </c>
      <c r="N598" t="b">
        <v>0</v>
      </c>
      <c r="O598" t="b">
        <v>1</v>
      </c>
      <c r="P598" t="s">
        <v>53</v>
      </c>
      <c r="Q598" t="s">
        <v>2042</v>
      </c>
      <c r="R598" t="s">
        <v>2045</v>
      </c>
      <c r="S598" s="4">
        <f>E598/D598</f>
        <v>0.99683544303797467</v>
      </c>
      <c r="T598" s="13">
        <f>E598/G598</f>
        <v>43.032786885245905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 s="9">
        <f t="shared" si="18"/>
        <v>43786.25</v>
      </c>
      <c r="L599">
        <v>1575525600</v>
      </c>
      <c r="M599" s="9">
        <f t="shared" si="19"/>
        <v>43804.25</v>
      </c>
      <c r="N599" t="b">
        <v>0</v>
      </c>
      <c r="O599" t="b">
        <v>0</v>
      </c>
      <c r="P599" t="s">
        <v>33</v>
      </c>
      <c r="Q599" t="s">
        <v>2040</v>
      </c>
      <c r="R599" t="s">
        <v>2041</v>
      </c>
      <c r="S599" s="4">
        <f>E599/D599</f>
        <v>2.0159756097560977</v>
      </c>
      <c r="T599" s="13">
        <f>E599/G599</f>
        <v>67.997714808043881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 s="9">
        <f t="shared" si="18"/>
        <v>40344.208333333336</v>
      </c>
      <c r="L600">
        <v>1279083600</v>
      </c>
      <c r="M600" s="9">
        <f t="shared" si="19"/>
        <v>40373.208333333336</v>
      </c>
      <c r="N600" t="b">
        <v>0</v>
      </c>
      <c r="O600" t="b">
        <v>0</v>
      </c>
      <c r="P600" t="s">
        <v>23</v>
      </c>
      <c r="Q600" t="s">
        <v>2036</v>
      </c>
      <c r="R600" t="s">
        <v>2037</v>
      </c>
      <c r="S600" s="4">
        <f>E600/D600</f>
        <v>1.6209032258064515</v>
      </c>
      <c r="T600" s="13">
        <f>E600/G600</f>
        <v>73.004566210045667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 s="9">
        <f t="shared" si="18"/>
        <v>42047.25</v>
      </c>
      <c r="L601">
        <v>1424412000</v>
      </c>
      <c r="M601" s="9">
        <f t="shared" si="19"/>
        <v>42055.25</v>
      </c>
      <c r="N601" t="b">
        <v>0</v>
      </c>
      <c r="O601" t="b">
        <v>0</v>
      </c>
      <c r="P601" t="s">
        <v>42</v>
      </c>
      <c r="Q601" t="s">
        <v>2042</v>
      </c>
      <c r="R601" t="s">
        <v>2043</v>
      </c>
      <c r="S601" s="4">
        <f>E601/D601</f>
        <v>3.6436208125445471E-2</v>
      </c>
      <c r="T601" s="13">
        <f>E601/G601</f>
        <v>62.341463414634148</v>
      </c>
    </row>
    <row r="602" spans="1:20" x14ac:dyDescent="0.25">
      <c r="A602">
        <v>600</v>
      </c>
      <c r="B602" t="s">
        <v>1242</v>
      </c>
      <c r="C602" s="3" t="s">
        <v>1243</v>
      </c>
      <c r="D602" s="15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 s="9">
        <f t="shared" si="18"/>
        <v>41485.208333333336</v>
      </c>
      <c r="L602">
        <v>1376197200</v>
      </c>
      <c r="M602" s="9">
        <f t="shared" si="19"/>
        <v>41497.208333333336</v>
      </c>
      <c r="N602" t="b">
        <v>0</v>
      </c>
      <c r="O602" t="b">
        <v>0</v>
      </c>
      <c r="P602" t="s">
        <v>17</v>
      </c>
      <c r="Q602" t="s">
        <v>2034</v>
      </c>
      <c r="R602" t="s">
        <v>2035</v>
      </c>
      <c r="S602" s="4">
        <f>E602/D602</f>
        <v>0.05</v>
      </c>
      <c r="T602" s="13">
        <f>E602/G602</f>
        <v>5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 s="9">
        <f t="shared" si="18"/>
        <v>41789.208333333336</v>
      </c>
      <c r="L603">
        <v>1402894800</v>
      </c>
      <c r="M603" s="9">
        <f t="shared" si="19"/>
        <v>41806.208333333336</v>
      </c>
      <c r="N603" t="b">
        <v>1</v>
      </c>
      <c r="O603" t="b">
        <v>0</v>
      </c>
      <c r="P603" t="s">
        <v>65</v>
      </c>
      <c r="Q603" t="s">
        <v>2038</v>
      </c>
      <c r="R603" t="s">
        <v>2047</v>
      </c>
      <c r="S603" s="4">
        <f>E603/D603</f>
        <v>2.0663492063492064</v>
      </c>
      <c r="T603" s="13">
        <f>E603/G603</f>
        <v>67.103092783505161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 s="9">
        <f t="shared" si="18"/>
        <v>42160.208333333328</v>
      </c>
      <c r="L604">
        <v>1434430800</v>
      </c>
      <c r="M604" s="9">
        <f t="shared" si="19"/>
        <v>42171.208333333328</v>
      </c>
      <c r="N604" t="b">
        <v>0</v>
      </c>
      <c r="O604" t="b">
        <v>0</v>
      </c>
      <c r="P604" t="s">
        <v>33</v>
      </c>
      <c r="Q604" t="s">
        <v>2040</v>
      </c>
      <c r="R604" t="s">
        <v>2041</v>
      </c>
      <c r="S604" s="4">
        <f>E604/D604</f>
        <v>1.2823628691983122</v>
      </c>
      <c r="T604" s="13">
        <f>E604/G604</f>
        <v>79.978947368421046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 s="9">
        <f t="shared" si="18"/>
        <v>43573.208333333328</v>
      </c>
      <c r="L605">
        <v>1557896400</v>
      </c>
      <c r="M605" s="9">
        <f t="shared" si="19"/>
        <v>43600.208333333328</v>
      </c>
      <c r="N605" t="b">
        <v>0</v>
      </c>
      <c r="O605" t="b">
        <v>0</v>
      </c>
      <c r="P605" t="s">
        <v>33</v>
      </c>
      <c r="Q605" t="s">
        <v>2040</v>
      </c>
      <c r="R605" t="s">
        <v>2041</v>
      </c>
      <c r="S605" s="4">
        <f>E605/D605</f>
        <v>1.1966037735849056</v>
      </c>
      <c r="T605" s="13">
        <f>E605/G605</f>
        <v>62.176470588235297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 s="9">
        <f t="shared" si="18"/>
        <v>40565.25</v>
      </c>
      <c r="L606">
        <v>1297490400</v>
      </c>
      <c r="M606" s="9">
        <f t="shared" si="19"/>
        <v>40586.25</v>
      </c>
      <c r="N606" t="b">
        <v>0</v>
      </c>
      <c r="O606" t="b">
        <v>0</v>
      </c>
      <c r="P606" t="s">
        <v>33</v>
      </c>
      <c r="Q606" t="s">
        <v>2040</v>
      </c>
      <c r="R606" t="s">
        <v>2041</v>
      </c>
      <c r="S606" s="4">
        <f>E606/D606</f>
        <v>1.7073055242390078</v>
      </c>
      <c r="T606" s="13">
        <f>E606/G606</f>
        <v>53.005950297514879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 s="9">
        <f t="shared" si="18"/>
        <v>42280.208333333328</v>
      </c>
      <c r="L607">
        <v>1447394400</v>
      </c>
      <c r="M607" s="9">
        <f t="shared" si="19"/>
        <v>42321.25</v>
      </c>
      <c r="N607" t="b">
        <v>0</v>
      </c>
      <c r="O607" t="b">
        <v>0</v>
      </c>
      <c r="P607" t="s">
        <v>68</v>
      </c>
      <c r="Q607" t="s">
        <v>2048</v>
      </c>
      <c r="R607" t="s">
        <v>2049</v>
      </c>
      <c r="S607" s="4">
        <f>E607/D607</f>
        <v>1.8721212121212121</v>
      </c>
      <c r="T607" s="13">
        <f>E607/G607</f>
        <v>57.738317757009348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 s="9">
        <f t="shared" si="18"/>
        <v>42436.25</v>
      </c>
      <c r="L608">
        <v>1458277200</v>
      </c>
      <c r="M608" s="9">
        <f t="shared" si="19"/>
        <v>42447.208333333328</v>
      </c>
      <c r="N608" t="b">
        <v>0</v>
      </c>
      <c r="O608" t="b">
        <v>0</v>
      </c>
      <c r="P608" t="s">
        <v>23</v>
      </c>
      <c r="Q608" t="s">
        <v>2036</v>
      </c>
      <c r="R608" t="s">
        <v>2037</v>
      </c>
      <c r="S608" s="4">
        <f>E608/D608</f>
        <v>1.8838235294117647</v>
      </c>
      <c r="T608" s="13">
        <f>E608/G608</f>
        <v>40.03125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 s="9">
        <f t="shared" si="18"/>
        <v>41721.208333333336</v>
      </c>
      <c r="L609">
        <v>1395723600</v>
      </c>
      <c r="M609" s="9">
        <f t="shared" si="19"/>
        <v>41723.208333333336</v>
      </c>
      <c r="N609" t="b">
        <v>0</v>
      </c>
      <c r="O609" t="b">
        <v>0</v>
      </c>
      <c r="P609" t="s">
        <v>17</v>
      </c>
      <c r="Q609" t="s">
        <v>2034</v>
      </c>
      <c r="R609" t="s">
        <v>2035</v>
      </c>
      <c r="S609" s="4">
        <f>E609/D609</f>
        <v>1.3129869186046512</v>
      </c>
      <c r="T609" s="13">
        <f>E609/G609</f>
        <v>81.016591928251117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 s="9">
        <f t="shared" si="18"/>
        <v>43530.25</v>
      </c>
      <c r="L610">
        <v>1552197600</v>
      </c>
      <c r="M610" s="9">
        <f t="shared" si="19"/>
        <v>43534.25</v>
      </c>
      <c r="N610" t="b">
        <v>0</v>
      </c>
      <c r="O610" t="b">
        <v>1</v>
      </c>
      <c r="P610" t="s">
        <v>159</v>
      </c>
      <c r="Q610" t="s">
        <v>2036</v>
      </c>
      <c r="R610" t="s">
        <v>2059</v>
      </c>
      <c r="S610" s="4">
        <f>E610/D610</f>
        <v>2.8397435897435899</v>
      </c>
      <c r="T610" s="13">
        <f>E610/G610</f>
        <v>35.047468354430379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 s="9">
        <f t="shared" si="18"/>
        <v>43481.25</v>
      </c>
      <c r="L611">
        <v>1549087200</v>
      </c>
      <c r="M611" s="9">
        <f t="shared" si="19"/>
        <v>43498.25</v>
      </c>
      <c r="N611" t="b">
        <v>0</v>
      </c>
      <c r="O611" t="b">
        <v>0</v>
      </c>
      <c r="P611" t="s">
        <v>474</v>
      </c>
      <c r="Q611" t="s">
        <v>2042</v>
      </c>
      <c r="R611" t="s">
        <v>2064</v>
      </c>
      <c r="S611" s="4">
        <f>E611/D611</f>
        <v>1.2041999999999999</v>
      </c>
      <c r="T611" s="13">
        <f>E611/G611</f>
        <v>102.92307692307692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 s="9">
        <f t="shared" si="18"/>
        <v>41259.25</v>
      </c>
      <c r="L612">
        <v>1356847200</v>
      </c>
      <c r="M612" s="9">
        <f t="shared" si="19"/>
        <v>41273.25</v>
      </c>
      <c r="N612" t="b">
        <v>0</v>
      </c>
      <c r="O612" t="b">
        <v>0</v>
      </c>
      <c r="P612" t="s">
        <v>33</v>
      </c>
      <c r="Q612" t="s">
        <v>2040</v>
      </c>
      <c r="R612" t="s">
        <v>2041</v>
      </c>
      <c r="S612" s="4">
        <f>E612/D612</f>
        <v>4.1905607476635511</v>
      </c>
      <c r="T612" s="13">
        <f>E612/G612</f>
        <v>27.998126756166094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 s="9">
        <f t="shared" si="18"/>
        <v>41480.208333333336</v>
      </c>
      <c r="L613">
        <v>1375765200</v>
      </c>
      <c r="M613" s="9">
        <f t="shared" si="19"/>
        <v>41492.208333333336</v>
      </c>
      <c r="N613" t="b">
        <v>0</v>
      </c>
      <c r="O613" t="b">
        <v>0</v>
      </c>
      <c r="P613" t="s">
        <v>33</v>
      </c>
      <c r="Q613" t="s">
        <v>2040</v>
      </c>
      <c r="R613" t="s">
        <v>2041</v>
      </c>
      <c r="S613" s="4">
        <f>E613/D613</f>
        <v>0.13853658536585367</v>
      </c>
      <c r="T613" s="13">
        <f>E613/G613</f>
        <v>75.733333333333334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 s="9">
        <f t="shared" si="18"/>
        <v>40474.208333333336</v>
      </c>
      <c r="L614">
        <v>1289800800</v>
      </c>
      <c r="M614" s="9">
        <f t="shared" si="19"/>
        <v>40497.25</v>
      </c>
      <c r="N614" t="b">
        <v>0</v>
      </c>
      <c r="O614" t="b">
        <v>0</v>
      </c>
      <c r="P614" t="s">
        <v>50</v>
      </c>
      <c r="Q614" t="s">
        <v>2036</v>
      </c>
      <c r="R614" t="s">
        <v>2044</v>
      </c>
      <c r="S614" s="4">
        <f>E614/D614</f>
        <v>1.3943548387096774</v>
      </c>
      <c r="T614" s="13">
        <f>E614/G614</f>
        <v>45.026041666666664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 s="9">
        <f t="shared" si="18"/>
        <v>42973.208333333328</v>
      </c>
      <c r="L615">
        <v>1504501200</v>
      </c>
      <c r="M615" s="9">
        <f t="shared" si="19"/>
        <v>42982.208333333328</v>
      </c>
      <c r="N615" t="b">
        <v>0</v>
      </c>
      <c r="O615" t="b">
        <v>0</v>
      </c>
      <c r="P615" t="s">
        <v>33</v>
      </c>
      <c r="Q615" t="s">
        <v>2040</v>
      </c>
      <c r="R615" t="s">
        <v>2041</v>
      </c>
      <c r="S615" s="4">
        <f>E615/D615</f>
        <v>1.74</v>
      </c>
      <c r="T615" s="13">
        <f>E615/G615</f>
        <v>73.615384615384613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 s="9">
        <f t="shared" si="18"/>
        <v>42746.25</v>
      </c>
      <c r="L616">
        <v>1485669600</v>
      </c>
      <c r="M616" s="9">
        <f t="shared" si="19"/>
        <v>42764.25</v>
      </c>
      <c r="N616" t="b">
        <v>0</v>
      </c>
      <c r="O616" t="b">
        <v>0</v>
      </c>
      <c r="P616" t="s">
        <v>33</v>
      </c>
      <c r="Q616" t="s">
        <v>2040</v>
      </c>
      <c r="R616" t="s">
        <v>2041</v>
      </c>
      <c r="S616" s="4">
        <f>E616/D616</f>
        <v>1.5549056603773586</v>
      </c>
      <c r="T616" s="13">
        <f>E616/G616</f>
        <v>56.991701244813278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 s="9">
        <f t="shared" si="18"/>
        <v>42489.208333333328</v>
      </c>
      <c r="L617">
        <v>1462770000</v>
      </c>
      <c r="M617" s="9">
        <f t="shared" si="19"/>
        <v>42499.208333333328</v>
      </c>
      <c r="N617" t="b">
        <v>0</v>
      </c>
      <c r="O617" t="b">
        <v>0</v>
      </c>
      <c r="P617" t="s">
        <v>33</v>
      </c>
      <c r="Q617" t="s">
        <v>2040</v>
      </c>
      <c r="R617" t="s">
        <v>2041</v>
      </c>
      <c r="S617" s="4">
        <f>E617/D617</f>
        <v>1.7044705882352942</v>
      </c>
      <c r="T617" s="13">
        <f>E617/G617</f>
        <v>85.223529411764702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 s="9">
        <f t="shared" si="18"/>
        <v>41537.208333333336</v>
      </c>
      <c r="L618">
        <v>1379739600</v>
      </c>
      <c r="M618" s="9">
        <f t="shared" si="19"/>
        <v>41538.208333333336</v>
      </c>
      <c r="N618" t="b">
        <v>0</v>
      </c>
      <c r="O618" t="b">
        <v>1</v>
      </c>
      <c r="P618" t="s">
        <v>60</v>
      </c>
      <c r="Q618" t="s">
        <v>2036</v>
      </c>
      <c r="R618" t="s">
        <v>2046</v>
      </c>
      <c r="S618" s="4">
        <f>E618/D618</f>
        <v>1.8951562500000001</v>
      </c>
      <c r="T618" s="13">
        <f>E618/G618</f>
        <v>50.962184873949582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 s="9">
        <f t="shared" si="18"/>
        <v>41794.208333333336</v>
      </c>
      <c r="L619">
        <v>1402722000</v>
      </c>
      <c r="M619" s="9">
        <f t="shared" si="19"/>
        <v>41804.208333333336</v>
      </c>
      <c r="N619" t="b">
        <v>0</v>
      </c>
      <c r="O619" t="b">
        <v>0</v>
      </c>
      <c r="P619" t="s">
        <v>33</v>
      </c>
      <c r="Q619" t="s">
        <v>2040</v>
      </c>
      <c r="R619" t="s">
        <v>2041</v>
      </c>
      <c r="S619" s="4">
        <f>E619/D619</f>
        <v>2.4971428571428573</v>
      </c>
      <c r="T619" s="13">
        <f>E619/G619</f>
        <v>63.563636363636363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 s="9">
        <f t="shared" si="18"/>
        <v>41396.208333333336</v>
      </c>
      <c r="L620">
        <v>1369285200</v>
      </c>
      <c r="M620" s="9">
        <f t="shared" si="19"/>
        <v>41417.208333333336</v>
      </c>
      <c r="N620" t="b">
        <v>0</v>
      </c>
      <c r="O620" t="b">
        <v>0</v>
      </c>
      <c r="P620" t="s">
        <v>68</v>
      </c>
      <c r="Q620" t="s">
        <v>2048</v>
      </c>
      <c r="R620" t="s">
        <v>2049</v>
      </c>
      <c r="S620" s="4">
        <f>E620/D620</f>
        <v>0.48860523665659616</v>
      </c>
      <c r="T620" s="13">
        <f>E620/G620</f>
        <v>80.999165275459092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 s="9">
        <f t="shared" si="18"/>
        <v>40669.208333333336</v>
      </c>
      <c r="L621">
        <v>1304744400</v>
      </c>
      <c r="M621" s="9">
        <f t="shared" si="19"/>
        <v>40670.208333333336</v>
      </c>
      <c r="N621" t="b">
        <v>1</v>
      </c>
      <c r="O621" t="b">
        <v>1</v>
      </c>
      <c r="P621" t="s">
        <v>33</v>
      </c>
      <c r="Q621" t="s">
        <v>2040</v>
      </c>
      <c r="R621" t="s">
        <v>2041</v>
      </c>
      <c r="S621" s="4">
        <f>E621/D621</f>
        <v>0.28461970393057684</v>
      </c>
      <c r="T621" s="13">
        <f>E621/G621</f>
        <v>86.044753086419746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 s="9">
        <f t="shared" si="18"/>
        <v>42559.208333333328</v>
      </c>
      <c r="L622">
        <v>1468299600</v>
      </c>
      <c r="M622" s="9">
        <f t="shared" si="19"/>
        <v>42563.208333333328</v>
      </c>
      <c r="N622" t="b">
        <v>0</v>
      </c>
      <c r="O622" t="b">
        <v>0</v>
      </c>
      <c r="P622" t="s">
        <v>122</v>
      </c>
      <c r="Q622" t="s">
        <v>2055</v>
      </c>
      <c r="R622" t="s">
        <v>2056</v>
      </c>
      <c r="S622" s="4">
        <f>E622/D622</f>
        <v>2.6802325581395348</v>
      </c>
      <c r="T622" s="13">
        <f>E622/G622</f>
        <v>90.0390625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 s="9">
        <f t="shared" si="18"/>
        <v>42626.208333333328</v>
      </c>
      <c r="L623">
        <v>1474174800</v>
      </c>
      <c r="M623" s="9">
        <f t="shared" si="19"/>
        <v>42631.208333333328</v>
      </c>
      <c r="N623" t="b">
        <v>0</v>
      </c>
      <c r="O623" t="b">
        <v>0</v>
      </c>
      <c r="P623" t="s">
        <v>33</v>
      </c>
      <c r="Q623" t="s">
        <v>2040</v>
      </c>
      <c r="R623" t="s">
        <v>2041</v>
      </c>
      <c r="S623" s="4">
        <f>E623/D623</f>
        <v>6.1980078125000002</v>
      </c>
      <c r="T623" s="13">
        <f>E623/G623</f>
        <v>74.006063432835816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 s="9">
        <f t="shared" si="18"/>
        <v>43205.208333333328</v>
      </c>
      <c r="L624">
        <v>1526014800</v>
      </c>
      <c r="M624" s="9">
        <f t="shared" si="19"/>
        <v>43231.208333333328</v>
      </c>
      <c r="N624" t="b">
        <v>0</v>
      </c>
      <c r="O624" t="b">
        <v>0</v>
      </c>
      <c r="P624" t="s">
        <v>60</v>
      </c>
      <c r="Q624" t="s">
        <v>2036</v>
      </c>
      <c r="R624" t="s">
        <v>2046</v>
      </c>
      <c r="S624" s="4">
        <f>E624/D624</f>
        <v>3.1301587301587303E-2</v>
      </c>
      <c r="T624" s="13">
        <f>E624/G624</f>
        <v>92.4375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 s="9">
        <f t="shared" si="18"/>
        <v>42201.208333333328</v>
      </c>
      <c r="L625">
        <v>1437454800</v>
      </c>
      <c r="M625" s="9">
        <f t="shared" si="19"/>
        <v>42206.208333333328</v>
      </c>
      <c r="N625" t="b">
        <v>0</v>
      </c>
      <c r="O625" t="b">
        <v>0</v>
      </c>
      <c r="P625" t="s">
        <v>33</v>
      </c>
      <c r="Q625" t="s">
        <v>2040</v>
      </c>
      <c r="R625" t="s">
        <v>2041</v>
      </c>
      <c r="S625" s="4">
        <f>E625/D625</f>
        <v>1.5992152704135738</v>
      </c>
      <c r="T625" s="13">
        <f>E625/G625</f>
        <v>55.999257333828446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 s="9">
        <f t="shared" si="18"/>
        <v>42029.25</v>
      </c>
      <c r="L626">
        <v>1422684000</v>
      </c>
      <c r="M626" s="9">
        <f t="shared" si="19"/>
        <v>42035.25</v>
      </c>
      <c r="N626" t="b">
        <v>0</v>
      </c>
      <c r="O626" t="b">
        <v>0</v>
      </c>
      <c r="P626" t="s">
        <v>122</v>
      </c>
      <c r="Q626" t="s">
        <v>2055</v>
      </c>
      <c r="R626" t="s">
        <v>2056</v>
      </c>
      <c r="S626" s="4">
        <f>E626/D626</f>
        <v>2.793921568627451</v>
      </c>
      <c r="T626" s="13">
        <f>E626/G626</f>
        <v>32.983796296296298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 s="9">
        <f t="shared" si="18"/>
        <v>43857.25</v>
      </c>
      <c r="L627">
        <v>1581314400</v>
      </c>
      <c r="M627" s="9">
        <f t="shared" si="19"/>
        <v>43871.25</v>
      </c>
      <c r="N627" t="b">
        <v>0</v>
      </c>
      <c r="O627" t="b">
        <v>0</v>
      </c>
      <c r="P627" t="s">
        <v>33</v>
      </c>
      <c r="Q627" t="s">
        <v>2040</v>
      </c>
      <c r="R627" t="s">
        <v>2041</v>
      </c>
      <c r="S627" s="4">
        <f>E627/D627</f>
        <v>0.77373333333333338</v>
      </c>
      <c r="T627" s="13">
        <f>E627/G627</f>
        <v>93.596774193548384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 s="9">
        <f t="shared" si="18"/>
        <v>40449.208333333336</v>
      </c>
      <c r="L628">
        <v>1286427600</v>
      </c>
      <c r="M628" s="9">
        <f t="shared" si="19"/>
        <v>40458.208333333336</v>
      </c>
      <c r="N628" t="b">
        <v>0</v>
      </c>
      <c r="O628" t="b">
        <v>1</v>
      </c>
      <c r="P628" t="s">
        <v>33</v>
      </c>
      <c r="Q628" t="s">
        <v>2040</v>
      </c>
      <c r="R628" t="s">
        <v>2041</v>
      </c>
      <c r="S628" s="4">
        <f>E628/D628</f>
        <v>2.0632812500000002</v>
      </c>
      <c r="T628" s="13">
        <f>E628/G628</f>
        <v>69.867724867724874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 s="9">
        <f t="shared" si="18"/>
        <v>40345.208333333336</v>
      </c>
      <c r="L629">
        <v>1278738000</v>
      </c>
      <c r="M629" s="9">
        <f t="shared" si="19"/>
        <v>40369.208333333336</v>
      </c>
      <c r="N629" t="b">
        <v>1</v>
      </c>
      <c r="O629" t="b">
        <v>0</v>
      </c>
      <c r="P629" t="s">
        <v>17</v>
      </c>
      <c r="Q629" t="s">
        <v>2034</v>
      </c>
      <c r="R629" t="s">
        <v>2035</v>
      </c>
      <c r="S629" s="4">
        <f>E629/D629</f>
        <v>6.9424999999999999</v>
      </c>
      <c r="T629" s="13">
        <f>E629/G629</f>
        <v>72.129870129870127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 s="9">
        <f t="shared" si="18"/>
        <v>40455.208333333336</v>
      </c>
      <c r="L630">
        <v>1286427600</v>
      </c>
      <c r="M630" s="9">
        <f t="shared" si="19"/>
        <v>40458.208333333336</v>
      </c>
      <c r="N630" t="b">
        <v>0</v>
      </c>
      <c r="O630" t="b">
        <v>0</v>
      </c>
      <c r="P630" t="s">
        <v>60</v>
      </c>
      <c r="Q630" t="s">
        <v>2036</v>
      </c>
      <c r="R630" t="s">
        <v>2046</v>
      </c>
      <c r="S630" s="4">
        <f>E630/D630</f>
        <v>1.5178947368421052</v>
      </c>
      <c r="T630" s="13">
        <f>E630/G630</f>
        <v>30.041666666666668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 s="9">
        <f t="shared" si="18"/>
        <v>42557.208333333328</v>
      </c>
      <c r="L631">
        <v>1467954000</v>
      </c>
      <c r="M631" s="9">
        <f t="shared" si="19"/>
        <v>42559.208333333328</v>
      </c>
      <c r="N631" t="b">
        <v>0</v>
      </c>
      <c r="O631" t="b">
        <v>1</v>
      </c>
      <c r="P631" t="s">
        <v>33</v>
      </c>
      <c r="Q631" t="s">
        <v>2040</v>
      </c>
      <c r="R631" t="s">
        <v>2041</v>
      </c>
      <c r="S631" s="4">
        <f>E631/D631</f>
        <v>0.64582072176949945</v>
      </c>
      <c r="T631" s="13">
        <f>E631/G631</f>
        <v>73.968000000000004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 s="9">
        <f t="shared" si="18"/>
        <v>43586.208333333328</v>
      </c>
      <c r="L632">
        <v>1557637200</v>
      </c>
      <c r="M632" s="9">
        <f t="shared" si="19"/>
        <v>43597.208333333328</v>
      </c>
      <c r="N632" t="b">
        <v>0</v>
      </c>
      <c r="O632" t="b">
        <v>1</v>
      </c>
      <c r="P632" t="s">
        <v>33</v>
      </c>
      <c r="Q632" t="s">
        <v>2040</v>
      </c>
      <c r="R632" t="s">
        <v>2041</v>
      </c>
      <c r="S632" s="4">
        <f>E632/D632</f>
        <v>0.62873684210526315</v>
      </c>
      <c r="T632" s="13">
        <f>E632/G632</f>
        <v>68.65517241379311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 s="9">
        <f t="shared" si="18"/>
        <v>43550.208333333328</v>
      </c>
      <c r="L633">
        <v>1553922000</v>
      </c>
      <c r="M633" s="9">
        <f t="shared" si="19"/>
        <v>43554.208333333328</v>
      </c>
      <c r="N633" t="b">
        <v>0</v>
      </c>
      <c r="O633" t="b">
        <v>0</v>
      </c>
      <c r="P633" t="s">
        <v>33</v>
      </c>
      <c r="Q633" t="s">
        <v>2040</v>
      </c>
      <c r="R633" t="s">
        <v>2041</v>
      </c>
      <c r="S633" s="4">
        <f>E633/D633</f>
        <v>3.1039864864864866</v>
      </c>
      <c r="T633" s="13">
        <f>E633/G633</f>
        <v>59.992164544564154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 s="9">
        <f t="shared" si="18"/>
        <v>41945.208333333336</v>
      </c>
      <c r="L634">
        <v>1416463200</v>
      </c>
      <c r="M634" s="9">
        <f t="shared" si="19"/>
        <v>41963.25</v>
      </c>
      <c r="N634" t="b">
        <v>0</v>
      </c>
      <c r="O634" t="b">
        <v>0</v>
      </c>
      <c r="P634" t="s">
        <v>33</v>
      </c>
      <c r="Q634" t="s">
        <v>2040</v>
      </c>
      <c r="R634" t="s">
        <v>2041</v>
      </c>
      <c r="S634" s="4">
        <f>E634/D634</f>
        <v>0.42859916782246882</v>
      </c>
      <c r="T634" s="13">
        <f>E634/G634</f>
        <v>111.15827338129496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 s="9">
        <f t="shared" si="18"/>
        <v>42315.25</v>
      </c>
      <c r="L635">
        <v>1447221600</v>
      </c>
      <c r="M635" s="9">
        <f t="shared" si="19"/>
        <v>42319.25</v>
      </c>
      <c r="N635" t="b">
        <v>0</v>
      </c>
      <c r="O635" t="b">
        <v>0</v>
      </c>
      <c r="P635" t="s">
        <v>71</v>
      </c>
      <c r="Q635" t="s">
        <v>2042</v>
      </c>
      <c r="R635" t="s">
        <v>2050</v>
      </c>
      <c r="S635" s="4">
        <f>E635/D635</f>
        <v>0.83119402985074631</v>
      </c>
      <c r="T635" s="13">
        <f>E635/G635</f>
        <v>53.038095238095238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 s="9">
        <f t="shared" si="18"/>
        <v>42819.208333333328</v>
      </c>
      <c r="L636">
        <v>1491627600</v>
      </c>
      <c r="M636" s="9">
        <f t="shared" si="19"/>
        <v>42833.208333333328</v>
      </c>
      <c r="N636" t="b">
        <v>0</v>
      </c>
      <c r="O636" t="b">
        <v>0</v>
      </c>
      <c r="P636" t="s">
        <v>269</v>
      </c>
      <c r="Q636" t="s">
        <v>2042</v>
      </c>
      <c r="R636" t="s">
        <v>2061</v>
      </c>
      <c r="S636" s="4">
        <f>E636/D636</f>
        <v>0.78531302876480547</v>
      </c>
      <c r="T636" s="13">
        <f>E636/G636</f>
        <v>55.985524728588658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 s="9">
        <f t="shared" si="18"/>
        <v>41314.25</v>
      </c>
      <c r="L637">
        <v>1363150800</v>
      </c>
      <c r="M637" s="9">
        <f t="shared" si="19"/>
        <v>41346.208333333336</v>
      </c>
      <c r="N637" t="b">
        <v>0</v>
      </c>
      <c r="O637" t="b">
        <v>0</v>
      </c>
      <c r="P637" t="s">
        <v>269</v>
      </c>
      <c r="Q637" t="s">
        <v>2042</v>
      </c>
      <c r="R637" t="s">
        <v>2061</v>
      </c>
      <c r="S637" s="4">
        <f>E637/D637</f>
        <v>1.1409352517985611</v>
      </c>
      <c r="T637" s="13">
        <f>E637/G637</f>
        <v>69.986760812003524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 s="9">
        <f t="shared" si="18"/>
        <v>40926.25</v>
      </c>
      <c r="L638">
        <v>1330754400</v>
      </c>
      <c r="M638" s="9">
        <f t="shared" si="19"/>
        <v>40971.25</v>
      </c>
      <c r="N638" t="b">
        <v>0</v>
      </c>
      <c r="O638" t="b">
        <v>1</v>
      </c>
      <c r="P638" t="s">
        <v>71</v>
      </c>
      <c r="Q638" t="s">
        <v>2042</v>
      </c>
      <c r="R638" t="s">
        <v>2050</v>
      </c>
      <c r="S638" s="4">
        <f>E638/D638</f>
        <v>0.64537683358624176</v>
      </c>
      <c r="T638" s="13">
        <f>E638/G638</f>
        <v>48.998079877112133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 s="9">
        <f t="shared" si="18"/>
        <v>42688.25</v>
      </c>
      <c r="L639">
        <v>1479794400</v>
      </c>
      <c r="M639" s="9">
        <f t="shared" si="19"/>
        <v>42696.25</v>
      </c>
      <c r="N639" t="b">
        <v>0</v>
      </c>
      <c r="O639" t="b">
        <v>0</v>
      </c>
      <c r="P639" t="s">
        <v>33</v>
      </c>
      <c r="Q639" t="s">
        <v>2040</v>
      </c>
      <c r="R639" t="s">
        <v>2041</v>
      </c>
      <c r="S639" s="4">
        <f>E639/D639</f>
        <v>0.79411764705882348</v>
      </c>
      <c r="T639" s="13">
        <f>E639/G639</f>
        <v>103.84615384615384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 s="9">
        <f t="shared" si="18"/>
        <v>40386.208333333336</v>
      </c>
      <c r="L640">
        <v>1281243600</v>
      </c>
      <c r="M640" s="9">
        <f t="shared" si="19"/>
        <v>40398.208333333336</v>
      </c>
      <c r="N640" t="b">
        <v>0</v>
      </c>
      <c r="O640" t="b">
        <v>1</v>
      </c>
      <c r="P640" t="s">
        <v>33</v>
      </c>
      <c r="Q640" t="s">
        <v>2040</v>
      </c>
      <c r="R640" t="s">
        <v>2041</v>
      </c>
      <c r="S640" s="4">
        <f>E640/D640</f>
        <v>0.11419117647058824</v>
      </c>
      <c r="T640" s="13">
        <f>E640/G640</f>
        <v>99.127659574468083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 s="9">
        <f t="shared" si="18"/>
        <v>43309.208333333328</v>
      </c>
      <c r="L641">
        <v>1532754000</v>
      </c>
      <c r="M641" s="9">
        <f t="shared" si="19"/>
        <v>43309.208333333328</v>
      </c>
      <c r="N641" t="b">
        <v>0</v>
      </c>
      <c r="O641" t="b">
        <v>1</v>
      </c>
      <c r="P641" t="s">
        <v>53</v>
      </c>
      <c r="Q641" t="s">
        <v>2042</v>
      </c>
      <c r="R641" t="s">
        <v>2045</v>
      </c>
      <c r="S641" s="4">
        <f>E641/D641</f>
        <v>0.56186046511627907</v>
      </c>
      <c r="T641" s="13">
        <f>E641/G641</f>
        <v>107.37777777777778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 s="9">
        <f t="shared" si="18"/>
        <v>42387.25</v>
      </c>
      <c r="L642">
        <v>1453356000</v>
      </c>
      <c r="M642" s="9">
        <f t="shared" si="19"/>
        <v>42390.25</v>
      </c>
      <c r="N642" t="b">
        <v>0</v>
      </c>
      <c r="O642" t="b">
        <v>0</v>
      </c>
      <c r="P642" t="s">
        <v>33</v>
      </c>
      <c r="Q642" t="s">
        <v>2040</v>
      </c>
      <c r="R642" t="s">
        <v>2041</v>
      </c>
      <c r="S642" s="4">
        <f>E642/D642</f>
        <v>0.16501669449081802</v>
      </c>
      <c r="T642" s="13">
        <f>E642/G642</f>
        <v>76.922178988326849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 s="9">
        <f t="shared" ref="K643:K706" si="20">(((J643/60)/60)/24)+DATE(1970,1,1)</f>
        <v>42786.25</v>
      </c>
      <c r="L643">
        <v>1489986000</v>
      </c>
      <c r="M643" s="9">
        <f t="shared" ref="M643:M706" si="21">(((L643/60)/60)/24)+DATE(1970,1,1)</f>
        <v>42814.208333333328</v>
      </c>
      <c r="N643" t="b">
        <v>0</v>
      </c>
      <c r="O643" t="b">
        <v>0</v>
      </c>
      <c r="P643" t="s">
        <v>33</v>
      </c>
      <c r="Q643" t="s">
        <v>2040</v>
      </c>
      <c r="R643" t="s">
        <v>2041</v>
      </c>
      <c r="S643" s="4">
        <f>E643/D643</f>
        <v>1.1996808510638297</v>
      </c>
      <c r="T643" s="13">
        <f>E643/G643</f>
        <v>58.128865979381445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 s="9">
        <f t="shared" si="20"/>
        <v>43451.25</v>
      </c>
      <c r="L644">
        <v>1545804000</v>
      </c>
      <c r="M644" s="9">
        <f t="shared" si="21"/>
        <v>43460.25</v>
      </c>
      <c r="N644" t="b">
        <v>0</v>
      </c>
      <c r="O644" t="b">
        <v>0</v>
      </c>
      <c r="P644" t="s">
        <v>65</v>
      </c>
      <c r="Q644" t="s">
        <v>2038</v>
      </c>
      <c r="R644" t="s">
        <v>2047</v>
      </c>
      <c r="S644" s="4">
        <f>E644/D644</f>
        <v>1.4545652173913044</v>
      </c>
      <c r="T644" s="13">
        <f>E644/G644</f>
        <v>103.73643410852713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 s="9">
        <f t="shared" si="20"/>
        <v>42795.25</v>
      </c>
      <c r="L645">
        <v>1489899600</v>
      </c>
      <c r="M645" s="9">
        <f t="shared" si="21"/>
        <v>42813.208333333328</v>
      </c>
      <c r="N645" t="b">
        <v>0</v>
      </c>
      <c r="O645" t="b">
        <v>0</v>
      </c>
      <c r="P645" t="s">
        <v>33</v>
      </c>
      <c r="Q645" t="s">
        <v>2040</v>
      </c>
      <c r="R645" t="s">
        <v>2041</v>
      </c>
      <c r="S645" s="4">
        <f>E645/D645</f>
        <v>2.2138255033557046</v>
      </c>
      <c r="T645" s="13">
        <f>E645/G645</f>
        <v>87.962666666666664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 s="9">
        <f t="shared" si="20"/>
        <v>43452.25</v>
      </c>
      <c r="L646">
        <v>1546495200</v>
      </c>
      <c r="M646" s="9">
        <f t="shared" si="21"/>
        <v>43468.25</v>
      </c>
      <c r="N646" t="b">
        <v>0</v>
      </c>
      <c r="O646" t="b">
        <v>0</v>
      </c>
      <c r="P646" t="s">
        <v>33</v>
      </c>
      <c r="Q646" t="s">
        <v>2040</v>
      </c>
      <c r="R646" t="s">
        <v>2041</v>
      </c>
      <c r="S646" s="4">
        <f>E646/D646</f>
        <v>0.48396694214876035</v>
      </c>
      <c r="T646" s="13">
        <f>E646/G646</f>
        <v>28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 s="9">
        <f t="shared" si="20"/>
        <v>43369.208333333328</v>
      </c>
      <c r="L647">
        <v>1539752400</v>
      </c>
      <c r="M647" s="9">
        <f t="shared" si="21"/>
        <v>43390.208333333328</v>
      </c>
      <c r="N647" t="b">
        <v>0</v>
      </c>
      <c r="O647" t="b">
        <v>1</v>
      </c>
      <c r="P647" t="s">
        <v>23</v>
      </c>
      <c r="Q647" t="s">
        <v>2036</v>
      </c>
      <c r="R647" t="s">
        <v>2037</v>
      </c>
      <c r="S647" s="4">
        <f>E647/D647</f>
        <v>0.92911504424778757</v>
      </c>
      <c r="T647" s="13">
        <f>E647/G647</f>
        <v>37.999361294443261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 s="9">
        <f t="shared" si="20"/>
        <v>41346.208333333336</v>
      </c>
      <c r="L648">
        <v>1364101200</v>
      </c>
      <c r="M648" s="9">
        <f t="shared" si="21"/>
        <v>41357.208333333336</v>
      </c>
      <c r="N648" t="b">
        <v>0</v>
      </c>
      <c r="O648" t="b">
        <v>0</v>
      </c>
      <c r="P648" t="s">
        <v>89</v>
      </c>
      <c r="Q648" t="s">
        <v>2051</v>
      </c>
      <c r="R648" t="s">
        <v>2052</v>
      </c>
      <c r="S648" s="4">
        <f>E648/D648</f>
        <v>0.88599797365754818</v>
      </c>
      <c r="T648" s="13">
        <f>E648/G648</f>
        <v>29.999313893653515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 s="9">
        <f t="shared" si="20"/>
        <v>43199.208333333328</v>
      </c>
      <c r="L649">
        <v>1525323600</v>
      </c>
      <c r="M649" s="9">
        <f t="shared" si="21"/>
        <v>43223.208333333328</v>
      </c>
      <c r="N649" t="b">
        <v>0</v>
      </c>
      <c r="O649" t="b">
        <v>0</v>
      </c>
      <c r="P649" t="s">
        <v>206</v>
      </c>
      <c r="Q649" t="s">
        <v>2048</v>
      </c>
      <c r="R649" t="s">
        <v>2060</v>
      </c>
      <c r="S649" s="4">
        <f>E649/D649</f>
        <v>0.41399999999999998</v>
      </c>
      <c r="T649" s="13">
        <f>E649/G649</f>
        <v>103.5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 s="9">
        <f t="shared" si="20"/>
        <v>42922.208333333328</v>
      </c>
      <c r="L650">
        <v>1500872400</v>
      </c>
      <c r="M650" s="9">
        <f t="shared" si="21"/>
        <v>42940.208333333328</v>
      </c>
      <c r="N650" t="b">
        <v>1</v>
      </c>
      <c r="O650" t="b">
        <v>0</v>
      </c>
      <c r="P650" t="s">
        <v>17</v>
      </c>
      <c r="Q650" t="s">
        <v>2034</v>
      </c>
      <c r="R650" t="s">
        <v>2035</v>
      </c>
      <c r="S650" s="4">
        <f>E650/D650</f>
        <v>0.63056795131845844</v>
      </c>
      <c r="T650" s="13">
        <f>E650/G650</f>
        <v>85.994467496542185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 s="9">
        <f t="shared" si="20"/>
        <v>40471.208333333336</v>
      </c>
      <c r="L651">
        <v>1288501200</v>
      </c>
      <c r="M651" s="9">
        <f t="shared" si="21"/>
        <v>40482.208333333336</v>
      </c>
      <c r="N651" t="b">
        <v>1</v>
      </c>
      <c r="O651" t="b">
        <v>1</v>
      </c>
      <c r="P651" t="s">
        <v>33</v>
      </c>
      <c r="Q651" t="s">
        <v>2040</v>
      </c>
      <c r="R651" t="s">
        <v>2041</v>
      </c>
      <c r="S651" s="4">
        <f>E651/D651</f>
        <v>0.48482333607230893</v>
      </c>
      <c r="T651" s="13">
        <f>E651/G651</f>
        <v>98.011627906976742</v>
      </c>
    </row>
    <row r="652" spans="1:20" x14ac:dyDescent="0.25">
      <c r="A652">
        <v>650</v>
      </c>
      <c r="B652" t="s">
        <v>1342</v>
      </c>
      <c r="C652" s="3" t="s">
        <v>1343</v>
      </c>
      <c r="D652" s="15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 s="9">
        <f t="shared" si="20"/>
        <v>41828.208333333336</v>
      </c>
      <c r="L652">
        <v>1407128400</v>
      </c>
      <c r="M652" s="9">
        <f t="shared" si="21"/>
        <v>41855.208333333336</v>
      </c>
      <c r="N652" t="b">
        <v>0</v>
      </c>
      <c r="O652" t="b">
        <v>0</v>
      </c>
      <c r="P652" t="s">
        <v>159</v>
      </c>
      <c r="Q652" t="s">
        <v>2036</v>
      </c>
      <c r="R652" t="s">
        <v>2059</v>
      </c>
      <c r="S652" s="4">
        <f>E652/D652</f>
        <v>0.02</v>
      </c>
      <c r="T652" s="13">
        <f>E652/G652</f>
        <v>2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 s="9">
        <f t="shared" si="20"/>
        <v>41692.25</v>
      </c>
      <c r="L653">
        <v>1394344800</v>
      </c>
      <c r="M653" s="9">
        <f t="shared" si="21"/>
        <v>41707.25</v>
      </c>
      <c r="N653" t="b">
        <v>0</v>
      </c>
      <c r="O653" t="b">
        <v>0</v>
      </c>
      <c r="P653" t="s">
        <v>100</v>
      </c>
      <c r="Q653" t="s">
        <v>2042</v>
      </c>
      <c r="R653" t="s">
        <v>2053</v>
      </c>
      <c r="S653" s="4">
        <f>E653/D653</f>
        <v>0.88479410269445857</v>
      </c>
      <c r="T653" s="13">
        <f>E653/G653</f>
        <v>44.994570837642193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 s="9">
        <f t="shared" si="20"/>
        <v>42587.208333333328</v>
      </c>
      <c r="L654">
        <v>1474088400</v>
      </c>
      <c r="M654" s="9">
        <f t="shared" si="21"/>
        <v>42630.208333333328</v>
      </c>
      <c r="N654" t="b">
        <v>0</v>
      </c>
      <c r="O654" t="b">
        <v>0</v>
      </c>
      <c r="P654" t="s">
        <v>28</v>
      </c>
      <c r="Q654" t="s">
        <v>2038</v>
      </c>
      <c r="R654" t="s">
        <v>2039</v>
      </c>
      <c r="S654" s="4">
        <f>E654/D654</f>
        <v>1.2684</v>
      </c>
      <c r="T654" s="13">
        <f>E654/G654</f>
        <v>31.012224938875306</v>
      </c>
    </row>
    <row r="655" spans="1:20" x14ac:dyDescent="0.25">
      <c r="A655">
        <v>653</v>
      </c>
      <c r="B655" t="s">
        <v>1348</v>
      </c>
      <c r="C655" s="3" t="s">
        <v>1349</v>
      </c>
      <c r="D655" s="1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 s="9">
        <f t="shared" si="20"/>
        <v>42468.208333333328</v>
      </c>
      <c r="L655">
        <v>1460264400</v>
      </c>
      <c r="M655" s="9">
        <f t="shared" si="21"/>
        <v>42470.208333333328</v>
      </c>
      <c r="N655" t="b">
        <v>0</v>
      </c>
      <c r="O655" t="b">
        <v>0</v>
      </c>
      <c r="P655" t="s">
        <v>28</v>
      </c>
      <c r="Q655" t="s">
        <v>2038</v>
      </c>
      <c r="R655" t="s">
        <v>2039</v>
      </c>
      <c r="S655" s="4">
        <f>E655/D655</f>
        <v>23.388333333333332</v>
      </c>
      <c r="T655" s="13">
        <f>E655/G655</f>
        <v>59.970085470085472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 s="9">
        <f t="shared" si="20"/>
        <v>42240.208333333328</v>
      </c>
      <c r="L656">
        <v>1440824400</v>
      </c>
      <c r="M656" s="9">
        <f t="shared" si="21"/>
        <v>42245.208333333328</v>
      </c>
      <c r="N656" t="b">
        <v>0</v>
      </c>
      <c r="O656" t="b">
        <v>0</v>
      </c>
      <c r="P656" t="s">
        <v>148</v>
      </c>
      <c r="Q656" t="s">
        <v>2036</v>
      </c>
      <c r="R656" t="s">
        <v>2058</v>
      </c>
      <c r="S656" s="4">
        <f>E656/D656</f>
        <v>5.0838857142857146</v>
      </c>
      <c r="T656" s="13">
        <f>E656/G656</f>
        <v>58.9973474801061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 s="9">
        <f t="shared" si="20"/>
        <v>42796.25</v>
      </c>
      <c r="L657">
        <v>1489554000</v>
      </c>
      <c r="M657" s="9">
        <f t="shared" si="21"/>
        <v>42809.208333333328</v>
      </c>
      <c r="N657" t="b">
        <v>1</v>
      </c>
      <c r="O657" t="b">
        <v>0</v>
      </c>
      <c r="P657" t="s">
        <v>122</v>
      </c>
      <c r="Q657" t="s">
        <v>2055</v>
      </c>
      <c r="R657" t="s">
        <v>2056</v>
      </c>
      <c r="S657" s="4">
        <f>E657/D657</f>
        <v>1.9147826086956521</v>
      </c>
      <c r="T657" s="13">
        <f>E657/G657</f>
        <v>50.045454545454547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 s="9">
        <f t="shared" si="20"/>
        <v>43097.25</v>
      </c>
      <c r="L658">
        <v>1514872800</v>
      </c>
      <c r="M658" s="9">
        <f t="shared" si="21"/>
        <v>43102.25</v>
      </c>
      <c r="N658" t="b">
        <v>0</v>
      </c>
      <c r="O658" t="b">
        <v>0</v>
      </c>
      <c r="P658" t="s">
        <v>17</v>
      </c>
      <c r="Q658" t="s">
        <v>2034</v>
      </c>
      <c r="R658" t="s">
        <v>2035</v>
      </c>
      <c r="S658" s="4">
        <f>E658/D658</f>
        <v>0.42127533783783783</v>
      </c>
      <c r="T658" s="13">
        <f>E658/G658</f>
        <v>98.966269841269835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 s="9">
        <f t="shared" si="20"/>
        <v>43096.25</v>
      </c>
      <c r="L659">
        <v>1515736800</v>
      </c>
      <c r="M659" s="9">
        <f t="shared" si="21"/>
        <v>43112.25</v>
      </c>
      <c r="N659" t="b">
        <v>0</v>
      </c>
      <c r="O659" t="b">
        <v>0</v>
      </c>
      <c r="P659" t="s">
        <v>474</v>
      </c>
      <c r="Q659" t="s">
        <v>2042</v>
      </c>
      <c r="R659" t="s">
        <v>2064</v>
      </c>
      <c r="S659" s="4">
        <f>E659/D659</f>
        <v>8.2400000000000001E-2</v>
      </c>
      <c r="T659" s="13">
        <f>E659/G659</f>
        <v>58.857142857142854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 s="9">
        <f t="shared" si="20"/>
        <v>42246.208333333328</v>
      </c>
      <c r="L660">
        <v>1442898000</v>
      </c>
      <c r="M660" s="9">
        <f t="shared" si="21"/>
        <v>42269.208333333328</v>
      </c>
      <c r="N660" t="b">
        <v>0</v>
      </c>
      <c r="O660" t="b">
        <v>0</v>
      </c>
      <c r="P660" t="s">
        <v>23</v>
      </c>
      <c r="Q660" t="s">
        <v>2036</v>
      </c>
      <c r="R660" t="s">
        <v>2037</v>
      </c>
      <c r="S660" s="4">
        <f>E660/D660</f>
        <v>0.60064638783269964</v>
      </c>
      <c r="T660" s="13">
        <f>E660/G660</f>
        <v>81.010256410256417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 s="9">
        <f t="shared" si="20"/>
        <v>40570.25</v>
      </c>
      <c r="L661">
        <v>1296194400</v>
      </c>
      <c r="M661" s="9">
        <f t="shared" si="21"/>
        <v>40571.25</v>
      </c>
      <c r="N661" t="b">
        <v>0</v>
      </c>
      <c r="O661" t="b">
        <v>0</v>
      </c>
      <c r="P661" t="s">
        <v>42</v>
      </c>
      <c r="Q661" t="s">
        <v>2042</v>
      </c>
      <c r="R661" t="s">
        <v>2043</v>
      </c>
      <c r="S661" s="4">
        <f>E661/D661</f>
        <v>0.47232808616404309</v>
      </c>
      <c r="T661" s="13">
        <f>E661/G661</f>
        <v>76.013333333333335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 s="9">
        <f t="shared" si="20"/>
        <v>42237.208333333328</v>
      </c>
      <c r="L662">
        <v>1440910800</v>
      </c>
      <c r="M662" s="9">
        <f t="shared" si="21"/>
        <v>42246.208333333328</v>
      </c>
      <c r="N662" t="b">
        <v>1</v>
      </c>
      <c r="O662" t="b">
        <v>0</v>
      </c>
      <c r="P662" t="s">
        <v>33</v>
      </c>
      <c r="Q662" t="s">
        <v>2040</v>
      </c>
      <c r="R662" t="s">
        <v>2041</v>
      </c>
      <c r="S662" s="4">
        <f>E662/D662</f>
        <v>0.81736263736263737</v>
      </c>
      <c r="T662" s="13">
        <f>E662/G662</f>
        <v>96.597402597402592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 s="9">
        <f t="shared" si="20"/>
        <v>40996.208333333336</v>
      </c>
      <c r="L663">
        <v>1335502800</v>
      </c>
      <c r="M663" s="9">
        <f t="shared" si="21"/>
        <v>41026.208333333336</v>
      </c>
      <c r="N663" t="b">
        <v>0</v>
      </c>
      <c r="O663" t="b">
        <v>0</v>
      </c>
      <c r="P663" t="s">
        <v>159</v>
      </c>
      <c r="Q663" t="s">
        <v>2036</v>
      </c>
      <c r="R663" t="s">
        <v>2059</v>
      </c>
      <c r="S663" s="4">
        <f>E663/D663</f>
        <v>0.54187265917603</v>
      </c>
      <c r="T663" s="13">
        <f>E663/G663</f>
        <v>76.957446808510639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 s="9">
        <f t="shared" si="20"/>
        <v>43443.25</v>
      </c>
      <c r="L664">
        <v>1544680800</v>
      </c>
      <c r="M664" s="9">
        <f t="shared" si="21"/>
        <v>43447.25</v>
      </c>
      <c r="N664" t="b">
        <v>0</v>
      </c>
      <c r="O664" t="b">
        <v>0</v>
      </c>
      <c r="P664" t="s">
        <v>33</v>
      </c>
      <c r="Q664" t="s">
        <v>2040</v>
      </c>
      <c r="R664" t="s">
        <v>2041</v>
      </c>
      <c r="S664" s="4">
        <f>E664/D664</f>
        <v>0.97868131868131869</v>
      </c>
      <c r="T664" s="13">
        <f>E664/G664</f>
        <v>67.984732824427482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 s="9">
        <f t="shared" si="20"/>
        <v>40458.208333333336</v>
      </c>
      <c r="L665">
        <v>1288414800</v>
      </c>
      <c r="M665" s="9">
        <f t="shared" si="21"/>
        <v>40481.208333333336</v>
      </c>
      <c r="N665" t="b">
        <v>0</v>
      </c>
      <c r="O665" t="b">
        <v>0</v>
      </c>
      <c r="P665" t="s">
        <v>33</v>
      </c>
      <c r="Q665" t="s">
        <v>2040</v>
      </c>
      <c r="R665" t="s">
        <v>2041</v>
      </c>
      <c r="S665" s="4">
        <f>E665/D665</f>
        <v>0.77239999999999998</v>
      </c>
      <c r="T665" s="13">
        <f>E665/G665</f>
        <v>88.781609195402297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 s="9">
        <f t="shared" si="20"/>
        <v>40959.25</v>
      </c>
      <c r="L666">
        <v>1330581600</v>
      </c>
      <c r="M666" s="9">
        <f t="shared" si="21"/>
        <v>40969.25</v>
      </c>
      <c r="N666" t="b">
        <v>0</v>
      </c>
      <c r="O666" t="b">
        <v>0</v>
      </c>
      <c r="P666" t="s">
        <v>159</v>
      </c>
      <c r="Q666" t="s">
        <v>2036</v>
      </c>
      <c r="R666" t="s">
        <v>2059</v>
      </c>
      <c r="S666" s="4">
        <f>E666/D666</f>
        <v>0.33464735516372796</v>
      </c>
      <c r="T666" s="13">
        <f>E666/G666</f>
        <v>24.99623706491063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 s="9">
        <f t="shared" si="20"/>
        <v>40733.208333333336</v>
      </c>
      <c r="L667">
        <v>1311397200</v>
      </c>
      <c r="M667" s="9">
        <f t="shared" si="21"/>
        <v>40747.208333333336</v>
      </c>
      <c r="N667" t="b">
        <v>0</v>
      </c>
      <c r="O667" t="b">
        <v>1</v>
      </c>
      <c r="P667" t="s">
        <v>42</v>
      </c>
      <c r="Q667" t="s">
        <v>2042</v>
      </c>
      <c r="R667" t="s">
        <v>2043</v>
      </c>
      <c r="S667" s="4">
        <f>E667/D667</f>
        <v>2.3958823529411766</v>
      </c>
      <c r="T667" s="13">
        <f>E667/G667</f>
        <v>44.922794117647058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 s="9">
        <f t="shared" si="20"/>
        <v>41516.208333333336</v>
      </c>
      <c r="L668">
        <v>1378357200</v>
      </c>
      <c r="M668" s="9">
        <f t="shared" si="21"/>
        <v>41522.208333333336</v>
      </c>
      <c r="N668" t="b">
        <v>0</v>
      </c>
      <c r="O668" t="b">
        <v>1</v>
      </c>
      <c r="P668" t="s">
        <v>33</v>
      </c>
      <c r="Q668" t="s">
        <v>2040</v>
      </c>
      <c r="R668" t="s">
        <v>2041</v>
      </c>
      <c r="S668" s="4">
        <f>E668/D668</f>
        <v>0.64032258064516134</v>
      </c>
      <c r="T668" s="13">
        <f>E668/G668</f>
        <v>79.400000000000006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 s="9">
        <f t="shared" si="20"/>
        <v>41892.208333333336</v>
      </c>
      <c r="L669">
        <v>1411102800</v>
      </c>
      <c r="M669" s="9">
        <f t="shared" si="21"/>
        <v>41901.208333333336</v>
      </c>
      <c r="N669" t="b">
        <v>0</v>
      </c>
      <c r="O669" t="b">
        <v>0</v>
      </c>
      <c r="P669" t="s">
        <v>1029</v>
      </c>
      <c r="Q669" t="s">
        <v>2065</v>
      </c>
      <c r="R669" t="s">
        <v>2066</v>
      </c>
      <c r="S669" s="4">
        <f>E669/D669</f>
        <v>1.7615942028985507</v>
      </c>
      <c r="T669" s="13">
        <f>E669/G669</f>
        <v>29.009546539379475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 s="9">
        <f t="shared" si="20"/>
        <v>41122.208333333336</v>
      </c>
      <c r="L670">
        <v>1344834000</v>
      </c>
      <c r="M670" s="9">
        <f t="shared" si="21"/>
        <v>41134.208333333336</v>
      </c>
      <c r="N670" t="b">
        <v>0</v>
      </c>
      <c r="O670" t="b">
        <v>0</v>
      </c>
      <c r="P670" t="s">
        <v>33</v>
      </c>
      <c r="Q670" t="s">
        <v>2040</v>
      </c>
      <c r="R670" t="s">
        <v>2041</v>
      </c>
      <c r="S670" s="4">
        <f>E670/D670</f>
        <v>0.20338181818181819</v>
      </c>
      <c r="T670" s="13">
        <f>E670/G670</f>
        <v>73.59210526315789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 s="9">
        <f t="shared" si="20"/>
        <v>42912.208333333328</v>
      </c>
      <c r="L671">
        <v>1499230800</v>
      </c>
      <c r="M671" s="9">
        <f t="shared" si="21"/>
        <v>42921.208333333328</v>
      </c>
      <c r="N671" t="b">
        <v>0</v>
      </c>
      <c r="O671" t="b">
        <v>0</v>
      </c>
      <c r="P671" t="s">
        <v>33</v>
      </c>
      <c r="Q671" t="s">
        <v>2040</v>
      </c>
      <c r="R671" t="s">
        <v>2041</v>
      </c>
      <c r="S671" s="4">
        <f>E671/D671</f>
        <v>3.5864754098360656</v>
      </c>
      <c r="T671" s="13">
        <f>E671/G671</f>
        <v>107.97038864898211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 s="9">
        <f t="shared" si="20"/>
        <v>42425.25</v>
      </c>
      <c r="L672">
        <v>1457416800</v>
      </c>
      <c r="M672" s="9">
        <f t="shared" si="21"/>
        <v>42437.25</v>
      </c>
      <c r="N672" t="b">
        <v>0</v>
      </c>
      <c r="O672" t="b">
        <v>0</v>
      </c>
      <c r="P672" t="s">
        <v>60</v>
      </c>
      <c r="Q672" t="s">
        <v>2036</v>
      </c>
      <c r="R672" t="s">
        <v>2046</v>
      </c>
      <c r="S672" s="4">
        <f>E672/D672</f>
        <v>4.6885802469135802</v>
      </c>
      <c r="T672" s="13">
        <f>E672/G672</f>
        <v>68.987284287011803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 s="9">
        <f t="shared" si="20"/>
        <v>40390.208333333336</v>
      </c>
      <c r="L673">
        <v>1280898000</v>
      </c>
      <c r="M673" s="9">
        <f t="shared" si="21"/>
        <v>40394.208333333336</v>
      </c>
      <c r="N673" t="b">
        <v>0</v>
      </c>
      <c r="O673" t="b">
        <v>1</v>
      </c>
      <c r="P673" t="s">
        <v>33</v>
      </c>
      <c r="Q673" t="s">
        <v>2040</v>
      </c>
      <c r="R673" t="s">
        <v>2041</v>
      </c>
      <c r="S673" s="4">
        <f>E673/D673</f>
        <v>1.220563524590164</v>
      </c>
      <c r="T673" s="13">
        <f>E673/G673</f>
        <v>111.02236719478098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 s="9">
        <f t="shared" si="20"/>
        <v>43180.208333333328</v>
      </c>
      <c r="L674">
        <v>1522472400</v>
      </c>
      <c r="M674" s="9">
        <f t="shared" si="21"/>
        <v>43190.208333333328</v>
      </c>
      <c r="N674" t="b">
        <v>0</v>
      </c>
      <c r="O674" t="b">
        <v>0</v>
      </c>
      <c r="P674" t="s">
        <v>33</v>
      </c>
      <c r="Q674" t="s">
        <v>2040</v>
      </c>
      <c r="R674" t="s">
        <v>2041</v>
      </c>
      <c r="S674" s="4">
        <f>E674/D674</f>
        <v>0.55931783729156137</v>
      </c>
      <c r="T674" s="13">
        <f>E674/G674</f>
        <v>24.997515808491418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 s="9">
        <f t="shared" si="20"/>
        <v>42475.208333333328</v>
      </c>
      <c r="L675">
        <v>1462510800</v>
      </c>
      <c r="M675" s="9">
        <f t="shared" si="21"/>
        <v>42496.208333333328</v>
      </c>
      <c r="N675" t="b">
        <v>0</v>
      </c>
      <c r="O675" t="b">
        <v>0</v>
      </c>
      <c r="P675" t="s">
        <v>60</v>
      </c>
      <c r="Q675" t="s">
        <v>2036</v>
      </c>
      <c r="R675" t="s">
        <v>2046</v>
      </c>
      <c r="S675" s="4">
        <f>E675/D675</f>
        <v>0.43660714285714286</v>
      </c>
      <c r="T675" s="13">
        <f>E675/G675</f>
        <v>42.155172413793103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 s="9">
        <f t="shared" si="20"/>
        <v>40774.208333333336</v>
      </c>
      <c r="L676">
        <v>1317790800</v>
      </c>
      <c r="M676" s="9">
        <f t="shared" si="21"/>
        <v>40821.208333333336</v>
      </c>
      <c r="N676" t="b">
        <v>0</v>
      </c>
      <c r="O676" t="b">
        <v>0</v>
      </c>
      <c r="P676" t="s">
        <v>122</v>
      </c>
      <c r="Q676" t="s">
        <v>2055</v>
      </c>
      <c r="R676" t="s">
        <v>2056</v>
      </c>
      <c r="S676" s="4">
        <f>E676/D676</f>
        <v>0.33538371411833628</v>
      </c>
      <c r="T676" s="13">
        <f>E676/G676</f>
        <v>47.003284072249592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 s="9">
        <f t="shared" si="20"/>
        <v>43719.208333333328</v>
      </c>
      <c r="L677">
        <v>1568782800</v>
      </c>
      <c r="M677" s="9">
        <f t="shared" si="21"/>
        <v>43726.208333333328</v>
      </c>
      <c r="N677" t="b">
        <v>0</v>
      </c>
      <c r="O677" t="b">
        <v>0</v>
      </c>
      <c r="P677" t="s">
        <v>1029</v>
      </c>
      <c r="Q677" t="s">
        <v>2065</v>
      </c>
      <c r="R677" t="s">
        <v>2066</v>
      </c>
      <c r="S677" s="4">
        <f>E677/D677</f>
        <v>1.2297938144329896</v>
      </c>
      <c r="T677" s="13">
        <f>E677/G677</f>
        <v>36.0392749244713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 s="9">
        <f t="shared" si="20"/>
        <v>41178.208333333336</v>
      </c>
      <c r="L678">
        <v>1349413200</v>
      </c>
      <c r="M678" s="9">
        <f t="shared" si="21"/>
        <v>41187.208333333336</v>
      </c>
      <c r="N678" t="b">
        <v>0</v>
      </c>
      <c r="O678" t="b">
        <v>0</v>
      </c>
      <c r="P678" t="s">
        <v>122</v>
      </c>
      <c r="Q678" t="s">
        <v>2055</v>
      </c>
      <c r="R678" t="s">
        <v>2056</v>
      </c>
      <c r="S678" s="4">
        <f>E678/D678</f>
        <v>1.8974959871589085</v>
      </c>
      <c r="T678" s="13">
        <f>E678/G678</f>
        <v>101.03760683760684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 s="9">
        <f t="shared" si="20"/>
        <v>42561.208333333328</v>
      </c>
      <c r="L679">
        <v>1472446800</v>
      </c>
      <c r="M679" s="9">
        <f t="shared" si="21"/>
        <v>42611.208333333328</v>
      </c>
      <c r="N679" t="b">
        <v>0</v>
      </c>
      <c r="O679" t="b">
        <v>0</v>
      </c>
      <c r="P679" t="s">
        <v>119</v>
      </c>
      <c r="Q679" t="s">
        <v>2048</v>
      </c>
      <c r="R679" t="s">
        <v>2054</v>
      </c>
      <c r="S679" s="4">
        <f>E679/D679</f>
        <v>0.83622641509433959</v>
      </c>
      <c r="T679" s="13">
        <f>E679/G679</f>
        <v>39.927927927927925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 s="9">
        <f t="shared" si="20"/>
        <v>43484.25</v>
      </c>
      <c r="L680">
        <v>1548050400</v>
      </c>
      <c r="M680" s="9">
        <f t="shared" si="21"/>
        <v>43486.25</v>
      </c>
      <c r="N680" t="b">
        <v>0</v>
      </c>
      <c r="O680" t="b">
        <v>0</v>
      </c>
      <c r="P680" t="s">
        <v>53</v>
      </c>
      <c r="Q680" t="s">
        <v>2042</v>
      </c>
      <c r="R680" t="s">
        <v>2045</v>
      </c>
      <c r="S680" s="4">
        <f>E680/D680</f>
        <v>0.17968844221105529</v>
      </c>
      <c r="T680" s="13">
        <f>E680/G680</f>
        <v>83.158139534883716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 s="9">
        <f t="shared" si="20"/>
        <v>43756.208333333328</v>
      </c>
      <c r="L681">
        <v>1571806800</v>
      </c>
      <c r="M681" s="9">
        <f t="shared" si="21"/>
        <v>43761.208333333328</v>
      </c>
      <c r="N681" t="b">
        <v>0</v>
      </c>
      <c r="O681" t="b">
        <v>1</v>
      </c>
      <c r="P681" t="s">
        <v>17</v>
      </c>
      <c r="Q681" t="s">
        <v>2034</v>
      </c>
      <c r="R681" t="s">
        <v>2035</v>
      </c>
      <c r="S681" s="4">
        <f>E681/D681</f>
        <v>10.365</v>
      </c>
      <c r="T681" s="13">
        <f>E681/G681</f>
        <v>39.97520661157025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 s="9">
        <f t="shared" si="20"/>
        <v>43813.25</v>
      </c>
      <c r="L682">
        <v>1576476000</v>
      </c>
      <c r="M682" s="9">
        <f t="shared" si="21"/>
        <v>43815.25</v>
      </c>
      <c r="N682" t="b">
        <v>0</v>
      </c>
      <c r="O682" t="b">
        <v>1</v>
      </c>
      <c r="P682" t="s">
        <v>292</v>
      </c>
      <c r="Q682" t="s">
        <v>2051</v>
      </c>
      <c r="R682" t="s">
        <v>2062</v>
      </c>
      <c r="S682" s="4">
        <f>E682/D682</f>
        <v>0.97405219780219776</v>
      </c>
      <c r="T682" s="13">
        <f>E682/G682</f>
        <v>47.993908629441627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 s="9">
        <f t="shared" si="20"/>
        <v>40898.25</v>
      </c>
      <c r="L683">
        <v>1324965600</v>
      </c>
      <c r="M683" s="9">
        <f t="shared" si="21"/>
        <v>40904.25</v>
      </c>
      <c r="N683" t="b">
        <v>0</v>
      </c>
      <c r="O683" t="b">
        <v>0</v>
      </c>
      <c r="P683" t="s">
        <v>33</v>
      </c>
      <c r="Q683" t="s">
        <v>2040</v>
      </c>
      <c r="R683" t="s">
        <v>2041</v>
      </c>
      <c r="S683" s="4">
        <f>E683/D683</f>
        <v>0.86386203150461705</v>
      </c>
      <c r="T683" s="13">
        <f>E683/G683</f>
        <v>95.978877489438744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 s="9">
        <f t="shared" si="20"/>
        <v>41619.25</v>
      </c>
      <c r="L684">
        <v>1387519200</v>
      </c>
      <c r="M684" s="9">
        <f t="shared" si="21"/>
        <v>41628.25</v>
      </c>
      <c r="N684" t="b">
        <v>0</v>
      </c>
      <c r="O684" t="b">
        <v>0</v>
      </c>
      <c r="P684" t="s">
        <v>33</v>
      </c>
      <c r="Q684" t="s">
        <v>2040</v>
      </c>
      <c r="R684" t="s">
        <v>2041</v>
      </c>
      <c r="S684" s="4">
        <f>E684/D684</f>
        <v>1.5016666666666667</v>
      </c>
      <c r="T684" s="13">
        <f>E684/G684</f>
        <v>78.728155339805824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 s="9">
        <f t="shared" si="20"/>
        <v>43359.208333333328</v>
      </c>
      <c r="L685">
        <v>1537246800</v>
      </c>
      <c r="M685" s="9">
        <f t="shared" si="21"/>
        <v>43361.208333333328</v>
      </c>
      <c r="N685" t="b">
        <v>0</v>
      </c>
      <c r="O685" t="b">
        <v>0</v>
      </c>
      <c r="P685" t="s">
        <v>33</v>
      </c>
      <c r="Q685" t="s">
        <v>2040</v>
      </c>
      <c r="R685" t="s">
        <v>2041</v>
      </c>
      <c r="S685" s="4">
        <f>E685/D685</f>
        <v>3.5843478260869563</v>
      </c>
      <c r="T685" s="13">
        <f>E685/G685</f>
        <v>56.081632653061227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 s="9">
        <f t="shared" si="20"/>
        <v>40358.208333333336</v>
      </c>
      <c r="L686">
        <v>1279515600</v>
      </c>
      <c r="M686" s="9">
        <f t="shared" si="21"/>
        <v>40378.208333333336</v>
      </c>
      <c r="N686" t="b">
        <v>0</v>
      </c>
      <c r="O686" t="b">
        <v>0</v>
      </c>
      <c r="P686" t="s">
        <v>68</v>
      </c>
      <c r="Q686" t="s">
        <v>2048</v>
      </c>
      <c r="R686" t="s">
        <v>2049</v>
      </c>
      <c r="S686" s="4">
        <f>E686/D686</f>
        <v>5.4285714285714288</v>
      </c>
      <c r="T686" s="13">
        <f>E686/G686</f>
        <v>69.090909090909093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 s="9">
        <f t="shared" si="20"/>
        <v>42239.208333333328</v>
      </c>
      <c r="L687">
        <v>1442379600</v>
      </c>
      <c r="M687" s="9">
        <f t="shared" si="21"/>
        <v>42263.208333333328</v>
      </c>
      <c r="N687" t="b">
        <v>0</v>
      </c>
      <c r="O687" t="b">
        <v>0</v>
      </c>
      <c r="P687" t="s">
        <v>33</v>
      </c>
      <c r="Q687" t="s">
        <v>2040</v>
      </c>
      <c r="R687" t="s">
        <v>2041</v>
      </c>
      <c r="S687" s="4">
        <f>E687/D687</f>
        <v>0.67500714285714281</v>
      </c>
      <c r="T687" s="13">
        <f>E687/G687</f>
        <v>102.05291576673866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 s="9">
        <f t="shared" si="20"/>
        <v>43186.208333333328</v>
      </c>
      <c r="L688">
        <v>1523077200</v>
      </c>
      <c r="M688" s="9">
        <f t="shared" si="21"/>
        <v>43197.208333333328</v>
      </c>
      <c r="N688" t="b">
        <v>0</v>
      </c>
      <c r="O688" t="b">
        <v>0</v>
      </c>
      <c r="P688" t="s">
        <v>65</v>
      </c>
      <c r="Q688" t="s">
        <v>2038</v>
      </c>
      <c r="R688" t="s">
        <v>2047</v>
      </c>
      <c r="S688" s="4">
        <f>E688/D688</f>
        <v>1.9174666666666667</v>
      </c>
      <c r="T688" s="13">
        <f>E688/G688</f>
        <v>107.32089552238806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 s="9">
        <f t="shared" si="20"/>
        <v>42806.25</v>
      </c>
      <c r="L689">
        <v>1489554000</v>
      </c>
      <c r="M689" s="9">
        <f t="shared" si="21"/>
        <v>42809.208333333328</v>
      </c>
      <c r="N689" t="b">
        <v>0</v>
      </c>
      <c r="O689" t="b">
        <v>0</v>
      </c>
      <c r="P689" t="s">
        <v>33</v>
      </c>
      <c r="Q689" t="s">
        <v>2040</v>
      </c>
      <c r="R689" t="s">
        <v>2041</v>
      </c>
      <c r="S689" s="4">
        <f>E689/D689</f>
        <v>9.32</v>
      </c>
      <c r="T689" s="13">
        <f>E689/G689</f>
        <v>51.970260223048328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 s="9">
        <f t="shared" si="20"/>
        <v>43475.25</v>
      </c>
      <c r="L690">
        <v>1548482400</v>
      </c>
      <c r="M690" s="9">
        <f t="shared" si="21"/>
        <v>43491.25</v>
      </c>
      <c r="N690" t="b">
        <v>0</v>
      </c>
      <c r="O690" t="b">
        <v>1</v>
      </c>
      <c r="P690" t="s">
        <v>269</v>
      </c>
      <c r="Q690" t="s">
        <v>2042</v>
      </c>
      <c r="R690" t="s">
        <v>2061</v>
      </c>
      <c r="S690" s="4">
        <f>E690/D690</f>
        <v>4.2927586206896553</v>
      </c>
      <c r="T690" s="13">
        <f>E690/G690</f>
        <v>71.137142857142862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 s="9">
        <f t="shared" si="20"/>
        <v>41576.208333333336</v>
      </c>
      <c r="L691">
        <v>1384063200</v>
      </c>
      <c r="M691" s="9">
        <f t="shared" si="21"/>
        <v>41588.25</v>
      </c>
      <c r="N691" t="b">
        <v>0</v>
      </c>
      <c r="O691" t="b">
        <v>0</v>
      </c>
      <c r="P691" t="s">
        <v>28</v>
      </c>
      <c r="Q691" t="s">
        <v>2038</v>
      </c>
      <c r="R691" t="s">
        <v>2039</v>
      </c>
      <c r="S691" s="4">
        <f>E691/D691</f>
        <v>1.0065753424657535</v>
      </c>
      <c r="T691" s="13">
        <f>E691/G691</f>
        <v>106.49275362318841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 s="9">
        <f t="shared" si="20"/>
        <v>40874.25</v>
      </c>
      <c r="L692">
        <v>1322892000</v>
      </c>
      <c r="M692" s="9">
        <f t="shared" si="21"/>
        <v>40880.25</v>
      </c>
      <c r="N692" t="b">
        <v>0</v>
      </c>
      <c r="O692" t="b">
        <v>1</v>
      </c>
      <c r="P692" t="s">
        <v>42</v>
      </c>
      <c r="Q692" t="s">
        <v>2042</v>
      </c>
      <c r="R692" t="s">
        <v>2043</v>
      </c>
      <c r="S692" s="4">
        <f>E692/D692</f>
        <v>2.266111111111111</v>
      </c>
      <c r="T692" s="13">
        <f>E692/G692</f>
        <v>42.93684210526316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 s="9">
        <f t="shared" si="20"/>
        <v>41185.208333333336</v>
      </c>
      <c r="L693">
        <v>1350709200</v>
      </c>
      <c r="M693" s="9">
        <f t="shared" si="21"/>
        <v>41202.208333333336</v>
      </c>
      <c r="N693" t="b">
        <v>1</v>
      </c>
      <c r="O693" t="b">
        <v>1</v>
      </c>
      <c r="P693" t="s">
        <v>42</v>
      </c>
      <c r="Q693" t="s">
        <v>2042</v>
      </c>
      <c r="R693" t="s">
        <v>2043</v>
      </c>
      <c r="S693" s="4">
        <f>E693/D693</f>
        <v>1.4238</v>
      </c>
      <c r="T693" s="13">
        <f>E693/G693</f>
        <v>30.037974683544302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 s="9">
        <f t="shared" si="20"/>
        <v>43655.208333333328</v>
      </c>
      <c r="L694">
        <v>1564203600</v>
      </c>
      <c r="M694" s="9">
        <f t="shared" si="21"/>
        <v>43673.208333333328</v>
      </c>
      <c r="N694" t="b">
        <v>0</v>
      </c>
      <c r="O694" t="b">
        <v>0</v>
      </c>
      <c r="P694" t="s">
        <v>23</v>
      </c>
      <c r="Q694" t="s">
        <v>2036</v>
      </c>
      <c r="R694" t="s">
        <v>2037</v>
      </c>
      <c r="S694" s="4">
        <f>E694/D694</f>
        <v>0.90633333333333332</v>
      </c>
      <c r="T694" s="13">
        <f>E694/G694</f>
        <v>70.623376623376629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 s="9">
        <f t="shared" si="20"/>
        <v>43025.208333333328</v>
      </c>
      <c r="L695">
        <v>1509685200</v>
      </c>
      <c r="M695" s="9">
        <f t="shared" si="21"/>
        <v>43042.208333333328</v>
      </c>
      <c r="N695" t="b">
        <v>0</v>
      </c>
      <c r="O695" t="b">
        <v>0</v>
      </c>
      <c r="P695" t="s">
        <v>33</v>
      </c>
      <c r="Q695" t="s">
        <v>2040</v>
      </c>
      <c r="R695" t="s">
        <v>2041</v>
      </c>
      <c r="S695" s="4">
        <f>E695/D695</f>
        <v>0.63966740576496672</v>
      </c>
      <c r="T695" s="13">
        <f>E695/G695</f>
        <v>66.016018306636155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 s="9">
        <f t="shared" si="20"/>
        <v>43066.25</v>
      </c>
      <c r="L696">
        <v>1514959200</v>
      </c>
      <c r="M696" s="9">
        <f t="shared" si="21"/>
        <v>43103.25</v>
      </c>
      <c r="N696" t="b">
        <v>0</v>
      </c>
      <c r="O696" t="b">
        <v>0</v>
      </c>
      <c r="P696" t="s">
        <v>33</v>
      </c>
      <c r="Q696" t="s">
        <v>2040</v>
      </c>
      <c r="R696" t="s">
        <v>2041</v>
      </c>
      <c r="S696" s="4">
        <f>E696/D696</f>
        <v>0.84131868131868137</v>
      </c>
      <c r="T696" s="13">
        <f>E696/G696</f>
        <v>96.911392405063296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 s="9">
        <f t="shared" si="20"/>
        <v>42322.25</v>
      </c>
      <c r="L697">
        <v>1448863200</v>
      </c>
      <c r="M697" s="9">
        <f t="shared" si="21"/>
        <v>42338.25</v>
      </c>
      <c r="N697" t="b">
        <v>1</v>
      </c>
      <c r="O697" t="b">
        <v>0</v>
      </c>
      <c r="P697" t="s">
        <v>23</v>
      </c>
      <c r="Q697" t="s">
        <v>2036</v>
      </c>
      <c r="R697" t="s">
        <v>2037</v>
      </c>
      <c r="S697" s="4">
        <f>E697/D697</f>
        <v>1.3393478260869565</v>
      </c>
      <c r="T697" s="13">
        <f>E697/G697</f>
        <v>62.867346938775512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 s="9">
        <f t="shared" si="20"/>
        <v>42114.208333333328</v>
      </c>
      <c r="L698">
        <v>1429592400</v>
      </c>
      <c r="M698" s="9">
        <f t="shared" si="21"/>
        <v>42115.208333333328</v>
      </c>
      <c r="N698" t="b">
        <v>0</v>
      </c>
      <c r="O698" t="b">
        <v>1</v>
      </c>
      <c r="P698" t="s">
        <v>33</v>
      </c>
      <c r="Q698" t="s">
        <v>2040</v>
      </c>
      <c r="R698" t="s">
        <v>2041</v>
      </c>
      <c r="S698" s="4">
        <f>E698/D698</f>
        <v>0.59042047531992692</v>
      </c>
      <c r="T698" s="13">
        <f>E698/G698</f>
        <v>108.98537682789652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 s="9">
        <f t="shared" si="20"/>
        <v>43190.208333333328</v>
      </c>
      <c r="L699">
        <v>1522645200</v>
      </c>
      <c r="M699" s="9">
        <f t="shared" si="21"/>
        <v>43192.208333333328</v>
      </c>
      <c r="N699" t="b">
        <v>0</v>
      </c>
      <c r="O699" t="b">
        <v>0</v>
      </c>
      <c r="P699" t="s">
        <v>50</v>
      </c>
      <c r="Q699" t="s">
        <v>2036</v>
      </c>
      <c r="R699" t="s">
        <v>2044</v>
      </c>
      <c r="S699" s="4">
        <f>E699/D699</f>
        <v>1.5280062063615205</v>
      </c>
      <c r="T699" s="13">
        <f>E699/G699</f>
        <v>26.999314599040439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 s="9">
        <f t="shared" si="20"/>
        <v>40871.25</v>
      </c>
      <c r="L700">
        <v>1323324000</v>
      </c>
      <c r="M700" s="9">
        <f t="shared" si="21"/>
        <v>40885.25</v>
      </c>
      <c r="N700" t="b">
        <v>0</v>
      </c>
      <c r="O700" t="b">
        <v>0</v>
      </c>
      <c r="P700" t="s">
        <v>65</v>
      </c>
      <c r="Q700" t="s">
        <v>2038</v>
      </c>
      <c r="R700" t="s">
        <v>2047</v>
      </c>
      <c r="S700" s="4">
        <f>E700/D700</f>
        <v>4.466912114014252</v>
      </c>
      <c r="T700" s="13">
        <f>E700/G700</f>
        <v>65.004147943311438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 s="9">
        <f t="shared" si="20"/>
        <v>43641.208333333328</v>
      </c>
      <c r="L701">
        <v>1561525200</v>
      </c>
      <c r="M701" s="9">
        <f t="shared" si="21"/>
        <v>43642.208333333328</v>
      </c>
      <c r="N701" t="b">
        <v>0</v>
      </c>
      <c r="O701" t="b">
        <v>0</v>
      </c>
      <c r="P701" t="s">
        <v>53</v>
      </c>
      <c r="Q701" t="s">
        <v>2042</v>
      </c>
      <c r="R701" t="s">
        <v>2045</v>
      </c>
      <c r="S701" s="4">
        <f>E701/D701</f>
        <v>0.8439189189189189</v>
      </c>
      <c r="T701" s="13">
        <f>E701/G701</f>
        <v>111.51785714285714</v>
      </c>
    </row>
    <row r="702" spans="1:20" ht="31.5" x14ac:dyDescent="0.25">
      <c r="A702">
        <v>700</v>
      </c>
      <c r="B702" t="s">
        <v>1438</v>
      </c>
      <c r="C702" s="3" t="s">
        <v>1439</v>
      </c>
      <c r="D702" s="15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 s="9">
        <f t="shared" si="20"/>
        <v>40203.25</v>
      </c>
      <c r="L702">
        <v>1265695200</v>
      </c>
      <c r="M702" s="9">
        <f t="shared" si="21"/>
        <v>40218.25</v>
      </c>
      <c r="N702" t="b">
        <v>0</v>
      </c>
      <c r="O702" t="b">
        <v>0</v>
      </c>
      <c r="P702" t="s">
        <v>65</v>
      </c>
      <c r="Q702" t="s">
        <v>2038</v>
      </c>
      <c r="R702" t="s">
        <v>2047</v>
      </c>
      <c r="S702" s="4">
        <f>E702/D702</f>
        <v>0.03</v>
      </c>
      <c r="T702" s="13">
        <f>E702/G702</f>
        <v>3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 s="9">
        <f t="shared" si="20"/>
        <v>40629.208333333336</v>
      </c>
      <c r="L703">
        <v>1301806800</v>
      </c>
      <c r="M703" s="9">
        <f t="shared" si="21"/>
        <v>40636.208333333336</v>
      </c>
      <c r="N703" t="b">
        <v>1</v>
      </c>
      <c r="O703" t="b">
        <v>0</v>
      </c>
      <c r="P703" t="s">
        <v>33</v>
      </c>
      <c r="Q703" t="s">
        <v>2040</v>
      </c>
      <c r="R703" t="s">
        <v>2041</v>
      </c>
      <c r="S703" s="4">
        <f>E703/D703</f>
        <v>1.7502692307692307</v>
      </c>
      <c r="T703" s="13">
        <f>E703/G703</f>
        <v>110.99268292682927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 s="9">
        <f t="shared" si="20"/>
        <v>41477.208333333336</v>
      </c>
      <c r="L704">
        <v>1374901200</v>
      </c>
      <c r="M704" s="9">
        <f t="shared" si="21"/>
        <v>41482.208333333336</v>
      </c>
      <c r="N704" t="b">
        <v>0</v>
      </c>
      <c r="O704" t="b">
        <v>0</v>
      </c>
      <c r="P704" t="s">
        <v>65</v>
      </c>
      <c r="Q704" t="s">
        <v>2038</v>
      </c>
      <c r="R704" t="s">
        <v>2047</v>
      </c>
      <c r="S704" s="4">
        <f>E704/D704</f>
        <v>0.54137931034482756</v>
      </c>
      <c r="T704" s="13">
        <f>E704/G704</f>
        <v>56.746987951807228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 s="9">
        <f t="shared" si="20"/>
        <v>41020.208333333336</v>
      </c>
      <c r="L705">
        <v>1336453200</v>
      </c>
      <c r="M705" s="9">
        <f t="shared" si="21"/>
        <v>41037.208333333336</v>
      </c>
      <c r="N705" t="b">
        <v>1</v>
      </c>
      <c r="O705" t="b">
        <v>1</v>
      </c>
      <c r="P705" t="s">
        <v>206</v>
      </c>
      <c r="Q705" t="s">
        <v>2048</v>
      </c>
      <c r="R705" t="s">
        <v>2060</v>
      </c>
      <c r="S705" s="4">
        <f>E705/D705</f>
        <v>3.1187381703470032</v>
      </c>
      <c r="T705" s="13">
        <f>E705/G705</f>
        <v>97.020608439646708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 s="9">
        <f t="shared" si="20"/>
        <v>42555.208333333328</v>
      </c>
      <c r="L706">
        <v>1468904400</v>
      </c>
      <c r="M706" s="9">
        <f t="shared" si="21"/>
        <v>42570.208333333328</v>
      </c>
      <c r="N706" t="b">
        <v>0</v>
      </c>
      <c r="O706" t="b">
        <v>0</v>
      </c>
      <c r="P706" t="s">
        <v>71</v>
      </c>
      <c r="Q706" t="s">
        <v>2042</v>
      </c>
      <c r="R706" t="s">
        <v>2050</v>
      </c>
      <c r="S706" s="4">
        <f>E706/D706</f>
        <v>1.2278160919540231</v>
      </c>
      <c r="T706" s="13">
        <f>E706/G706</f>
        <v>92.08620689655173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 s="9">
        <f t="shared" ref="K707:K770" si="22">(((J707/60)/60)/24)+DATE(1970,1,1)</f>
        <v>41619.25</v>
      </c>
      <c r="L707">
        <v>1387087200</v>
      </c>
      <c r="M707" s="9">
        <f t="shared" ref="M707:M770" si="23">(((L707/60)/60)/24)+DATE(1970,1,1)</f>
        <v>41623.25</v>
      </c>
      <c r="N707" t="b">
        <v>0</v>
      </c>
      <c r="O707" t="b">
        <v>0</v>
      </c>
      <c r="P707" t="s">
        <v>68</v>
      </c>
      <c r="Q707" t="s">
        <v>2048</v>
      </c>
      <c r="R707" t="s">
        <v>2049</v>
      </c>
      <c r="S707" s="4">
        <f>E707/D707</f>
        <v>0.99026517383618151</v>
      </c>
      <c r="T707" s="13">
        <f>E707/G707</f>
        <v>82.986666666666665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 s="9">
        <f t="shared" si="22"/>
        <v>43471.25</v>
      </c>
      <c r="L708">
        <v>1547445600</v>
      </c>
      <c r="M708" s="9">
        <f t="shared" si="23"/>
        <v>43479.25</v>
      </c>
      <c r="N708" t="b">
        <v>0</v>
      </c>
      <c r="O708" t="b">
        <v>1</v>
      </c>
      <c r="P708" t="s">
        <v>28</v>
      </c>
      <c r="Q708" t="s">
        <v>2038</v>
      </c>
      <c r="R708" t="s">
        <v>2039</v>
      </c>
      <c r="S708" s="4">
        <f>E708/D708</f>
        <v>1.278468634686347</v>
      </c>
      <c r="T708" s="13">
        <f>E708/G708</f>
        <v>103.03791821561339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 s="9">
        <f t="shared" si="22"/>
        <v>43442.25</v>
      </c>
      <c r="L709">
        <v>1547359200</v>
      </c>
      <c r="M709" s="9">
        <f t="shared" si="23"/>
        <v>43478.25</v>
      </c>
      <c r="N709" t="b">
        <v>0</v>
      </c>
      <c r="O709" t="b">
        <v>0</v>
      </c>
      <c r="P709" t="s">
        <v>53</v>
      </c>
      <c r="Q709" t="s">
        <v>2042</v>
      </c>
      <c r="R709" t="s">
        <v>2045</v>
      </c>
      <c r="S709" s="4">
        <f>E709/D709</f>
        <v>1.5861643835616439</v>
      </c>
      <c r="T709" s="13">
        <f>E709/G709</f>
        <v>68.922619047619051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 s="9">
        <f t="shared" si="22"/>
        <v>42877.208333333328</v>
      </c>
      <c r="L710">
        <v>1496293200</v>
      </c>
      <c r="M710" s="9">
        <f t="shared" si="23"/>
        <v>42887.208333333328</v>
      </c>
      <c r="N710" t="b">
        <v>0</v>
      </c>
      <c r="O710" t="b">
        <v>0</v>
      </c>
      <c r="P710" t="s">
        <v>33</v>
      </c>
      <c r="Q710" t="s">
        <v>2040</v>
      </c>
      <c r="R710" t="s">
        <v>2041</v>
      </c>
      <c r="S710" s="4">
        <f>E710/D710</f>
        <v>7.0705882352941174</v>
      </c>
      <c r="T710" s="13">
        <f>E710/G710</f>
        <v>87.737226277372258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 s="9">
        <f t="shared" si="22"/>
        <v>41018.208333333336</v>
      </c>
      <c r="L711">
        <v>1335416400</v>
      </c>
      <c r="M711" s="9">
        <f t="shared" si="23"/>
        <v>41025.208333333336</v>
      </c>
      <c r="N711" t="b">
        <v>0</v>
      </c>
      <c r="O711" t="b">
        <v>0</v>
      </c>
      <c r="P711" t="s">
        <v>33</v>
      </c>
      <c r="Q711" t="s">
        <v>2040</v>
      </c>
      <c r="R711" t="s">
        <v>2041</v>
      </c>
      <c r="S711" s="4">
        <f>E711/D711</f>
        <v>1.4238775510204082</v>
      </c>
      <c r="T711" s="13">
        <f>E711/G711</f>
        <v>75.021505376344081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 s="9">
        <f t="shared" si="22"/>
        <v>43295.208333333328</v>
      </c>
      <c r="L712">
        <v>1532149200</v>
      </c>
      <c r="M712" s="9">
        <f t="shared" si="23"/>
        <v>43302.208333333328</v>
      </c>
      <c r="N712" t="b">
        <v>0</v>
      </c>
      <c r="O712" t="b">
        <v>1</v>
      </c>
      <c r="P712" t="s">
        <v>33</v>
      </c>
      <c r="Q712" t="s">
        <v>2040</v>
      </c>
      <c r="R712" t="s">
        <v>2041</v>
      </c>
      <c r="S712" s="4">
        <f>E712/D712</f>
        <v>1.4786046511627906</v>
      </c>
      <c r="T712" s="13">
        <f>E712/G712</f>
        <v>50.863999999999997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 s="9">
        <f t="shared" si="22"/>
        <v>42393.25</v>
      </c>
      <c r="L713">
        <v>1453788000</v>
      </c>
      <c r="M713" s="9">
        <f t="shared" si="23"/>
        <v>42395.25</v>
      </c>
      <c r="N713" t="b">
        <v>1</v>
      </c>
      <c r="O713" t="b">
        <v>1</v>
      </c>
      <c r="P713" t="s">
        <v>33</v>
      </c>
      <c r="Q713" t="s">
        <v>2040</v>
      </c>
      <c r="R713" t="s">
        <v>2041</v>
      </c>
      <c r="S713" s="4">
        <f>E713/D713</f>
        <v>0.20322580645161289</v>
      </c>
      <c r="T713" s="13">
        <f>E713/G713</f>
        <v>90</v>
      </c>
    </row>
    <row r="714" spans="1:20" ht="31.5" x14ac:dyDescent="0.25">
      <c r="A714">
        <v>712</v>
      </c>
      <c r="B714" t="s">
        <v>1462</v>
      </c>
      <c r="C714" s="3" t="s">
        <v>1463</v>
      </c>
      <c r="D714" s="15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 s="9">
        <f t="shared" si="22"/>
        <v>42559.208333333328</v>
      </c>
      <c r="L714">
        <v>1471496400</v>
      </c>
      <c r="M714" s="9">
        <f t="shared" si="23"/>
        <v>42600.208333333328</v>
      </c>
      <c r="N714" t="b">
        <v>0</v>
      </c>
      <c r="O714" t="b">
        <v>0</v>
      </c>
      <c r="P714" t="s">
        <v>33</v>
      </c>
      <c r="Q714" t="s">
        <v>2040</v>
      </c>
      <c r="R714" t="s">
        <v>2041</v>
      </c>
      <c r="S714" s="4">
        <f>E714/D714</f>
        <v>18.40625</v>
      </c>
      <c r="T714" s="13">
        <f>E714/G714</f>
        <v>72.896039603960389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 s="9">
        <f t="shared" si="22"/>
        <v>42604.208333333328</v>
      </c>
      <c r="L715">
        <v>1472878800</v>
      </c>
      <c r="M715" s="9">
        <f t="shared" si="23"/>
        <v>42616.208333333328</v>
      </c>
      <c r="N715" t="b">
        <v>0</v>
      </c>
      <c r="O715" t="b">
        <v>0</v>
      </c>
      <c r="P715" t="s">
        <v>133</v>
      </c>
      <c r="Q715" t="s">
        <v>2048</v>
      </c>
      <c r="R715" t="s">
        <v>2057</v>
      </c>
      <c r="S715" s="4">
        <f>E715/D715</f>
        <v>1.6194202898550725</v>
      </c>
      <c r="T715" s="13">
        <f>E715/G715</f>
        <v>108.48543689320388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 s="9">
        <f t="shared" si="22"/>
        <v>41870.208333333336</v>
      </c>
      <c r="L716">
        <v>1408510800</v>
      </c>
      <c r="M716" s="9">
        <f t="shared" si="23"/>
        <v>41871.208333333336</v>
      </c>
      <c r="N716" t="b">
        <v>0</v>
      </c>
      <c r="O716" t="b">
        <v>0</v>
      </c>
      <c r="P716" t="s">
        <v>23</v>
      </c>
      <c r="Q716" t="s">
        <v>2036</v>
      </c>
      <c r="R716" t="s">
        <v>2037</v>
      </c>
      <c r="S716" s="4">
        <f>E716/D716</f>
        <v>4.7282077922077921</v>
      </c>
      <c r="T716" s="13">
        <f>E716/G716</f>
        <v>101.98095238095237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 s="9">
        <f t="shared" si="22"/>
        <v>40397.208333333336</v>
      </c>
      <c r="L717">
        <v>1281589200</v>
      </c>
      <c r="M717" s="9">
        <f t="shared" si="23"/>
        <v>40402.208333333336</v>
      </c>
      <c r="N717" t="b">
        <v>0</v>
      </c>
      <c r="O717" t="b">
        <v>0</v>
      </c>
      <c r="P717" t="s">
        <v>292</v>
      </c>
      <c r="Q717" t="s">
        <v>2051</v>
      </c>
      <c r="R717" t="s">
        <v>2062</v>
      </c>
      <c r="S717" s="4">
        <f>E717/D717</f>
        <v>0.24466101694915254</v>
      </c>
      <c r="T717" s="13">
        <f>E717/G717</f>
        <v>44.009146341463413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 s="9">
        <f t="shared" si="22"/>
        <v>41465.208333333336</v>
      </c>
      <c r="L718">
        <v>1375851600</v>
      </c>
      <c r="M718" s="9">
        <f t="shared" si="23"/>
        <v>41493.208333333336</v>
      </c>
      <c r="N718" t="b">
        <v>0</v>
      </c>
      <c r="O718" t="b">
        <v>1</v>
      </c>
      <c r="P718" t="s">
        <v>33</v>
      </c>
      <c r="Q718" t="s">
        <v>2040</v>
      </c>
      <c r="R718" t="s">
        <v>2041</v>
      </c>
      <c r="S718" s="4">
        <f>E718/D718</f>
        <v>5.1764999999999999</v>
      </c>
      <c r="T718" s="13">
        <f>E718/G718</f>
        <v>65.942675159235662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 s="9">
        <f t="shared" si="22"/>
        <v>40777.208333333336</v>
      </c>
      <c r="L719">
        <v>1315803600</v>
      </c>
      <c r="M719" s="9">
        <f t="shared" si="23"/>
        <v>40798.208333333336</v>
      </c>
      <c r="N719" t="b">
        <v>0</v>
      </c>
      <c r="O719" t="b">
        <v>0</v>
      </c>
      <c r="P719" t="s">
        <v>42</v>
      </c>
      <c r="Q719" t="s">
        <v>2042</v>
      </c>
      <c r="R719" t="s">
        <v>2043</v>
      </c>
      <c r="S719" s="4">
        <f>E719/D719</f>
        <v>2.4764285714285714</v>
      </c>
      <c r="T719" s="13">
        <f>E719/G719</f>
        <v>24.987387387387386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 s="9">
        <f t="shared" si="22"/>
        <v>41442.208333333336</v>
      </c>
      <c r="L720">
        <v>1373691600</v>
      </c>
      <c r="M720" s="9">
        <f t="shared" si="23"/>
        <v>41468.208333333336</v>
      </c>
      <c r="N720" t="b">
        <v>0</v>
      </c>
      <c r="O720" t="b">
        <v>0</v>
      </c>
      <c r="P720" t="s">
        <v>65</v>
      </c>
      <c r="Q720" t="s">
        <v>2038</v>
      </c>
      <c r="R720" t="s">
        <v>2047</v>
      </c>
      <c r="S720" s="4">
        <f>E720/D720</f>
        <v>1.0020481927710843</v>
      </c>
      <c r="T720" s="13">
        <f>E720/G720</f>
        <v>28.003367003367003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 s="9">
        <f t="shared" si="22"/>
        <v>41058.208333333336</v>
      </c>
      <c r="L721">
        <v>1339218000</v>
      </c>
      <c r="M721" s="9">
        <f t="shared" si="23"/>
        <v>41069.208333333336</v>
      </c>
      <c r="N721" t="b">
        <v>0</v>
      </c>
      <c r="O721" t="b">
        <v>0</v>
      </c>
      <c r="P721" t="s">
        <v>119</v>
      </c>
      <c r="Q721" t="s">
        <v>2048</v>
      </c>
      <c r="R721" t="s">
        <v>2054</v>
      </c>
      <c r="S721" s="4">
        <f>E721/D721</f>
        <v>1.53</v>
      </c>
      <c r="T721" s="13">
        <f>E721/G721</f>
        <v>85.829268292682926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 s="9">
        <f t="shared" si="22"/>
        <v>43152.25</v>
      </c>
      <c r="L722">
        <v>1520402400</v>
      </c>
      <c r="M722" s="9">
        <f t="shared" si="23"/>
        <v>43166.25</v>
      </c>
      <c r="N722" t="b">
        <v>0</v>
      </c>
      <c r="O722" t="b">
        <v>1</v>
      </c>
      <c r="P722" t="s">
        <v>33</v>
      </c>
      <c r="Q722" t="s">
        <v>2040</v>
      </c>
      <c r="R722" t="s">
        <v>2041</v>
      </c>
      <c r="S722" s="4">
        <f>E722/D722</f>
        <v>0.37091954022988505</v>
      </c>
      <c r="T722" s="13">
        <f>E722/G722</f>
        <v>84.921052631578945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 s="9">
        <f t="shared" si="22"/>
        <v>43194.208333333328</v>
      </c>
      <c r="L723">
        <v>1523336400</v>
      </c>
      <c r="M723" s="9">
        <f t="shared" si="23"/>
        <v>43200.208333333328</v>
      </c>
      <c r="N723" t="b">
        <v>0</v>
      </c>
      <c r="O723" t="b">
        <v>0</v>
      </c>
      <c r="P723" t="s">
        <v>23</v>
      </c>
      <c r="Q723" t="s">
        <v>2036</v>
      </c>
      <c r="R723" t="s">
        <v>2037</v>
      </c>
      <c r="S723" s="4">
        <f>E723/D723</f>
        <v>4.3923948220064728E-2</v>
      </c>
      <c r="T723" s="13">
        <f>E723/G723</f>
        <v>90.483333333333334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 s="9">
        <f t="shared" si="22"/>
        <v>43045.25</v>
      </c>
      <c r="L724">
        <v>1512280800</v>
      </c>
      <c r="M724" s="9">
        <f t="shared" si="23"/>
        <v>43072.25</v>
      </c>
      <c r="N724" t="b">
        <v>0</v>
      </c>
      <c r="O724" t="b">
        <v>0</v>
      </c>
      <c r="P724" t="s">
        <v>42</v>
      </c>
      <c r="Q724" t="s">
        <v>2042</v>
      </c>
      <c r="R724" t="s">
        <v>2043</v>
      </c>
      <c r="S724" s="4">
        <f>E724/D724</f>
        <v>1.5650721649484536</v>
      </c>
      <c r="T724" s="13">
        <f>E724/G724</f>
        <v>25.00197628458498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 s="9">
        <f t="shared" si="22"/>
        <v>42431.25</v>
      </c>
      <c r="L725">
        <v>1458709200</v>
      </c>
      <c r="M725" s="9">
        <f t="shared" si="23"/>
        <v>42452.208333333328</v>
      </c>
      <c r="N725" t="b">
        <v>0</v>
      </c>
      <c r="O725" t="b">
        <v>0</v>
      </c>
      <c r="P725" t="s">
        <v>33</v>
      </c>
      <c r="Q725" t="s">
        <v>2040</v>
      </c>
      <c r="R725" t="s">
        <v>2041</v>
      </c>
      <c r="S725" s="4">
        <f>E725/D725</f>
        <v>2.704081632653061</v>
      </c>
      <c r="T725" s="13">
        <f>E725/G725</f>
        <v>92.013888888888886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 s="9">
        <f t="shared" si="22"/>
        <v>41934.208333333336</v>
      </c>
      <c r="L726">
        <v>1414126800</v>
      </c>
      <c r="M726" s="9">
        <f t="shared" si="23"/>
        <v>41936.208333333336</v>
      </c>
      <c r="N726" t="b">
        <v>0</v>
      </c>
      <c r="O726" t="b">
        <v>1</v>
      </c>
      <c r="P726" t="s">
        <v>33</v>
      </c>
      <c r="Q726" t="s">
        <v>2040</v>
      </c>
      <c r="R726" t="s">
        <v>2041</v>
      </c>
      <c r="S726" s="4">
        <f>E726/D726</f>
        <v>1.3405952380952382</v>
      </c>
      <c r="T726" s="13">
        <f>E726/G726</f>
        <v>93.066115702479337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 s="9">
        <f t="shared" si="22"/>
        <v>41958.25</v>
      </c>
      <c r="L727">
        <v>1416204000</v>
      </c>
      <c r="M727" s="9">
        <f t="shared" si="23"/>
        <v>41960.25</v>
      </c>
      <c r="N727" t="b">
        <v>0</v>
      </c>
      <c r="O727" t="b">
        <v>0</v>
      </c>
      <c r="P727" t="s">
        <v>292</v>
      </c>
      <c r="Q727" t="s">
        <v>2051</v>
      </c>
      <c r="R727" t="s">
        <v>2062</v>
      </c>
      <c r="S727" s="4">
        <f>E727/D727</f>
        <v>0.50398033126293995</v>
      </c>
      <c r="T727" s="13">
        <f>E727/G727</f>
        <v>61.008145363408524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 s="9">
        <f t="shared" si="22"/>
        <v>40476.208333333336</v>
      </c>
      <c r="L728">
        <v>1288501200</v>
      </c>
      <c r="M728" s="9">
        <f t="shared" si="23"/>
        <v>40482.208333333336</v>
      </c>
      <c r="N728" t="b">
        <v>0</v>
      </c>
      <c r="O728" t="b">
        <v>1</v>
      </c>
      <c r="P728" t="s">
        <v>33</v>
      </c>
      <c r="Q728" t="s">
        <v>2040</v>
      </c>
      <c r="R728" t="s">
        <v>2041</v>
      </c>
      <c r="S728" s="4">
        <f>E728/D728</f>
        <v>0.88815837937384901</v>
      </c>
      <c r="T728" s="13">
        <f>E728/G728</f>
        <v>92.036259541984734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 s="9">
        <f t="shared" si="22"/>
        <v>43485.25</v>
      </c>
      <c r="L729">
        <v>1552971600</v>
      </c>
      <c r="M729" s="9">
        <f t="shared" si="23"/>
        <v>43543.208333333328</v>
      </c>
      <c r="N729" t="b">
        <v>0</v>
      </c>
      <c r="O729" t="b">
        <v>0</v>
      </c>
      <c r="P729" t="s">
        <v>28</v>
      </c>
      <c r="Q729" t="s">
        <v>2038</v>
      </c>
      <c r="R729" t="s">
        <v>2039</v>
      </c>
      <c r="S729" s="4">
        <f>E729/D729</f>
        <v>1.65</v>
      </c>
      <c r="T729" s="13">
        <f>E729/G729</f>
        <v>81.132596685082873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 s="9">
        <f t="shared" si="22"/>
        <v>42515.208333333328</v>
      </c>
      <c r="L730">
        <v>1465102800</v>
      </c>
      <c r="M730" s="9">
        <f t="shared" si="23"/>
        <v>42526.208333333328</v>
      </c>
      <c r="N730" t="b">
        <v>0</v>
      </c>
      <c r="O730" t="b">
        <v>0</v>
      </c>
      <c r="P730" t="s">
        <v>33</v>
      </c>
      <c r="Q730" t="s">
        <v>2040</v>
      </c>
      <c r="R730" t="s">
        <v>2041</v>
      </c>
      <c r="S730" s="4">
        <f>E730/D730</f>
        <v>0.17499999999999999</v>
      </c>
      <c r="T730" s="13">
        <f>E730/G730</f>
        <v>73.5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 s="9">
        <f t="shared" si="22"/>
        <v>41309.25</v>
      </c>
      <c r="L731">
        <v>1360130400</v>
      </c>
      <c r="M731" s="9">
        <f t="shared" si="23"/>
        <v>41311.25</v>
      </c>
      <c r="N731" t="b">
        <v>0</v>
      </c>
      <c r="O731" t="b">
        <v>0</v>
      </c>
      <c r="P731" t="s">
        <v>53</v>
      </c>
      <c r="Q731" t="s">
        <v>2042</v>
      </c>
      <c r="R731" t="s">
        <v>2045</v>
      </c>
      <c r="S731" s="4">
        <f>E731/D731</f>
        <v>1.8566071428571429</v>
      </c>
      <c r="T731" s="13">
        <f>E731/G731</f>
        <v>85.221311475409834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 s="9">
        <f t="shared" si="22"/>
        <v>42147.208333333328</v>
      </c>
      <c r="L732">
        <v>1432875600</v>
      </c>
      <c r="M732" s="9">
        <f t="shared" si="23"/>
        <v>42153.208333333328</v>
      </c>
      <c r="N732" t="b">
        <v>0</v>
      </c>
      <c r="O732" t="b">
        <v>0</v>
      </c>
      <c r="P732" t="s">
        <v>65</v>
      </c>
      <c r="Q732" t="s">
        <v>2038</v>
      </c>
      <c r="R732" t="s">
        <v>2047</v>
      </c>
      <c r="S732" s="4">
        <f>E732/D732</f>
        <v>4.1266319444444441</v>
      </c>
      <c r="T732" s="13">
        <f>E732/G732</f>
        <v>110.96825396825396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 s="9">
        <f t="shared" si="22"/>
        <v>42939.208333333328</v>
      </c>
      <c r="L733">
        <v>1500872400</v>
      </c>
      <c r="M733" s="9">
        <f t="shared" si="23"/>
        <v>42940.208333333328</v>
      </c>
      <c r="N733" t="b">
        <v>0</v>
      </c>
      <c r="O733" t="b">
        <v>0</v>
      </c>
      <c r="P733" t="s">
        <v>28</v>
      </c>
      <c r="Q733" t="s">
        <v>2038</v>
      </c>
      <c r="R733" t="s">
        <v>2039</v>
      </c>
      <c r="S733" s="4">
        <f>E733/D733</f>
        <v>0.90249999999999997</v>
      </c>
      <c r="T733" s="13">
        <f>E733/G733</f>
        <v>32.968036529680369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 s="9">
        <f t="shared" si="22"/>
        <v>42816.208333333328</v>
      </c>
      <c r="L734">
        <v>1492146000</v>
      </c>
      <c r="M734" s="9">
        <f t="shared" si="23"/>
        <v>42839.208333333328</v>
      </c>
      <c r="N734" t="b">
        <v>0</v>
      </c>
      <c r="O734" t="b">
        <v>1</v>
      </c>
      <c r="P734" t="s">
        <v>23</v>
      </c>
      <c r="Q734" t="s">
        <v>2036</v>
      </c>
      <c r="R734" t="s">
        <v>2037</v>
      </c>
      <c r="S734" s="4">
        <f>E734/D734</f>
        <v>0.91984615384615387</v>
      </c>
      <c r="T734" s="13">
        <f>E734/G734</f>
        <v>96.005352363960753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 s="9">
        <f t="shared" si="22"/>
        <v>41844.208333333336</v>
      </c>
      <c r="L735">
        <v>1407301200</v>
      </c>
      <c r="M735" s="9">
        <f t="shared" si="23"/>
        <v>41857.208333333336</v>
      </c>
      <c r="N735" t="b">
        <v>0</v>
      </c>
      <c r="O735" t="b">
        <v>0</v>
      </c>
      <c r="P735" t="s">
        <v>148</v>
      </c>
      <c r="Q735" t="s">
        <v>2036</v>
      </c>
      <c r="R735" t="s">
        <v>2058</v>
      </c>
      <c r="S735" s="4">
        <f>E735/D735</f>
        <v>5.2700632911392402</v>
      </c>
      <c r="T735" s="13">
        <f>E735/G735</f>
        <v>84.96632653061225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 s="9">
        <f t="shared" si="22"/>
        <v>42763.25</v>
      </c>
      <c r="L736">
        <v>1486620000</v>
      </c>
      <c r="M736" s="9">
        <f t="shared" si="23"/>
        <v>42775.25</v>
      </c>
      <c r="N736" t="b">
        <v>0</v>
      </c>
      <c r="O736" t="b">
        <v>1</v>
      </c>
      <c r="P736" t="s">
        <v>33</v>
      </c>
      <c r="Q736" t="s">
        <v>2040</v>
      </c>
      <c r="R736" t="s">
        <v>2041</v>
      </c>
      <c r="S736" s="4">
        <f>E736/D736</f>
        <v>3.1914285714285713</v>
      </c>
      <c r="T736" s="13">
        <f>E736/G736</f>
        <v>25.007462686567163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 s="9">
        <f t="shared" si="22"/>
        <v>42459.208333333328</v>
      </c>
      <c r="L737">
        <v>1459918800</v>
      </c>
      <c r="M737" s="9">
        <f t="shared" si="23"/>
        <v>42466.208333333328</v>
      </c>
      <c r="N737" t="b">
        <v>0</v>
      </c>
      <c r="O737" t="b">
        <v>0</v>
      </c>
      <c r="P737" t="s">
        <v>122</v>
      </c>
      <c r="Q737" t="s">
        <v>2055</v>
      </c>
      <c r="R737" t="s">
        <v>2056</v>
      </c>
      <c r="S737" s="4">
        <f>E737/D737</f>
        <v>3.5418867924528303</v>
      </c>
      <c r="T737" s="13">
        <f>E737/G737</f>
        <v>65.998995479658461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 s="9">
        <f t="shared" si="22"/>
        <v>42055.25</v>
      </c>
      <c r="L738">
        <v>1424757600</v>
      </c>
      <c r="M738" s="9">
        <f t="shared" si="23"/>
        <v>42059.25</v>
      </c>
      <c r="N738" t="b">
        <v>0</v>
      </c>
      <c r="O738" t="b">
        <v>0</v>
      </c>
      <c r="P738" t="s">
        <v>68</v>
      </c>
      <c r="Q738" t="s">
        <v>2048</v>
      </c>
      <c r="R738" t="s">
        <v>2049</v>
      </c>
      <c r="S738" s="4">
        <f>E738/D738</f>
        <v>0.32896103896103895</v>
      </c>
      <c r="T738" s="13">
        <f>E738/G738</f>
        <v>87.34482758620689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 s="9">
        <f t="shared" si="22"/>
        <v>42685.25</v>
      </c>
      <c r="L739">
        <v>1479880800</v>
      </c>
      <c r="M739" s="9">
        <f t="shared" si="23"/>
        <v>42697.25</v>
      </c>
      <c r="N739" t="b">
        <v>0</v>
      </c>
      <c r="O739" t="b">
        <v>0</v>
      </c>
      <c r="P739" t="s">
        <v>60</v>
      </c>
      <c r="Q739" t="s">
        <v>2036</v>
      </c>
      <c r="R739" t="s">
        <v>2046</v>
      </c>
      <c r="S739" s="4">
        <f>E739/D739</f>
        <v>1.358918918918919</v>
      </c>
      <c r="T739" s="13">
        <f>E739/G739</f>
        <v>27.933333333333334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 s="9">
        <f t="shared" si="22"/>
        <v>41959.25</v>
      </c>
      <c r="L740">
        <v>1418018400</v>
      </c>
      <c r="M740" s="9">
        <f t="shared" si="23"/>
        <v>41981.25</v>
      </c>
      <c r="N740" t="b">
        <v>0</v>
      </c>
      <c r="O740" t="b">
        <v>1</v>
      </c>
      <c r="P740" t="s">
        <v>33</v>
      </c>
      <c r="Q740" t="s">
        <v>2040</v>
      </c>
      <c r="R740" t="s">
        <v>2041</v>
      </c>
      <c r="S740" s="4">
        <f>E740/D740</f>
        <v>2.0843373493975904E-2</v>
      </c>
      <c r="T740" s="13">
        <f>E740/G740</f>
        <v>103.8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 s="9">
        <f t="shared" si="22"/>
        <v>41089.208333333336</v>
      </c>
      <c r="L741">
        <v>1341032400</v>
      </c>
      <c r="M741" s="9">
        <f t="shared" si="23"/>
        <v>41090.208333333336</v>
      </c>
      <c r="N741" t="b">
        <v>0</v>
      </c>
      <c r="O741" t="b">
        <v>0</v>
      </c>
      <c r="P741" t="s">
        <v>60</v>
      </c>
      <c r="Q741" t="s">
        <v>2036</v>
      </c>
      <c r="R741" t="s">
        <v>2046</v>
      </c>
      <c r="S741" s="4">
        <f>E741/D741</f>
        <v>0.61</v>
      </c>
      <c r="T741" s="13">
        <f>E741/G741</f>
        <v>31.937172774869111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 s="9">
        <f t="shared" si="22"/>
        <v>42769.25</v>
      </c>
      <c r="L742">
        <v>1486360800</v>
      </c>
      <c r="M742" s="9">
        <f t="shared" si="23"/>
        <v>42772.25</v>
      </c>
      <c r="N742" t="b">
        <v>0</v>
      </c>
      <c r="O742" t="b">
        <v>0</v>
      </c>
      <c r="P742" t="s">
        <v>33</v>
      </c>
      <c r="Q742" t="s">
        <v>2040</v>
      </c>
      <c r="R742" t="s">
        <v>2041</v>
      </c>
      <c r="S742" s="4">
        <f>E742/D742</f>
        <v>0.30037735849056602</v>
      </c>
      <c r="T742" s="13">
        <f>E742/G742</f>
        <v>99.5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 s="9">
        <f t="shared" si="22"/>
        <v>40321.208333333336</v>
      </c>
      <c r="L743">
        <v>1274677200</v>
      </c>
      <c r="M743" s="9">
        <f t="shared" si="23"/>
        <v>40322.208333333336</v>
      </c>
      <c r="N743" t="b">
        <v>0</v>
      </c>
      <c r="O743" t="b">
        <v>0</v>
      </c>
      <c r="P743" t="s">
        <v>33</v>
      </c>
      <c r="Q743" t="s">
        <v>2040</v>
      </c>
      <c r="R743" t="s">
        <v>2041</v>
      </c>
      <c r="S743" s="4">
        <f>E743/D743</f>
        <v>11.791666666666666</v>
      </c>
      <c r="T743" s="13">
        <f>E743/G743</f>
        <v>108.84615384615384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 s="9">
        <f t="shared" si="22"/>
        <v>40197.25</v>
      </c>
      <c r="L744">
        <v>1267509600</v>
      </c>
      <c r="M744" s="9">
        <f t="shared" si="23"/>
        <v>40239.25</v>
      </c>
      <c r="N744" t="b">
        <v>0</v>
      </c>
      <c r="O744" t="b">
        <v>0</v>
      </c>
      <c r="P744" t="s">
        <v>50</v>
      </c>
      <c r="Q744" t="s">
        <v>2036</v>
      </c>
      <c r="R744" t="s">
        <v>2044</v>
      </c>
      <c r="S744" s="4">
        <f>E744/D744</f>
        <v>11.260833333333334</v>
      </c>
      <c r="T744" s="13">
        <f>E744/G744</f>
        <v>110.76229508196721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 s="9">
        <f t="shared" si="22"/>
        <v>42298.208333333328</v>
      </c>
      <c r="L745">
        <v>1445922000</v>
      </c>
      <c r="M745" s="9">
        <f t="shared" si="23"/>
        <v>42304.208333333328</v>
      </c>
      <c r="N745" t="b">
        <v>0</v>
      </c>
      <c r="O745" t="b">
        <v>1</v>
      </c>
      <c r="P745" t="s">
        <v>33</v>
      </c>
      <c r="Q745" t="s">
        <v>2040</v>
      </c>
      <c r="R745" t="s">
        <v>2041</v>
      </c>
      <c r="S745" s="4">
        <f>E745/D745</f>
        <v>0.12923076923076923</v>
      </c>
      <c r="T745" s="13">
        <f>E745/G745</f>
        <v>29.647058823529413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 s="9">
        <f t="shared" si="22"/>
        <v>43322.208333333328</v>
      </c>
      <c r="L746">
        <v>1534050000</v>
      </c>
      <c r="M746" s="9">
        <f t="shared" si="23"/>
        <v>43324.208333333328</v>
      </c>
      <c r="N746" t="b">
        <v>0</v>
      </c>
      <c r="O746" t="b">
        <v>1</v>
      </c>
      <c r="P746" t="s">
        <v>33</v>
      </c>
      <c r="Q746" t="s">
        <v>2040</v>
      </c>
      <c r="R746" t="s">
        <v>2041</v>
      </c>
      <c r="S746" s="4">
        <f>E746/D746</f>
        <v>7.12</v>
      </c>
      <c r="T746" s="13">
        <f>E746/G746</f>
        <v>101.71428571428571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 s="9">
        <f t="shared" si="22"/>
        <v>40328.208333333336</v>
      </c>
      <c r="L747">
        <v>1277528400</v>
      </c>
      <c r="M747" s="9">
        <f t="shared" si="23"/>
        <v>40355.208333333336</v>
      </c>
      <c r="N747" t="b">
        <v>0</v>
      </c>
      <c r="O747" t="b">
        <v>0</v>
      </c>
      <c r="P747" t="s">
        <v>65</v>
      </c>
      <c r="Q747" t="s">
        <v>2038</v>
      </c>
      <c r="R747" t="s">
        <v>2047</v>
      </c>
      <c r="S747" s="4">
        <f>E747/D747</f>
        <v>0.30304347826086958</v>
      </c>
      <c r="T747" s="13">
        <f>E747/G747</f>
        <v>61.5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 s="9">
        <f t="shared" si="22"/>
        <v>40825.208333333336</v>
      </c>
      <c r="L748">
        <v>1318568400</v>
      </c>
      <c r="M748" s="9">
        <f t="shared" si="23"/>
        <v>40830.208333333336</v>
      </c>
      <c r="N748" t="b">
        <v>0</v>
      </c>
      <c r="O748" t="b">
        <v>0</v>
      </c>
      <c r="P748" t="s">
        <v>28</v>
      </c>
      <c r="Q748" t="s">
        <v>2038</v>
      </c>
      <c r="R748" t="s">
        <v>2039</v>
      </c>
      <c r="S748" s="4">
        <f>E748/D748</f>
        <v>2.1250896057347672</v>
      </c>
      <c r="T748" s="13">
        <f>E748/G748</f>
        <v>35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 s="9">
        <f t="shared" si="22"/>
        <v>40423.208333333336</v>
      </c>
      <c r="L749">
        <v>1284354000</v>
      </c>
      <c r="M749" s="9">
        <f t="shared" si="23"/>
        <v>40434.208333333336</v>
      </c>
      <c r="N749" t="b">
        <v>0</v>
      </c>
      <c r="O749" t="b">
        <v>0</v>
      </c>
      <c r="P749" t="s">
        <v>33</v>
      </c>
      <c r="Q749" t="s">
        <v>2040</v>
      </c>
      <c r="R749" t="s">
        <v>2041</v>
      </c>
      <c r="S749" s="4">
        <f>E749/D749</f>
        <v>2.2885714285714287</v>
      </c>
      <c r="T749" s="13">
        <f>E749/G749</f>
        <v>40.049999999999997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 s="9">
        <f t="shared" si="22"/>
        <v>40238.25</v>
      </c>
      <c r="L750">
        <v>1269579600</v>
      </c>
      <c r="M750" s="9">
        <f t="shared" si="23"/>
        <v>40263.208333333336</v>
      </c>
      <c r="N750" t="b">
        <v>0</v>
      </c>
      <c r="O750" t="b">
        <v>1</v>
      </c>
      <c r="P750" t="s">
        <v>71</v>
      </c>
      <c r="Q750" t="s">
        <v>2042</v>
      </c>
      <c r="R750" t="s">
        <v>2050</v>
      </c>
      <c r="S750" s="4">
        <f>E750/D750</f>
        <v>0.34959979476654696</v>
      </c>
      <c r="T750" s="13">
        <f>E750/G750</f>
        <v>110.97231270358306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 s="9">
        <f t="shared" si="22"/>
        <v>41920.208333333336</v>
      </c>
      <c r="L751">
        <v>1413781200</v>
      </c>
      <c r="M751" s="9">
        <f t="shared" si="23"/>
        <v>41932.208333333336</v>
      </c>
      <c r="N751" t="b">
        <v>0</v>
      </c>
      <c r="O751" t="b">
        <v>1</v>
      </c>
      <c r="P751" t="s">
        <v>65</v>
      </c>
      <c r="Q751" t="s">
        <v>2038</v>
      </c>
      <c r="R751" t="s">
        <v>2047</v>
      </c>
      <c r="S751" s="4">
        <f>E751/D751</f>
        <v>1.5729069767441861</v>
      </c>
      <c r="T751" s="13">
        <f>E751/G751</f>
        <v>36.959016393442624</v>
      </c>
    </row>
    <row r="752" spans="1:20" x14ac:dyDescent="0.25">
      <c r="A752">
        <v>750</v>
      </c>
      <c r="B752" t="s">
        <v>1536</v>
      </c>
      <c r="C752" s="3" t="s">
        <v>1537</v>
      </c>
      <c r="D752" s="15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 s="9">
        <f t="shared" si="22"/>
        <v>40360.208333333336</v>
      </c>
      <c r="L752">
        <v>1280120400</v>
      </c>
      <c r="M752" s="9">
        <f t="shared" si="23"/>
        <v>40385.208333333336</v>
      </c>
      <c r="N752" t="b">
        <v>0</v>
      </c>
      <c r="O752" t="b">
        <v>0</v>
      </c>
      <c r="P752" t="s">
        <v>50</v>
      </c>
      <c r="Q752" t="s">
        <v>2036</v>
      </c>
      <c r="R752" t="s">
        <v>2044</v>
      </c>
      <c r="S752" s="4">
        <f>E752/D752</f>
        <v>0.01</v>
      </c>
      <c r="T752" s="13">
        <f>E752/G752</f>
        <v>1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 s="9">
        <f t="shared" si="22"/>
        <v>42446.208333333328</v>
      </c>
      <c r="L753">
        <v>1459486800</v>
      </c>
      <c r="M753" s="9">
        <f t="shared" si="23"/>
        <v>42461.208333333328</v>
      </c>
      <c r="N753" t="b">
        <v>1</v>
      </c>
      <c r="O753" t="b">
        <v>1</v>
      </c>
      <c r="P753" t="s">
        <v>68</v>
      </c>
      <c r="Q753" t="s">
        <v>2048</v>
      </c>
      <c r="R753" t="s">
        <v>2049</v>
      </c>
      <c r="S753" s="4">
        <f>E753/D753</f>
        <v>2.3230555555555554</v>
      </c>
      <c r="T753" s="13">
        <f>E753/G753</f>
        <v>30.974074074074075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 s="9">
        <f t="shared" si="22"/>
        <v>40395.208333333336</v>
      </c>
      <c r="L754">
        <v>1282539600</v>
      </c>
      <c r="M754" s="9">
        <f t="shared" si="23"/>
        <v>40413.208333333336</v>
      </c>
      <c r="N754" t="b">
        <v>0</v>
      </c>
      <c r="O754" t="b">
        <v>1</v>
      </c>
      <c r="P754" t="s">
        <v>33</v>
      </c>
      <c r="Q754" t="s">
        <v>2040</v>
      </c>
      <c r="R754" t="s">
        <v>2041</v>
      </c>
      <c r="S754" s="4">
        <f>E754/D754</f>
        <v>0.92448275862068963</v>
      </c>
      <c r="T754" s="13">
        <f>E754/G754</f>
        <v>47.035087719298247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 s="9">
        <f t="shared" si="22"/>
        <v>40321.208333333336</v>
      </c>
      <c r="L755">
        <v>1275886800</v>
      </c>
      <c r="M755" s="9">
        <f t="shared" si="23"/>
        <v>40336.208333333336</v>
      </c>
      <c r="N755" t="b">
        <v>0</v>
      </c>
      <c r="O755" t="b">
        <v>0</v>
      </c>
      <c r="P755" t="s">
        <v>122</v>
      </c>
      <c r="Q755" t="s">
        <v>2055</v>
      </c>
      <c r="R755" t="s">
        <v>2056</v>
      </c>
      <c r="S755" s="4">
        <f>E755/D755</f>
        <v>2.5670212765957445</v>
      </c>
      <c r="T755" s="13">
        <f>E755/G755</f>
        <v>88.065693430656935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 s="9">
        <f t="shared" si="22"/>
        <v>41210.208333333336</v>
      </c>
      <c r="L756">
        <v>1355983200</v>
      </c>
      <c r="M756" s="9">
        <f t="shared" si="23"/>
        <v>41263.25</v>
      </c>
      <c r="N756" t="b">
        <v>0</v>
      </c>
      <c r="O756" t="b">
        <v>0</v>
      </c>
      <c r="P756" t="s">
        <v>33</v>
      </c>
      <c r="Q756" t="s">
        <v>2040</v>
      </c>
      <c r="R756" t="s">
        <v>2041</v>
      </c>
      <c r="S756" s="4">
        <f>E756/D756</f>
        <v>1.6847017045454546</v>
      </c>
      <c r="T756" s="13">
        <f>E756/G756</f>
        <v>37.005616224648989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 s="9">
        <f t="shared" si="22"/>
        <v>43096.25</v>
      </c>
      <c r="L757">
        <v>1515391200</v>
      </c>
      <c r="M757" s="9">
        <f t="shared" si="23"/>
        <v>43108.25</v>
      </c>
      <c r="N757" t="b">
        <v>0</v>
      </c>
      <c r="O757" t="b">
        <v>1</v>
      </c>
      <c r="P757" t="s">
        <v>33</v>
      </c>
      <c r="Q757" t="s">
        <v>2040</v>
      </c>
      <c r="R757" t="s">
        <v>2041</v>
      </c>
      <c r="S757" s="4">
        <f>E757/D757</f>
        <v>1.6657777777777778</v>
      </c>
      <c r="T757" s="13">
        <f>E757/G757</f>
        <v>26.027777777777779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 s="9">
        <f t="shared" si="22"/>
        <v>42024.25</v>
      </c>
      <c r="L758">
        <v>1422252000</v>
      </c>
      <c r="M758" s="9">
        <f t="shared" si="23"/>
        <v>42030.25</v>
      </c>
      <c r="N758" t="b">
        <v>0</v>
      </c>
      <c r="O758" t="b">
        <v>0</v>
      </c>
      <c r="P758" t="s">
        <v>33</v>
      </c>
      <c r="Q758" t="s">
        <v>2040</v>
      </c>
      <c r="R758" t="s">
        <v>2041</v>
      </c>
      <c r="S758" s="4">
        <f>E758/D758</f>
        <v>7.7207692307692311</v>
      </c>
      <c r="T758" s="13">
        <f>E758/G758</f>
        <v>67.817567567567565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 s="9">
        <f t="shared" si="22"/>
        <v>40675.208333333336</v>
      </c>
      <c r="L759">
        <v>1305522000</v>
      </c>
      <c r="M759" s="9">
        <f t="shared" si="23"/>
        <v>40679.208333333336</v>
      </c>
      <c r="N759" t="b">
        <v>0</v>
      </c>
      <c r="O759" t="b">
        <v>0</v>
      </c>
      <c r="P759" t="s">
        <v>53</v>
      </c>
      <c r="Q759" t="s">
        <v>2042</v>
      </c>
      <c r="R759" t="s">
        <v>2045</v>
      </c>
      <c r="S759" s="4">
        <f>E759/D759</f>
        <v>4.0685714285714285</v>
      </c>
      <c r="T759" s="13">
        <f>E759/G759</f>
        <v>49.964912280701753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 s="9">
        <f t="shared" si="22"/>
        <v>41936.208333333336</v>
      </c>
      <c r="L760">
        <v>1414904400</v>
      </c>
      <c r="M760" s="9">
        <f t="shared" si="23"/>
        <v>41945.208333333336</v>
      </c>
      <c r="N760" t="b">
        <v>0</v>
      </c>
      <c r="O760" t="b">
        <v>0</v>
      </c>
      <c r="P760" t="s">
        <v>23</v>
      </c>
      <c r="Q760" t="s">
        <v>2036</v>
      </c>
      <c r="R760" t="s">
        <v>2037</v>
      </c>
      <c r="S760" s="4">
        <f>E760/D760</f>
        <v>5.6420608108108112</v>
      </c>
      <c r="T760" s="13">
        <f>E760/G760</f>
        <v>110.01646903820817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 s="9">
        <f t="shared" si="22"/>
        <v>43136.25</v>
      </c>
      <c r="L761">
        <v>1520402400</v>
      </c>
      <c r="M761" s="9">
        <f t="shared" si="23"/>
        <v>43166.25</v>
      </c>
      <c r="N761" t="b">
        <v>0</v>
      </c>
      <c r="O761" t="b">
        <v>0</v>
      </c>
      <c r="P761" t="s">
        <v>50</v>
      </c>
      <c r="Q761" t="s">
        <v>2036</v>
      </c>
      <c r="R761" t="s">
        <v>2044</v>
      </c>
      <c r="S761" s="4">
        <f>E761/D761</f>
        <v>0.6842686567164179</v>
      </c>
      <c r="T761" s="13">
        <f>E761/G761</f>
        <v>89.964678178963894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 s="9">
        <f t="shared" si="22"/>
        <v>43678.208333333328</v>
      </c>
      <c r="L762">
        <v>1567141200</v>
      </c>
      <c r="M762" s="9">
        <f t="shared" si="23"/>
        <v>43707.208333333328</v>
      </c>
      <c r="N762" t="b">
        <v>0</v>
      </c>
      <c r="O762" t="b">
        <v>1</v>
      </c>
      <c r="P762" t="s">
        <v>89</v>
      </c>
      <c r="Q762" t="s">
        <v>2051</v>
      </c>
      <c r="R762" t="s">
        <v>2052</v>
      </c>
      <c r="S762" s="4">
        <f>E762/D762</f>
        <v>0.34351966873706002</v>
      </c>
      <c r="T762" s="13">
        <f>E762/G762</f>
        <v>79.009523809523813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 s="9">
        <f t="shared" si="22"/>
        <v>42938.208333333328</v>
      </c>
      <c r="L763">
        <v>1501131600</v>
      </c>
      <c r="M763" s="9">
        <f t="shared" si="23"/>
        <v>42943.208333333328</v>
      </c>
      <c r="N763" t="b">
        <v>0</v>
      </c>
      <c r="O763" t="b">
        <v>0</v>
      </c>
      <c r="P763" t="s">
        <v>23</v>
      </c>
      <c r="Q763" t="s">
        <v>2036</v>
      </c>
      <c r="R763" t="s">
        <v>2037</v>
      </c>
      <c r="S763" s="4">
        <f>E763/D763</f>
        <v>6.5545454545454547</v>
      </c>
      <c r="T763" s="13">
        <f>E763/G763</f>
        <v>86.867469879518069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 s="9">
        <f t="shared" si="22"/>
        <v>41241.25</v>
      </c>
      <c r="L764">
        <v>1355032800</v>
      </c>
      <c r="M764" s="9">
        <f t="shared" si="23"/>
        <v>41252.25</v>
      </c>
      <c r="N764" t="b">
        <v>0</v>
      </c>
      <c r="O764" t="b">
        <v>0</v>
      </c>
      <c r="P764" t="s">
        <v>159</v>
      </c>
      <c r="Q764" t="s">
        <v>2036</v>
      </c>
      <c r="R764" t="s">
        <v>2059</v>
      </c>
      <c r="S764" s="4">
        <f>E764/D764</f>
        <v>1.7725714285714285</v>
      </c>
      <c r="T764" s="13">
        <f>E764/G764</f>
        <v>62.04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 s="9">
        <f t="shared" si="22"/>
        <v>41037.208333333336</v>
      </c>
      <c r="L765">
        <v>1339477200</v>
      </c>
      <c r="M765" s="9">
        <f t="shared" si="23"/>
        <v>41072.208333333336</v>
      </c>
      <c r="N765" t="b">
        <v>0</v>
      </c>
      <c r="O765" t="b">
        <v>1</v>
      </c>
      <c r="P765" t="s">
        <v>33</v>
      </c>
      <c r="Q765" t="s">
        <v>2040</v>
      </c>
      <c r="R765" t="s">
        <v>2041</v>
      </c>
      <c r="S765" s="4">
        <f>E765/D765</f>
        <v>1.1317857142857144</v>
      </c>
      <c r="T765" s="13">
        <f>E765/G765</f>
        <v>26.970212765957445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 s="9">
        <f t="shared" si="22"/>
        <v>40676.208333333336</v>
      </c>
      <c r="L766">
        <v>1305954000</v>
      </c>
      <c r="M766" s="9">
        <f t="shared" si="23"/>
        <v>40684.208333333336</v>
      </c>
      <c r="N766" t="b">
        <v>0</v>
      </c>
      <c r="O766" t="b">
        <v>0</v>
      </c>
      <c r="P766" t="s">
        <v>23</v>
      </c>
      <c r="Q766" t="s">
        <v>2036</v>
      </c>
      <c r="R766" t="s">
        <v>2037</v>
      </c>
      <c r="S766" s="4">
        <f>E766/D766</f>
        <v>7.2818181818181822</v>
      </c>
      <c r="T766" s="13">
        <f>E766/G766</f>
        <v>54.121621621621621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 s="9">
        <f t="shared" si="22"/>
        <v>42840.208333333328</v>
      </c>
      <c r="L767">
        <v>1494392400</v>
      </c>
      <c r="M767" s="9">
        <f t="shared" si="23"/>
        <v>42865.208333333328</v>
      </c>
      <c r="N767" t="b">
        <v>1</v>
      </c>
      <c r="O767" t="b">
        <v>1</v>
      </c>
      <c r="P767" t="s">
        <v>60</v>
      </c>
      <c r="Q767" t="s">
        <v>2036</v>
      </c>
      <c r="R767" t="s">
        <v>2046</v>
      </c>
      <c r="S767" s="4">
        <f>E767/D767</f>
        <v>2.0833333333333335</v>
      </c>
      <c r="T767" s="13">
        <f>E767/G767</f>
        <v>41.035353535353536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 s="9">
        <f t="shared" si="22"/>
        <v>43362.208333333328</v>
      </c>
      <c r="L768">
        <v>1537419600</v>
      </c>
      <c r="M768" s="9">
        <f t="shared" si="23"/>
        <v>43363.208333333328</v>
      </c>
      <c r="N768" t="b">
        <v>0</v>
      </c>
      <c r="O768" t="b">
        <v>0</v>
      </c>
      <c r="P768" t="s">
        <v>474</v>
      </c>
      <c r="Q768" t="s">
        <v>2042</v>
      </c>
      <c r="R768" t="s">
        <v>2064</v>
      </c>
      <c r="S768" s="4">
        <f>E768/D768</f>
        <v>0.31171232876712329</v>
      </c>
      <c r="T768" s="13">
        <f>E768/G768</f>
        <v>55.052419354838712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 s="9">
        <f t="shared" si="22"/>
        <v>42283.208333333328</v>
      </c>
      <c r="L769">
        <v>1447999200</v>
      </c>
      <c r="M769" s="9">
        <f t="shared" si="23"/>
        <v>42328.25</v>
      </c>
      <c r="N769" t="b">
        <v>0</v>
      </c>
      <c r="O769" t="b">
        <v>0</v>
      </c>
      <c r="P769" t="s">
        <v>206</v>
      </c>
      <c r="Q769" t="s">
        <v>2048</v>
      </c>
      <c r="R769" t="s">
        <v>2060</v>
      </c>
      <c r="S769" s="4">
        <f>E769/D769</f>
        <v>0.56967078189300413</v>
      </c>
      <c r="T769" s="13">
        <f>E769/G769</f>
        <v>107.93762183235867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 s="9">
        <f t="shared" si="22"/>
        <v>41619.25</v>
      </c>
      <c r="L770">
        <v>1388037600</v>
      </c>
      <c r="M770" s="9">
        <f t="shared" si="23"/>
        <v>41634.25</v>
      </c>
      <c r="N770" t="b">
        <v>0</v>
      </c>
      <c r="O770" t="b">
        <v>0</v>
      </c>
      <c r="P770" t="s">
        <v>33</v>
      </c>
      <c r="Q770" t="s">
        <v>2040</v>
      </c>
      <c r="R770" t="s">
        <v>2041</v>
      </c>
      <c r="S770" s="4">
        <f>E770/D770</f>
        <v>2.31</v>
      </c>
      <c r="T770" s="13">
        <f>E770/G770</f>
        <v>73.92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 s="9">
        <f t="shared" ref="K771:K834" si="24">(((J771/60)/60)/24)+DATE(1970,1,1)</f>
        <v>41501.208333333336</v>
      </c>
      <c r="L771">
        <v>1378789200</v>
      </c>
      <c r="M771" s="9">
        <f t="shared" ref="M771:M834" si="25">(((L771/60)/60)/24)+DATE(1970,1,1)</f>
        <v>41527.208333333336</v>
      </c>
      <c r="N771" t="b">
        <v>0</v>
      </c>
      <c r="O771" t="b">
        <v>0</v>
      </c>
      <c r="P771" t="s">
        <v>89</v>
      </c>
      <c r="Q771" t="s">
        <v>2051</v>
      </c>
      <c r="R771" t="s">
        <v>2052</v>
      </c>
      <c r="S771" s="4">
        <f>E771/D771</f>
        <v>0.86867834394904464</v>
      </c>
      <c r="T771" s="13">
        <f>E771/G771</f>
        <v>31.995894428152493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 s="9">
        <f t="shared" si="24"/>
        <v>41743.208333333336</v>
      </c>
      <c r="L772">
        <v>1398056400</v>
      </c>
      <c r="M772" s="9">
        <f t="shared" si="25"/>
        <v>41750.208333333336</v>
      </c>
      <c r="N772" t="b">
        <v>0</v>
      </c>
      <c r="O772" t="b">
        <v>1</v>
      </c>
      <c r="P772" t="s">
        <v>33</v>
      </c>
      <c r="Q772" t="s">
        <v>2040</v>
      </c>
      <c r="R772" t="s">
        <v>2041</v>
      </c>
      <c r="S772" s="4">
        <f>E772/D772</f>
        <v>2.7074418604651163</v>
      </c>
      <c r="T772" s="13">
        <f>E772/G772</f>
        <v>53.898148148148145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 s="9">
        <f t="shared" si="24"/>
        <v>43491.25</v>
      </c>
      <c r="L773">
        <v>1550815200</v>
      </c>
      <c r="M773" s="9">
        <f t="shared" si="25"/>
        <v>43518.25</v>
      </c>
      <c r="N773" t="b">
        <v>0</v>
      </c>
      <c r="O773" t="b">
        <v>0</v>
      </c>
      <c r="P773" t="s">
        <v>33</v>
      </c>
      <c r="Q773" t="s">
        <v>2040</v>
      </c>
      <c r="R773" t="s">
        <v>2041</v>
      </c>
      <c r="S773" s="4">
        <f>E773/D773</f>
        <v>0.49446428571428569</v>
      </c>
      <c r="T773" s="13">
        <f>E773/G773</f>
        <v>106.5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 s="9">
        <f t="shared" si="24"/>
        <v>43505.25</v>
      </c>
      <c r="L774">
        <v>1550037600</v>
      </c>
      <c r="M774" s="9">
        <f t="shared" si="25"/>
        <v>43509.25</v>
      </c>
      <c r="N774" t="b">
        <v>0</v>
      </c>
      <c r="O774" t="b">
        <v>0</v>
      </c>
      <c r="P774" t="s">
        <v>60</v>
      </c>
      <c r="Q774" t="s">
        <v>2036</v>
      </c>
      <c r="R774" t="s">
        <v>2046</v>
      </c>
      <c r="S774" s="4">
        <f>E774/D774</f>
        <v>1.1335962566844919</v>
      </c>
      <c r="T774" s="13">
        <f>E774/G774</f>
        <v>32.999805409612762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 s="9">
        <f t="shared" si="24"/>
        <v>42838.208333333328</v>
      </c>
      <c r="L775">
        <v>1492923600</v>
      </c>
      <c r="M775" s="9">
        <f t="shared" si="25"/>
        <v>42848.208333333328</v>
      </c>
      <c r="N775" t="b">
        <v>0</v>
      </c>
      <c r="O775" t="b">
        <v>0</v>
      </c>
      <c r="P775" t="s">
        <v>33</v>
      </c>
      <c r="Q775" t="s">
        <v>2040</v>
      </c>
      <c r="R775" t="s">
        <v>2041</v>
      </c>
      <c r="S775" s="4">
        <f>E775/D775</f>
        <v>1.9055555555555554</v>
      </c>
      <c r="T775" s="13">
        <f>E775/G775</f>
        <v>43.00254993625159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 s="9">
        <f t="shared" si="24"/>
        <v>42513.208333333328</v>
      </c>
      <c r="L776">
        <v>1467522000</v>
      </c>
      <c r="M776" s="9">
        <f t="shared" si="25"/>
        <v>42554.208333333328</v>
      </c>
      <c r="N776" t="b">
        <v>0</v>
      </c>
      <c r="O776" t="b">
        <v>0</v>
      </c>
      <c r="P776" t="s">
        <v>28</v>
      </c>
      <c r="Q776" t="s">
        <v>2038</v>
      </c>
      <c r="R776" t="s">
        <v>2039</v>
      </c>
      <c r="S776" s="4">
        <f>E776/D776</f>
        <v>1.355</v>
      </c>
      <c r="T776" s="13">
        <f>E776/G776</f>
        <v>86.858974358974365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 s="9">
        <f t="shared" si="24"/>
        <v>41949.25</v>
      </c>
      <c r="L777">
        <v>1416117600</v>
      </c>
      <c r="M777" s="9">
        <f t="shared" si="25"/>
        <v>41959.25</v>
      </c>
      <c r="N777" t="b">
        <v>0</v>
      </c>
      <c r="O777" t="b">
        <v>0</v>
      </c>
      <c r="P777" t="s">
        <v>23</v>
      </c>
      <c r="Q777" t="s">
        <v>2036</v>
      </c>
      <c r="R777" t="s">
        <v>2037</v>
      </c>
      <c r="S777" s="4">
        <f>E777/D777</f>
        <v>0.10297872340425532</v>
      </c>
      <c r="T777" s="13">
        <f>E777/G777</f>
        <v>96.8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 s="9">
        <f t="shared" si="24"/>
        <v>43650.208333333328</v>
      </c>
      <c r="L778">
        <v>1563771600</v>
      </c>
      <c r="M778" s="9">
        <f t="shared" si="25"/>
        <v>43668.208333333328</v>
      </c>
      <c r="N778" t="b">
        <v>0</v>
      </c>
      <c r="O778" t="b">
        <v>0</v>
      </c>
      <c r="P778" t="s">
        <v>33</v>
      </c>
      <c r="Q778" t="s">
        <v>2040</v>
      </c>
      <c r="R778" t="s">
        <v>2041</v>
      </c>
      <c r="S778" s="4">
        <f>E778/D778</f>
        <v>0.65544223826714798</v>
      </c>
      <c r="T778" s="13">
        <f>E778/G778</f>
        <v>32.995456610631528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 s="9">
        <f t="shared" si="24"/>
        <v>40809.208333333336</v>
      </c>
      <c r="L779">
        <v>1319259600</v>
      </c>
      <c r="M779" s="9">
        <f t="shared" si="25"/>
        <v>40838.208333333336</v>
      </c>
      <c r="N779" t="b">
        <v>0</v>
      </c>
      <c r="O779" t="b">
        <v>0</v>
      </c>
      <c r="P779" t="s">
        <v>33</v>
      </c>
      <c r="Q779" t="s">
        <v>2040</v>
      </c>
      <c r="R779" t="s">
        <v>2041</v>
      </c>
      <c r="S779" s="4">
        <f>E779/D779</f>
        <v>0.49026652452025588</v>
      </c>
      <c r="T779" s="13">
        <f>E779/G779</f>
        <v>68.028106508875737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 s="9">
        <f t="shared" si="24"/>
        <v>40768.208333333336</v>
      </c>
      <c r="L780">
        <v>1313643600</v>
      </c>
      <c r="M780" s="9">
        <f t="shared" si="25"/>
        <v>40773.208333333336</v>
      </c>
      <c r="N780" t="b">
        <v>0</v>
      </c>
      <c r="O780" t="b">
        <v>0</v>
      </c>
      <c r="P780" t="s">
        <v>71</v>
      </c>
      <c r="Q780" t="s">
        <v>2042</v>
      </c>
      <c r="R780" t="s">
        <v>2050</v>
      </c>
      <c r="S780" s="4">
        <f>E780/D780</f>
        <v>7.8792307692307695</v>
      </c>
      <c r="T780" s="13">
        <f>E780/G780</f>
        <v>58.867816091954026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 s="9">
        <f t="shared" si="24"/>
        <v>42230.208333333328</v>
      </c>
      <c r="L781">
        <v>1440306000</v>
      </c>
      <c r="M781" s="9">
        <f t="shared" si="25"/>
        <v>42239.208333333328</v>
      </c>
      <c r="N781" t="b">
        <v>0</v>
      </c>
      <c r="O781" t="b">
        <v>1</v>
      </c>
      <c r="P781" t="s">
        <v>33</v>
      </c>
      <c r="Q781" t="s">
        <v>2040</v>
      </c>
      <c r="R781" t="s">
        <v>2041</v>
      </c>
      <c r="S781" s="4">
        <f>E781/D781</f>
        <v>0.80306347746090156</v>
      </c>
      <c r="T781" s="13">
        <f>E781/G781</f>
        <v>105.04572803850782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 s="9">
        <f t="shared" si="24"/>
        <v>42573.208333333328</v>
      </c>
      <c r="L782">
        <v>1470805200</v>
      </c>
      <c r="M782" s="9">
        <f t="shared" si="25"/>
        <v>42592.208333333328</v>
      </c>
      <c r="N782" t="b">
        <v>0</v>
      </c>
      <c r="O782" t="b">
        <v>1</v>
      </c>
      <c r="P782" t="s">
        <v>53</v>
      </c>
      <c r="Q782" t="s">
        <v>2042</v>
      </c>
      <c r="R782" t="s">
        <v>2045</v>
      </c>
      <c r="S782" s="4">
        <f>E782/D782</f>
        <v>1.0629411764705883</v>
      </c>
      <c r="T782" s="13">
        <f>E782/G782</f>
        <v>33.054878048780488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 s="9">
        <f t="shared" si="24"/>
        <v>40482.208333333336</v>
      </c>
      <c r="L783">
        <v>1292911200</v>
      </c>
      <c r="M783" s="9">
        <f t="shared" si="25"/>
        <v>40533.25</v>
      </c>
      <c r="N783" t="b">
        <v>0</v>
      </c>
      <c r="O783" t="b">
        <v>0</v>
      </c>
      <c r="P783" t="s">
        <v>33</v>
      </c>
      <c r="Q783" t="s">
        <v>2040</v>
      </c>
      <c r="R783" t="s">
        <v>2041</v>
      </c>
      <c r="S783" s="4">
        <f>E783/D783</f>
        <v>0.50735632183908042</v>
      </c>
      <c r="T783" s="13">
        <f>E783/G783</f>
        <v>78.821428571428569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 s="9">
        <f t="shared" si="24"/>
        <v>40603.25</v>
      </c>
      <c r="L784">
        <v>1301374800</v>
      </c>
      <c r="M784" s="9">
        <f t="shared" si="25"/>
        <v>40631.208333333336</v>
      </c>
      <c r="N784" t="b">
        <v>0</v>
      </c>
      <c r="O784" t="b">
        <v>1</v>
      </c>
      <c r="P784" t="s">
        <v>71</v>
      </c>
      <c r="Q784" t="s">
        <v>2042</v>
      </c>
      <c r="R784" t="s">
        <v>2050</v>
      </c>
      <c r="S784" s="4">
        <f>E784/D784</f>
        <v>2.153137254901961</v>
      </c>
      <c r="T784" s="13">
        <f>E784/G784</f>
        <v>68.204968944099377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 s="9">
        <f t="shared" si="24"/>
        <v>41625.25</v>
      </c>
      <c r="L785">
        <v>1387864800</v>
      </c>
      <c r="M785" s="9">
        <f t="shared" si="25"/>
        <v>41632.25</v>
      </c>
      <c r="N785" t="b">
        <v>0</v>
      </c>
      <c r="O785" t="b">
        <v>0</v>
      </c>
      <c r="P785" t="s">
        <v>23</v>
      </c>
      <c r="Q785" t="s">
        <v>2036</v>
      </c>
      <c r="R785" t="s">
        <v>2037</v>
      </c>
      <c r="S785" s="4">
        <f>E785/D785</f>
        <v>1.4122972972972974</v>
      </c>
      <c r="T785" s="13">
        <f>E785/G785</f>
        <v>75.731884057971016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 s="9">
        <f t="shared" si="24"/>
        <v>42435.25</v>
      </c>
      <c r="L786">
        <v>1458190800</v>
      </c>
      <c r="M786" s="9">
        <f t="shared" si="25"/>
        <v>42446.208333333328</v>
      </c>
      <c r="N786" t="b">
        <v>0</v>
      </c>
      <c r="O786" t="b">
        <v>0</v>
      </c>
      <c r="P786" t="s">
        <v>28</v>
      </c>
      <c r="Q786" t="s">
        <v>2038</v>
      </c>
      <c r="R786" t="s">
        <v>2039</v>
      </c>
      <c r="S786" s="4">
        <f>E786/D786</f>
        <v>1.1533745781777278</v>
      </c>
      <c r="T786" s="13">
        <f>E786/G786</f>
        <v>30.996070133010882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 s="9">
        <f t="shared" si="24"/>
        <v>43582.208333333328</v>
      </c>
      <c r="L787">
        <v>1559278800</v>
      </c>
      <c r="M787" s="9">
        <f t="shared" si="25"/>
        <v>43616.208333333328</v>
      </c>
      <c r="N787" t="b">
        <v>0</v>
      </c>
      <c r="O787" t="b">
        <v>1</v>
      </c>
      <c r="P787" t="s">
        <v>71</v>
      </c>
      <c r="Q787" t="s">
        <v>2042</v>
      </c>
      <c r="R787" t="s">
        <v>2050</v>
      </c>
      <c r="S787" s="4">
        <f>E787/D787</f>
        <v>1.9311940298507462</v>
      </c>
      <c r="T787" s="13">
        <f>E787/G787</f>
        <v>101.88188976377953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 s="9">
        <f t="shared" si="24"/>
        <v>43186.208333333328</v>
      </c>
      <c r="L788">
        <v>1522731600</v>
      </c>
      <c r="M788" s="9">
        <f t="shared" si="25"/>
        <v>43193.208333333328</v>
      </c>
      <c r="N788" t="b">
        <v>0</v>
      </c>
      <c r="O788" t="b">
        <v>1</v>
      </c>
      <c r="P788" t="s">
        <v>159</v>
      </c>
      <c r="Q788" t="s">
        <v>2036</v>
      </c>
      <c r="R788" t="s">
        <v>2059</v>
      </c>
      <c r="S788" s="4">
        <f>E788/D788</f>
        <v>7.2973333333333334</v>
      </c>
      <c r="T788" s="13">
        <f>E788/G788</f>
        <v>52.879227053140099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 s="9">
        <f t="shared" si="24"/>
        <v>40684.208333333336</v>
      </c>
      <c r="L789">
        <v>1306731600</v>
      </c>
      <c r="M789" s="9">
        <f t="shared" si="25"/>
        <v>40693.208333333336</v>
      </c>
      <c r="N789" t="b">
        <v>0</v>
      </c>
      <c r="O789" t="b">
        <v>0</v>
      </c>
      <c r="P789" t="s">
        <v>23</v>
      </c>
      <c r="Q789" t="s">
        <v>2036</v>
      </c>
      <c r="R789" t="s">
        <v>2037</v>
      </c>
      <c r="S789" s="4">
        <f>E789/D789</f>
        <v>0.99663398692810456</v>
      </c>
      <c r="T789" s="13">
        <f>E789/G789</f>
        <v>71.005820721769496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 s="9">
        <f t="shared" si="24"/>
        <v>41202.208333333336</v>
      </c>
      <c r="L790">
        <v>1352527200</v>
      </c>
      <c r="M790" s="9">
        <f t="shared" si="25"/>
        <v>41223.25</v>
      </c>
      <c r="N790" t="b">
        <v>0</v>
      </c>
      <c r="O790" t="b">
        <v>0</v>
      </c>
      <c r="P790" t="s">
        <v>71</v>
      </c>
      <c r="Q790" t="s">
        <v>2042</v>
      </c>
      <c r="R790" t="s">
        <v>2050</v>
      </c>
      <c r="S790" s="4">
        <f>E790/D790</f>
        <v>0.88166666666666671</v>
      </c>
      <c r="T790" s="13">
        <f>E790/G790</f>
        <v>102.38709677419355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 s="9">
        <f t="shared" si="24"/>
        <v>41786.208333333336</v>
      </c>
      <c r="L791">
        <v>1404363600</v>
      </c>
      <c r="M791" s="9">
        <f t="shared" si="25"/>
        <v>41823.208333333336</v>
      </c>
      <c r="N791" t="b">
        <v>0</v>
      </c>
      <c r="O791" t="b">
        <v>0</v>
      </c>
      <c r="P791" t="s">
        <v>33</v>
      </c>
      <c r="Q791" t="s">
        <v>2040</v>
      </c>
      <c r="R791" t="s">
        <v>2041</v>
      </c>
      <c r="S791" s="4">
        <f>E791/D791</f>
        <v>0.37233333333333335</v>
      </c>
      <c r="T791" s="13">
        <f>E791/G791</f>
        <v>74.466666666666669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 s="9">
        <f t="shared" si="24"/>
        <v>40223.25</v>
      </c>
      <c r="L792">
        <v>1266645600</v>
      </c>
      <c r="M792" s="9">
        <f t="shared" si="25"/>
        <v>40229.25</v>
      </c>
      <c r="N792" t="b">
        <v>0</v>
      </c>
      <c r="O792" t="b">
        <v>0</v>
      </c>
      <c r="P792" t="s">
        <v>33</v>
      </c>
      <c r="Q792" t="s">
        <v>2040</v>
      </c>
      <c r="R792" t="s">
        <v>2041</v>
      </c>
      <c r="S792" s="4">
        <f>E792/D792</f>
        <v>0.30540075309306081</v>
      </c>
      <c r="T792" s="13">
        <f>E792/G792</f>
        <v>51.009883198562441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 s="9">
        <f t="shared" si="24"/>
        <v>42715.25</v>
      </c>
      <c r="L793">
        <v>1482818400</v>
      </c>
      <c r="M793" s="9">
        <f t="shared" si="25"/>
        <v>42731.25</v>
      </c>
      <c r="N793" t="b">
        <v>0</v>
      </c>
      <c r="O793" t="b">
        <v>0</v>
      </c>
      <c r="P793" t="s">
        <v>17</v>
      </c>
      <c r="Q793" t="s">
        <v>2034</v>
      </c>
      <c r="R793" t="s">
        <v>2035</v>
      </c>
      <c r="S793" s="4">
        <f>E793/D793</f>
        <v>0.25714285714285712</v>
      </c>
      <c r="T793" s="13">
        <f>E793/G793</f>
        <v>90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 s="9">
        <f t="shared" si="24"/>
        <v>41451.208333333336</v>
      </c>
      <c r="L794">
        <v>1374642000</v>
      </c>
      <c r="M794" s="9">
        <f t="shared" si="25"/>
        <v>41479.208333333336</v>
      </c>
      <c r="N794" t="b">
        <v>0</v>
      </c>
      <c r="O794" t="b">
        <v>1</v>
      </c>
      <c r="P794" t="s">
        <v>33</v>
      </c>
      <c r="Q794" t="s">
        <v>2040</v>
      </c>
      <c r="R794" t="s">
        <v>2041</v>
      </c>
      <c r="S794" s="4">
        <f>E794/D794</f>
        <v>0.34</v>
      </c>
      <c r="T794" s="13">
        <f>E794/G794</f>
        <v>97.142857142857139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 s="9">
        <f t="shared" si="24"/>
        <v>41450.208333333336</v>
      </c>
      <c r="L795">
        <v>1372482000</v>
      </c>
      <c r="M795" s="9">
        <f t="shared" si="25"/>
        <v>41454.208333333336</v>
      </c>
      <c r="N795" t="b">
        <v>0</v>
      </c>
      <c r="O795" t="b">
        <v>0</v>
      </c>
      <c r="P795" t="s">
        <v>68</v>
      </c>
      <c r="Q795" t="s">
        <v>2048</v>
      </c>
      <c r="R795" t="s">
        <v>2049</v>
      </c>
      <c r="S795" s="4">
        <f>E795/D795</f>
        <v>11.859090909090909</v>
      </c>
      <c r="T795" s="13">
        <f>E795/G795</f>
        <v>72.071823204419886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 s="9">
        <f t="shared" si="24"/>
        <v>43091.25</v>
      </c>
      <c r="L796">
        <v>1514959200</v>
      </c>
      <c r="M796" s="9">
        <f t="shared" si="25"/>
        <v>43103.25</v>
      </c>
      <c r="N796" t="b">
        <v>0</v>
      </c>
      <c r="O796" t="b">
        <v>0</v>
      </c>
      <c r="P796" t="s">
        <v>23</v>
      </c>
      <c r="Q796" t="s">
        <v>2036</v>
      </c>
      <c r="R796" t="s">
        <v>2037</v>
      </c>
      <c r="S796" s="4">
        <f>E796/D796</f>
        <v>1.2539393939393939</v>
      </c>
      <c r="T796" s="13">
        <f>E796/G796</f>
        <v>75.236363636363635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 s="9">
        <f t="shared" si="24"/>
        <v>42675.208333333328</v>
      </c>
      <c r="L797">
        <v>1478235600</v>
      </c>
      <c r="M797" s="9">
        <f t="shared" si="25"/>
        <v>42678.208333333328</v>
      </c>
      <c r="N797" t="b">
        <v>0</v>
      </c>
      <c r="O797" t="b">
        <v>0</v>
      </c>
      <c r="P797" t="s">
        <v>53</v>
      </c>
      <c r="Q797" t="s">
        <v>2042</v>
      </c>
      <c r="R797" t="s">
        <v>2045</v>
      </c>
      <c r="S797" s="4">
        <f>E797/D797</f>
        <v>0.14394366197183098</v>
      </c>
      <c r="T797" s="13">
        <f>E797/G797</f>
        <v>32.967741935483872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 s="9">
        <f t="shared" si="24"/>
        <v>41859.208333333336</v>
      </c>
      <c r="L798">
        <v>1408078800</v>
      </c>
      <c r="M798" s="9">
        <f t="shared" si="25"/>
        <v>41866.208333333336</v>
      </c>
      <c r="N798" t="b">
        <v>0</v>
      </c>
      <c r="O798" t="b">
        <v>1</v>
      </c>
      <c r="P798" t="s">
        <v>292</v>
      </c>
      <c r="Q798" t="s">
        <v>2051</v>
      </c>
      <c r="R798" t="s">
        <v>2062</v>
      </c>
      <c r="S798" s="4">
        <f>E798/D798</f>
        <v>0.54807692307692313</v>
      </c>
      <c r="T798" s="13">
        <f>E798/G798</f>
        <v>54.807692307692307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 s="9">
        <f t="shared" si="24"/>
        <v>43464.25</v>
      </c>
      <c r="L799">
        <v>1548136800</v>
      </c>
      <c r="M799" s="9">
        <f t="shared" si="25"/>
        <v>43487.25</v>
      </c>
      <c r="N799" t="b">
        <v>0</v>
      </c>
      <c r="O799" t="b">
        <v>0</v>
      </c>
      <c r="P799" t="s">
        <v>28</v>
      </c>
      <c r="Q799" t="s">
        <v>2038</v>
      </c>
      <c r="R799" t="s">
        <v>2039</v>
      </c>
      <c r="S799" s="4">
        <f>E799/D799</f>
        <v>1.0963157894736841</v>
      </c>
      <c r="T799" s="13">
        <f>E799/G799</f>
        <v>45.037837837837834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 s="9">
        <f t="shared" si="24"/>
        <v>41060.208333333336</v>
      </c>
      <c r="L800">
        <v>1340859600</v>
      </c>
      <c r="M800" s="9">
        <f t="shared" si="25"/>
        <v>41088.208333333336</v>
      </c>
      <c r="N800" t="b">
        <v>0</v>
      </c>
      <c r="O800" t="b">
        <v>1</v>
      </c>
      <c r="P800" t="s">
        <v>33</v>
      </c>
      <c r="Q800" t="s">
        <v>2040</v>
      </c>
      <c r="R800" t="s">
        <v>2041</v>
      </c>
      <c r="S800" s="4">
        <f>E800/D800</f>
        <v>1.8847058823529412</v>
      </c>
      <c r="T800" s="13">
        <f>E800/G800</f>
        <v>52.958677685950413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 s="9">
        <f t="shared" si="24"/>
        <v>42399.25</v>
      </c>
      <c r="L801">
        <v>1454479200</v>
      </c>
      <c r="M801" s="9">
        <f t="shared" si="25"/>
        <v>42403.25</v>
      </c>
      <c r="N801" t="b">
        <v>0</v>
      </c>
      <c r="O801" t="b">
        <v>0</v>
      </c>
      <c r="P801" t="s">
        <v>33</v>
      </c>
      <c r="Q801" t="s">
        <v>2040</v>
      </c>
      <c r="R801" t="s">
        <v>2041</v>
      </c>
      <c r="S801" s="4">
        <f>E801/D801</f>
        <v>0.87008284023668636</v>
      </c>
      <c r="T801" s="13">
        <f>E801/G801</f>
        <v>60.017959183673469</v>
      </c>
    </row>
    <row r="802" spans="1:20" x14ac:dyDescent="0.25">
      <c r="A802">
        <v>800</v>
      </c>
      <c r="B802" t="s">
        <v>1635</v>
      </c>
      <c r="C802" s="3" t="s">
        <v>1636</v>
      </c>
      <c r="D802" s="15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 s="9">
        <f t="shared" si="24"/>
        <v>42167.208333333328</v>
      </c>
      <c r="L802">
        <v>1434430800</v>
      </c>
      <c r="M802" s="9">
        <f t="shared" si="25"/>
        <v>42171.208333333328</v>
      </c>
      <c r="N802" t="b">
        <v>0</v>
      </c>
      <c r="O802" t="b">
        <v>0</v>
      </c>
      <c r="P802" t="s">
        <v>23</v>
      </c>
      <c r="Q802" t="s">
        <v>2036</v>
      </c>
      <c r="R802" t="s">
        <v>2037</v>
      </c>
      <c r="S802" s="4">
        <f>E802/D802</f>
        <v>0.01</v>
      </c>
      <c r="T802" s="13">
        <f>E802/G802</f>
        <v>1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 s="9">
        <f t="shared" si="24"/>
        <v>43830.25</v>
      </c>
      <c r="L803">
        <v>1579672800</v>
      </c>
      <c r="M803" s="9">
        <f t="shared" si="25"/>
        <v>43852.25</v>
      </c>
      <c r="N803" t="b">
        <v>0</v>
      </c>
      <c r="O803" t="b">
        <v>1</v>
      </c>
      <c r="P803" t="s">
        <v>122</v>
      </c>
      <c r="Q803" t="s">
        <v>2055</v>
      </c>
      <c r="R803" t="s">
        <v>2056</v>
      </c>
      <c r="S803" s="4">
        <f>E803/D803</f>
        <v>2.0291304347826089</v>
      </c>
      <c r="T803" s="13">
        <f>E803/G803</f>
        <v>44.028301886792455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 s="9">
        <f t="shared" si="24"/>
        <v>43650.208333333328</v>
      </c>
      <c r="L804">
        <v>1562389200</v>
      </c>
      <c r="M804" s="9">
        <f t="shared" si="25"/>
        <v>43652.208333333328</v>
      </c>
      <c r="N804" t="b">
        <v>0</v>
      </c>
      <c r="O804" t="b">
        <v>0</v>
      </c>
      <c r="P804" t="s">
        <v>122</v>
      </c>
      <c r="Q804" t="s">
        <v>2055</v>
      </c>
      <c r="R804" t="s">
        <v>2056</v>
      </c>
      <c r="S804" s="4">
        <f>E804/D804</f>
        <v>1.9703225806451612</v>
      </c>
      <c r="T804" s="13">
        <f>E804/G804</f>
        <v>86.028169014084511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 s="9">
        <f t="shared" si="24"/>
        <v>43492.25</v>
      </c>
      <c r="L805">
        <v>1551506400</v>
      </c>
      <c r="M805" s="9">
        <f t="shared" si="25"/>
        <v>43526.25</v>
      </c>
      <c r="N805" t="b">
        <v>0</v>
      </c>
      <c r="O805" t="b">
        <v>0</v>
      </c>
      <c r="P805" t="s">
        <v>33</v>
      </c>
      <c r="Q805" t="s">
        <v>2040</v>
      </c>
      <c r="R805" t="s">
        <v>2041</v>
      </c>
      <c r="S805" s="4">
        <f>E805/D805</f>
        <v>1.07</v>
      </c>
      <c r="T805" s="13">
        <f>E805/G805</f>
        <v>28.012875536480685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 s="9">
        <f t="shared" si="24"/>
        <v>43102.25</v>
      </c>
      <c r="L806">
        <v>1516600800</v>
      </c>
      <c r="M806" s="9">
        <f t="shared" si="25"/>
        <v>43122.25</v>
      </c>
      <c r="N806" t="b">
        <v>0</v>
      </c>
      <c r="O806" t="b">
        <v>0</v>
      </c>
      <c r="P806" t="s">
        <v>23</v>
      </c>
      <c r="Q806" t="s">
        <v>2036</v>
      </c>
      <c r="R806" t="s">
        <v>2037</v>
      </c>
      <c r="S806" s="4">
        <f>E806/D806</f>
        <v>2.6873076923076922</v>
      </c>
      <c r="T806" s="13">
        <f>E806/G806</f>
        <v>32.050458715596328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 s="9">
        <f t="shared" si="24"/>
        <v>41958.25</v>
      </c>
      <c r="L807">
        <v>1420437600</v>
      </c>
      <c r="M807" s="9">
        <f t="shared" si="25"/>
        <v>42009.25</v>
      </c>
      <c r="N807" t="b">
        <v>0</v>
      </c>
      <c r="O807" t="b">
        <v>0</v>
      </c>
      <c r="P807" t="s">
        <v>42</v>
      </c>
      <c r="Q807" t="s">
        <v>2042</v>
      </c>
      <c r="R807" t="s">
        <v>2043</v>
      </c>
      <c r="S807" s="4">
        <f>E807/D807</f>
        <v>0.50845360824742269</v>
      </c>
      <c r="T807" s="13">
        <f>E807/G807</f>
        <v>73.611940298507463</v>
      </c>
    </row>
    <row r="808" spans="1:20" x14ac:dyDescent="0.25">
      <c r="A808">
        <v>806</v>
      </c>
      <c r="B808" t="s">
        <v>1647</v>
      </c>
      <c r="C808" s="3" t="s">
        <v>1648</v>
      </c>
      <c r="D808" s="15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 s="9">
        <f t="shared" si="24"/>
        <v>40973.25</v>
      </c>
      <c r="L808">
        <v>1332997200</v>
      </c>
      <c r="M808" s="9">
        <f t="shared" si="25"/>
        <v>40997.208333333336</v>
      </c>
      <c r="N808" t="b">
        <v>0</v>
      </c>
      <c r="O808" t="b">
        <v>1</v>
      </c>
      <c r="P808" t="s">
        <v>53</v>
      </c>
      <c r="Q808" t="s">
        <v>2042</v>
      </c>
      <c r="R808" t="s">
        <v>2045</v>
      </c>
      <c r="S808" s="4">
        <f>E808/D808</f>
        <v>11.802857142857142</v>
      </c>
      <c r="T808" s="13">
        <f>E808/G808</f>
        <v>108.71052631578948</v>
      </c>
    </row>
    <row r="809" spans="1:20" x14ac:dyDescent="0.25">
      <c r="A809">
        <v>807</v>
      </c>
      <c r="B809" t="s">
        <v>1649</v>
      </c>
      <c r="C809" s="3" t="s">
        <v>1650</v>
      </c>
      <c r="D809" s="15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 s="9">
        <f t="shared" si="24"/>
        <v>43753.208333333328</v>
      </c>
      <c r="L809">
        <v>1574920800</v>
      </c>
      <c r="M809" s="9">
        <f t="shared" si="25"/>
        <v>43797.25</v>
      </c>
      <c r="N809" t="b">
        <v>0</v>
      </c>
      <c r="O809" t="b">
        <v>1</v>
      </c>
      <c r="P809" t="s">
        <v>33</v>
      </c>
      <c r="Q809" t="s">
        <v>2040</v>
      </c>
      <c r="R809" t="s">
        <v>2041</v>
      </c>
      <c r="S809" s="4">
        <f>E809/D809</f>
        <v>2.64</v>
      </c>
      <c r="T809" s="13">
        <f>E809/G809</f>
        <v>42.97674418604651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 s="9">
        <f t="shared" si="24"/>
        <v>42507.208333333328</v>
      </c>
      <c r="L810">
        <v>1464930000</v>
      </c>
      <c r="M810" s="9">
        <f t="shared" si="25"/>
        <v>42524.208333333328</v>
      </c>
      <c r="N810" t="b">
        <v>0</v>
      </c>
      <c r="O810" t="b">
        <v>0</v>
      </c>
      <c r="P810" t="s">
        <v>17</v>
      </c>
      <c r="Q810" t="s">
        <v>2034</v>
      </c>
      <c r="R810" t="s">
        <v>2035</v>
      </c>
      <c r="S810" s="4">
        <f>E810/D810</f>
        <v>0.30442307692307691</v>
      </c>
      <c r="T810" s="13">
        <f>E810/G810</f>
        <v>83.315789473684205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 s="9">
        <f t="shared" si="24"/>
        <v>41135.208333333336</v>
      </c>
      <c r="L811">
        <v>1345006800</v>
      </c>
      <c r="M811" s="9">
        <f t="shared" si="25"/>
        <v>41136.208333333336</v>
      </c>
      <c r="N811" t="b">
        <v>0</v>
      </c>
      <c r="O811" t="b">
        <v>0</v>
      </c>
      <c r="P811" t="s">
        <v>42</v>
      </c>
      <c r="Q811" t="s">
        <v>2042</v>
      </c>
      <c r="R811" t="s">
        <v>2043</v>
      </c>
      <c r="S811" s="4">
        <f>E811/D811</f>
        <v>0.62880681818181816</v>
      </c>
      <c r="T811" s="13">
        <f>E811/G811</f>
        <v>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 s="9">
        <f t="shared" si="24"/>
        <v>43067.25</v>
      </c>
      <c r="L812">
        <v>1512712800</v>
      </c>
      <c r="M812" s="9">
        <f t="shared" si="25"/>
        <v>43077.25</v>
      </c>
      <c r="N812" t="b">
        <v>0</v>
      </c>
      <c r="O812" t="b">
        <v>1</v>
      </c>
      <c r="P812" t="s">
        <v>33</v>
      </c>
      <c r="Q812" t="s">
        <v>2040</v>
      </c>
      <c r="R812" t="s">
        <v>2041</v>
      </c>
      <c r="S812" s="4">
        <f>E812/D812</f>
        <v>1.9312499999999999</v>
      </c>
      <c r="T812" s="13">
        <f>E812/G812</f>
        <v>55.927601809954751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 s="9">
        <f t="shared" si="24"/>
        <v>42378.25</v>
      </c>
      <c r="L813">
        <v>1452492000</v>
      </c>
      <c r="M813" s="9">
        <f t="shared" si="25"/>
        <v>42380.25</v>
      </c>
      <c r="N813" t="b">
        <v>0</v>
      </c>
      <c r="O813" t="b">
        <v>1</v>
      </c>
      <c r="P813" t="s">
        <v>89</v>
      </c>
      <c r="Q813" t="s">
        <v>2051</v>
      </c>
      <c r="R813" t="s">
        <v>2052</v>
      </c>
      <c r="S813" s="4">
        <f>E813/D813</f>
        <v>0.77102702702702708</v>
      </c>
      <c r="T813" s="13">
        <f>E813/G813</f>
        <v>105.03681885125184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 s="9">
        <f t="shared" si="24"/>
        <v>43206.208333333328</v>
      </c>
      <c r="L814">
        <v>1524286800</v>
      </c>
      <c r="M814" s="9">
        <f t="shared" si="25"/>
        <v>43211.208333333328</v>
      </c>
      <c r="N814" t="b">
        <v>0</v>
      </c>
      <c r="O814" t="b">
        <v>0</v>
      </c>
      <c r="P814" t="s">
        <v>68</v>
      </c>
      <c r="Q814" t="s">
        <v>2048</v>
      </c>
      <c r="R814" t="s">
        <v>2049</v>
      </c>
      <c r="S814" s="4">
        <f>E814/D814</f>
        <v>2.2552763819095478</v>
      </c>
      <c r="T814" s="13">
        <f>E814/G814</f>
        <v>48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 s="9">
        <f t="shared" si="24"/>
        <v>41148.208333333336</v>
      </c>
      <c r="L815">
        <v>1346907600</v>
      </c>
      <c r="M815" s="9">
        <f t="shared" si="25"/>
        <v>41158.208333333336</v>
      </c>
      <c r="N815" t="b">
        <v>0</v>
      </c>
      <c r="O815" t="b">
        <v>0</v>
      </c>
      <c r="P815" t="s">
        <v>89</v>
      </c>
      <c r="Q815" t="s">
        <v>2051</v>
      </c>
      <c r="R815" t="s">
        <v>2052</v>
      </c>
      <c r="S815" s="4">
        <f>E815/D815</f>
        <v>2.3940625</v>
      </c>
      <c r="T815" s="13">
        <f>E815/G815</f>
        <v>112.66176470588235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 s="9">
        <f t="shared" si="24"/>
        <v>42517.208333333328</v>
      </c>
      <c r="L816">
        <v>1464498000</v>
      </c>
      <c r="M816" s="9">
        <f t="shared" si="25"/>
        <v>42519.208333333328</v>
      </c>
      <c r="N816" t="b">
        <v>0</v>
      </c>
      <c r="O816" t="b">
        <v>1</v>
      </c>
      <c r="P816" t="s">
        <v>23</v>
      </c>
      <c r="Q816" t="s">
        <v>2036</v>
      </c>
      <c r="R816" t="s">
        <v>2037</v>
      </c>
      <c r="S816" s="4">
        <f>E816/D816</f>
        <v>0.921875</v>
      </c>
      <c r="T816" s="13">
        <f>E816/G816</f>
        <v>81.944444444444443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 s="9">
        <f t="shared" si="24"/>
        <v>43068.25</v>
      </c>
      <c r="L817">
        <v>1514181600</v>
      </c>
      <c r="M817" s="9">
        <f t="shared" si="25"/>
        <v>43094.25</v>
      </c>
      <c r="N817" t="b">
        <v>0</v>
      </c>
      <c r="O817" t="b">
        <v>0</v>
      </c>
      <c r="P817" t="s">
        <v>23</v>
      </c>
      <c r="Q817" t="s">
        <v>2036</v>
      </c>
      <c r="R817" t="s">
        <v>2037</v>
      </c>
      <c r="S817" s="4">
        <f>E817/D817</f>
        <v>1.3023333333333333</v>
      </c>
      <c r="T817" s="13">
        <f>E817/G817</f>
        <v>64.049180327868854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 s="9">
        <f t="shared" si="24"/>
        <v>41680.25</v>
      </c>
      <c r="L818">
        <v>1392184800</v>
      </c>
      <c r="M818" s="9">
        <f t="shared" si="25"/>
        <v>41682.25</v>
      </c>
      <c r="N818" t="b">
        <v>1</v>
      </c>
      <c r="O818" t="b">
        <v>1</v>
      </c>
      <c r="P818" t="s">
        <v>33</v>
      </c>
      <c r="Q818" t="s">
        <v>2040</v>
      </c>
      <c r="R818" t="s">
        <v>2041</v>
      </c>
      <c r="S818" s="4">
        <f>E818/D818</f>
        <v>6.1521739130434785</v>
      </c>
      <c r="T818" s="13">
        <f>E818/G818</f>
        <v>106.39097744360902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 s="9">
        <f t="shared" si="24"/>
        <v>43589.208333333328</v>
      </c>
      <c r="L819">
        <v>1559365200</v>
      </c>
      <c r="M819" s="9">
        <f t="shared" si="25"/>
        <v>43617.208333333328</v>
      </c>
      <c r="N819" t="b">
        <v>0</v>
      </c>
      <c r="O819" t="b">
        <v>1</v>
      </c>
      <c r="P819" t="s">
        <v>68</v>
      </c>
      <c r="Q819" t="s">
        <v>2048</v>
      </c>
      <c r="R819" t="s">
        <v>2049</v>
      </c>
      <c r="S819" s="4">
        <f>E819/D819</f>
        <v>3.687953216374269</v>
      </c>
      <c r="T819" s="13">
        <f>E819/G819</f>
        <v>76.011249497790274</v>
      </c>
    </row>
    <row r="820" spans="1:20" x14ac:dyDescent="0.25">
      <c r="A820">
        <v>818</v>
      </c>
      <c r="B820" t="s">
        <v>676</v>
      </c>
      <c r="C820" s="3" t="s">
        <v>1670</v>
      </c>
      <c r="D820" s="15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 s="9">
        <f t="shared" si="24"/>
        <v>43486.25</v>
      </c>
      <c r="L820">
        <v>1549173600</v>
      </c>
      <c r="M820" s="9">
        <f t="shared" si="25"/>
        <v>43499.25</v>
      </c>
      <c r="N820" t="b">
        <v>0</v>
      </c>
      <c r="O820" t="b">
        <v>1</v>
      </c>
      <c r="P820" t="s">
        <v>33</v>
      </c>
      <c r="Q820" t="s">
        <v>2040</v>
      </c>
      <c r="R820" t="s">
        <v>2041</v>
      </c>
      <c r="S820" s="4">
        <f>E820/D820</f>
        <v>10.948571428571428</v>
      </c>
      <c r="T820" s="13">
        <f>E820/G820</f>
        <v>111.07246376811594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 s="9">
        <f t="shared" si="24"/>
        <v>41237.25</v>
      </c>
      <c r="L821">
        <v>1355032800</v>
      </c>
      <c r="M821" s="9">
        <f t="shared" si="25"/>
        <v>41252.25</v>
      </c>
      <c r="N821" t="b">
        <v>1</v>
      </c>
      <c r="O821" t="b">
        <v>0</v>
      </c>
      <c r="P821" t="s">
        <v>89</v>
      </c>
      <c r="Q821" t="s">
        <v>2051</v>
      </c>
      <c r="R821" t="s">
        <v>2052</v>
      </c>
      <c r="S821" s="4">
        <f>E821/D821</f>
        <v>0.50662921348314605</v>
      </c>
      <c r="T821" s="13">
        <f>E821/G821</f>
        <v>95.936170212765958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 s="9">
        <f t="shared" si="24"/>
        <v>43310.208333333328</v>
      </c>
      <c r="L822">
        <v>1533963600</v>
      </c>
      <c r="M822" s="9">
        <f t="shared" si="25"/>
        <v>43323.208333333328</v>
      </c>
      <c r="N822" t="b">
        <v>0</v>
      </c>
      <c r="O822" t="b">
        <v>1</v>
      </c>
      <c r="P822" t="s">
        <v>23</v>
      </c>
      <c r="Q822" t="s">
        <v>2036</v>
      </c>
      <c r="R822" t="s">
        <v>2037</v>
      </c>
      <c r="S822" s="4">
        <f>E822/D822</f>
        <v>8.0060000000000002</v>
      </c>
      <c r="T822" s="13">
        <f>E822/G822</f>
        <v>43.043010752688176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 s="9">
        <f t="shared" si="24"/>
        <v>42794.25</v>
      </c>
      <c r="L823">
        <v>1489381200</v>
      </c>
      <c r="M823" s="9">
        <f t="shared" si="25"/>
        <v>42807.208333333328</v>
      </c>
      <c r="N823" t="b">
        <v>0</v>
      </c>
      <c r="O823" t="b">
        <v>0</v>
      </c>
      <c r="P823" t="s">
        <v>42</v>
      </c>
      <c r="Q823" t="s">
        <v>2042</v>
      </c>
      <c r="R823" t="s">
        <v>2043</v>
      </c>
      <c r="S823" s="4">
        <f>E823/D823</f>
        <v>2.9128571428571428</v>
      </c>
      <c r="T823" s="13">
        <f>E823/G823</f>
        <v>67.966666666666669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 s="9">
        <f t="shared" si="24"/>
        <v>41698.25</v>
      </c>
      <c r="L824">
        <v>1395032400</v>
      </c>
      <c r="M824" s="9">
        <f t="shared" si="25"/>
        <v>41715.208333333336</v>
      </c>
      <c r="N824" t="b">
        <v>0</v>
      </c>
      <c r="O824" t="b">
        <v>0</v>
      </c>
      <c r="P824" t="s">
        <v>23</v>
      </c>
      <c r="Q824" t="s">
        <v>2036</v>
      </c>
      <c r="R824" t="s">
        <v>2037</v>
      </c>
      <c r="S824" s="4">
        <f>E824/D824</f>
        <v>3.4996666666666667</v>
      </c>
      <c r="T824" s="13">
        <f>E824/G824</f>
        <v>89.991428571428571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 s="9">
        <f t="shared" si="24"/>
        <v>41892.208333333336</v>
      </c>
      <c r="L825">
        <v>1412485200</v>
      </c>
      <c r="M825" s="9">
        <f t="shared" si="25"/>
        <v>41917.208333333336</v>
      </c>
      <c r="N825" t="b">
        <v>1</v>
      </c>
      <c r="O825" t="b">
        <v>1</v>
      </c>
      <c r="P825" t="s">
        <v>23</v>
      </c>
      <c r="Q825" t="s">
        <v>2036</v>
      </c>
      <c r="R825" t="s">
        <v>2037</v>
      </c>
      <c r="S825" s="4">
        <f>E825/D825</f>
        <v>3.5707317073170732</v>
      </c>
      <c r="T825" s="13">
        <f>E825/G825</f>
        <v>58.095238095238095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 s="9">
        <f t="shared" si="24"/>
        <v>40348.208333333336</v>
      </c>
      <c r="L826">
        <v>1279688400</v>
      </c>
      <c r="M826" s="9">
        <f t="shared" si="25"/>
        <v>40380.208333333336</v>
      </c>
      <c r="N826" t="b">
        <v>0</v>
      </c>
      <c r="O826" t="b">
        <v>1</v>
      </c>
      <c r="P826" t="s">
        <v>68</v>
      </c>
      <c r="Q826" t="s">
        <v>2048</v>
      </c>
      <c r="R826" t="s">
        <v>2049</v>
      </c>
      <c r="S826" s="4">
        <f>E826/D826</f>
        <v>1.2648941176470587</v>
      </c>
      <c r="T826" s="13">
        <f>E826/G826</f>
        <v>83.996875000000003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 s="9">
        <f t="shared" si="24"/>
        <v>42941.208333333328</v>
      </c>
      <c r="L827">
        <v>1501995600</v>
      </c>
      <c r="M827" s="9">
        <f t="shared" si="25"/>
        <v>42953.208333333328</v>
      </c>
      <c r="N827" t="b">
        <v>0</v>
      </c>
      <c r="O827" t="b">
        <v>0</v>
      </c>
      <c r="P827" t="s">
        <v>100</v>
      </c>
      <c r="Q827" t="s">
        <v>2042</v>
      </c>
      <c r="R827" t="s">
        <v>2053</v>
      </c>
      <c r="S827" s="4">
        <f>E827/D827</f>
        <v>3.875</v>
      </c>
      <c r="T827" s="13">
        <f>E827/G827</f>
        <v>88.853503184713375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 s="9">
        <f t="shared" si="24"/>
        <v>40525.25</v>
      </c>
      <c r="L828">
        <v>1294639200</v>
      </c>
      <c r="M828" s="9">
        <f t="shared" si="25"/>
        <v>40553.25</v>
      </c>
      <c r="N828" t="b">
        <v>0</v>
      </c>
      <c r="O828" t="b">
        <v>1</v>
      </c>
      <c r="P828" t="s">
        <v>33</v>
      </c>
      <c r="Q828" t="s">
        <v>2040</v>
      </c>
      <c r="R828" t="s">
        <v>2041</v>
      </c>
      <c r="S828" s="4">
        <f>E828/D828</f>
        <v>4.5703571428571426</v>
      </c>
      <c r="T828" s="13">
        <f>E828/G828</f>
        <v>65.963917525773198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 s="9">
        <f t="shared" si="24"/>
        <v>40666.208333333336</v>
      </c>
      <c r="L829">
        <v>1305435600</v>
      </c>
      <c r="M829" s="9">
        <f t="shared" si="25"/>
        <v>40678.208333333336</v>
      </c>
      <c r="N829" t="b">
        <v>0</v>
      </c>
      <c r="O829" t="b">
        <v>1</v>
      </c>
      <c r="P829" t="s">
        <v>53</v>
      </c>
      <c r="Q829" t="s">
        <v>2042</v>
      </c>
      <c r="R829" t="s">
        <v>2045</v>
      </c>
      <c r="S829" s="4">
        <f>E829/D829</f>
        <v>2.6669565217391304</v>
      </c>
      <c r="T829" s="13">
        <f>E829/G829</f>
        <v>74.804878048780495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 s="9">
        <f t="shared" si="24"/>
        <v>43340.208333333328</v>
      </c>
      <c r="L830">
        <v>1537592400</v>
      </c>
      <c r="M830" s="9">
        <f t="shared" si="25"/>
        <v>43365.208333333328</v>
      </c>
      <c r="N830" t="b">
        <v>0</v>
      </c>
      <c r="O830" t="b">
        <v>0</v>
      </c>
      <c r="P830" t="s">
        <v>33</v>
      </c>
      <c r="Q830" t="s">
        <v>2040</v>
      </c>
      <c r="R830" t="s">
        <v>2041</v>
      </c>
      <c r="S830" s="4">
        <f>E830/D830</f>
        <v>0.69</v>
      </c>
      <c r="T830" s="13">
        <f>E830/G830</f>
        <v>69.98571428571428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 s="9">
        <f t="shared" si="24"/>
        <v>42164.208333333328</v>
      </c>
      <c r="L831">
        <v>1435122000</v>
      </c>
      <c r="M831" s="9">
        <f t="shared" si="25"/>
        <v>42179.208333333328</v>
      </c>
      <c r="N831" t="b">
        <v>0</v>
      </c>
      <c r="O831" t="b">
        <v>0</v>
      </c>
      <c r="P831" t="s">
        <v>33</v>
      </c>
      <c r="Q831" t="s">
        <v>2040</v>
      </c>
      <c r="R831" t="s">
        <v>2041</v>
      </c>
      <c r="S831" s="4">
        <f>E831/D831</f>
        <v>0.51343749999999999</v>
      </c>
      <c r="T831" s="13">
        <f>E831/G831</f>
        <v>32.006493506493506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 s="9">
        <f t="shared" si="24"/>
        <v>43103.25</v>
      </c>
      <c r="L832">
        <v>1520056800</v>
      </c>
      <c r="M832" s="9">
        <f t="shared" si="25"/>
        <v>43162.25</v>
      </c>
      <c r="N832" t="b">
        <v>0</v>
      </c>
      <c r="O832" t="b">
        <v>0</v>
      </c>
      <c r="P832" t="s">
        <v>33</v>
      </c>
      <c r="Q832" t="s">
        <v>2040</v>
      </c>
      <c r="R832" t="s">
        <v>2041</v>
      </c>
      <c r="S832" s="4">
        <f>E832/D832</f>
        <v>1.1710526315789473E-2</v>
      </c>
      <c r="T832" s="13">
        <f>E832/G832</f>
        <v>64.727272727272734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 s="9">
        <f t="shared" si="24"/>
        <v>40994.208333333336</v>
      </c>
      <c r="L833">
        <v>1335675600</v>
      </c>
      <c r="M833" s="9">
        <f t="shared" si="25"/>
        <v>41028.208333333336</v>
      </c>
      <c r="N833" t="b">
        <v>0</v>
      </c>
      <c r="O833" t="b">
        <v>0</v>
      </c>
      <c r="P833" t="s">
        <v>122</v>
      </c>
      <c r="Q833" t="s">
        <v>2055</v>
      </c>
      <c r="R833" t="s">
        <v>2056</v>
      </c>
      <c r="S833" s="4">
        <f>E833/D833</f>
        <v>1.089773429454171</v>
      </c>
      <c r="T833" s="13">
        <f>E833/G833</f>
        <v>24.998110087408456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 s="9">
        <f t="shared" si="24"/>
        <v>42299.208333333328</v>
      </c>
      <c r="L834">
        <v>1448431200</v>
      </c>
      <c r="M834" s="9">
        <f t="shared" si="25"/>
        <v>42333.25</v>
      </c>
      <c r="N834" t="b">
        <v>1</v>
      </c>
      <c r="O834" t="b">
        <v>0</v>
      </c>
      <c r="P834" t="s">
        <v>206</v>
      </c>
      <c r="Q834" t="s">
        <v>2048</v>
      </c>
      <c r="R834" t="s">
        <v>2060</v>
      </c>
      <c r="S834" s="4">
        <f>E834/D834</f>
        <v>3.1517592592592591</v>
      </c>
      <c r="T834" s="13">
        <f>E834/G834</f>
        <v>104.97764070932922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 s="9">
        <f t="shared" ref="K835:K898" si="26">(((J835/60)/60)/24)+DATE(1970,1,1)</f>
        <v>40588.25</v>
      </c>
      <c r="L835">
        <v>1298613600</v>
      </c>
      <c r="M835" s="9">
        <f t="shared" ref="M835:M898" si="27">(((L835/60)/60)/24)+DATE(1970,1,1)</f>
        <v>40599.25</v>
      </c>
      <c r="N835" t="b">
        <v>0</v>
      </c>
      <c r="O835" t="b">
        <v>0</v>
      </c>
      <c r="P835" t="s">
        <v>206</v>
      </c>
      <c r="Q835" t="s">
        <v>2048</v>
      </c>
      <c r="R835" t="s">
        <v>2060</v>
      </c>
      <c r="S835" s="4">
        <f>E835/D835</f>
        <v>1.5769117647058823</v>
      </c>
      <c r="T835" s="13">
        <f>E835/G835</f>
        <v>64.987878787878785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 s="9">
        <f t="shared" si="26"/>
        <v>41448.208333333336</v>
      </c>
      <c r="L836">
        <v>1372482000</v>
      </c>
      <c r="M836" s="9">
        <f t="shared" si="27"/>
        <v>41454.208333333336</v>
      </c>
      <c r="N836" t="b">
        <v>0</v>
      </c>
      <c r="O836" t="b">
        <v>0</v>
      </c>
      <c r="P836" t="s">
        <v>33</v>
      </c>
      <c r="Q836" t="s">
        <v>2040</v>
      </c>
      <c r="R836" t="s">
        <v>2041</v>
      </c>
      <c r="S836" s="4">
        <f>E836/D836</f>
        <v>1.5380821917808218</v>
      </c>
      <c r="T836" s="13">
        <f>E836/G836</f>
        <v>94.352941176470594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 s="9">
        <f t="shared" si="26"/>
        <v>42063.25</v>
      </c>
      <c r="L837">
        <v>1425621600</v>
      </c>
      <c r="M837" s="9">
        <f t="shared" si="27"/>
        <v>42069.25</v>
      </c>
      <c r="N837" t="b">
        <v>0</v>
      </c>
      <c r="O837" t="b">
        <v>0</v>
      </c>
      <c r="P837" t="s">
        <v>28</v>
      </c>
      <c r="Q837" t="s">
        <v>2038</v>
      </c>
      <c r="R837" t="s">
        <v>2039</v>
      </c>
      <c r="S837" s="4">
        <f>E837/D837</f>
        <v>0.89738979118329465</v>
      </c>
      <c r="T837" s="13">
        <f>E837/G837</f>
        <v>44.001706484641637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 s="9">
        <f t="shared" si="26"/>
        <v>40214.25</v>
      </c>
      <c r="L838">
        <v>1266300000</v>
      </c>
      <c r="M838" s="9">
        <f t="shared" si="27"/>
        <v>40225.25</v>
      </c>
      <c r="N838" t="b">
        <v>0</v>
      </c>
      <c r="O838" t="b">
        <v>0</v>
      </c>
      <c r="P838" t="s">
        <v>60</v>
      </c>
      <c r="Q838" t="s">
        <v>2036</v>
      </c>
      <c r="R838" t="s">
        <v>2046</v>
      </c>
      <c r="S838" s="4">
        <f>E838/D838</f>
        <v>0.75135802469135804</v>
      </c>
      <c r="T838" s="13">
        <f>E838/G838</f>
        <v>64.744680851063833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 s="9">
        <f t="shared" si="26"/>
        <v>40629.208333333336</v>
      </c>
      <c r="L839">
        <v>1305867600</v>
      </c>
      <c r="M839" s="9">
        <f t="shared" si="27"/>
        <v>40683.208333333336</v>
      </c>
      <c r="N839" t="b">
        <v>0</v>
      </c>
      <c r="O839" t="b">
        <v>0</v>
      </c>
      <c r="P839" t="s">
        <v>159</v>
      </c>
      <c r="Q839" t="s">
        <v>2036</v>
      </c>
      <c r="R839" t="s">
        <v>2059</v>
      </c>
      <c r="S839" s="4">
        <f>E839/D839</f>
        <v>8.5288135593220336</v>
      </c>
      <c r="T839" s="13">
        <f>E839/G839</f>
        <v>84.00667779632721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 s="9">
        <f t="shared" si="26"/>
        <v>43370.208333333328</v>
      </c>
      <c r="L840">
        <v>1538802000</v>
      </c>
      <c r="M840" s="9">
        <f t="shared" si="27"/>
        <v>43379.208333333328</v>
      </c>
      <c r="N840" t="b">
        <v>0</v>
      </c>
      <c r="O840" t="b">
        <v>0</v>
      </c>
      <c r="P840" t="s">
        <v>33</v>
      </c>
      <c r="Q840" t="s">
        <v>2040</v>
      </c>
      <c r="R840" t="s">
        <v>2041</v>
      </c>
      <c r="S840" s="4">
        <f>E840/D840</f>
        <v>1.3890625000000001</v>
      </c>
      <c r="T840" s="13">
        <f>E840/G840</f>
        <v>34.061302681992338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 s="9">
        <f t="shared" si="26"/>
        <v>41715.208333333336</v>
      </c>
      <c r="L841">
        <v>1398920400</v>
      </c>
      <c r="M841" s="9">
        <f t="shared" si="27"/>
        <v>41760.208333333336</v>
      </c>
      <c r="N841" t="b">
        <v>0</v>
      </c>
      <c r="O841" t="b">
        <v>1</v>
      </c>
      <c r="P841" t="s">
        <v>42</v>
      </c>
      <c r="Q841" t="s">
        <v>2042</v>
      </c>
      <c r="R841" t="s">
        <v>2043</v>
      </c>
      <c r="S841" s="4">
        <f>E841/D841</f>
        <v>1.9018181818181819</v>
      </c>
      <c r="T841" s="13">
        <f>E841/G841</f>
        <v>93.273885350318466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 s="9">
        <f t="shared" si="26"/>
        <v>41836.208333333336</v>
      </c>
      <c r="L842">
        <v>1405659600</v>
      </c>
      <c r="M842" s="9">
        <f t="shared" si="27"/>
        <v>41838.208333333336</v>
      </c>
      <c r="N842" t="b">
        <v>0</v>
      </c>
      <c r="O842" t="b">
        <v>1</v>
      </c>
      <c r="P842" t="s">
        <v>33</v>
      </c>
      <c r="Q842" t="s">
        <v>2040</v>
      </c>
      <c r="R842" t="s">
        <v>2041</v>
      </c>
      <c r="S842" s="4">
        <f>E842/D842</f>
        <v>1.0024333619948409</v>
      </c>
      <c r="T842" s="13">
        <f>E842/G842</f>
        <v>32.998301726577978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 s="9">
        <f t="shared" si="26"/>
        <v>42419.25</v>
      </c>
      <c r="L843">
        <v>1457244000</v>
      </c>
      <c r="M843" s="9">
        <f t="shared" si="27"/>
        <v>42435.25</v>
      </c>
      <c r="N843" t="b">
        <v>0</v>
      </c>
      <c r="O843" t="b">
        <v>0</v>
      </c>
      <c r="P843" t="s">
        <v>28</v>
      </c>
      <c r="Q843" t="s">
        <v>2038</v>
      </c>
      <c r="R843" t="s">
        <v>2039</v>
      </c>
      <c r="S843" s="4">
        <f>E843/D843</f>
        <v>1.4275824175824177</v>
      </c>
      <c r="T843" s="13">
        <f>E843/G843</f>
        <v>83.812903225806451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 s="9">
        <f t="shared" si="26"/>
        <v>43266.208333333328</v>
      </c>
      <c r="L844">
        <v>1529298000</v>
      </c>
      <c r="M844" s="9">
        <f t="shared" si="27"/>
        <v>43269.208333333328</v>
      </c>
      <c r="N844" t="b">
        <v>0</v>
      </c>
      <c r="O844" t="b">
        <v>0</v>
      </c>
      <c r="P844" t="s">
        <v>65</v>
      </c>
      <c r="Q844" t="s">
        <v>2038</v>
      </c>
      <c r="R844" t="s">
        <v>2047</v>
      </c>
      <c r="S844" s="4">
        <f>E844/D844</f>
        <v>5.6313333333333331</v>
      </c>
      <c r="T844" s="13">
        <f>E844/G844</f>
        <v>63.992424242424242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 s="9">
        <f t="shared" si="26"/>
        <v>43338.208333333328</v>
      </c>
      <c r="L845">
        <v>1535778000</v>
      </c>
      <c r="M845" s="9">
        <f t="shared" si="27"/>
        <v>43344.208333333328</v>
      </c>
      <c r="N845" t="b">
        <v>0</v>
      </c>
      <c r="O845" t="b">
        <v>0</v>
      </c>
      <c r="P845" t="s">
        <v>122</v>
      </c>
      <c r="Q845" t="s">
        <v>2055</v>
      </c>
      <c r="R845" t="s">
        <v>2056</v>
      </c>
      <c r="S845" s="4">
        <f>E845/D845</f>
        <v>0.30715909090909088</v>
      </c>
      <c r="T845" s="13">
        <f>E845/G845</f>
        <v>81.909090909090907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 s="9">
        <f t="shared" si="26"/>
        <v>40930.25</v>
      </c>
      <c r="L846">
        <v>1327471200</v>
      </c>
      <c r="M846" s="9">
        <f t="shared" si="27"/>
        <v>40933.25</v>
      </c>
      <c r="N846" t="b">
        <v>0</v>
      </c>
      <c r="O846" t="b">
        <v>0</v>
      </c>
      <c r="P846" t="s">
        <v>42</v>
      </c>
      <c r="Q846" t="s">
        <v>2042</v>
      </c>
      <c r="R846" t="s">
        <v>2043</v>
      </c>
      <c r="S846" s="4">
        <f>E846/D846</f>
        <v>0.99397727272727276</v>
      </c>
      <c r="T846" s="13">
        <f>E846/G846</f>
        <v>93.053191489361708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 s="9">
        <f t="shared" si="26"/>
        <v>43235.208333333328</v>
      </c>
      <c r="L847">
        <v>1529557200</v>
      </c>
      <c r="M847" s="9">
        <f t="shared" si="27"/>
        <v>43272.208333333328</v>
      </c>
      <c r="N847" t="b">
        <v>0</v>
      </c>
      <c r="O847" t="b">
        <v>0</v>
      </c>
      <c r="P847" t="s">
        <v>28</v>
      </c>
      <c r="Q847" t="s">
        <v>2038</v>
      </c>
      <c r="R847" t="s">
        <v>2039</v>
      </c>
      <c r="S847" s="4">
        <f>E847/D847</f>
        <v>1.9754935622317598</v>
      </c>
      <c r="T847" s="13">
        <f>E847/G847</f>
        <v>101.98449039881831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 s="9">
        <f t="shared" si="26"/>
        <v>43302.208333333328</v>
      </c>
      <c r="L848">
        <v>1535259600</v>
      </c>
      <c r="M848" s="9">
        <f t="shared" si="27"/>
        <v>43338.208333333328</v>
      </c>
      <c r="N848" t="b">
        <v>1</v>
      </c>
      <c r="O848" t="b">
        <v>1</v>
      </c>
      <c r="P848" t="s">
        <v>28</v>
      </c>
      <c r="Q848" t="s">
        <v>2038</v>
      </c>
      <c r="R848" t="s">
        <v>2039</v>
      </c>
      <c r="S848" s="4">
        <f>E848/D848</f>
        <v>5.085</v>
      </c>
      <c r="T848" s="13">
        <f>E848/G848</f>
        <v>105.9375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 s="9">
        <f t="shared" si="26"/>
        <v>43107.25</v>
      </c>
      <c r="L849">
        <v>1515564000</v>
      </c>
      <c r="M849" s="9">
        <f t="shared" si="27"/>
        <v>43110.25</v>
      </c>
      <c r="N849" t="b">
        <v>0</v>
      </c>
      <c r="O849" t="b">
        <v>0</v>
      </c>
      <c r="P849" t="s">
        <v>17</v>
      </c>
      <c r="Q849" t="s">
        <v>2034</v>
      </c>
      <c r="R849" t="s">
        <v>2035</v>
      </c>
      <c r="S849" s="4">
        <f>E849/D849</f>
        <v>2.3774468085106384</v>
      </c>
      <c r="T849" s="13">
        <f>E849/G849</f>
        <v>101.58181818181818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 s="9">
        <f t="shared" si="26"/>
        <v>40341.208333333336</v>
      </c>
      <c r="L850">
        <v>1277096400</v>
      </c>
      <c r="M850" s="9">
        <f t="shared" si="27"/>
        <v>40350.208333333336</v>
      </c>
      <c r="N850" t="b">
        <v>0</v>
      </c>
      <c r="O850" t="b">
        <v>0</v>
      </c>
      <c r="P850" t="s">
        <v>53</v>
      </c>
      <c r="Q850" t="s">
        <v>2042</v>
      </c>
      <c r="R850" t="s">
        <v>2045</v>
      </c>
      <c r="S850" s="4">
        <f>E850/D850</f>
        <v>3.3846875000000001</v>
      </c>
      <c r="T850" s="13">
        <f>E850/G850</f>
        <v>62.970930232558139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 s="9">
        <f t="shared" si="26"/>
        <v>40948.25</v>
      </c>
      <c r="L851">
        <v>1329026400</v>
      </c>
      <c r="M851" s="9">
        <f t="shared" si="27"/>
        <v>40951.25</v>
      </c>
      <c r="N851" t="b">
        <v>0</v>
      </c>
      <c r="O851" t="b">
        <v>1</v>
      </c>
      <c r="P851" t="s">
        <v>60</v>
      </c>
      <c r="Q851" t="s">
        <v>2036</v>
      </c>
      <c r="R851" t="s">
        <v>2046</v>
      </c>
      <c r="S851" s="4">
        <f>E851/D851</f>
        <v>1.3308955223880596</v>
      </c>
      <c r="T851" s="13">
        <f>E851/G851</f>
        <v>29.045602605863191</v>
      </c>
    </row>
    <row r="852" spans="1:20" x14ac:dyDescent="0.25">
      <c r="A852">
        <v>850</v>
      </c>
      <c r="B852" t="s">
        <v>1733</v>
      </c>
      <c r="C852" s="3" t="s">
        <v>1734</v>
      </c>
      <c r="D852" s="15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 s="9">
        <f t="shared" si="26"/>
        <v>40866.25</v>
      </c>
      <c r="L852">
        <v>1322978400</v>
      </c>
      <c r="M852" s="9">
        <f t="shared" si="27"/>
        <v>40881.25</v>
      </c>
      <c r="N852" t="b">
        <v>1</v>
      </c>
      <c r="O852" t="b">
        <v>0</v>
      </c>
      <c r="P852" t="s">
        <v>23</v>
      </c>
      <c r="Q852" t="s">
        <v>2036</v>
      </c>
      <c r="R852" t="s">
        <v>2037</v>
      </c>
      <c r="S852" s="4">
        <f>E852/D852</f>
        <v>0.01</v>
      </c>
      <c r="T852" s="13">
        <f>E852/G852</f>
        <v>1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 s="9">
        <f t="shared" si="26"/>
        <v>41031.208333333336</v>
      </c>
      <c r="L853">
        <v>1338786000</v>
      </c>
      <c r="M853" s="9">
        <f t="shared" si="27"/>
        <v>41064.208333333336</v>
      </c>
      <c r="N853" t="b">
        <v>0</v>
      </c>
      <c r="O853" t="b">
        <v>0</v>
      </c>
      <c r="P853" t="s">
        <v>50</v>
      </c>
      <c r="Q853" t="s">
        <v>2036</v>
      </c>
      <c r="R853" t="s">
        <v>2044</v>
      </c>
      <c r="S853" s="4">
        <f>E853/D853</f>
        <v>2.0779999999999998</v>
      </c>
      <c r="T853" s="13">
        <f>E853/G853</f>
        <v>77.924999999999997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 s="9">
        <f t="shared" si="26"/>
        <v>40740.208333333336</v>
      </c>
      <c r="L854">
        <v>1311656400</v>
      </c>
      <c r="M854" s="9">
        <f t="shared" si="27"/>
        <v>40750.208333333336</v>
      </c>
      <c r="N854" t="b">
        <v>0</v>
      </c>
      <c r="O854" t="b">
        <v>1</v>
      </c>
      <c r="P854" t="s">
        <v>89</v>
      </c>
      <c r="Q854" t="s">
        <v>2051</v>
      </c>
      <c r="R854" t="s">
        <v>2052</v>
      </c>
      <c r="S854" s="4">
        <f>E854/D854</f>
        <v>0.51122448979591839</v>
      </c>
      <c r="T854" s="13">
        <f>E854/G854</f>
        <v>80.806451612903231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 s="9">
        <f t="shared" si="26"/>
        <v>40714.208333333336</v>
      </c>
      <c r="L855">
        <v>1308978000</v>
      </c>
      <c r="M855" s="9">
        <f t="shared" si="27"/>
        <v>40719.208333333336</v>
      </c>
      <c r="N855" t="b">
        <v>0</v>
      </c>
      <c r="O855" t="b">
        <v>1</v>
      </c>
      <c r="P855" t="s">
        <v>60</v>
      </c>
      <c r="Q855" t="s">
        <v>2036</v>
      </c>
      <c r="R855" t="s">
        <v>2046</v>
      </c>
      <c r="S855" s="4">
        <f>E855/D855</f>
        <v>6.5205847953216374</v>
      </c>
      <c r="T855" s="13">
        <f>E855/G855</f>
        <v>76.006816632583508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 s="9">
        <f t="shared" si="26"/>
        <v>43787.25</v>
      </c>
      <c r="L856">
        <v>1576389600</v>
      </c>
      <c r="M856" s="9">
        <f t="shared" si="27"/>
        <v>43814.25</v>
      </c>
      <c r="N856" t="b">
        <v>0</v>
      </c>
      <c r="O856" t="b">
        <v>0</v>
      </c>
      <c r="P856" t="s">
        <v>119</v>
      </c>
      <c r="Q856" t="s">
        <v>2048</v>
      </c>
      <c r="R856" t="s">
        <v>2054</v>
      </c>
      <c r="S856" s="4">
        <f>E856/D856</f>
        <v>1.1363099415204678</v>
      </c>
      <c r="T856" s="13">
        <f>E856/G856</f>
        <v>72.993613824192337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 s="9">
        <f t="shared" si="26"/>
        <v>40712.208333333336</v>
      </c>
      <c r="L857">
        <v>1311051600</v>
      </c>
      <c r="M857" s="9">
        <f t="shared" si="27"/>
        <v>40743.208333333336</v>
      </c>
      <c r="N857" t="b">
        <v>0</v>
      </c>
      <c r="O857" t="b">
        <v>0</v>
      </c>
      <c r="P857" t="s">
        <v>33</v>
      </c>
      <c r="Q857" t="s">
        <v>2040</v>
      </c>
      <c r="R857" t="s">
        <v>2041</v>
      </c>
      <c r="S857" s="4">
        <f>E857/D857</f>
        <v>1.0237606837606839</v>
      </c>
      <c r="T857" s="13">
        <f>E857/G857</f>
        <v>53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 s="9">
        <f t="shared" si="26"/>
        <v>41023.208333333336</v>
      </c>
      <c r="L858">
        <v>1336712400</v>
      </c>
      <c r="M858" s="9">
        <f t="shared" si="27"/>
        <v>41040.208333333336</v>
      </c>
      <c r="N858" t="b">
        <v>0</v>
      </c>
      <c r="O858" t="b">
        <v>0</v>
      </c>
      <c r="P858" t="s">
        <v>17</v>
      </c>
      <c r="Q858" t="s">
        <v>2034</v>
      </c>
      <c r="R858" t="s">
        <v>2035</v>
      </c>
      <c r="S858" s="4">
        <f>E858/D858</f>
        <v>3.5658333333333334</v>
      </c>
      <c r="T858" s="13">
        <f>E858/G858</f>
        <v>54.164556962025316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 s="9">
        <f t="shared" si="26"/>
        <v>40944.25</v>
      </c>
      <c r="L859">
        <v>1330408800</v>
      </c>
      <c r="M859" s="9">
        <f t="shared" si="27"/>
        <v>40967.25</v>
      </c>
      <c r="N859" t="b">
        <v>1</v>
      </c>
      <c r="O859" t="b">
        <v>0</v>
      </c>
      <c r="P859" t="s">
        <v>100</v>
      </c>
      <c r="Q859" t="s">
        <v>2042</v>
      </c>
      <c r="R859" t="s">
        <v>2053</v>
      </c>
      <c r="S859" s="4">
        <f>E859/D859</f>
        <v>1.3986792452830188</v>
      </c>
      <c r="T859" s="13">
        <f>E859/G859</f>
        <v>32.946666666666665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 s="9">
        <f t="shared" si="26"/>
        <v>43211.208333333328</v>
      </c>
      <c r="L860">
        <v>1524891600</v>
      </c>
      <c r="M860" s="9">
        <f t="shared" si="27"/>
        <v>43218.208333333328</v>
      </c>
      <c r="N860" t="b">
        <v>1</v>
      </c>
      <c r="O860" t="b">
        <v>0</v>
      </c>
      <c r="P860" t="s">
        <v>17</v>
      </c>
      <c r="Q860" t="s">
        <v>2034</v>
      </c>
      <c r="R860" t="s">
        <v>2035</v>
      </c>
      <c r="S860" s="4">
        <f>E860/D860</f>
        <v>0.69450000000000001</v>
      </c>
      <c r="T860" s="13">
        <f>E860/G860</f>
        <v>79.371428571428567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 s="9">
        <f t="shared" si="26"/>
        <v>41334.25</v>
      </c>
      <c r="L861">
        <v>1363669200</v>
      </c>
      <c r="M861" s="9">
        <f t="shared" si="27"/>
        <v>41352.208333333336</v>
      </c>
      <c r="N861" t="b">
        <v>0</v>
      </c>
      <c r="O861" t="b">
        <v>1</v>
      </c>
      <c r="P861" t="s">
        <v>33</v>
      </c>
      <c r="Q861" t="s">
        <v>2040</v>
      </c>
      <c r="R861" t="s">
        <v>2041</v>
      </c>
      <c r="S861" s="4">
        <f>E861/D861</f>
        <v>0.35534246575342465</v>
      </c>
      <c r="T861" s="13">
        <f>E861/G861</f>
        <v>41.174603174603178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 s="9">
        <f t="shared" si="26"/>
        <v>43515.25</v>
      </c>
      <c r="L862">
        <v>1551420000</v>
      </c>
      <c r="M862" s="9">
        <f t="shared" si="27"/>
        <v>43525.25</v>
      </c>
      <c r="N862" t="b">
        <v>0</v>
      </c>
      <c r="O862" t="b">
        <v>1</v>
      </c>
      <c r="P862" t="s">
        <v>65</v>
      </c>
      <c r="Q862" t="s">
        <v>2038</v>
      </c>
      <c r="R862" t="s">
        <v>2047</v>
      </c>
      <c r="S862" s="4">
        <f>E862/D862</f>
        <v>2.5165000000000002</v>
      </c>
      <c r="T862" s="13">
        <f>E862/G862</f>
        <v>77.430769230769229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 s="9">
        <f t="shared" si="26"/>
        <v>40258.208333333336</v>
      </c>
      <c r="L863">
        <v>1269838800</v>
      </c>
      <c r="M863" s="9">
        <f t="shared" si="27"/>
        <v>40266.208333333336</v>
      </c>
      <c r="N863" t="b">
        <v>0</v>
      </c>
      <c r="O863" t="b">
        <v>0</v>
      </c>
      <c r="P863" t="s">
        <v>33</v>
      </c>
      <c r="Q863" t="s">
        <v>2040</v>
      </c>
      <c r="R863" t="s">
        <v>2041</v>
      </c>
      <c r="S863" s="4">
        <f>E863/D863</f>
        <v>1.0587500000000001</v>
      </c>
      <c r="T863" s="13">
        <f>E863/G863</f>
        <v>57.159509202453989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 s="9">
        <f t="shared" si="26"/>
        <v>40756.208333333336</v>
      </c>
      <c r="L864">
        <v>1312520400</v>
      </c>
      <c r="M864" s="9">
        <f t="shared" si="27"/>
        <v>40760.208333333336</v>
      </c>
      <c r="N864" t="b">
        <v>0</v>
      </c>
      <c r="O864" t="b">
        <v>0</v>
      </c>
      <c r="P864" t="s">
        <v>33</v>
      </c>
      <c r="Q864" t="s">
        <v>2040</v>
      </c>
      <c r="R864" t="s">
        <v>2041</v>
      </c>
      <c r="S864" s="4">
        <f>E864/D864</f>
        <v>1.8742857142857143</v>
      </c>
      <c r="T864" s="13">
        <f>E864/G864</f>
        <v>77.17647058823529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 s="9">
        <f t="shared" si="26"/>
        <v>42172.208333333328</v>
      </c>
      <c r="L865">
        <v>1436504400</v>
      </c>
      <c r="M865" s="9">
        <f t="shared" si="27"/>
        <v>42195.208333333328</v>
      </c>
      <c r="N865" t="b">
        <v>0</v>
      </c>
      <c r="O865" t="b">
        <v>1</v>
      </c>
      <c r="P865" t="s">
        <v>269</v>
      </c>
      <c r="Q865" t="s">
        <v>2042</v>
      </c>
      <c r="R865" t="s">
        <v>2061</v>
      </c>
      <c r="S865" s="4">
        <f>E865/D865</f>
        <v>3.8678571428571429</v>
      </c>
      <c r="T865" s="13">
        <f>E865/G865</f>
        <v>24.953917050691246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 s="9">
        <f t="shared" si="26"/>
        <v>42601.208333333328</v>
      </c>
      <c r="L866">
        <v>1472014800</v>
      </c>
      <c r="M866" s="9">
        <f t="shared" si="27"/>
        <v>42606.208333333328</v>
      </c>
      <c r="N866" t="b">
        <v>0</v>
      </c>
      <c r="O866" t="b">
        <v>0</v>
      </c>
      <c r="P866" t="s">
        <v>100</v>
      </c>
      <c r="Q866" t="s">
        <v>2042</v>
      </c>
      <c r="R866" t="s">
        <v>2053</v>
      </c>
      <c r="S866" s="4">
        <f>E866/D866</f>
        <v>3.4707142857142856</v>
      </c>
      <c r="T866" s="13">
        <f>E866/G866</f>
        <v>97.18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 s="9">
        <f t="shared" si="26"/>
        <v>41897.208333333336</v>
      </c>
      <c r="L867">
        <v>1411534800</v>
      </c>
      <c r="M867" s="9">
        <f t="shared" si="27"/>
        <v>41906.208333333336</v>
      </c>
      <c r="N867" t="b">
        <v>0</v>
      </c>
      <c r="O867" t="b">
        <v>0</v>
      </c>
      <c r="P867" t="s">
        <v>33</v>
      </c>
      <c r="Q867" t="s">
        <v>2040</v>
      </c>
      <c r="R867" t="s">
        <v>2041</v>
      </c>
      <c r="S867" s="4">
        <f>E867/D867</f>
        <v>1.8582098765432098</v>
      </c>
      <c r="T867" s="13">
        <f>E867/G867</f>
        <v>46.000916870415651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 s="9">
        <f t="shared" si="26"/>
        <v>40671.208333333336</v>
      </c>
      <c r="L868">
        <v>1304917200</v>
      </c>
      <c r="M868" s="9">
        <f t="shared" si="27"/>
        <v>40672.208333333336</v>
      </c>
      <c r="N868" t="b">
        <v>0</v>
      </c>
      <c r="O868" t="b">
        <v>0</v>
      </c>
      <c r="P868" t="s">
        <v>122</v>
      </c>
      <c r="Q868" t="s">
        <v>2055</v>
      </c>
      <c r="R868" t="s">
        <v>2056</v>
      </c>
      <c r="S868" s="4">
        <f>E868/D868</f>
        <v>0.43241247264770238</v>
      </c>
      <c r="T868" s="13">
        <f>E868/G868</f>
        <v>88.023385300668153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 s="9">
        <f t="shared" si="26"/>
        <v>43382.208333333328</v>
      </c>
      <c r="L869">
        <v>1539579600</v>
      </c>
      <c r="M869" s="9">
        <f t="shared" si="27"/>
        <v>43388.208333333328</v>
      </c>
      <c r="N869" t="b">
        <v>0</v>
      </c>
      <c r="O869" t="b">
        <v>0</v>
      </c>
      <c r="P869" t="s">
        <v>17</v>
      </c>
      <c r="Q869" t="s">
        <v>2034</v>
      </c>
      <c r="R869" t="s">
        <v>2035</v>
      </c>
      <c r="S869" s="4">
        <f>E869/D869</f>
        <v>1.6243749999999999</v>
      </c>
      <c r="T869" s="13">
        <f>E869/G869</f>
        <v>25.99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 s="9">
        <f t="shared" si="26"/>
        <v>41559.208333333336</v>
      </c>
      <c r="L870">
        <v>1382504400</v>
      </c>
      <c r="M870" s="9">
        <f t="shared" si="27"/>
        <v>41570.208333333336</v>
      </c>
      <c r="N870" t="b">
        <v>0</v>
      </c>
      <c r="O870" t="b">
        <v>0</v>
      </c>
      <c r="P870" t="s">
        <v>33</v>
      </c>
      <c r="Q870" t="s">
        <v>2040</v>
      </c>
      <c r="R870" t="s">
        <v>2041</v>
      </c>
      <c r="S870" s="4">
        <f>E870/D870</f>
        <v>1.8484285714285715</v>
      </c>
      <c r="T870" s="13">
        <f>E870/G870</f>
        <v>102.69047619047619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 s="9">
        <f t="shared" si="26"/>
        <v>40350.208333333336</v>
      </c>
      <c r="L871">
        <v>1278306000</v>
      </c>
      <c r="M871" s="9">
        <f t="shared" si="27"/>
        <v>40364.208333333336</v>
      </c>
      <c r="N871" t="b">
        <v>0</v>
      </c>
      <c r="O871" t="b">
        <v>0</v>
      </c>
      <c r="P871" t="s">
        <v>53</v>
      </c>
      <c r="Q871" t="s">
        <v>2042</v>
      </c>
      <c r="R871" t="s">
        <v>2045</v>
      </c>
      <c r="S871" s="4">
        <f>E871/D871</f>
        <v>0.23703520691785052</v>
      </c>
      <c r="T871" s="13">
        <f>E871/G871</f>
        <v>72.958174904942965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 s="9">
        <f t="shared" si="26"/>
        <v>42240.208333333328</v>
      </c>
      <c r="L872">
        <v>1442552400</v>
      </c>
      <c r="M872" s="9">
        <f t="shared" si="27"/>
        <v>42265.208333333328</v>
      </c>
      <c r="N872" t="b">
        <v>0</v>
      </c>
      <c r="O872" t="b">
        <v>0</v>
      </c>
      <c r="P872" t="s">
        <v>33</v>
      </c>
      <c r="Q872" t="s">
        <v>2040</v>
      </c>
      <c r="R872" t="s">
        <v>2041</v>
      </c>
      <c r="S872" s="4">
        <f>E872/D872</f>
        <v>0.89870129870129867</v>
      </c>
      <c r="T872" s="13">
        <f>E872/G872</f>
        <v>57.190082644628099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 s="9">
        <f t="shared" si="26"/>
        <v>43040.208333333328</v>
      </c>
      <c r="L873">
        <v>1511071200</v>
      </c>
      <c r="M873" s="9">
        <f t="shared" si="27"/>
        <v>43058.25</v>
      </c>
      <c r="N873" t="b">
        <v>0</v>
      </c>
      <c r="O873" t="b">
        <v>1</v>
      </c>
      <c r="P873" t="s">
        <v>33</v>
      </c>
      <c r="Q873" t="s">
        <v>2040</v>
      </c>
      <c r="R873" t="s">
        <v>2041</v>
      </c>
      <c r="S873" s="4">
        <f>E873/D873</f>
        <v>2.7260419580419581</v>
      </c>
      <c r="T873" s="13">
        <f>E873/G873</f>
        <v>84.013793103448279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 s="9">
        <f t="shared" si="26"/>
        <v>43346.208333333328</v>
      </c>
      <c r="L874">
        <v>1536382800</v>
      </c>
      <c r="M874" s="9">
        <f t="shared" si="27"/>
        <v>43351.208333333328</v>
      </c>
      <c r="N874" t="b">
        <v>0</v>
      </c>
      <c r="O874" t="b">
        <v>0</v>
      </c>
      <c r="P874" t="s">
        <v>474</v>
      </c>
      <c r="Q874" t="s">
        <v>2042</v>
      </c>
      <c r="R874" t="s">
        <v>2064</v>
      </c>
      <c r="S874" s="4">
        <f>E874/D874</f>
        <v>1.7004255319148935</v>
      </c>
      <c r="T874" s="13">
        <f>E874/G874</f>
        <v>98.666666666666671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 s="9">
        <f t="shared" si="26"/>
        <v>41647.25</v>
      </c>
      <c r="L875">
        <v>1389592800</v>
      </c>
      <c r="M875" s="9">
        <f t="shared" si="27"/>
        <v>41652.25</v>
      </c>
      <c r="N875" t="b">
        <v>0</v>
      </c>
      <c r="O875" t="b">
        <v>0</v>
      </c>
      <c r="P875" t="s">
        <v>122</v>
      </c>
      <c r="Q875" t="s">
        <v>2055</v>
      </c>
      <c r="R875" t="s">
        <v>2056</v>
      </c>
      <c r="S875" s="4">
        <f>E875/D875</f>
        <v>1.8828503562945369</v>
      </c>
      <c r="T875" s="13">
        <f>E875/G875</f>
        <v>42.007419183889773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 s="9">
        <f t="shared" si="26"/>
        <v>40291.208333333336</v>
      </c>
      <c r="L876">
        <v>1275282000</v>
      </c>
      <c r="M876" s="9">
        <f t="shared" si="27"/>
        <v>40329.208333333336</v>
      </c>
      <c r="N876" t="b">
        <v>0</v>
      </c>
      <c r="O876" t="b">
        <v>1</v>
      </c>
      <c r="P876" t="s">
        <v>122</v>
      </c>
      <c r="Q876" t="s">
        <v>2055</v>
      </c>
      <c r="R876" t="s">
        <v>2056</v>
      </c>
      <c r="S876" s="4">
        <f>E876/D876</f>
        <v>3.4693532338308457</v>
      </c>
      <c r="T876" s="13">
        <f>E876/G876</f>
        <v>32.002753556677376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 s="9">
        <f t="shared" si="26"/>
        <v>40556.25</v>
      </c>
      <c r="L877">
        <v>1294984800</v>
      </c>
      <c r="M877" s="9">
        <f t="shared" si="27"/>
        <v>40557.25</v>
      </c>
      <c r="N877" t="b">
        <v>0</v>
      </c>
      <c r="O877" t="b">
        <v>0</v>
      </c>
      <c r="P877" t="s">
        <v>23</v>
      </c>
      <c r="Q877" t="s">
        <v>2036</v>
      </c>
      <c r="R877" t="s">
        <v>2037</v>
      </c>
      <c r="S877" s="4">
        <f>E877/D877</f>
        <v>0.6917721518987342</v>
      </c>
      <c r="T877" s="13">
        <f>E877/G877</f>
        <v>81.567164179104481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 s="9">
        <f t="shared" si="26"/>
        <v>43624.208333333328</v>
      </c>
      <c r="L878">
        <v>1562043600</v>
      </c>
      <c r="M878" s="9">
        <f t="shared" si="27"/>
        <v>43648.208333333328</v>
      </c>
      <c r="N878" t="b">
        <v>0</v>
      </c>
      <c r="O878" t="b">
        <v>0</v>
      </c>
      <c r="P878" t="s">
        <v>122</v>
      </c>
      <c r="Q878" t="s">
        <v>2055</v>
      </c>
      <c r="R878" t="s">
        <v>2056</v>
      </c>
      <c r="S878" s="4">
        <f>E878/D878</f>
        <v>0.25433734939759034</v>
      </c>
      <c r="T878" s="13">
        <f>E878/G878</f>
        <v>37.035087719298247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 s="9">
        <f t="shared" si="26"/>
        <v>42577.208333333328</v>
      </c>
      <c r="L879">
        <v>1469595600</v>
      </c>
      <c r="M879" s="9">
        <f t="shared" si="27"/>
        <v>42578.208333333328</v>
      </c>
      <c r="N879" t="b">
        <v>0</v>
      </c>
      <c r="O879" t="b">
        <v>0</v>
      </c>
      <c r="P879" t="s">
        <v>17</v>
      </c>
      <c r="Q879" t="s">
        <v>2034</v>
      </c>
      <c r="R879" t="s">
        <v>2035</v>
      </c>
      <c r="S879" s="4">
        <f>E879/D879</f>
        <v>0.77400977995110021</v>
      </c>
      <c r="T879" s="13">
        <f>E879/G879</f>
        <v>103.033360455655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 s="9">
        <f t="shared" si="26"/>
        <v>43845.25</v>
      </c>
      <c r="L880">
        <v>1581141600</v>
      </c>
      <c r="M880" s="9">
        <f t="shared" si="27"/>
        <v>43869.25</v>
      </c>
      <c r="N880" t="b">
        <v>0</v>
      </c>
      <c r="O880" t="b">
        <v>0</v>
      </c>
      <c r="P880" t="s">
        <v>148</v>
      </c>
      <c r="Q880" t="s">
        <v>2036</v>
      </c>
      <c r="R880" t="s">
        <v>2058</v>
      </c>
      <c r="S880" s="4">
        <f>E880/D880</f>
        <v>0.37481481481481482</v>
      </c>
      <c r="T880" s="13">
        <f>E880/G880</f>
        <v>84.333333333333329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 s="9">
        <f t="shared" si="26"/>
        <v>42788.25</v>
      </c>
      <c r="L881">
        <v>1488520800</v>
      </c>
      <c r="M881" s="9">
        <f t="shared" si="27"/>
        <v>42797.25</v>
      </c>
      <c r="N881" t="b">
        <v>0</v>
      </c>
      <c r="O881" t="b">
        <v>0</v>
      </c>
      <c r="P881" t="s">
        <v>68</v>
      </c>
      <c r="Q881" t="s">
        <v>2048</v>
      </c>
      <c r="R881" t="s">
        <v>2049</v>
      </c>
      <c r="S881" s="4">
        <f>E881/D881</f>
        <v>5.4379999999999997</v>
      </c>
      <c r="T881" s="13">
        <f>E881/G881</f>
        <v>102.60377358490567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 s="9">
        <f t="shared" si="26"/>
        <v>43667.208333333328</v>
      </c>
      <c r="L882">
        <v>1563858000</v>
      </c>
      <c r="M882" s="9">
        <f t="shared" si="27"/>
        <v>43669.208333333328</v>
      </c>
      <c r="N882" t="b">
        <v>0</v>
      </c>
      <c r="O882" t="b">
        <v>0</v>
      </c>
      <c r="P882" t="s">
        <v>50</v>
      </c>
      <c r="Q882" t="s">
        <v>2036</v>
      </c>
      <c r="R882" t="s">
        <v>2044</v>
      </c>
      <c r="S882" s="4">
        <f>E882/D882</f>
        <v>2.2852189349112426</v>
      </c>
      <c r="T882" s="13">
        <f>E882/G882</f>
        <v>79.992129246064621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 s="9">
        <f t="shared" si="26"/>
        <v>42194.208333333328</v>
      </c>
      <c r="L883">
        <v>1438923600</v>
      </c>
      <c r="M883" s="9">
        <f t="shared" si="27"/>
        <v>42223.208333333328</v>
      </c>
      <c r="N883" t="b">
        <v>0</v>
      </c>
      <c r="O883" t="b">
        <v>1</v>
      </c>
      <c r="P883" t="s">
        <v>33</v>
      </c>
      <c r="Q883" t="s">
        <v>2040</v>
      </c>
      <c r="R883" t="s">
        <v>2041</v>
      </c>
      <c r="S883" s="4">
        <f>E883/D883</f>
        <v>0.38948339483394834</v>
      </c>
      <c r="T883" s="13">
        <f>E883/G883</f>
        <v>70.055309734513273</v>
      </c>
    </row>
    <row r="884" spans="1:20" x14ac:dyDescent="0.25">
      <c r="A884">
        <v>882</v>
      </c>
      <c r="B884" t="s">
        <v>1796</v>
      </c>
      <c r="C884" s="3" t="s">
        <v>1797</v>
      </c>
      <c r="D884" s="15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 s="9">
        <f t="shared" si="26"/>
        <v>42025.25</v>
      </c>
      <c r="L884">
        <v>1422165600</v>
      </c>
      <c r="M884" s="9">
        <f t="shared" si="27"/>
        <v>42029.25</v>
      </c>
      <c r="N884" t="b">
        <v>0</v>
      </c>
      <c r="O884" t="b">
        <v>0</v>
      </c>
      <c r="P884" t="s">
        <v>33</v>
      </c>
      <c r="Q884" t="s">
        <v>2040</v>
      </c>
      <c r="R884" t="s">
        <v>2041</v>
      </c>
      <c r="S884" s="4">
        <f>E884/D884</f>
        <v>3.7</v>
      </c>
      <c r="T884" s="13">
        <f>E884/G884</f>
        <v>37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 s="9">
        <f t="shared" si="26"/>
        <v>40323.208333333336</v>
      </c>
      <c r="L885">
        <v>1277874000</v>
      </c>
      <c r="M885" s="9">
        <f t="shared" si="27"/>
        <v>40359.208333333336</v>
      </c>
      <c r="N885" t="b">
        <v>0</v>
      </c>
      <c r="O885" t="b">
        <v>0</v>
      </c>
      <c r="P885" t="s">
        <v>100</v>
      </c>
      <c r="Q885" t="s">
        <v>2042</v>
      </c>
      <c r="R885" t="s">
        <v>2053</v>
      </c>
      <c r="S885" s="4">
        <f>E885/D885</f>
        <v>2.3791176470588233</v>
      </c>
      <c r="T885" s="13">
        <f>E885/G885</f>
        <v>41.911917098445599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 s="9">
        <f t="shared" si="26"/>
        <v>41763.208333333336</v>
      </c>
      <c r="L886">
        <v>1399352400</v>
      </c>
      <c r="M886" s="9">
        <f t="shared" si="27"/>
        <v>41765.208333333336</v>
      </c>
      <c r="N886" t="b">
        <v>0</v>
      </c>
      <c r="O886" t="b">
        <v>1</v>
      </c>
      <c r="P886" t="s">
        <v>33</v>
      </c>
      <c r="Q886" t="s">
        <v>2040</v>
      </c>
      <c r="R886" t="s">
        <v>2041</v>
      </c>
      <c r="S886" s="4">
        <f>E886/D886</f>
        <v>0.64036299765807958</v>
      </c>
      <c r="T886" s="13">
        <f>E886/G886</f>
        <v>57.992576882290564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 s="9">
        <f t="shared" si="26"/>
        <v>40335.208333333336</v>
      </c>
      <c r="L887">
        <v>1279083600</v>
      </c>
      <c r="M887" s="9">
        <f t="shared" si="27"/>
        <v>40373.208333333336</v>
      </c>
      <c r="N887" t="b">
        <v>0</v>
      </c>
      <c r="O887" t="b">
        <v>0</v>
      </c>
      <c r="P887" t="s">
        <v>33</v>
      </c>
      <c r="Q887" t="s">
        <v>2040</v>
      </c>
      <c r="R887" t="s">
        <v>2041</v>
      </c>
      <c r="S887" s="4">
        <f>E887/D887</f>
        <v>1.1827777777777777</v>
      </c>
      <c r="T887" s="13">
        <f>E887/G887</f>
        <v>40.942307692307693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 s="9">
        <f t="shared" si="26"/>
        <v>40416.208333333336</v>
      </c>
      <c r="L888">
        <v>1284354000</v>
      </c>
      <c r="M888" s="9">
        <f t="shared" si="27"/>
        <v>40434.208333333336</v>
      </c>
      <c r="N888" t="b">
        <v>0</v>
      </c>
      <c r="O888" t="b">
        <v>0</v>
      </c>
      <c r="P888" t="s">
        <v>60</v>
      </c>
      <c r="Q888" t="s">
        <v>2036</v>
      </c>
      <c r="R888" t="s">
        <v>2046</v>
      </c>
      <c r="S888" s="4">
        <f>E888/D888</f>
        <v>0.84824037184594958</v>
      </c>
      <c r="T888" s="13">
        <f>E888/G888</f>
        <v>69.9972602739726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 s="9">
        <f t="shared" si="26"/>
        <v>42202.208333333328</v>
      </c>
      <c r="L889">
        <v>1441170000</v>
      </c>
      <c r="M889" s="9">
        <f t="shared" si="27"/>
        <v>42249.208333333328</v>
      </c>
      <c r="N889" t="b">
        <v>0</v>
      </c>
      <c r="O889" t="b">
        <v>1</v>
      </c>
      <c r="P889" t="s">
        <v>33</v>
      </c>
      <c r="Q889" t="s">
        <v>2040</v>
      </c>
      <c r="R889" t="s">
        <v>2041</v>
      </c>
      <c r="S889" s="4">
        <f>E889/D889</f>
        <v>0.29346153846153844</v>
      </c>
      <c r="T889" s="13">
        <f>E889/G889</f>
        <v>73.838709677419359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 s="9">
        <f t="shared" si="26"/>
        <v>42836.208333333328</v>
      </c>
      <c r="L890">
        <v>1493528400</v>
      </c>
      <c r="M890" s="9">
        <f t="shared" si="27"/>
        <v>42855.208333333328</v>
      </c>
      <c r="N890" t="b">
        <v>0</v>
      </c>
      <c r="O890" t="b">
        <v>0</v>
      </c>
      <c r="P890" t="s">
        <v>33</v>
      </c>
      <c r="Q890" t="s">
        <v>2040</v>
      </c>
      <c r="R890" t="s">
        <v>2041</v>
      </c>
      <c r="S890" s="4">
        <f>E890/D890</f>
        <v>2.0989655172413793</v>
      </c>
      <c r="T890" s="13">
        <f>E890/G890</f>
        <v>41.979310344827589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 s="9">
        <f t="shared" si="26"/>
        <v>41710.208333333336</v>
      </c>
      <c r="L891">
        <v>1395205200</v>
      </c>
      <c r="M891" s="9">
        <f t="shared" si="27"/>
        <v>41717.208333333336</v>
      </c>
      <c r="N891" t="b">
        <v>0</v>
      </c>
      <c r="O891" t="b">
        <v>1</v>
      </c>
      <c r="P891" t="s">
        <v>50</v>
      </c>
      <c r="Q891" t="s">
        <v>2036</v>
      </c>
      <c r="R891" t="s">
        <v>2044</v>
      </c>
      <c r="S891" s="4">
        <f>E891/D891</f>
        <v>1.697857142857143</v>
      </c>
      <c r="T891" s="13">
        <f>E891/G891</f>
        <v>77.93442622950819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 s="9">
        <f t="shared" si="26"/>
        <v>43640.208333333328</v>
      </c>
      <c r="L892">
        <v>1561438800</v>
      </c>
      <c r="M892" s="9">
        <f t="shared" si="27"/>
        <v>43641.208333333328</v>
      </c>
      <c r="N892" t="b">
        <v>0</v>
      </c>
      <c r="O892" t="b">
        <v>0</v>
      </c>
      <c r="P892" t="s">
        <v>60</v>
      </c>
      <c r="Q892" t="s">
        <v>2036</v>
      </c>
      <c r="R892" t="s">
        <v>2046</v>
      </c>
      <c r="S892" s="4">
        <f>E892/D892</f>
        <v>1.1595907738095239</v>
      </c>
      <c r="T892" s="13">
        <f>E892/G892</f>
        <v>106.01972789115646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 s="9">
        <f t="shared" si="26"/>
        <v>40880.25</v>
      </c>
      <c r="L893">
        <v>1326693600</v>
      </c>
      <c r="M893" s="9">
        <f t="shared" si="27"/>
        <v>40924.25</v>
      </c>
      <c r="N893" t="b">
        <v>0</v>
      </c>
      <c r="O893" t="b">
        <v>0</v>
      </c>
      <c r="P893" t="s">
        <v>42</v>
      </c>
      <c r="Q893" t="s">
        <v>2042</v>
      </c>
      <c r="R893" t="s">
        <v>2043</v>
      </c>
      <c r="S893" s="4">
        <f>E893/D893</f>
        <v>2.5859999999999999</v>
      </c>
      <c r="T893" s="13">
        <f>E893/G893</f>
        <v>47.018181818181816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 s="9">
        <f t="shared" si="26"/>
        <v>40319.208333333336</v>
      </c>
      <c r="L894">
        <v>1277960400</v>
      </c>
      <c r="M894" s="9">
        <f t="shared" si="27"/>
        <v>40360.208333333336</v>
      </c>
      <c r="N894" t="b">
        <v>0</v>
      </c>
      <c r="O894" t="b">
        <v>0</v>
      </c>
      <c r="P894" t="s">
        <v>206</v>
      </c>
      <c r="Q894" t="s">
        <v>2048</v>
      </c>
      <c r="R894" t="s">
        <v>2060</v>
      </c>
      <c r="S894" s="4">
        <f>E894/D894</f>
        <v>2.3058333333333332</v>
      </c>
      <c r="T894" s="13">
        <f>E894/G894</f>
        <v>76.016483516483518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 s="9">
        <f t="shared" si="26"/>
        <v>42170.208333333328</v>
      </c>
      <c r="L895">
        <v>1434690000</v>
      </c>
      <c r="M895" s="9">
        <f t="shared" si="27"/>
        <v>42174.208333333328</v>
      </c>
      <c r="N895" t="b">
        <v>0</v>
      </c>
      <c r="O895" t="b">
        <v>1</v>
      </c>
      <c r="P895" t="s">
        <v>42</v>
      </c>
      <c r="Q895" t="s">
        <v>2042</v>
      </c>
      <c r="R895" t="s">
        <v>2043</v>
      </c>
      <c r="S895" s="4">
        <f>E895/D895</f>
        <v>1.2821428571428573</v>
      </c>
      <c r="T895" s="13">
        <f>E895/G895</f>
        <v>54.120603015075375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 s="9">
        <f t="shared" si="26"/>
        <v>41466.208333333336</v>
      </c>
      <c r="L896">
        <v>1376110800</v>
      </c>
      <c r="M896" s="9">
        <f t="shared" si="27"/>
        <v>41496.208333333336</v>
      </c>
      <c r="N896" t="b">
        <v>0</v>
      </c>
      <c r="O896" t="b">
        <v>1</v>
      </c>
      <c r="P896" t="s">
        <v>269</v>
      </c>
      <c r="Q896" t="s">
        <v>2042</v>
      </c>
      <c r="R896" t="s">
        <v>2061</v>
      </c>
      <c r="S896" s="4">
        <f>E896/D896</f>
        <v>1.8870588235294117</v>
      </c>
      <c r="T896" s="13">
        <f>E896/G896</f>
        <v>57.285714285714285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 s="9">
        <f t="shared" si="26"/>
        <v>43134.25</v>
      </c>
      <c r="L897">
        <v>1518415200</v>
      </c>
      <c r="M897" s="9">
        <f t="shared" si="27"/>
        <v>43143.25</v>
      </c>
      <c r="N897" t="b">
        <v>0</v>
      </c>
      <c r="O897" t="b">
        <v>0</v>
      </c>
      <c r="P897" t="s">
        <v>33</v>
      </c>
      <c r="Q897" t="s">
        <v>2040</v>
      </c>
      <c r="R897" t="s">
        <v>2041</v>
      </c>
      <c r="S897" s="4">
        <f>E897/D897</f>
        <v>6.9511889862327911E-2</v>
      </c>
      <c r="T897" s="13">
        <f>E897/G897</f>
        <v>103.81308411214954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 s="9">
        <f t="shared" si="26"/>
        <v>40738.208333333336</v>
      </c>
      <c r="L898">
        <v>1310878800</v>
      </c>
      <c r="M898" s="9">
        <f t="shared" si="27"/>
        <v>40741.208333333336</v>
      </c>
      <c r="N898" t="b">
        <v>0</v>
      </c>
      <c r="O898" t="b">
        <v>1</v>
      </c>
      <c r="P898" t="s">
        <v>17</v>
      </c>
      <c r="Q898" t="s">
        <v>2034</v>
      </c>
      <c r="R898" t="s">
        <v>2035</v>
      </c>
      <c r="S898" s="4">
        <f>E898/D898</f>
        <v>7.7443434343434348</v>
      </c>
      <c r="T898" s="13">
        <f>E898/G898</f>
        <v>105.02602739726028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 s="9">
        <f t="shared" ref="K899:K962" si="28">(((J899/60)/60)/24)+DATE(1970,1,1)</f>
        <v>43583.208333333328</v>
      </c>
      <c r="L899">
        <v>1556600400</v>
      </c>
      <c r="M899" s="9">
        <f t="shared" ref="M899:M962" si="29">(((L899/60)/60)/24)+DATE(1970,1,1)</f>
        <v>43585.208333333328</v>
      </c>
      <c r="N899" t="b">
        <v>0</v>
      </c>
      <c r="O899" t="b">
        <v>0</v>
      </c>
      <c r="P899" t="s">
        <v>33</v>
      </c>
      <c r="Q899" t="s">
        <v>2040</v>
      </c>
      <c r="R899" t="s">
        <v>2041</v>
      </c>
      <c r="S899" s="4">
        <f>E899/D899</f>
        <v>0.27693181818181817</v>
      </c>
      <c r="T899" s="13">
        <f>E899/G899</f>
        <v>90.259259259259252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 s="9">
        <f t="shared" si="28"/>
        <v>43815.25</v>
      </c>
      <c r="L900">
        <v>1576994400</v>
      </c>
      <c r="M900" s="9">
        <f t="shared" si="29"/>
        <v>43821.25</v>
      </c>
      <c r="N900" t="b">
        <v>0</v>
      </c>
      <c r="O900" t="b">
        <v>0</v>
      </c>
      <c r="P900" t="s">
        <v>42</v>
      </c>
      <c r="Q900" t="s">
        <v>2042</v>
      </c>
      <c r="R900" t="s">
        <v>2043</v>
      </c>
      <c r="S900" s="4">
        <f>E900/D900</f>
        <v>0.52479620323841425</v>
      </c>
      <c r="T900" s="13">
        <f>E900/G900</f>
        <v>76.978705978705975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 s="9">
        <f t="shared" si="28"/>
        <v>41554.208333333336</v>
      </c>
      <c r="L901">
        <v>1382677200</v>
      </c>
      <c r="M901" s="9">
        <f t="shared" si="29"/>
        <v>41572.208333333336</v>
      </c>
      <c r="N901" t="b">
        <v>0</v>
      </c>
      <c r="O901" t="b">
        <v>0</v>
      </c>
      <c r="P901" t="s">
        <v>159</v>
      </c>
      <c r="Q901" t="s">
        <v>2036</v>
      </c>
      <c r="R901" t="s">
        <v>2059</v>
      </c>
      <c r="S901" s="4">
        <f>E901/D901</f>
        <v>4.0709677419354842</v>
      </c>
      <c r="T901" s="13">
        <f>E901/G901</f>
        <v>102.60162601626017</v>
      </c>
    </row>
    <row r="902" spans="1:20" x14ac:dyDescent="0.25">
      <c r="A902">
        <v>900</v>
      </c>
      <c r="B902" t="s">
        <v>1832</v>
      </c>
      <c r="C902" s="3" t="s">
        <v>1833</v>
      </c>
      <c r="D902" s="15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 s="9">
        <f t="shared" si="28"/>
        <v>41901.208333333336</v>
      </c>
      <c r="L902">
        <v>1411189200</v>
      </c>
      <c r="M902" s="9">
        <f t="shared" si="29"/>
        <v>41902.208333333336</v>
      </c>
      <c r="N902" t="b">
        <v>0</v>
      </c>
      <c r="O902" t="b">
        <v>1</v>
      </c>
      <c r="P902" t="s">
        <v>28</v>
      </c>
      <c r="Q902" t="s">
        <v>2038</v>
      </c>
      <c r="R902" t="s">
        <v>2039</v>
      </c>
      <c r="S902" s="4">
        <f>E902/D902</f>
        <v>0.02</v>
      </c>
      <c r="T902" s="13">
        <f>E902/G902</f>
        <v>2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 s="9">
        <f t="shared" si="28"/>
        <v>43298.208333333328</v>
      </c>
      <c r="L903">
        <v>1534654800</v>
      </c>
      <c r="M903" s="9">
        <f t="shared" si="29"/>
        <v>43331.208333333328</v>
      </c>
      <c r="N903" t="b">
        <v>0</v>
      </c>
      <c r="O903" t="b">
        <v>1</v>
      </c>
      <c r="P903" t="s">
        <v>23</v>
      </c>
      <c r="Q903" t="s">
        <v>2036</v>
      </c>
      <c r="R903" t="s">
        <v>2037</v>
      </c>
      <c r="S903" s="4">
        <f>E903/D903</f>
        <v>1.5617857142857143</v>
      </c>
      <c r="T903" s="13">
        <f>E903/G903</f>
        <v>55.0062893081761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 s="9">
        <f t="shared" si="28"/>
        <v>42399.25</v>
      </c>
      <c r="L904">
        <v>1457762400</v>
      </c>
      <c r="M904" s="9">
        <f t="shared" si="29"/>
        <v>42441.25</v>
      </c>
      <c r="N904" t="b">
        <v>0</v>
      </c>
      <c r="O904" t="b">
        <v>0</v>
      </c>
      <c r="P904" t="s">
        <v>28</v>
      </c>
      <c r="Q904" t="s">
        <v>2038</v>
      </c>
      <c r="R904" t="s">
        <v>2039</v>
      </c>
      <c r="S904" s="4">
        <f>E904/D904</f>
        <v>2.5242857142857145</v>
      </c>
      <c r="T904" s="13">
        <f>E904/G904</f>
        <v>32.127272727272725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 s="9">
        <f t="shared" si="28"/>
        <v>41034.208333333336</v>
      </c>
      <c r="L905">
        <v>1337490000</v>
      </c>
      <c r="M905" s="9">
        <f t="shared" si="29"/>
        <v>41049.208333333336</v>
      </c>
      <c r="N905" t="b">
        <v>0</v>
      </c>
      <c r="O905" t="b">
        <v>1</v>
      </c>
      <c r="P905" t="s">
        <v>68</v>
      </c>
      <c r="Q905" t="s">
        <v>2048</v>
      </c>
      <c r="R905" t="s">
        <v>2049</v>
      </c>
      <c r="S905" s="4">
        <f>E905/D905</f>
        <v>1.729268292682927E-2</v>
      </c>
      <c r="T905" s="13">
        <f>E905/G905</f>
        <v>50.642857142857146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 s="9">
        <f t="shared" si="28"/>
        <v>41186.208333333336</v>
      </c>
      <c r="L906">
        <v>1349672400</v>
      </c>
      <c r="M906" s="9">
        <f t="shared" si="29"/>
        <v>41190.208333333336</v>
      </c>
      <c r="N906" t="b">
        <v>0</v>
      </c>
      <c r="O906" t="b">
        <v>0</v>
      </c>
      <c r="P906" t="s">
        <v>133</v>
      </c>
      <c r="Q906" t="s">
        <v>2048</v>
      </c>
      <c r="R906" t="s">
        <v>2057</v>
      </c>
      <c r="S906" s="4">
        <f>E906/D906</f>
        <v>0.12230769230769231</v>
      </c>
      <c r="T906" s="13">
        <f>E906/G906</f>
        <v>49.6875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 s="9">
        <f t="shared" si="28"/>
        <v>41536.208333333336</v>
      </c>
      <c r="L907">
        <v>1379826000</v>
      </c>
      <c r="M907" s="9">
        <f t="shared" si="29"/>
        <v>41539.208333333336</v>
      </c>
      <c r="N907" t="b">
        <v>0</v>
      </c>
      <c r="O907" t="b">
        <v>0</v>
      </c>
      <c r="P907" t="s">
        <v>33</v>
      </c>
      <c r="Q907" t="s">
        <v>2040</v>
      </c>
      <c r="R907" t="s">
        <v>2041</v>
      </c>
      <c r="S907" s="4">
        <f>E907/D907</f>
        <v>1.6398734177215191</v>
      </c>
      <c r="T907" s="13">
        <f>E907/G907</f>
        <v>54.894067796610166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 s="9">
        <f t="shared" si="28"/>
        <v>42868.208333333328</v>
      </c>
      <c r="L908">
        <v>1497762000</v>
      </c>
      <c r="M908" s="9">
        <f t="shared" si="29"/>
        <v>42904.208333333328</v>
      </c>
      <c r="N908" t="b">
        <v>1</v>
      </c>
      <c r="O908" t="b">
        <v>1</v>
      </c>
      <c r="P908" t="s">
        <v>42</v>
      </c>
      <c r="Q908" t="s">
        <v>2042</v>
      </c>
      <c r="R908" t="s">
        <v>2043</v>
      </c>
      <c r="S908" s="4">
        <f>E908/D908</f>
        <v>1.6298181818181818</v>
      </c>
      <c r="T908" s="13">
        <f>E908/G908</f>
        <v>46.931937172774866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 s="9">
        <f t="shared" si="28"/>
        <v>40660.208333333336</v>
      </c>
      <c r="L909">
        <v>1304485200</v>
      </c>
      <c r="M909" s="9">
        <f t="shared" si="29"/>
        <v>40667.208333333336</v>
      </c>
      <c r="N909" t="b">
        <v>0</v>
      </c>
      <c r="O909" t="b">
        <v>0</v>
      </c>
      <c r="P909" t="s">
        <v>33</v>
      </c>
      <c r="Q909" t="s">
        <v>2040</v>
      </c>
      <c r="R909" t="s">
        <v>2041</v>
      </c>
      <c r="S909" s="4">
        <f>E909/D909</f>
        <v>0.20252747252747252</v>
      </c>
      <c r="T909" s="13">
        <f>E909/G909</f>
        <v>44.951219512195124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 s="9">
        <f t="shared" si="28"/>
        <v>41031.208333333336</v>
      </c>
      <c r="L910">
        <v>1336885200</v>
      </c>
      <c r="M910" s="9">
        <f t="shared" si="29"/>
        <v>41042.208333333336</v>
      </c>
      <c r="N910" t="b">
        <v>0</v>
      </c>
      <c r="O910" t="b">
        <v>0</v>
      </c>
      <c r="P910" t="s">
        <v>89</v>
      </c>
      <c r="Q910" t="s">
        <v>2051</v>
      </c>
      <c r="R910" t="s">
        <v>2052</v>
      </c>
      <c r="S910" s="4">
        <f>E910/D910</f>
        <v>3.1924083769633507</v>
      </c>
      <c r="T910" s="13">
        <f>E910/G910</f>
        <v>30.99898322318251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 s="9">
        <f t="shared" si="28"/>
        <v>43255.208333333328</v>
      </c>
      <c r="L911">
        <v>1530421200</v>
      </c>
      <c r="M911" s="9">
        <f t="shared" si="29"/>
        <v>43282.208333333328</v>
      </c>
      <c r="N911" t="b">
        <v>0</v>
      </c>
      <c r="O911" t="b">
        <v>1</v>
      </c>
      <c r="P911" t="s">
        <v>33</v>
      </c>
      <c r="Q911" t="s">
        <v>2040</v>
      </c>
      <c r="R911" t="s">
        <v>2041</v>
      </c>
      <c r="S911" s="4">
        <f>E911/D911</f>
        <v>4.7894444444444444</v>
      </c>
      <c r="T911" s="13">
        <f>E911/G911</f>
        <v>107.7625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 s="9">
        <f t="shared" si="28"/>
        <v>42026.25</v>
      </c>
      <c r="L912">
        <v>1421992800</v>
      </c>
      <c r="M912" s="9">
        <f t="shared" si="29"/>
        <v>42027.25</v>
      </c>
      <c r="N912" t="b">
        <v>0</v>
      </c>
      <c r="O912" t="b">
        <v>0</v>
      </c>
      <c r="P912" t="s">
        <v>33</v>
      </c>
      <c r="Q912" t="s">
        <v>2040</v>
      </c>
      <c r="R912" t="s">
        <v>2041</v>
      </c>
      <c r="S912" s="4">
        <f>E912/D912</f>
        <v>0.19556634304207121</v>
      </c>
      <c r="T912" s="13">
        <f>E912/G912</f>
        <v>102.07770270270271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 s="9">
        <f t="shared" si="28"/>
        <v>43717.208333333328</v>
      </c>
      <c r="L913">
        <v>1568178000</v>
      </c>
      <c r="M913" s="9">
        <f t="shared" si="29"/>
        <v>43719.208333333328</v>
      </c>
      <c r="N913" t="b">
        <v>1</v>
      </c>
      <c r="O913" t="b">
        <v>0</v>
      </c>
      <c r="P913" t="s">
        <v>28</v>
      </c>
      <c r="Q913" t="s">
        <v>2038</v>
      </c>
      <c r="R913" t="s">
        <v>2039</v>
      </c>
      <c r="S913" s="4">
        <f>E913/D913</f>
        <v>1.9894827586206896</v>
      </c>
      <c r="T913" s="13">
        <f>E913/G913</f>
        <v>24.976190476190474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 s="9">
        <f t="shared" si="28"/>
        <v>41157.208333333336</v>
      </c>
      <c r="L914">
        <v>1347944400</v>
      </c>
      <c r="M914" s="9">
        <f t="shared" si="29"/>
        <v>41170.208333333336</v>
      </c>
      <c r="N914" t="b">
        <v>1</v>
      </c>
      <c r="O914" t="b">
        <v>0</v>
      </c>
      <c r="P914" t="s">
        <v>53</v>
      </c>
      <c r="Q914" t="s">
        <v>2042</v>
      </c>
      <c r="R914" t="s">
        <v>2045</v>
      </c>
      <c r="S914" s="4">
        <f>E914/D914</f>
        <v>7.95</v>
      </c>
      <c r="T914" s="13">
        <f>E914/G914</f>
        <v>79.944134078212286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 s="9">
        <f t="shared" si="28"/>
        <v>43597.208333333328</v>
      </c>
      <c r="L915">
        <v>1558760400</v>
      </c>
      <c r="M915" s="9">
        <f t="shared" si="29"/>
        <v>43610.208333333328</v>
      </c>
      <c r="N915" t="b">
        <v>0</v>
      </c>
      <c r="O915" t="b">
        <v>0</v>
      </c>
      <c r="P915" t="s">
        <v>53</v>
      </c>
      <c r="Q915" t="s">
        <v>2042</v>
      </c>
      <c r="R915" t="s">
        <v>2045</v>
      </c>
      <c r="S915" s="4">
        <f>E915/D915</f>
        <v>0.50621082621082625</v>
      </c>
      <c r="T915" s="13">
        <f>E915/G915</f>
        <v>67.946462715105156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 s="9">
        <f t="shared" si="28"/>
        <v>41490.208333333336</v>
      </c>
      <c r="L916">
        <v>1376629200</v>
      </c>
      <c r="M916" s="9">
        <f t="shared" si="29"/>
        <v>41502.208333333336</v>
      </c>
      <c r="N916" t="b">
        <v>0</v>
      </c>
      <c r="O916" t="b">
        <v>0</v>
      </c>
      <c r="P916" t="s">
        <v>33</v>
      </c>
      <c r="Q916" t="s">
        <v>2040</v>
      </c>
      <c r="R916" t="s">
        <v>2041</v>
      </c>
      <c r="S916" s="4">
        <f>E916/D916</f>
        <v>0.57437499999999997</v>
      </c>
      <c r="T916" s="13">
        <f>E916/G916</f>
        <v>26.070921985815602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 s="9">
        <f t="shared" si="28"/>
        <v>42976.208333333328</v>
      </c>
      <c r="L917">
        <v>1504760400</v>
      </c>
      <c r="M917" s="9">
        <f t="shared" si="29"/>
        <v>42985.208333333328</v>
      </c>
      <c r="N917" t="b">
        <v>0</v>
      </c>
      <c r="O917" t="b">
        <v>0</v>
      </c>
      <c r="P917" t="s">
        <v>269</v>
      </c>
      <c r="Q917" t="s">
        <v>2042</v>
      </c>
      <c r="R917" t="s">
        <v>2061</v>
      </c>
      <c r="S917" s="4">
        <f>E917/D917</f>
        <v>1.5562827640984909</v>
      </c>
      <c r="T917" s="13">
        <f>E917/G917</f>
        <v>105.0032154340836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 s="9">
        <f t="shared" si="28"/>
        <v>41991.25</v>
      </c>
      <c r="L918">
        <v>1419660000</v>
      </c>
      <c r="M918" s="9">
        <f t="shared" si="29"/>
        <v>42000.25</v>
      </c>
      <c r="N918" t="b">
        <v>0</v>
      </c>
      <c r="O918" t="b">
        <v>0</v>
      </c>
      <c r="P918" t="s">
        <v>122</v>
      </c>
      <c r="Q918" t="s">
        <v>2055</v>
      </c>
      <c r="R918" t="s">
        <v>2056</v>
      </c>
      <c r="S918" s="4">
        <f>E918/D918</f>
        <v>0.36297297297297298</v>
      </c>
      <c r="T918" s="13">
        <f>E918/G918</f>
        <v>25.826923076923077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 s="9">
        <f t="shared" si="28"/>
        <v>40722.208333333336</v>
      </c>
      <c r="L919">
        <v>1311310800</v>
      </c>
      <c r="M919" s="9">
        <f t="shared" si="29"/>
        <v>40746.208333333336</v>
      </c>
      <c r="N919" t="b">
        <v>0</v>
      </c>
      <c r="O919" t="b">
        <v>1</v>
      </c>
      <c r="P919" t="s">
        <v>100</v>
      </c>
      <c r="Q919" t="s">
        <v>2042</v>
      </c>
      <c r="R919" t="s">
        <v>2053</v>
      </c>
      <c r="S919" s="4">
        <f>E919/D919</f>
        <v>0.58250000000000002</v>
      </c>
      <c r="T919" s="13">
        <f>E919/G919</f>
        <v>77.666666666666671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 s="9">
        <f t="shared" si="28"/>
        <v>41117.208333333336</v>
      </c>
      <c r="L920">
        <v>1344315600</v>
      </c>
      <c r="M920" s="9">
        <f t="shared" si="29"/>
        <v>41128.208333333336</v>
      </c>
      <c r="N920" t="b">
        <v>0</v>
      </c>
      <c r="O920" t="b">
        <v>0</v>
      </c>
      <c r="P920" t="s">
        <v>133</v>
      </c>
      <c r="Q920" t="s">
        <v>2048</v>
      </c>
      <c r="R920" t="s">
        <v>2057</v>
      </c>
      <c r="S920" s="4">
        <f>E920/D920</f>
        <v>2.3739473684210526</v>
      </c>
      <c r="T920" s="13">
        <f>E920/G920</f>
        <v>57.82692307692308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 s="9">
        <f t="shared" si="28"/>
        <v>43022.208333333328</v>
      </c>
      <c r="L921">
        <v>1510725600</v>
      </c>
      <c r="M921" s="9">
        <f t="shared" si="29"/>
        <v>43054.25</v>
      </c>
      <c r="N921" t="b">
        <v>0</v>
      </c>
      <c r="O921" t="b">
        <v>1</v>
      </c>
      <c r="P921" t="s">
        <v>33</v>
      </c>
      <c r="Q921" t="s">
        <v>2040</v>
      </c>
      <c r="R921" t="s">
        <v>2041</v>
      </c>
      <c r="S921" s="4">
        <f>E921/D921</f>
        <v>0.58750000000000002</v>
      </c>
      <c r="T921" s="13">
        <f>E921/G921</f>
        <v>92.955555555555549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 s="9">
        <f t="shared" si="28"/>
        <v>43503.25</v>
      </c>
      <c r="L922">
        <v>1551247200</v>
      </c>
      <c r="M922" s="9">
        <f t="shared" si="29"/>
        <v>43523.25</v>
      </c>
      <c r="N922" t="b">
        <v>1</v>
      </c>
      <c r="O922" t="b">
        <v>0</v>
      </c>
      <c r="P922" t="s">
        <v>71</v>
      </c>
      <c r="Q922" t="s">
        <v>2042</v>
      </c>
      <c r="R922" t="s">
        <v>2050</v>
      </c>
      <c r="S922" s="4">
        <f>E922/D922</f>
        <v>1.8256603773584905</v>
      </c>
      <c r="T922" s="13">
        <f>E922/G922</f>
        <v>37.945098039215686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 s="9">
        <f t="shared" si="28"/>
        <v>40951.25</v>
      </c>
      <c r="L923">
        <v>1330236000</v>
      </c>
      <c r="M923" s="9">
        <f t="shared" si="29"/>
        <v>40965.25</v>
      </c>
      <c r="N923" t="b">
        <v>0</v>
      </c>
      <c r="O923" t="b">
        <v>0</v>
      </c>
      <c r="P923" t="s">
        <v>28</v>
      </c>
      <c r="Q923" t="s">
        <v>2038</v>
      </c>
      <c r="R923" t="s">
        <v>2039</v>
      </c>
      <c r="S923" s="4">
        <f>E923/D923</f>
        <v>7.5436408977556111E-3</v>
      </c>
      <c r="T923" s="13">
        <f>E923/G923</f>
        <v>31.842105263157894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 s="9">
        <f t="shared" si="28"/>
        <v>43443.25</v>
      </c>
      <c r="L924">
        <v>1545112800</v>
      </c>
      <c r="M924" s="9">
        <f t="shared" si="29"/>
        <v>43452.25</v>
      </c>
      <c r="N924" t="b">
        <v>0</v>
      </c>
      <c r="O924" t="b">
        <v>1</v>
      </c>
      <c r="P924" t="s">
        <v>319</v>
      </c>
      <c r="Q924" t="s">
        <v>2036</v>
      </c>
      <c r="R924" t="s">
        <v>2063</v>
      </c>
      <c r="S924" s="4">
        <f>E924/D924</f>
        <v>1.7595330739299611</v>
      </c>
      <c r="T924" s="13">
        <f>E924/G924</f>
        <v>40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 s="9">
        <f t="shared" si="28"/>
        <v>40373.208333333336</v>
      </c>
      <c r="L925">
        <v>1279170000</v>
      </c>
      <c r="M925" s="9">
        <f t="shared" si="29"/>
        <v>40374.208333333336</v>
      </c>
      <c r="N925" t="b">
        <v>0</v>
      </c>
      <c r="O925" t="b">
        <v>0</v>
      </c>
      <c r="P925" t="s">
        <v>33</v>
      </c>
      <c r="Q925" t="s">
        <v>2040</v>
      </c>
      <c r="R925" t="s">
        <v>2041</v>
      </c>
      <c r="S925" s="4">
        <f>E925/D925</f>
        <v>2.3788235294117648</v>
      </c>
      <c r="T925" s="13">
        <f>E925/G925</f>
        <v>101.1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 s="9">
        <f t="shared" si="28"/>
        <v>43769.208333333328</v>
      </c>
      <c r="L926">
        <v>1573452000</v>
      </c>
      <c r="M926" s="9">
        <f t="shared" si="29"/>
        <v>43780.25</v>
      </c>
      <c r="N926" t="b">
        <v>0</v>
      </c>
      <c r="O926" t="b">
        <v>0</v>
      </c>
      <c r="P926" t="s">
        <v>33</v>
      </c>
      <c r="Q926" t="s">
        <v>2040</v>
      </c>
      <c r="R926" t="s">
        <v>2041</v>
      </c>
      <c r="S926" s="4">
        <f>E926/D926</f>
        <v>4.8805076142131982</v>
      </c>
      <c r="T926" s="13">
        <f>E926/G926</f>
        <v>84.006989951944078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 s="9">
        <f t="shared" si="28"/>
        <v>43000.208333333328</v>
      </c>
      <c r="L927">
        <v>1507093200</v>
      </c>
      <c r="M927" s="9">
        <f t="shared" si="29"/>
        <v>43012.208333333328</v>
      </c>
      <c r="N927" t="b">
        <v>0</v>
      </c>
      <c r="O927" t="b">
        <v>0</v>
      </c>
      <c r="P927" t="s">
        <v>33</v>
      </c>
      <c r="Q927" t="s">
        <v>2040</v>
      </c>
      <c r="R927" t="s">
        <v>2041</v>
      </c>
      <c r="S927" s="4">
        <f>E927/D927</f>
        <v>2.2406666666666668</v>
      </c>
      <c r="T927" s="13">
        <f>E927/G927</f>
        <v>103.41538461538461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 s="9">
        <f t="shared" si="28"/>
        <v>42502.208333333328</v>
      </c>
      <c r="L928">
        <v>1463374800</v>
      </c>
      <c r="M928" s="9">
        <f t="shared" si="29"/>
        <v>42506.208333333328</v>
      </c>
      <c r="N928" t="b">
        <v>0</v>
      </c>
      <c r="O928" t="b">
        <v>0</v>
      </c>
      <c r="P928" t="s">
        <v>17</v>
      </c>
      <c r="Q928" t="s">
        <v>2034</v>
      </c>
      <c r="R928" t="s">
        <v>2035</v>
      </c>
      <c r="S928" s="4">
        <f>E928/D928</f>
        <v>0.18126436781609195</v>
      </c>
      <c r="T928" s="13">
        <f>E928/G928</f>
        <v>105.13333333333334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 s="9">
        <f t="shared" si="28"/>
        <v>41102.208333333336</v>
      </c>
      <c r="L929">
        <v>1344574800</v>
      </c>
      <c r="M929" s="9">
        <f t="shared" si="29"/>
        <v>41131.208333333336</v>
      </c>
      <c r="N929" t="b">
        <v>0</v>
      </c>
      <c r="O929" t="b">
        <v>0</v>
      </c>
      <c r="P929" t="s">
        <v>33</v>
      </c>
      <c r="Q929" t="s">
        <v>2040</v>
      </c>
      <c r="R929" t="s">
        <v>2041</v>
      </c>
      <c r="S929" s="4">
        <f>E929/D929</f>
        <v>0.45847222222222223</v>
      </c>
      <c r="T929" s="13">
        <f>E929/G929</f>
        <v>89.21621621621621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 s="9">
        <f t="shared" si="28"/>
        <v>41637.25</v>
      </c>
      <c r="L930">
        <v>1389074400</v>
      </c>
      <c r="M930" s="9">
        <f t="shared" si="29"/>
        <v>41646.25</v>
      </c>
      <c r="N930" t="b">
        <v>0</v>
      </c>
      <c r="O930" t="b">
        <v>0</v>
      </c>
      <c r="P930" t="s">
        <v>28</v>
      </c>
      <c r="Q930" t="s">
        <v>2038</v>
      </c>
      <c r="R930" t="s">
        <v>2039</v>
      </c>
      <c r="S930" s="4">
        <f>E930/D930</f>
        <v>1.1731541218637993</v>
      </c>
      <c r="T930" s="13">
        <f>E930/G930</f>
        <v>51.995234312946785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 s="9">
        <f t="shared" si="28"/>
        <v>42858.208333333328</v>
      </c>
      <c r="L931">
        <v>1494997200</v>
      </c>
      <c r="M931" s="9">
        <f t="shared" si="29"/>
        <v>42872.208333333328</v>
      </c>
      <c r="N931" t="b">
        <v>0</v>
      </c>
      <c r="O931" t="b">
        <v>0</v>
      </c>
      <c r="P931" t="s">
        <v>33</v>
      </c>
      <c r="Q931" t="s">
        <v>2040</v>
      </c>
      <c r="R931" t="s">
        <v>2041</v>
      </c>
      <c r="S931" s="4">
        <f>E931/D931</f>
        <v>2.173090909090909</v>
      </c>
      <c r="T931" s="13">
        <f>E931/G931</f>
        <v>64.956521739130437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 s="9">
        <f t="shared" si="28"/>
        <v>42060.25</v>
      </c>
      <c r="L932">
        <v>1425448800</v>
      </c>
      <c r="M932" s="9">
        <f t="shared" si="29"/>
        <v>42067.25</v>
      </c>
      <c r="N932" t="b">
        <v>0</v>
      </c>
      <c r="O932" t="b">
        <v>1</v>
      </c>
      <c r="P932" t="s">
        <v>33</v>
      </c>
      <c r="Q932" t="s">
        <v>2040</v>
      </c>
      <c r="R932" t="s">
        <v>2041</v>
      </c>
      <c r="S932" s="4">
        <f>E932/D932</f>
        <v>1.1228571428571428</v>
      </c>
      <c r="T932" s="13">
        <f>E932/G932</f>
        <v>46.235294117647058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 s="9">
        <f t="shared" si="28"/>
        <v>41818.208333333336</v>
      </c>
      <c r="L933">
        <v>1404104400</v>
      </c>
      <c r="M933" s="9">
        <f t="shared" si="29"/>
        <v>41820.208333333336</v>
      </c>
      <c r="N933" t="b">
        <v>0</v>
      </c>
      <c r="O933" t="b">
        <v>1</v>
      </c>
      <c r="P933" t="s">
        <v>33</v>
      </c>
      <c r="Q933" t="s">
        <v>2040</v>
      </c>
      <c r="R933" t="s">
        <v>2041</v>
      </c>
      <c r="S933" s="4">
        <f>E933/D933</f>
        <v>0.72518987341772156</v>
      </c>
      <c r="T933" s="13">
        <f>E933/G933</f>
        <v>51.151785714285715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 s="9">
        <f t="shared" si="28"/>
        <v>41709.208333333336</v>
      </c>
      <c r="L934">
        <v>1394773200</v>
      </c>
      <c r="M934" s="9">
        <f t="shared" si="29"/>
        <v>41712.208333333336</v>
      </c>
      <c r="N934" t="b">
        <v>0</v>
      </c>
      <c r="O934" t="b">
        <v>0</v>
      </c>
      <c r="P934" t="s">
        <v>23</v>
      </c>
      <c r="Q934" t="s">
        <v>2036</v>
      </c>
      <c r="R934" t="s">
        <v>2037</v>
      </c>
      <c r="S934" s="4">
        <f>E934/D934</f>
        <v>2.1230434782608696</v>
      </c>
      <c r="T934" s="13">
        <f>E934/G934</f>
        <v>33.909722222222221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 s="9">
        <f t="shared" si="28"/>
        <v>41372.208333333336</v>
      </c>
      <c r="L935">
        <v>1366520400</v>
      </c>
      <c r="M935" s="9">
        <f t="shared" si="29"/>
        <v>41385.208333333336</v>
      </c>
      <c r="N935" t="b">
        <v>0</v>
      </c>
      <c r="O935" t="b">
        <v>0</v>
      </c>
      <c r="P935" t="s">
        <v>33</v>
      </c>
      <c r="Q935" t="s">
        <v>2040</v>
      </c>
      <c r="R935" t="s">
        <v>2041</v>
      </c>
      <c r="S935" s="4">
        <f>E935/D935</f>
        <v>2.3974657534246577</v>
      </c>
      <c r="T935" s="13">
        <f>E935/G935</f>
        <v>92.016298633017882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 s="9">
        <f t="shared" si="28"/>
        <v>42422.25</v>
      </c>
      <c r="L936">
        <v>1456639200</v>
      </c>
      <c r="M936" s="9">
        <f t="shared" si="29"/>
        <v>42428.25</v>
      </c>
      <c r="N936" t="b">
        <v>0</v>
      </c>
      <c r="O936" t="b">
        <v>0</v>
      </c>
      <c r="P936" t="s">
        <v>33</v>
      </c>
      <c r="Q936" t="s">
        <v>2040</v>
      </c>
      <c r="R936" t="s">
        <v>2041</v>
      </c>
      <c r="S936" s="4">
        <f>E936/D936</f>
        <v>1.8193548387096774</v>
      </c>
      <c r="T936" s="13">
        <f>E936/G936</f>
        <v>107.42857142857143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 s="9">
        <f t="shared" si="28"/>
        <v>42209.208333333328</v>
      </c>
      <c r="L937">
        <v>1438318800</v>
      </c>
      <c r="M937" s="9">
        <f t="shared" si="29"/>
        <v>42216.208333333328</v>
      </c>
      <c r="N937" t="b">
        <v>0</v>
      </c>
      <c r="O937" t="b">
        <v>0</v>
      </c>
      <c r="P937" t="s">
        <v>33</v>
      </c>
      <c r="Q937" t="s">
        <v>2040</v>
      </c>
      <c r="R937" t="s">
        <v>2041</v>
      </c>
      <c r="S937" s="4">
        <f>E937/D937</f>
        <v>1.6413114754098361</v>
      </c>
      <c r="T937" s="13">
        <f>E937/G937</f>
        <v>75.848484848484844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 s="9">
        <f t="shared" si="28"/>
        <v>43668.208333333328</v>
      </c>
      <c r="L938">
        <v>1564030800</v>
      </c>
      <c r="M938" s="9">
        <f t="shared" si="29"/>
        <v>43671.208333333328</v>
      </c>
      <c r="N938" t="b">
        <v>1</v>
      </c>
      <c r="O938" t="b">
        <v>0</v>
      </c>
      <c r="P938" t="s">
        <v>33</v>
      </c>
      <c r="Q938" t="s">
        <v>2040</v>
      </c>
      <c r="R938" t="s">
        <v>2041</v>
      </c>
      <c r="S938" s="4">
        <f>E938/D938</f>
        <v>1.6375968992248063E-2</v>
      </c>
      <c r="T938" s="13">
        <f>E938/G938</f>
        <v>80.476190476190482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 s="9">
        <f t="shared" si="28"/>
        <v>42334.25</v>
      </c>
      <c r="L939">
        <v>1449295200</v>
      </c>
      <c r="M939" s="9">
        <f t="shared" si="29"/>
        <v>42343.25</v>
      </c>
      <c r="N939" t="b">
        <v>0</v>
      </c>
      <c r="O939" t="b">
        <v>0</v>
      </c>
      <c r="P939" t="s">
        <v>42</v>
      </c>
      <c r="Q939" t="s">
        <v>2042</v>
      </c>
      <c r="R939" t="s">
        <v>2043</v>
      </c>
      <c r="S939" s="4">
        <f>E939/D939</f>
        <v>0.49643859649122807</v>
      </c>
      <c r="T939" s="13">
        <f>E939/G939</f>
        <v>86.978483606557376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 s="9">
        <f t="shared" si="28"/>
        <v>43263.208333333328</v>
      </c>
      <c r="L940">
        <v>1531890000</v>
      </c>
      <c r="M940" s="9">
        <f t="shared" si="29"/>
        <v>43299.208333333328</v>
      </c>
      <c r="N940" t="b">
        <v>0</v>
      </c>
      <c r="O940" t="b">
        <v>1</v>
      </c>
      <c r="P940" t="s">
        <v>119</v>
      </c>
      <c r="Q940" t="s">
        <v>2048</v>
      </c>
      <c r="R940" t="s">
        <v>2054</v>
      </c>
      <c r="S940" s="4">
        <f>E940/D940</f>
        <v>1.0970652173913042</v>
      </c>
      <c r="T940" s="13">
        <f>E940/G940</f>
        <v>105.13541666666667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 s="9">
        <f t="shared" si="28"/>
        <v>40670.208333333336</v>
      </c>
      <c r="L941">
        <v>1306213200</v>
      </c>
      <c r="M941" s="9">
        <f t="shared" si="29"/>
        <v>40687.208333333336</v>
      </c>
      <c r="N941" t="b">
        <v>0</v>
      </c>
      <c r="O941" t="b">
        <v>1</v>
      </c>
      <c r="P941" t="s">
        <v>89</v>
      </c>
      <c r="Q941" t="s">
        <v>2051</v>
      </c>
      <c r="R941" t="s">
        <v>2052</v>
      </c>
      <c r="S941" s="4">
        <f>E941/D941</f>
        <v>0.49217948717948717</v>
      </c>
      <c r="T941" s="13">
        <f>E941/G941</f>
        <v>57.298507462686565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 s="9">
        <f t="shared" si="28"/>
        <v>41244.25</v>
      </c>
      <c r="L942">
        <v>1356242400</v>
      </c>
      <c r="M942" s="9">
        <f t="shared" si="29"/>
        <v>41266.25</v>
      </c>
      <c r="N942" t="b">
        <v>0</v>
      </c>
      <c r="O942" t="b">
        <v>0</v>
      </c>
      <c r="P942" t="s">
        <v>28</v>
      </c>
      <c r="Q942" t="s">
        <v>2038</v>
      </c>
      <c r="R942" t="s">
        <v>2039</v>
      </c>
      <c r="S942" s="4">
        <f>E942/D942</f>
        <v>0.62232323232323228</v>
      </c>
      <c r="T942" s="13">
        <f>E942/G942</f>
        <v>93.348484848484844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 s="9">
        <f t="shared" si="28"/>
        <v>40552.25</v>
      </c>
      <c r="L943">
        <v>1297576800</v>
      </c>
      <c r="M943" s="9">
        <f t="shared" si="29"/>
        <v>40587.25</v>
      </c>
      <c r="N943" t="b">
        <v>1</v>
      </c>
      <c r="O943" t="b">
        <v>0</v>
      </c>
      <c r="P943" t="s">
        <v>33</v>
      </c>
      <c r="Q943" t="s">
        <v>2040</v>
      </c>
      <c r="R943" t="s">
        <v>2041</v>
      </c>
      <c r="S943" s="4">
        <f>E943/D943</f>
        <v>0.1305813953488372</v>
      </c>
      <c r="T943" s="13">
        <f>E943/G943</f>
        <v>71.987179487179489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 s="9">
        <f t="shared" si="28"/>
        <v>40568.25</v>
      </c>
      <c r="L944">
        <v>1296194400</v>
      </c>
      <c r="M944" s="9">
        <f t="shared" si="29"/>
        <v>40571.25</v>
      </c>
      <c r="N944" t="b">
        <v>0</v>
      </c>
      <c r="O944" t="b">
        <v>0</v>
      </c>
      <c r="P944" t="s">
        <v>33</v>
      </c>
      <c r="Q944" t="s">
        <v>2040</v>
      </c>
      <c r="R944" t="s">
        <v>2041</v>
      </c>
      <c r="S944" s="4">
        <f>E944/D944</f>
        <v>0.64635416666666667</v>
      </c>
      <c r="T944" s="13">
        <f>E944/G944</f>
        <v>92.611940298507463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 s="9">
        <f t="shared" si="28"/>
        <v>41906.208333333336</v>
      </c>
      <c r="L945">
        <v>1414558800</v>
      </c>
      <c r="M945" s="9">
        <f t="shared" si="29"/>
        <v>41941.208333333336</v>
      </c>
      <c r="N945" t="b">
        <v>0</v>
      </c>
      <c r="O945" t="b">
        <v>0</v>
      </c>
      <c r="P945" t="s">
        <v>17</v>
      </c>
      <c r="Q945" t="s">
        <v>2034</v>
      </c>
      <c r="R945" t="s">
        <v>2035</v>
      </c>
      <c r="S945" s="4">
        <f>E945/D945</f>
        <v>1.5958666666666668</v>
      </c>
      <c r="T945" s="13">
        <f>E945/G945</f>
        <v>104.99122807017544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 s="9">
        <f t="shared" si="28"/>
        <v>42776.25</v>
      </c>
      <c r="L946">
        <v>1488348000</v>
      </c>
      <c r="M946" s="9">
        <f t="shared" si="29"/>
        <v>42795.25</v>
      </c>
      <c r="N946" t="b">
        <v>0</v>
      </c>
      <c r="O946" t="b">
        <v>0</v>
      </c>
      <c r="P946" t="s">
        <v>122</v>
      </c>
      <c r="Q946" t="s">
        <v>2055</v>
      </c>
      <c r="R946" t="s">
        <v>2056</v>
      </c>
      <c r="S946" s="4">
        <f>E946/D946</f>
        <v>0.81420000000000003</v>
      </c>
      <c r="T946" s="13">
        <f>E946/G946</f>
        <v>30.958174904942965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 s="9">
        <f t="shared" si="28"/>
        <v>41004.208333333336</v>
      </c>
      <c r="L947">
        <v>1334898000</v>
      </c>
      <c r="M947" s="9">
        <f t="shared" si="29"/>
        <v>41019.208333333336</v>
      </c>
      <c r="N947" t="b">
        <v>1</v>
      </c>
      <c r="O947" t="b">
        <v>0</v>
      </c>
      <c r="P947" t="s">
        <v>122</v>
      </c>
      <c r="Q947" t="s">
        <v>2055</v>
      </c>
      <c r="R947" t="s">
        <v>2056</v>
      </c>
      <c r="S947" s="4">
        <f>E947/D947</f>
        <v>0.32444767441860467</v>
      </c>
      <c r="T947" s="13">
        <f>E947/G947</f>
        <v>33.001182732111175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 s="9">
        <f t="shared" si="28"/>
        <v>40710.208333333336</v>
      </c>
      <c r="L948">
        <v>1308373200</v>
      </c>
      <c r="M948" s="9">
        <f t="shared" si="29"/>
        <v>40712.208333333336</v>
      </c>
      <c r="N948" t="b">
        <v>0</v>
      </c>
      <c r="O948" t="b">
        <v>0</v>
      </c>
      <c r="P948" t="s">
        <v>33</v>
      </c>
      <c r="Q948" t="s">
        <v>2040</v>
      </c>
      <c r="R948" t="s">
        <v>2041</v>
      </c>
      <c r="S948" s="4">
        <f>E948/D948</f>
        <v>9.9141184124918666E-2</v>
      </c>
      <c r="T948" s="13">
        <f>E948/G948</f>
        <v>84.187845303867405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 s="9">
        <f t="shared" si="28"/>
        <v>41908.208333333336</v>
      </c>
      <c r="L949">
        <v>1412312400</v>
      </c>
      <c r="M949" s="9">
        <f t="shared" si="29"/>
        <v>41915.208333333336</v>
      </c>
      <c r="N949" t="b">
        <v>0</v>
      </c>
      <c r="O949" t="b">
        <v>0</v>
      </c>
      <c r="P949" t="s">
        <v>33</v>
      </c>
      <c r="Q949" t="s">
        <v>2040</v>
      </c>
      <c r="R949" t="s">
        <v>2041</v>
      </c>
      <c r="S949" s="4">
        <f>E949/D949</f>
        <v>0.26694444444444443</v>
      </c>
      <c r="T949" s="13">
        <f>E949/G949</f>
        <v>73.92307692307692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 s="9">
        <f t="shared" si="28"/>
        <v>41985.25</v>
      </c>
      <c r="L950">
        <v>1419228000</v>
      </c>
      <c r="M950" s="9">
        <f t="shared" si="29"/>
        <v>41995.25</v>
      </c>
      <c r="N950" t="b">
        <v>1</v>
      </c>
      <c r="O950" t="b">
        <v>1</v>
      </c>
      <c r="P950" t="s">
        <v>42</v>
      </c>
      <c r="Q950" t="s">
        <v>2042</v>
      </c>
      <c r="R950" t="s">
        <v>2043</v>
      </c>
      <c r="S950" s="4">
        <f>E950/D950</f>
        <v>0.62957446808510642</v>
      </c>
      <c r="T950" s="13">
        <f>E950/G950</f>
        <v>36.987499999999997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 s="9">
        <f t="shared" si="28"/>
        <v>42112.208333333328</v>
      </c>
      <c r="L951">
        <v>1430974800</v>
      </c>
      <c r="M951" s="9">
        <f t="shared" si="29"/>
        <v>42131.208333333328</v>
      </c>
      <c r="N951" t="b">
        <v>0</v>
      </c>
      <c r="O951" t="b">
        <v>0</v>
      </c>
      <c r="P951" t="s">
        <v>28</v>
      </c>
      <c r="Q951" t="s">
        <v>2038</v>
      </c>
      <c r="R951" t="s">
        <v>2039</v>
      </c>
      <c r="S951" s="4">
        <f>E951/D951</f>
        <v>1.6135593220338984</v>
      </c>
      <c r="T951" s="13">
        <f>E951/G951</f>
        <v>46.896551724137929</v>
      </c>
    </row>
    <row r="952" spans="1:20" x14ac:dyDescent="0.25">
      <c r="A952">
        <v>950</v>
      </c>
      <c r="B952" t="s">
        <v>1930</v>
      </c>
      <c r="C952" s="3" t="s">
        <v>1931</v>
      </c>
      <c r="D952" s="15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 s="9">
        <f t="shared" si="28"/>
        <v>43571.208333333328</v>
      </c>
      <c r="L952">
        <v>1555822800</v>
      </c>
      <c r="M952" s="9">
        <f t="shared" si="29"/>
        <v>43576.208333333328</v>
      </c>
      <c r="N952" t="b">
        <v>0</v>
      </c>
      <c r="O952" t="b">
        <v>1</v>
      </c>
      <c r="P952" t="s">
        <v>33</v>
      </c>
      <c r="Q952" t="s">
        <v>2040</v>
      </c>
      <c r="R952" t="s">
        <v>2041</v>
      </c>
      <c r="S952" s="4">
        <f>E952/D952</f>
        <v>0.05</v>
      </c>
      <c r="T952" s="13">
        <f>E952/G952</f>
        <v>5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 s="9">
        <f t="shared" si="28"/>
        <v>42730.25</v>
      </c>
      <c r="L953">
        <v>1482818400</v>
      </c>
      <c r="M953" s="9">
        <f t="shared" si="29"/>
        <v>42731.25</v>
      </c>
      <c r="N953" t="b">
        <v>0</v>
      </c>
      <c r="O953" t="b">
        <v>1</v>
      </c>
      <c r="P953" t="s">
        <v>23</v>
      </c>
      <c r="Q953" t="s">
        <v>2036</v>
      </c>
      <c r="R953" t="s">
        <v>2037</v>
      </c>
      <c r="S953" s="4">
        <f>E953/D953</f>
        <v>10.969379310344827</v>
      </c>
      <c r="T953" s="13">
        <f>E953/G953</f>
        <v>102.02437459910199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 s="9">
        <f t="shared" si="28"/>
        <v>42591.208333333328</v>
      </c>
      <c r="L954">
        <v>1471928400</v>
      </c>
      <c r="M954" s="9">
        <f t="shared" si="29"/>
        <v>42605.208333333328</v>
      </c>
      <c r="N954" t="b">
        <v>0</v>
      </c>
      <c r="O954" t="b">
        <v>0</v>
      </c>
      <c r="P954" t="s">
        <v>42</v>
      </c>
      <c r="Q954" t="s">
        <v>2042</v>
      </c>
      <c r="R954" t="s">
        <v>2043</v>
      </c>
      <c r="S954" s="4">
        <f>E954/D954</f>
        <v>0.70094158075601376</v>
      </c>
      <c r="T954" s="13">
        <f>E954/G954</f>
        <v>45.007502206531335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 s="9">
        <f t="shared" si="28"/>
        <v>42358.25</v>
      </c>
      <c r="L955">
        <v>1453701600</v>
      </c>
      <c r="M955" s="9">
        <f t="shared" si="29"/>
        <v>42394.25</v>
      </c>
      <c r="N955" t="b">
        <v>0</v>
      </c>
      <c r="O955" t="b">
        <v>1</v>
      </c>
      <c r="P955" t="s">
        <v>474</v>
      </c>
      <c r="Q955" t="s">
        <v>2042</v>
      </c>
      <c r="R955" t="s">
        <v>2064</v>
      </c>
      <c r="S955" s="4">
        <f>E955/D955</f>
        <v>0.6</v>
      </c>
      <c r="T955" s="13">
        <f>E955/G955</f>
        <v>94.285714285714292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 s="9">
        <f t="shared" si="28"/>
        <v>41174.208333333336</v>
      </c>
      <c r="L956">
        <v>1350363600</v>
      </c>
      <c r="M956" s="9">
        <f t="shared" si="29"/>
        <v>41198.208333333336</v>
      </c>
      <c r="N956" t="b">
        <v>0</v>
      </c>
      <c r="O956" t="b">
        <v>0</v>
      </c>
      <c r="P956" t="s">
        <v>28</v>
      </c>
      <c r="Q956" t="s">
        <v>2038</v>
      </c>
      <c r="R956" t="s">
        <v>2039</v>
      </c>
      <c r="S956" s="4">
        <f>E956/D956</f>
        <v>3.6709859154929578</v>
      </c>
      <c r="T956" s="13">
        <f>E956/G956</f>
        <v>101.02325581395348</v>
      </c>
    </row>
    <row r="957" spans="1:20" ht="31.5" x14ac:dyDescent="0.25">
      <c r="A957">
        <v>955</v>
      </c>
      <c r="B957" t="s">
        <v>1940</v>
      </c>
      <c r="C957" s="3" t="s">
        <v>1941</v>
      </c>
      <c r="D957" s="15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 s="9">
        <f t="shared" si="28"/>
        <v>41238.25</v>
      </c>
      <c r="L957">
        <v>1353996000</v>
      </c>
      <c r="M957" s="9">
        <f t="shared" si="29"/>
        <v>41240.25</v>
      </c>
      <c r="N957" t="b">
        <v>0</v>
      </c>
      <c r="O957" t="b">
        <v>0</v>
      </c>
      <c r="P957" t="s">
        <v>33</v>
      </c>
      <c r="Q957" t="s">
        <v>2040</v>
      </c>
      <c r="R957" t="s">
        <v>2041</v>
      </c>
      <c r="S957" s="4">
        <f>E957/D957</f>
        <v>11.09</v>
      </c>
      <c r="T957" s="13">
        <f>E957/G957</f>
        <v>97.037499999999994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 s="9">
        <f t="shared" si="28"/>
        <v>42360.25</v>
      </c>
      <c r="L958">
        <v>1451109600</v>
      </c>
      <c r="M958" s="9">
        <f t="shared" si="29"/>
        <v>42364.25</v>
      </c>
      <c r="N958" t="b">
        <v>0</v>
      </c>
      <c r="O958" t="b">
        <v>0</v>
      </c>
      <c r="P958" t="s">
        <v>474</v>
      </c>
      <c r="Q958" t="s">
        <v>2042</v>
      </c>
      <c r="R958" t="s">
        <v>2064</v>
      </c>
      <c r="S958" s="4">
        <f>E958/D958</f>
        <v>0.19028784648187633</v>
      </c>
      <c r="T958" s="13">
        <f>E958/G958</f>
        <v>43.00963855421687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 s="9">
        <f t="shared" si="28"/>
        <v>40955.25</v>
      </c>
      <c r="L959">
        <v>1329631200</v>
      </c>
      <c r="M959" s="9">
        <f t="shared" si="29"/>
        <v>40958.25</v>
      </c>
      <c r="N959" t="b">
        <v>0</v>
      </c>
      <c r="O959" t="b">
        <v>0</v>
      </c>
      <c r="P959" t="s">
        <v>33</v>
      </c>
      <c r="Q959" t="s">
        <v>2040</v>
      </c>
      <c r="R959" t="s">
        <v>2041</v>
      </c>
      <c r="S959" s="4">
        <f>E959/D959</f>
        <v>1.2687755102040816</v>
      </c>
      <c r="T959" s="13">
        <f>E959/G959</f>
        <v>94.916030534351151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 s="9">
        <f t="shared" si="28"/>
        <v>40350.208333333336</v>
      </c>
      <c r="L960">
        <v>1278997200</v>
      </c>
      <c r="M960" s="9">
        <f t="shared" si="29"/>
        <v>40372.208333333336</v>
      </c>
      <c r="N960" t="b">
        <v>0</v>
      </c>
      <c r="O960" t="b">
        <v>0</v>
      </c>
      <c r="P960" t="s">
        <v>71</v>
      </c>
      <c r="Q960" t="s">
        <v>2042</v>
      </c>
      <c r="R960" t="s">
        <v>2050</v>
      </c>
      <c r="S960" s="4">
        <f>E960/D960</f>
        <v>7.3463636363636367</v>
      </c>
      <c r="T960" s="13">
        <f>E960/G960</f>
        <v>72.151785714285708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 s="9">
        <f t="shared" si="28"/>
        <v>40357.208333333336</v>
      </c>
      <c r="L961">
        <v>1280120400</v>
      </c>
      <c r="M961" s="9">
        <f t="shared" si="29"/>
        <v>40385.208333333336</v>
      </c>
      <c r="N961" t="b">
        <v>0</v>
      </c>
      <c r="O961" t="b">
        <v>0</v>
      </c>
      <c r="P961" t="s">
        <v>206</v>
      </c>
      <c r="Q961" t="s">
        <v>2048</v>
      </c>
      <c r="R961" t="s">
        <v>2060</v>
      </c>
      <c r="S961" s="4">
        <f>E961/D961</f>
        <v>4.5731034482758622E-2</v>
      </c>
      <c r="T961" s="13">
        <f>E961/G961</f>
        <v>51.007692307692309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 s="9">
        <f t="shared" si="28"/>
        <v>42408.25</v>
      </c>
      <c r="L962">
        <v>1458104400</v>
      </c>
      <c r="M962" s="9">
        <f t="shared" si="29"/>
        <v>42445.208333333328</v>
      </c>
      <c r="N962" t="b">
        <v>0</v>
      </c>
      <c r="O962" t="b">
        <v>0</v>
      </c>
      <c r="P962" t="s">
        <v>28</v>
      </c>
      <c r="Q962" t="s">
        <v>2038</v>
      </c>
      <c r="R962" t="s">
        <v>2039</v>
      </c>
      <c r="S962" s="4">
        <f>E962/D962</f>
        <v>0.85054545454545449</v>
      </c>
      <c r="T962" s="13">
        <f>E962/G962</f>
        <v>85.054545454545448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 s="9">
        <f t="shared" ref="K963:K1001" si="30">(((J963/60)/60)/24)+DATE(1970,1,1)</f>
        <v>40591.25</v>
      </c>
      <c r="L963">
        <v>1298268000</v>
      </c>
      <c r="M963" s="9">
        <f t="shared" ref="M963:M1001" si="31">(((L963/60)/60)/24)+DATE(1970,1,1)</f>
        <v>40595.25</v>
      </c>
      <c r="N963" t="b">
        <v>0</v>
      </c>
      <c r="O963" t="b">
        <v>0</v>
      </c>
      <c r="P963" t="s">
        <v>206</v>
      </c>
      <c r="Q963" t="s">
        <v>2048</v>
      </c>
      <c r="R963" t="s">
        <v>2060</v>
      </c>
      <c r="S963" s="4">
        <f>E963/D963</f>
        <v>1.1929824561403508</v>
      </c>
      <c r="T963" s="13">
        <f>E963/G963</f>
        <v>43.87096774193548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 s="9">
        <f t="shared" si="30"/>
        <v>41592.25</v>
      </c>
      <c r="L964">
        <v>1386223200</v>
      </c>
      <c r="M964" s="9">
        <f t="shared" si="31"/>
        <v>41613.25</v>
      </c>
      <c r="N964" t="b">
        <v>0</v>
      </c>
      <c r="O964" t="b">
        <v>0</v>
      </c>
      <c r="P964" t="s">
        <v>17</v>
      </c>
      <c r="Q964" t="s">
        <v>2034</v>
      </c>
      <c r="R964" t="s">
        <v>2035</v>
      </c>
      <c r="S964" s="4">
        <f>E964/D964</f>
        <v>2.9602777777777778</v>
      </c>
      <c r="T964" s="13">
        <f>E964/G964</f>
        <v>40.063909774436091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 s="9">
        <f t="shared" si="30"/>
        <v>40607.25</v>
      </c>
      <c r="L965">
        <v>1299823200</v>
      </c>
      <c r="M965" s="9">
        <f t="shared" si="31"/>
        <v>40613.25</v>
      </c>
      <c r="N965" t="b">
        <v>0</v>
      </c>
      <c r="O965" t="b">
        <v>1</v>
      </c>
      <c r="P965" t="s">
        <v>122</v>
      </c>
      <c r="Q965" t="s">
        <v>2055</v>
      </c>
      <c r="R965" t="s">
        <v>2056</v>
      </c>
      <c r="S965" s="4">
        <f>E965/D965</f>
        <v>0.84694915254237291</v>
      </c>
      <c r="T965" s="13">
        <f>E965/G965</f>
        <v>43.833333333333336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 s="9">
        <f t="shared" si="30"/>
        <v>42135.208333333328</v>
      </c>
      <c r="L966">
        <v>1431752400</v>
      </c>
      <c r="M966" s="9">
        <f t="shared" si="31"/>
        <v>42140.208333333328</v>
      </c>
      <c r="N966" t="b">
        <v>0</v>
      </c>
      <c r="O966" t="b">
        <v>0</v>
      </c>
      <c r="P966" t="s">
        <v>33</v>
      </c>
      <c r="Q966" t="s">
        <v>2040</v>
      </c>
      <c r="R966" t="s">
        <v>2041</v>
      </c>
      <c r="S966" s="4">
        <f>E966/D966</f>
        <v>3.5578378378378379</v>
      </c>
      <c r="T966" s="13">
        <f>E966/G966</f>
        <v>84.92903225806451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 s="9">
        <f t="shared" si="30"/>
        <v>40203.25</v>
      </c>
      <c r="L967">
        <v>1267855200</v>
      </c>
      <c r="M967" s="9">
        <f t="shared" si="31"/>
        <v>40243.25</v>
      </c>
      <c r="N967" t="b">
        <v>0</v>
      </c>
      <c r="O967" t="b">
        <v>0</v>
      </c>
      <c r="P967" t="s">
        <v>23</v>
      </c>
      <c r="Q967" t="s">
        <v>2036</v>
      </c>
      <c r="R967" t="s">
        <v>2037</v>
      </c>
      <c r="S967" s="4">
        <f>E967/D967</f>
        <v>3.8640909090909092</v>
      </c>
      <c r="T967" s="13">
        <f>E967/G967</f>
        <v>41.067632850241544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 s="9">
        <f t="shared" si="30"/>
        <v>42901.208333333328</v>
      </c>
      <c r="L968">
        <v>1497675600</v>
      </c>
      <c r="M968" s="9">
        <f t="shared" si="31"/>
        <v>42903.208333333328</v>
      </c>
      <c r="N968" t="b">
        <v>0</v>
      </c>
      <c r="O968" t="b">
        <v>0</v>
      </c>
      <c r="P968" t="s">
        <v>33</v>
      </c>
      <c r="Q968" t="s">
        <v>2040</v>
      </c>
      <c r="R968" t="s">
        <v>2041</v>
      </c>
      <c r="S968" s="4">
        <f>E968/D968</f>
        <v>7.9223529411764702</v>
      </c>
      <c r="T968" s="13">
        <f>E968/G968</f>
        <v>54.971428571428568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 s="9">
        <f t="shared" si="30"/>
        <v>41005.208333333336</v>
      </c>
      <c r="L969">
        <v>1336885200</v>
      </c>
      <c r="M969" s="9">
        <f t="shared" si="31"/>
        <v>41042.208333333336</v>
      </c>
      <c r="N969" t="b">
        <v>0</v>
      </c>
      <c r="O969" t="b">
        <v>0</v>
      </c>
      <c r="P969" t="s">
        <v>319</v>
      </c>
      <c r="Q969" t="s">
        <v>2036</v>
      </c>
      <c r="R969" t="s">
        <v>2063</v>
      </c>
      <c r="S969" s="4">
        <f>E969/D969</f>
        <v>1.3703393665158372</v>
      </c>
      <c r="T969" s="13">
        <f>E969/G969</f>
        <v>77.010807374443743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 s="9">
        <f t="shared" si="30"/>
        <v>40544.25</v>
      </c>
      <c r="L970">
        <v>1295157600</v>
      </c>
      <c r="M970" s="9">
        <f t="shared" si="31"/>
        <v>40559.25</v>
      </c>
      <c r="N970" t="b">
        <v>0</v>
      </c>
      <c r="O970" t="b">
        <v>0</v>
      </c>
      <c r="P970" t="s">
        <v>17</v>
      </c>
      <c r="Q970" t="s">
        <v>2034</v>
      </c>
      <c r="R970" t="s">
        <v>2035</v>
      </c>
      <c r="S970" s="4">
        <f>E970/D970</f>
        <v>3.3820833333333336</v>
      </c>
      <c r="T970" s="13">
        <f>E970/G970</f>
        <v>71.201754385964918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 s="9">
        <f t="shared" si="30"/>
        <v>43821.25</v>
      </c>
      <c r="L971">
        <v>1577599200</v>
      </c>
      <c r="M971" s="9">
        <f t="shared" si="31"/>
        <v>43828.25</v>
      </c>
      <c r="N971" t="b">
        <v>0</v>
      </c>
      <c r="O971" t="b">
        <v>0</v>
      </c>
      <c r="P971" t="s">
        <v>33</v>
      </c>
      <c r="Q971" t="s">
        <v>2040</v>
      </c>
      <c r="R971" t="s">
        <v>2041</v>
      </c>
      <c r="S971" s="4">
        <f>E971/D971</f>
        <v>1.0822784810126582</v>
      </c>
      <c r="T971" s="13">
        <f>E971/G971</f>
        <v>91.935483870967744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 s="9">
        <f t="shared" si="30"/>
        <v>40672.208333333336</v>
      </c>
      <c r="L972">
        <v>1305003600</v>
      </c>
      <c r="M972" s="9">
        <f t="shared" si="31"/>
        <v>40673.208333333336</v>
      </c>
      <c r="N972" t="b">
        <v>0</v>
      </c>
      <c r="O972" t="b">
        <v>0</v>
      </c>
      <c r="P972" t="s">
        <v>33</v>
      </c>
      <c r="Q972" t="s">
        <v>2040</v>
      </c>
      <c r="R972" t="s">
        <v>2041</v>
      </c>
      <c r="S972" s="4">
        <f>E972/D972</f>
        <v>0.60757639620653314</v>
      </c>
      <c r="T972" s="13">
        <f>E972/G972</f>
        <v>97.069023569023571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 s="9">
        <f t="shared" si="30"/>
        <v>41555.208333333336</v>
      </c>
      <c r="L973">
        <v>1381726800</v>
      </c>
      <c r="M973" s="9">
        <f t="shared" si="31"/>
        <v>41561.208333333336</v>
      </c>
      <c r="N973" t="b">
        <v>0</v>
      </c>
      <c r="O973" t="b">
        <v>0</v>
      </c>
      <c r="P973" t="s">
        <v>269</v>
      </c>
      <c r="Q973" t="s">
        <v>2042</v>
      </c>
      <c r="R973" t="s">
        <v>2061</v>
      </c>
      <c r="S973" s="4">
        <f>E973/D973</f>
        <v>0.27725490196078434</v>
      </c>
      <c r="T973" s="13">
        <f>E973/G973</f>
        <v>58.916666666666664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 s="9">
        <f t="shared" si="30"/>
        <v>41792.208333333336</v>
      </c>
      <c r="L974">
        <v>1402462800</v>
      </c>
      <c r="M974" s="9">
        <f t="shared" si="31"/>
        <v>41801.208333333336</v>
      </c>
      <c r="N974" t="b">
        <v>0</v>
      </c>
      <c r="O974" t="b">
        <v>1</v>
      </c>
      <c r="P974" t="s">
        <v>28</v>
      </c>
      <c r="Q974" t="s">
        <v>2038</v>
      </c>
      <c r="R974" t="s">
        <v>2039</v>
      </c>
      <c r="S974" s="4">
        <f>E974/D974</f>
        <v>2.283934426229508</v>
      </c>
      <c r="T974" s="13">
        <f>E974/G974</f>
        <v>58.015466983938133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 s="9">
        <f t="shared" si="30"/>
        <v>40522.25</v>
      </c>
      <c r="L975">
        <v>1292133600</v>
      </c>
      <c r="M975" s="9">
        <f t="shared" si="31"/>
        <v>40524.25</v>
      </c>
      <c r="N975" t="b">
        <v>0</v>
      </c>
      <c r="O975" t="b">
        <v>1</v>
      </c>
      <c r="P975" t="s">
        <v>33</v>
      </c>
      <c r="Q975" t="s">
        <v>2040</v>
      </c>
      <c r="R975" t="s">
        <v>2041</v>
      </c>
      <c r="S975" s="4">
        <f>E975/D975</f>
        <v>0.21615194054500414</v>
      </c>
      <c r="T975" s="13">
        <f>E975/G975</f>
        <v>103.87301587301587</v>
      </c>
    </row>
    <row r="976" spans="1:20" x14ac:dyDescent="0.25">
      <c r="A976">
        <v>974</v>
      </c>
      <c r="B976" t="s">
        <v>1977</v>
      </c>
      <c r="C976" s="3" t="s">
        <v>1978</v>
      </c>
      <c r="D976" s="15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 s="9">
        <f t="shared" si="30"/>
        <v>41412.208333333336</v>
      </c>
      <c r="L976">
        <v>1368939600</v>
      </c>
      <c r="M976" s="9">
        <f t="shared" si="31"/>
        <v>41413.208333333336</v>
      </c>
      <c r="N976" t="b">
        <v>0</v>
      </c>
      <c r="O976" t="b">
        <v>0</v>
      </c>
      <c r="P976" t="s">
        <v>60</v>
      </c>
      <c r="Q976" t="s">
        <v>2036</v>
      </c>
      <c r="R976" t="s">
        <v>2046</v>
      </c>
      <c r="S976" s="4">
        <f>E976/D976</f>
        <v>3.73875</v>
      </c>
      <c r="T976" s="13">
        <f>E976/G976</f>
        <v>93.46875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 s="9">
        <f t="shared" si="30"/>
        <v>42337.25</v>
      </c>
      <c r="L977">
        <v>1452146400</v>
      </c>
      <c r="M977" s="9">
        <f t="shared" si="31"/>
        <v>42376.25</v>
      </c>
      <c r="N977" t="b">
        <v>0</v>
      </c>
      <c r="O977" t="b">
        <v>1</v>
      </c>
      <c r="P977" t="s">
        <v>33</v>
      </c>
      <c r="Q977" t="s">
        <v>2040</v>
      </c>
      <c r="R977" t="s">
        <v>2041</v>
      </c>
      <c r="S977" s="4">
        <f>E977/D977</f>
        <v>1.5492592592592593</v>
      </c>
      <c r="T977" s="13">
        <f>E977/G977</f>
        <v>61.970370370370368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 s="9">
        <f t="shared" si="30"/>
        <v>40571.25</v>
      </c>
      <c r="L978">
        <v>1296712800</v>
      </c>
      <c r="M978" s="9">
        <f t="shared" si="31"/>
        <v>40577.25</v>
      </c>
      <c r="N978" t="b">
        <v>0</v>
      </c>
      <c r="O978" t="b">
        <v>1</v>
      </c>
      <c r="P978" t="s">
        <v>33</v>
      </c>
      <c r="Q978" t="s">
        <v>2040</v>
      </c>
      <c r="R978" t="s">
        <v>2041</v>
      </c>
      <c r="S978" s="4">
        <f>E978/D978</f>
        <v>3.2214999999999998</v>
      </c>
      <c r="T978" s="13">
        <f>E978/G978</f>
        <v>92.042857142857144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 s="9">
        <f t="shared" si="30"/>
        <v>43138.25</v>
      </c>
      <c r="L979">
        <v>1520748000</v>
      </c>
      <c r="M979" s="9">
        <f t="shared" si="31"/>
        <v>43170.25</v>
      </c>
      <c r="N979" t="b">
        <v>0</v>
      </c>
      <c r="O979" t="b">
        <v>0</v>
      </c>
      <c r="P979" t="s">
        <v>17</v>
      </c>
      <c r="Q979" t="s">
        <v>2034</v>
      </c>
      <c r="R979" t="s">
        <v>2035</v>
      </c>
      <c r="S979" s="4">
        <f>E979/D979</f>
        <v>0.73957142857142855</v>
      </c>
      <c r="T979" s="13">
        <f>E979/G979</f>
        <v>77.268656716417908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 s="9">
        <f t="shared" si="30"/>
        <v>42686.25</v>
      </c>
      <c r="L980">
        <v>1480831200</v>
      </c>
      <c r="M980" s="9">
        <f t="shared" si="31"/>
        <v>42708.25</v>
      </c>
      <c r="N980" t="b">
        <v>0</v>
      </c>
      <c r="O980" t="b">
        <v>0</v>
      </c>
      <c r="P980" t="s">
        <v>89</v>
      </c>
      <c r="Q980" t="s">
        <v>2051</v>
      </c>
      <c r="R980" t="s">
        <v>2052</v>
      </c>
      <c r="S980" s="4">
        <f>E980/D980</f>
        <v>8.641</v>
      </c>
      <c r="T980" s="13">
        <f>E980/G980</f>
        <v>93.923913043478265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 s="9">
        <f t="shared" si="30"/>
        <v>42078.208333333328</v>
      </c>
      <c r="L981">
        <v>1426914000</v>
      </c>
      <c r="M981" s="9">
        <f t="shared" si="31"/>
        <v>42084.208333333328</v>
      </c>
      <c r="N981" t="b">
        <v>0</v>
      </c>
      <c r="O981" t="b">
        <v>0</v>
      </c>
      <c r="P981" t="s">
        <v>33</v>
      </c>
      <c r="Q981" t="s">
        <v>2040</v>
      </c>
      <c r="R981" t="s">
        <v>2041</v>
      </c>
      <c r="S981" s="4">
        <f>E981/D981</f>
        <v>1.432624584717608</v>
      </c>
      <c r="T981" s="13">
        <f>E981/G981</f>
        <v>84.969458128078813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 s="9">
        <f t="shared" si="30"/>
        <v>42307.208333333328</v>
      </c>
      <c r="L982">
        <v>1446616800</v>
      </c>
      <c r="M982" s="9">
        <f t="shared" si="31"/>
        <v>42312.25</v>
      </c>
      <c r="N982" t="b">
        <v>1</v>
      </c>
      <c r="O982" t="b">
        <v>0</v>
      </c>
      <c r="P982" t="s">
        <v>68</v>
      </c>
      <c r="Q982" t="s">
        <v>2048</v>
      </c>
      <c r="R982" t="s">
        <v>2049</v>
      </c>
      <c r="S982" s="4">
        <f>E982/D982</f>
        <v>0.40281762295081969</v>
      </c>
      <c r="T982" s="13">
        <f>E982/G982</f>
        <v>105.97035040431267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 s="9">
        <f t="shared" si="30"/>
        <v>43094.25</v>
      </c>
      <c r="L983">
        <v>1517032800</v>
      </c>
      <c r="M983" s="9">
        <f t="shared" si="31"/>
        <v>43127.25</v>
      </c>
      <c r="N983" t="b">
        <v>0</v>
      </c>
      <c r="O983" t="b">
        <v>0</v>
      </c>
      <c r="P983" t="s">
        <v>28</v>
      </c>
      <c r="Q983" t="s">
        <v>2038</v>
      </c>
      <c r="R983" t="s">
        <v>2039</v>
      </c>
      <c r="S983" s="4">
        <f>E983/D983</f>
        <v>1.7822388059701493</v>
      </c>
      <c r="T983" s="13">
        <f>E983/G983</f>
        <v>36.969040247678016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 s="9">
        <f t="shared" si="30"/>
        <v>40743.208333333336</v>
      </c>
      <c r="L984">
        <v>1311224400</v>
      </c>
      <c r="M984" s="9">
        <f t="shared" si="31"/>
        <v>40745.208333333336</v>
      </c>
      <c r="N984" t="b">
        <v>0</v>
      </c>
      <c r="O984" t="b">
        <v>1</v>
      </c>
      <c r="P984" t="s">
        <v>42</v>
      </c>
      <c r="Q984" t="s">
        <v>2042</v>
      </c>
      <c r="R984" t="s">
        <v>2043</v>
      </c>
      <c r="S984" s="4">
        <f>E984/D984</f>
        <v>0.84930555555555554</v>
      </c>
      <c r="T984" s="13">
        <f>E984/G984</f>
        <v>81.533333333333331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 s="9">
        <f t="shared" si="30"/>
        <v>43681.208333333328</v>
      </c>
      <c r="L985">
        <v>1566190800</v>
      </c>
      <c r="M985" s="9">
        <f t="shared" si="31"/>
        <v>43696.208333333328</v>
      </c>
      <c r="N985" t="b">
        <v>0</v>
      </c>
      <c r="O985" t="b">
        <v>0</v>
      </c>
      <c r="P985" t="s">
        <v>42</v>
      </c>
      <c r="Q985" t="s">
        <v>2042</v>
      </c>
      <c r="R985" t="s">
        <v>2043</v>
      </c>
      <c r="S985" s="4">
        <f>E985/D985</f>
        <v>1.4593648334624323</v>
      </c>
      <c r="T985" s="13">
        <f>E985/G985</f>
        <v>80.999140154772135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 s="9">
        <f t="shared" si="30"/>
        <v>43716.208333333328</v>
      </c>
      <c r="L986">
        <v>1570165200</v>
      </c>
      <c r="M986" s="9">
        <f t="shared" si="31"/>
        <v>43742.208333333328</v>
      </c>
      <c r="N986" t="b">
        <v>0</v>
      </c>
      <c r="O986" t="b">
        <v>0</v>
      </c>
      <c r="P986" t="s">
        <v>33</v>
      </c>
      <c r="Q986" t="s">
        <v>2040</v>
      </c>
      <c r="R986" t="s">
        <v>2041</v>
      </c>
      <c r="S986" s="4">
        <f>E986/D986</f>
        <v>1.5246153846153847</v>
      </c>
      <c r="T986" s="13">
        <f>E986/G986</f>
        <v>26.010498687664043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 s="9">
        <f t="shared" si="30"/>
        <v>41614.25</v>
      </c>
      <c r="L987">
        <v>1388556000</v>
      </c>
      <c r="M987" s="9">
        <f t="shared" si="31"/>
        <v>41640.25</v>
      </c>
      <c r="N987" t="b">
        <v>0</v>
      </c>
      <c r="O987" t="b">
        <v>1</v>
      </c>
      <c r="P987" t="s">
        <v>23</v>
      </c>
      <c r="Q987" t="s">
        <v>2036</v>
      </c>
      <c r="R987" t="s">
        <v>2037</v>
      </c>
      <c r="S987" s="4">
        <f>E987/D987</f>
        <v>0.67129542790152408</v>
      </c>
      <c r="T987" s="13">
        <f>E987/G987</f>
        <v>25.998410896708286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 s="9">
        <f t="shared" si="30"/>
        <v>40638.208333333336</v>
      </c>
      <c r="L988">
        <v>1303189200</v>
      </c>
      <c r="M988" s="9">
        <f t="shared" si="31"/>
        <v>40652.208333333336</v>
      </c>
      <c r="N988" t="b">
        <v>0</v>
      </c>
      <c r="O988" t="b">
        <v>0</v>
      </c>
      <c r="P988" t="s">
        <v>23</v>
      </c>
      <c r="Q988" t="s">
        <v>2036</v>
      </c>
      <c r="R988" t="s">
        <v>2037</v>
      </c>
      <c r="S988" s="4">
        <f>E988/D988</f>
        <v>0.40307692307692305</v>
      </c>
      <c r="T988" s="13">
        <f>E988/G988</f>
        <v>34.173913043478258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 s="9">
        <f t="shared" si="30"/>
        <v>42852.208333333328</v>
      </c>
      <c r="L989">
        <v>1494478800</v>
      </c>
      <c r="M989" s="9">
        <f t="shared" si="31"/>
        <v>42866.208333333328</v>
      </c>
      <c r="N989" t="b">
        <v>0</v>
      </c>
      <c r="O989" t="b">
        <v>0</v>
      </c>
      <c r="P989" t="s">
        <v>42</v>
      </c>
      <c r="Q989" t="s">
        <v>2042</v>
      </c>
      <c r="R989" t="s">
        <v>2043</v>
      </c>
      <c r="S989" s="4">
        <f>E989/D989</f>
        <v>2.1679032258064517</v>
      </c>
      <c r="T989" s="13">
        <f>E989/G989</f>
        <v>28.002083333333335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 s="9">
        <f t="shared" si="30"/>
        <v>42686.25</v>
      </c>
      <c r="L990">
        <v>1480744800</v>
      </c>
      <c r="M990" s="9">
        <f t="shared" si="31"/>
        <v>42707.25</v>
      </c>
      <c r="N990" t="b">
        <v>0</v>
      </c>
      <c r="O990" t="b">
        <v>0</v>
      </c>
      <c r="P990" t="s">
        <v>133</v>
      </c>
      <c r="Q990" t="s">
        <v>2048</v>
      </c>
      <c r="R990" t="s">
        <v>2057</v>
      </c>
      <c r="S990" s="4">
        <f>E990/D990</f>
        <v>0.52117021276595743</v>
      </c>
      <c r="T990" s="13">
        <f>E990/G990</f>
        <v>76.546875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 s="9">
        <f t="shared" si="30"/>
        <v>43571.208333333328</v>
      </c>
      <c r="L991">
        <v>1555822800</v>
      </c>
      <c r="M991" s="9">
        <f t="shared" si="31"/>
        <v>43576.208333333328</v>
      </c>
      <c r="N991" t="b">
        <v>0</v>
      </c>
      <c r="O991" t="b">
        <v>0</v>
      </c>
      <c r="P991" t="s">
        <v>206</v>
      </c>
      <c r="Q991" t="s">
        <v>2048</v>
      </c>
      <c r="R991" t="s">
        <v>2060</v>
      </c>
      <c r="S991" s="4">
        <f>E991/D991</f>
        <v>4.9958333333333336</v>
      </c>
      <c r="T991" s="13">
        <f>E991/G991</f>
        <v>53.053097345132741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 s="9">
        <f t="shared" si="30"/>
        <v>42432.25</v>
      </c>
      <c r="L992">
        <v>1458882000</v>
      </c>
      <c r="M992" s="9">
        <f t="shared" si="31"/>
        <v>42454.208333333328</v>
      </c>
      <c r="N992" t="b">
        <v>0</v>
      </c>
      <c r="O992" t="b">
        <v>1</v>
      </c>
      <c r="P992" t="s">
        <v>53</v>
      </c>
      <c r="Q992" t="s">
        <v>2042</v>
      </c>
      <c r="R992" t="s">
        <v>2045</v>
      </c>
      <c r="S992" s="4">
        <f>E992/D992</f>
        <v>0.87679487179487181</v>
      </c>
      <c r="T992" s="13">
        <f>E992/G992</f>
        <v>106.859375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 s="9">
        <f t="shared" si="30"/>
        <v>41907.208333333336</v>
      </c>
      <c r="L993">
        <v>1411966800</v>
      </c>
      <c r="M993" s="9">
        <f t="shared" si="31"/>
        <v>41911.208333333336</v>
      </c>
      <c r="N993" t="b">
        <v>0</v>
      </c>
      <c r="O993" t="b">
        <v>1</v>
      </c>
      <c r="P993" t="s">
        <v>23</v>
      </c>
      <c r="Q993" t="s">
        <v>2036</v>
      </c>
      <c r="R993" t="s">
        <v>2037</v>
      </c>
      <c r="S993" s="4">
        <f>E993/D993</f>
        <v>1.131734693877551</v>
      </c>
      <c r="T993" s="13">
        <f>E993/G993</f>
        <v>46.020746887966808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 s="9">
        <f t="shared" si="30"/>
        <v>43227.208333333328</v>
      </c>
      <c r="L994">
        <v>1526878800</v>
      </c>
      <c r="M994" s="9">
        <f t="shared" si="31"/>
        <v>43241.208333333328</v>
      </c>
      <c r="N994" t="b">
        <v>0</v>
      </c>
      <c r="O994" t="b">
        <v>1</v>
      </c>
      <c r="P994" t="s">
        <v>53</v>
      </c>
      <c r="Q994" t="s">
        <v>2042</v>
      </c>
      <c r="R994" t="s">
        <v>2045</v>
      </c>
      <c r="S994" s="4">
        <f>E994/D994</f>
        <v>4.2654838709677421</v>
      </c>
      <c r="T994" s="13">
        <f>E994/G994</f>
        <v>100.17424242424242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 s="9">
        <f t="shared" si="30"/>
        <v>42362.25</v>
      </c>
      <c r="L995">
        <v>1452405600</v>
      </c>
      <c r="M995" s="9">
        <f t="shared" si="31"/>
        <v>42379.25</v>
      </c>
      <c r="N995" t="b">
        <v>0</v>
      </c>
      <c r="O995" t="b">
        <v>1</v>
      </c>
      <c r="P995" t="s">
        <v>122</v>
      </c>
      <c r="Q995" t="s">
        <v>2055</v>
      </c>
      <c r="R995" t="s">
        <v>2056</v>
      </c>
      <c r="S995" s="4">
        <f>E995/D995</f>
        <v>0.77632653061224488</v>
      </c>
      <c r="T995" s="13">
        <f>E995/G995</f>
        <v>101.44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 s="9">
        <f t="shared" si="30"/>
        <v>41929.208333333336</v>
      </c>
      <c r="L996">
        <v>1414040400</v>
      </c>
      <c r="M996" s="9">
        <f t="shared" si="31"/>
        <v>41935.208333333336</v>
      </c>
      <c r="N996" t="b">
        <v>0</v>
      </c>
      <c r="O996" t="b">
        <v>1</v>
      </c>
      <c r="P996" t="s">
        <v>206</v>
      </c>
      <c r="Q996" t="s">
        <v>2048</v>
      </c>
      <c r="R996" t="s">
        <v>2060</v>
      </c>
      <c r="S996" s="4">
        <f>E996/D996</f>
        <v>0.52496810772501767</v>
      </c>
      <c r="T996" s="13">
        <f>E996/G996</f>
        <v>87.972684085510693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 s="9">
        <f t="shared" si="30"/>
        <v>43408.208333333328</v>
      </c>
      <c r="L997">
        <v>1543816800</v>
      </c>
      <c r="M997" s="9">
        <f t="shared" si="31"/>
        <v>43437.25</v>
      </c>
      <c r="N997" t="b">
        <v>0</v>
      </c>
      <c r="O997" t="b">
        <v>1</v>
      </c>
      <c r="P997" t="s">
        <v>17</v>
      </c>
      <c r="Q997" t="s">
        <v>2034</v>
      </c>
      <c r="R997" t="s">
        <v>2035</v>
      </c>
      <c r="S997" s="4">
        <f>E997/D997</f>
        <v>1.5746762589928058</v>
      </c>
      <c r="T997" s="13">
        <f>E997/G997</f>
        <v>74.995594713656388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 s="9">
        <f t="shared" si="30"/>
        <v>41276.25</v>
      </c>
      <c r="L998">
        <v>1359698400</v>
      </c>
      <c r="M998" s="9">
        <f t="shared" si="31"/>
        <v>41306.25</v>
      </c>
      <c r="N998" t="b">
        <v>0</v>
      </c>
      <c r="O998" t="b">
        <v>0</v>
      </c>
      <c r="P998" t="s">
        <v>33</v>
      </c>
      <c r="Q998" t="s">
        <v>2040</v>
      </c>
      <c r="R998" t="s">
        <v>2041</v>
      </c>
      <c r="S998" s="4">
        <f>E998/D998</f>
        <v>0.72939393939393937</v>
      </c>
      <c r="T998" s="13">
        <f>E998/G998</f>
        <v>42.982142857142854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 s="9">
        <f t="shared" si="30"/>
        <v>41659.25</v>
      </c>
      <c r="L999">
        <v>1390629600</v>
      </c>
      <c r="M999" s="9">
        <f t="shared" si="31"/>
        <v>41664.25</v>
      </c>
      <c r="N999" t="b">
        <v>0</v>
      </c>
      <c r="O999" t="b">
        <v>0</v>
      </c>
      <c r="P999" t="s">
        <v>33</v>
      </c>
      <c r="Q999" t="s">
        <v>2040</v>
      </c>
      <c r="R999" t="s">
        <v>2041</v>
      </c>
      <c r="S999" s="4">
        <f>E999/D999</f>
        <v>0.60565789473684206</v>
      </c>
      <c r="T999" s="13">
        <f>E999/G999</f>
        <v>33.115107913669064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 s="9">
        <f t="shared" si="30"/>
        <v>40220.25</v>
      </c>
      <c r="L1000">
        <v>1267077600</v>
      </c>
      <c r="M1000" s="9">
        <f t="shared" si="31"/>
        <v>40234.25</v>
      </c>
      <c r="N1000" t="b">
        <v>0</v>
      </c>
      <c r="O1000" t="b">
        <v>1</v>
      </c>
      <c r="P1000" t="s">
        <v>60</v>
      </c>
      <c r="Q1000" t="s">
        <v>2036</v>
      </c>
      <c r="R1000" t="s">
        <v>2046</v>
      </c>
      <c r="S1000" s="4">
        <f>E1000/D1000</f>
        <v>0.5679129129129129</v>
      </c>
      <c r="T1000" s="13">
        <f>E1000/G1000</f>
        <v>101.13101604278074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 s="9">
        <f t="shared" si="30"/>
        <v>42550.208333333328</v>
      </c>
      <c r="L1001">
        <v>1467781200</v>
      </c>
      <c r="M1001" s="9">
        <f t="shared" si="31"/>
        <v>42557.208333333328</v>
      </c>
      <c r="N1001" t="b">
        <v>0</v>
      </c>
      <c r="O1001" t="b">
        <v>0</v>
      </c>
      <c r="P1001" t="s">
        <v>17</v>
      </c>
      <c r="Q1001" t="s">
        <v>2034</v>
      </c>
      <c r="R1001" t="s">
        <v>2035</v>
      </c>
      <c r="S1001" s="4">
        <f>E1001/D1001</f>
        <v>0.56542754275427543</v>
      </c>
      <c r="T1001" s="13">
        <f>E1001/G1001</f>
        <v>55.98841354723708</v>
      </c>
    </row>
  </sheetData>
  <conditionalFormatting sqref="S2:S1048576">
    <cfRule type="colorScale" priority="7">
      <colorScale>
        <cfvo type="num" val="0"/>
        <cfvo type="num" val="1"/>
        <cfvo type="num" val="2"/>
        <color rgb="FFF8696B"/>
        <color theme="9" tint="0.39997558519241921"/>
        <color theme="4" tint="0.39997558519241921"/>
      </colorScale>
    </cfRule>
  </conditionalFormatting>
  <conditionalFormatting sqref="F1:F1048576">
    <cfRule type="containsText" dxfId="4" priority="35" operator="containsText" text="canceled">
      <formula>NOT(ISERROR(SEARCH("canceled",F1)))</formula>
    </cfRule>
    <cfRule type="containsText" dxfId="3" priority="36" operator="containsText" text="cancelled">
      <formula>NOT(ISERROR(SEARCH("cancelled",F1)))</formula>
    </cfRule>
    <cfRule type="containsText" dxfId="2" priority="37" operator="containsText" text="live">
      <formula>NOT(ISERROR(SEARCH("live",F1)))</formula>
    </cfRule>
    <cfRule type="containsText" dxfId="1" priority="38" operator="containsText" text="successful">
      <formula>NOT(ISERROR(SEARCH("successful",F1)))</formula>
    </cfRule>
    <cfRule type="colorScale" priority="39">
      <colorScale>
        <cfvo type="min"/>
        <cfvo type="max"/>
        <color rgb="FFFF7128"/>
        <color rgb="FFFFEF9C"/>
      </colorScale>
    </cfRule>
    <cfRule type="cellIs" dxfId="0" priority="40" operator="equal">
      <formula>"failed"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Pivot_OutcomeByCategory</vt:lpstr>
      <vt:lpstr>Pivot_OutcomesBySubCategory</vt:lpstr>
      <vt:lpstr>Pivot_OutcomesByMonth</vt:lpstr>
      <vt:lpstr>Goal Analysis</vt:lpstr>
      <vt:lpstr>StatisticalAnalysis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Shannon Landis</cp:lastModifiedBy>
  <dcterms:created xsi:type="dcterms:W3CDTF">2021-09-29T18:52:28Z</dcterms:created>
  <dcterms:modified xsi:type="dcterms:W3CDTF">2023-12-13T20:59:32Z</dcterms:modified>
</cp:coreProperties>
</file>