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155" windowHeight="8760" tabRatio="759"/>
  </bookViews>
  <sheets>
    <sheet name="VarHFLItoLFHI" sheetId="9" r:id="rId1"/>
    <sheet name="HiFICOLowInt" sheetId="7" r:id="rId2"/>
    <sheet name="LowFICOHiInt" sheetId="8" r:id="rId3"/>
    <sheet name="LowFICOLowInt" sheetId="1" r:id="rId4"/>
    <sheet name="HiFICOHiInt" sheetId="2" r:id="rId5"/>
    <sheet name="ALLloansMod" sheetId="3" r:id="rId6"/>
    <sheet name="VarALLtoHi" sheetId="4" r:id="rId7"/>
    <sheet name="VarALLtoLo" sheetId="5" r:id="rId8"/>
    <sheet name="VarHitoLo" sheetId="6" r:id="rId9"/>
  </sheets>
  <calcPr calcId="145621"/>
</workbook>
</file>

<file path=xl/calcChain.xml><?xml version="1.0" encoding="utf-8"?>
<calcChain xmlns="http://schemas.openxmlformats.org/spreadsheetml/2006/main">
  <c r="B30" i="9" l="1"/>
  <c r="A30" i="9"/>
  <c r="B29" i="9"/>
  <c r="A29" i="9"/>
  <c r="B28" i="9"/>
  <c r="A28" i="9"/>
  <c r="B30" i="8"/>
  <c r="A30" i="8"/>
  <c r="B29" i="8"/>
  <c r="A29" i="8"/>
  <c r="B28" i="8"/>
  <c r="A28" i="8"/>
  <c r="B30" i="7"/>
  <c r="B29" i="7"/>
  <c r="A30" i="7"/>
  <c r="A29" i="7"/>
  <c r="B28" i="7"/>
  <c r="A28" i="7"/>
  <c r="L35" i="9"/>
  <c r="L34" i="9"/>
  <c r="L33" i="9"/>
  <c r="L32" i="9"/>
  <c r="L31" i="9"/>
  <c r="L30" i="9"/>
  <c r="L29" i="9"/>
  <c r="K35" i="9"/>
  <c r="K34" i="9"/>
  <c r="K33" i="9"/>
  <c r="K32" i="9"/>
  <c r="K31" i="9"/>
  <c r="K30" i="9"/>
  <c r="K29" i="9"/>
  <c r="L28" i="9"/>
  <c r="K28" i="9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35" i="8"/>
  <c r="L34" i="8"/>
  <c r="L33" i="8"/>
  <c r="L32" i="8"/>
  <c r="L31" i="8"/>
  <c r="L30" i="8"/>
  <c r="L29" i="8"/>
  <c r="K35" i="8"/>
  <c r="K34" i="8"/>
  <c r="K33" i="8"/>
  <c r="K32" i="8"/>
  <c r="K31" i="8"/>
  <c r="K30" i="8"/>
  <c r="K29" i="8"/>
  <c r="L28" i="8"/>
  <c r="K28" i="8"/>
  <c r="J32" i="9"/>
  <c r="I32" i="9"/>
  <c r="J31" i="9"/>
  <c r="I31" i="9"/>
  <c r="J29" i="9"/>
  <c r="I29" i="9"/>
  <c r="J30" i="9"/>
  <c r="I30" i="9"/>
  <c r="J28" i="9"/>
  <c r="I28" i="9"/>
  <c r="J32" i="7"/>
  <c r="I32" i="7"/>
  <c r="J31" i="7"/>
  <c r="I31" i="7"/>
  <c r="J30" i="7"/>
  <c r="I30" i="7"/>
  <c r="J29" i="7"/>
  <c r="I29" i="7"/>
  <c r="I28" i="7"/>
  <c r="J32" i="8"/>
  <c r="I32" i="8"/>
  <c r="J31" i="8"/>
  <c r="I31" i="8"/>
  <c r="J30" i="8"/>
  <c r="I30" i="8"/>
  <c r="I29" i="8"/>
  <c r="I28" i="8"/>
  <c r="J29" i="8"/>
  <c r="D35" i="9"/>
  <c r="D34" i="9"/>
  <c r="D33" i="9"/>
  <c r="D32" i="9"/>
  <c r="D31" i="9"/>
  <c r="D30" i="9"/>
  <c r="D29" i="9"/>
  <c r="C35" i="9"/>
  <c r="C34" i="9"/>
  <c r="C33" i="9"/>
  <c r="C32" i="9"/>
  <c r="C31" i="9"/>
  <c r="C30" i="9"/>
  <c r="C29" i="9"/>
  <c r="D28" i="9"/>
  <c r="C28" i="9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C28" i="8"/>
  <c r="D35" i="7"/>
  <c r="C35" i="7"/>
  <c r="D34" i="7"/>
  <c r="C34" i="7"/>
  <c r="D33" i="7"/>
  <c r="D32" i="7"/>
  <c r="D31" i="7"/>
  <c r="D30" i="7"/>
  <c r="D29" i="7"/>
  <c r="C33" i="7"/>
  <c r="C32" i="7"/>
  <c r="C31" i="7"/>
  <c r="C30" i="7"/>
  <c r="C29" i="7"/>
  <c r="C28" i="7"/>
  <c r="C18" i="9"/>
  <c r="C17" i="9"/>
  <c r="C16" i="9"/>
  <c r="C15" i="9"/>
  <c r="C14" i="9"/>
  <c r="C13" i="9"/>
  <c r="E33" i="9"/>
  <c r="E32" i="9"/>
  <c r="E31" i="9"/>
  <c r="E30" i="9"/>
  <c r="E29" i="9"/>
  <c r="F28" i="9"/>
  <c r="E28" i="9"/>
  <c r="I18" i="9"/>
  <c r="I17" i="9"/>
  <c r="I16" i="9"/>
  <c r="I15" i="9"/>
  <c r="I14" i="9"/>
  <c r="I13" i="9"/>
  <c r="I12" i="9"/>
  <c r="G27" i="9"/>
  <c r="G26" i="9"/>
  <c r="G25" i="9"/>
  <c r="G24" i="9"/>
  <c r="G23" i="9"/>
  <c r="G22" i="9"/>
  <c r="B22" i="9"/>
  <c r="B21" i="9"/>
  <c r="J24" i="9"/>
  <c r="J23" i="9"/>
  <c r="J22" i="9"/>
  <c r="J21" i="9"/>
  <c r="H27" i="9"/>
  <c r="H26" i="9"/>
  <c r="H25" i="9"/>
  <c r="H24" i="9"/>
  <c r="H23" i="9"/>
  <c r="H22" i="9"/>
  <c r="H21" i="9"/>
  <c r="F25" i="9"/>
  <c r="F24" i="9"/>
  <c r="F23" i="9"/>
  <c r="F22" i="9"/>
  <c r="F21" i="9"/>
  <c r="D27" i="9"/>
  <c r="D26" i="9"/>
  <c r="D25" i="9"/>
  <c r="D24" i="9"/>
  <c r="D23" i="9"/>
  <c r="D22" i="9"/>
  <c r="D21" i="9"/>
  <c r="J18" i="9"/>
  <c r="J17" i="9"/>
  <c r="J16" i="9"/>
  <c r="J15" i="9"/>
  <c r="J14" i="9"/>
  <c r="J13" i="9"/>
  <c r="J12" i="9"/>
  <c r="H18" i="9"/>
  <c r="H17" i="9"/>
  <c r="H16" i="9"/>
  <c r="H15" i="9"/>
  <c r="H14" i="9"/>
  <c r="H13" i="9"/>
  <c r="H12" i="9"/>
  <c r="F18" i="9"/>
  <c r="F17" i="9"/>
  <c r="F16" i="9"/>
  <c r="F15" i="9"/>
  <c r="F14" i="9"/>
  <c r="F13" i="9"/>
  <c r="F12" i="9"/>
  <c r="D18" i="9"/>
  <c r="D17" i="9"/>
  <c r="D16" i="9"/>
  <c r="D15" i="9"/>
  <c r="D14" i="9"/>
  <c r="D13" i="9"/>
  <c r="D12" i="9"/>
  <c r="B18" i="9"/>
  <c r="B17" i="9"/>
  <c r="B16" i="9"/>
  <c r="B15" i="9"/>
  <c r="B14" i="9"/>
  <c r="B13" i="9"/>
  <c r="B20" i="9"/>
  <c r="B12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8" i="9"/>
  <c r="B7" i="9"/>
  <c r="B6" i="9"/>
  <c r="B5" i="9"/>
  <c r="B4" i="9"/>
  <c r="B3" i="9"/>
  <c r="G19" i="3"/>
  <c r="G19" i="2"/>
  <c r="G19" i="1"/>
  <c r="F19" i="3"/>
  <c r="F19" i="2"/>
  <c r="F19" i="1"/>
  <c r="F19" i="8"/>
  <c r="G19" i="8" s="1"/>
  <c r="F19" i="7"/>
  <c r="F33" i="7" s="1"/>
  <c r="E18" i="9"/>
  <c r="E17" i="9"/>
  <c r="E16" i="9"/>
  <c r="E15" i="9"/>
  <c r="E14" i="9"/>
  <c r="I24" i="9"/>
  <c r="I23" i="9"/>
  <c r="I22" i="9"/>
  <c r="I21" i="9"/>
  <c r="G21" i="9"/>
  <c r="E25" i="9"/>
  <c r="E24" i="9"/>
  <c r="E23" i="9"/>
  <c r="E22" i="9"/>
  <c r="E21" i="9"/>
  <c r="C27" i="9"/>
  <c r="C26" i="9"/>
  <c r="C25" i="9"/>
  <c r="C24" i="9"/>
  <c r="C23" i="9"/>
  <c r="C22" i="9"/>
  <c r="C21" i="9"/>
  <c r="A22" i="9"/>
  <c r="A21" i="9"/>
  <c r="J20" i="9"/>
  <c r="I20" i="9"/>
  <c r="H20" i="9"/>
  <c r="G20" i="9"/>
  <c r="F20" i="9"/>
  <c r="E20" i="9"/>
  <c r="D20" i="9"/>
  <c r="C20" i="9"/>
  <c r="A20" i="9"/>
  <c r="G18" i="9"/>
  <c r="G17" i="9"/>
  <c r="G16" i="9"/>
  <c r="G15" i="9"/>
  <c r="G14" i="9"/>
  <c r="G13" i="9"/>
  <c r="G12" i="9"/>
  <c r="E13" i="9"/>
  <c r="E12" i="9"/>
  <c r="C12" i="9"/>
  <c r="C11" i="9"/>
  <c r="E11" i="9"/>
  <c r="A11" i="9"/>
  <c r="B11" i="9"/>
  <c r="D11" i="9"/>
  <c r="F11" i="9"/>
  <c r="G11" i="9"/>
  <c r="H11" i="9"/>
  <c r="I11" i="9"/>
  <c r="J11" i="9"/>
  <c r="A12" i="9"/>
  <c r="A13" i="9"/>
  <c r="A14" i="9"/>
  <c r="A15" i="9"/>
  <c r="A16" i="9"/>
  <c r="A17" i="9"/>
  <c r="A18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8" i="9"/>
  <c r="A7" i="9"/>
  <c r="A6" i="9"/>
  <c r="A5" i="9"/>
  <c r="A4" i="9"/>
  <c r="A3" i="9"/>
  <c r="H27" i="6"/>
  <c r="G27" i="6"/>
  <c r="D27" i="6"/>
  <c r="C27" i="6"/>
  <c r="H26" i="6"/>
  <c r="G26" i="6"/>
  <c r="D26" i="6"/>
  <c r="C26" i="6"/>
  <c r="H25" i="6"/>
  <c r="G25" i="6"/>
  <c r="F25" i="6"/>
  <c r="E25" i="6"/>
  <c r="D25" i="6"/>
  <c r="C25" i="6"/>
  <c r="J24" i="6"/>
  <c r="I24" i="6"/>
  <c r="H24" i="6"/>
  <c r="G24" i="6"/>
  <c r="F24" i="6"/>
  <c r="E24" i="6"/>
  <c r="D24" i="6"/>
  <c r="C24" i="6"/>
  <c r="J23" i="6"/>
  <c r="I23" i="6"/>
  <c r="H23" i="6"/>
  <c r="G23" i="6"/>
  <c r="F23" i="6"/>
  <c r="E23" i="6"/>
  <c r="D23" i="6"/>
  <c r="C23" i="6"/>
  <c r="J22" i="6"/>
  <c r="I22" i="6"/>
  <c r="H22" i="6"/>
  <c r="G22" i="6"/>
  <c r="F22" i="6"/>
  <c r="E22" i="6"/>
  <c r="D22" i="6"/>
  <c r="C22" i="6"/>
  <c r="B22" i="6"/>
  <c r="A22" i="6"/>
  <c r="J21" i="6"/>
  <c r="I21" i="6"/>
  <c r="H21" i="6"/>
  <c r="G21" i="6"/>
  <c r="F21" i="6"/>
  <c r="E21" i="6"/>
  <c r="D21" i="6"/>
  <c r="C21" i="6"/>
  <c r="B21" i="6"/>
  <c r="A21" i="6"/>
  <c r="J20" i="6"/>
  <c r="I20" i="6"/>
  <c r="H20" i="6"/>
  <c r="G20" i="6"/>
  <c r="F20" i="6"/>
  <c r="E20" i="6"/>
  <c r="D20" i="6"/>
  <c r="C20" i="6"/>
  <c r="B20" i="6"/>
  <c r="A20" i="6"/>
  <c r="J18" i="6"/>
  <c r="I18" i="6"/>
  <c r="H18" i="6"/>
  <c r="G18" i="6"/>
  <c r="F18" i="6"/>
  <c r="E18" i="6"/>
  <c r="D18" i="6"/>
  <c r="C18" i="6"/>
  <c r="B18" i="6"/>
  <c r="A18" i="6"/>
  <c r="J17" i="6"/>
  <c r="I17" i="6"/>
  <c r="H17" i="6"/>
  <c r="G17" i="6"/>
  <c r="F17" i="6"/>
  <c r="E17" i="6"/>
  <c r="D17" i="6"/>
  <c r="C17" i="6"/>
  <c r="B17" i="6"/>
  <c r="A17" i="6"/>
  <c r="J16" i="6"/>
  <c r="I16" i="6"/>
  <c r="H16" i="6"/>
  <c r="G16" i="6"/>
  <c r="F16" i="6"/>
  <c r="E16" i="6"/>
  <c r="D16" i="6"/>
  <c r="C16" i="6"/>
  <c r="B16" i="6"/>
  <c r="A16" i="6"/>
  <c r="J15" i="6"/>
  <c r="I15" i="6"/>
  <c r="H15" i="6"/>
  <c r="G15" i="6"/>
  <c r="F15" i="6"/>
  <c r="E15" i="6"/>
  <c r="D15" i="6"/>
  <c r="C15" i="6"/>
  <c r="B15" i="6"/>
  <c r="A15" i="6"/>
  <c r="J14" i="6"/>
  <c r="I14" i="6"/>
  <c r="H14" i="6"/>
  <c r="G14" i="6"/>
  <c r="F14" i="6"/>
  <c r="E14" i="6"/>
  <c r="D14" i="6"/>
  <c r="C14" i="6"/>
  <c r="B14" i="6"/>
  <c r="A14" i="6"/>
  <c r="J13" i="6"/>
  <c r="I13" i="6"/>
  <c r="H13" i="6"/>
  <c r="G13" i="6"/>
  <c r="F13" i="6"/>
  <c r="E13" i="6"/>
  <c r="D13" i="6"/>
  <c r="C13" i="6"/>
  <c r="B13" i="6"/>
  <c r="A13" i="6"/>
  <c r="J12" i="6"/>
  <c r="I12" i="6"/>
  <c r="H12" i="6"/>
  <c r="G12" i="6"/>
  <c r="F12" i="6"/>
  <c r="E12" i="6"/>
  <c r="D12" i="6"/>
  <c r="C12" i="6"/>
  <c r="B12" i="6"/>
  <c r="A12" i="6"/>
  <c r="J11" i="6"/>
  <c r="I11" i="6"/>
  <c r="H11" i="6"/>
  <c r="G11" i="6"/>
  <c r="F11" i="6"/>
  <c r="E11" i="6"/>
  <c r="D11" i="6"/>
  <c r="C11" i="6"/>
  <c r="B11" i="6"/>
  <c r="A11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H27" i="5"/>
  <c r="G27" i="5"/>
  <c r="D27" i="5"/>
  <c r="C27" i="5"/>
  <c r="H26" i="5"/>
  <c r="G26" i="5"/>
  <c r="D26" i="5"/>
  <c r="C26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B22" i="5"/>
  <c r="A22" i="5"/>
  <c r="J21" i="5"/>
  <c r="I21" i="5"/>
  <c r="H21" i="5"/>
  <c r="G21" i="5"/>
  <c r="F21" i="5"/>
  <c r="E21" i="5"/>
  <c r="D21" i="5"/>
  <c r="C21" i="5"/>
  <c r="B21" i="5"/>
  <c r="A21" i="5"/>
  <c r="J20" i="5"/>
  <c r="I20" i="5"/>
  <c r="H20" i="5"/>
  <c r="G20" i="5"/>
  <c r="F20" i="5"/>
  <c r="E20" i="5"/>
  <c r="D20" i="5"/>
  <c r="C20" i="5"/>
  <c r="B20" i="5"/>
  <c r="A20" i="5"/>
  <c r="I18" i="5"/>
  <c r="G18" i="5"/>
  <c r="E18" i="5"/>
  <c r="C18" i="5"/>
  <c r="A18" i="5"/>
  <c r="J17" i="5"/>
  <c r="I17" i="5"/>
  <c r="H17" i="5"/>
  <c r="G17" i="5"/>
  <c r="F17" i="5"/>
  <c r="E17" i="5"/>
  <c r="D17" i="5"/>
  <c r="C17" i="5"/>
  <c r="B17" i="5"/>
  <c r="A17" i="5"/>
  <c r="J16" i="5"/>
  <c r="I16" i="5"/>
  <c r="H16" i="5"/>
  <c r="G16" i="5"/>
  <c r="F16" i="5"/>
  <c r="E16" i="5"/>
  <c r="D16" i="5"/>
  <c r="C16" i="5"/>
  <c r="B16" i="5"/>
  <c r="A16" i="5"/>
  <c r="J15" i="5"/>
  <c r="I15" i="5"/>
  <c r="H15" i="5"/>
  <c r="G15" i="5"/>
  <c r="F15" i="5"/>
  <c r="E15" i="5"/>
  <c r="D15" i="5"/>
  <c r="C15" i="5"/>
  <c r="B15" i="5"/>
  <c r="A15" i="5"/>
  <c r="J14" i="5"/>
  <c r="I14" i="5"/>
  <c r="H14" i="5"/>
  <c r="G14" i="5"/>
  <c r="F14" i="5"/>
  <c r="E14" i="5"/>
  <c r="D14" i="5"/>
  <c r="C14" i="5"/>
  <c r="B14" i="5"/>
  <c r="A14" i="5"/>
  <c r="J13" i="5"/>
  <c r="I13" i="5"/>
  <c r="H13" i="5"/>
  <c r="G13" i="5"/>
  <c r="F13" i="5"/>
  <c r="E13" i="5"/>
  <c r="D13" i="5"/>
  <c r="C13" i="5"/>
  <c r="B13" i="5"/>
  <c r="A13" i="5"/>
  <c r="J12" i="5"/>
  <c r="I12" i="5"/>
  <c r="H12" i="5"/>
  <c r="G12" i="5"/>
  <c r="F12" i="5"/>
  <c r="E12" i="5"/>
  <c r="D12" i="5"/>
  <c r="C12" i="5"/>
  <c r="B12" i="5"/>
  <c r="A12" i="5"/>
  <c r="J11" i="5"/>
  <c r="I11" i="5"/>
  <c r="H11" i="5"/>
  <c r="G11" i="5"/>
  <c r="F11" i="5"/>
  <c r="E11" i="5"/>
  <c r="D11" i="5"/>
  <c r="C11" i="5"/>
  <c r="B11" i="5"/>
  <c r="A11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J18" i="5"/>
  <c r="H18" i="5"/>
  <c r="F18" i="5"/>
  <c r="D18" i="5"/>
  <c r="B18" i="5"/>
  <c r="J24" i="4"/>
  <c r="J23" i="4"/>
  <c r="J22" i="4"/>
  <c r="J21" i="4"/>
  <c r="H27" i="4"/>
  <c r="H26" i="4"/>
  <c r="H25" i="4"/>
  <c r="H24" i="4"/>
  <c r="H23" i="4"/>
  <c r="H22" i="4"/>
  <c r="H21" i="4"/>
  <c r="F25" i="4"/>
  <c r="F24" i="4"/>
  <c r="F23" i="4"/>
  <c r="F22" i="4"/>
  <c r="F21" i="4"/>
  <c r="D27" i="4"/>
  <c r="D26" i="4"/>
  <c r="D25" i="4"/>
  <c r="D24" i="4"/>
  <c r="D23" i="4"/>
  <c r="D22" i="4"/>
  <c r="D21" i="4"/>
  <c r="B22" i="4"/>
  <c r="B21" i="4"/>
  <c r="J17" i="4"/>
  <c r="J16" i="4"/>
  <c r="J15" i="4"/>
  <c r="J14" i="4"/>
  <c r="J13" i="4"/>
  <c r="J12" i="4"/>
  <c r="H17" i="4"/>
  <c r="H16" i="4"/>
  <c r="H15" i="4"/>
  <c r="H14" i="4"/>
  <c r="H13" i="4"/>
  <c r="H12" i="4"/>
  <c r="F17" i="4"/>
  <c r="F16" i="4"/>
  <c r="F15" i="4"/>
  <c r="F14" i="4"/>
  <c r="F13" i="4"/>
  <c r="F12" i="4"/>
  <c r="D17" i="4"/>
  <c r="D16" i="4"/>
  <c r="D15" i="4"/>
  <c r="D14" i="4"/>
  <c r="D13" i="4"/>
  <c r="D12" i="4"/>
  <c r="B17" i="4"/>
  <c r="B16" i="4"/>
  <c r="B15" i="4"/>
  <c r="B14" i="4"/>
  <c r="B13" i="4"/>
  <c r="B12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8" i="4"/>
  <c r="B7" i="4"/>
  <c r="B6" i="4"/>
  <c r="B5" i="4"/>
  <c r="B4" i="4"/>
  <c r="B3" i="4"/>
  <c r="I24" i="4"/>
  <c r="I23" i="4"/>
  <c r="I22" i="4"/>
  <c r="I21" i="4"/>
  <c r="I20" i="4"/>
  <c r="G27" i="4"/>
  <c r="G26" i="4"/>
  <c r="G25" i="4"/>
  <c r="G24" i="4"/>
  <c r="G23" i="4"/>
  <c r="G22" i="4"/>
  <c r="G21" i="4"/>
  <c r="G20" i="4"/>
  <c r="J11" i="4"/>
  <c r="I11" i="4"/>
  <c r="H11" i="4"/>
  <c r="G11" i="4"/>
  <c r="F11" i="4"/>
  <c r="E11" i="4"/>
  <c r="D11" i="4"/>
  <c r="C11" i="4"/>
  <c r="B11" i="4"/>
  <c r="A11" i="4"/>
  <c r="J20" i="4"/>
  <c r="H20" i="4"/>
  <c r="F20" i="4"/>
  <c r="D20" i="4"/>
  <c r="C20" i="4"/>
  <c r="B20" i="4"/>
  <c r="A20" i="4"/>
  <c r="E25" i="4"/>
  <c r="E24" i="4"/>
  <c r="E23" i="4"/>
  <c r="E22" i="4"/>
  <c r="E21" i="4"/>
  <c r="E20" i="4"/>
  <c r="C27" i="4"/>
  <c r="C26" i="4"/>
  <c r="C25" i="4"/>
  <c r="C24" i="4"/>
  <c r="C23" i="4"/>
  <c r="C22" i="4"/>
  <c r="C21" i="4"/>
  <c r="A22" i="4"/>
  <c r="A21" i="4"/>
  <c r="I18" i="4"/>
  <c r="I17" i="4"/>
  <c r="I16" i="4"/>
  <c r="I15" i="4"/>
  <c r="I14" i="4"/>
  <c r="I13" i="4"/>
  <c r="I12" i="4"/>
  <c r="G18" i="4"/>
  <c r="G17" i="4"/>
  <c r="G16" i="4"/>
  <c r="G15" i="4"/>
  <c r="G14" i="4"/>
  <c r="G13" i="4"/>
  <c r="G12" i="4"/>
  <c r="E18" i="4"/>
  <c r="E17" i="4"/>
  <c r="E16" i="4"/>
  <c r="E15" i="4"/>
  <c r="E14" i="4"/>
  <c r="E13" i="4"/>
  <c r="E12" i="4"/>
  <c r="C18" i="4"/>
  <c r="C17" i="4"/>
  <c r="C16" i="4"/>
  <c r="C15" i="4"/>
  <c r="C14" i="4"/>
  <c r="C13" i="4"/>
  <c r="C12" i="4"/>
  <c r="A18" i="4"/>
  <c r="A17" i="4"/>
  <c r="A16" i="4"/>
  <c r="A15" i="4"/>
  <c r="A14" i="4"/>
  <c r="A13" i="4"/>
  <c r="A1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8" i="4"/>
  <c r="A7" i="4"/>
  <c r="A6" i="4"/>
  <c r="A5" i="4"/>
  <c r="A4" i="4"/>
  <c r="A3" i="4"/>
  <c r="A2" i="4"/>
  <c r="J18" i="4"/>
  <c r="H18" i="4"/>
  <c r="F18" i="4"/>
  <c r="D18" i="4"/>
  <c r="B18" i="4"/>
  <c r="F29" i="8" l="1"/>
  <c r="F33" i="8"/>
  <c r="F33" i="9"/>
  <c r="F30" i="8"/>
  <c r="F31" i="8"/>
  <c r="F32" i="8"/>
  <c r="F30" i="7"/>
  <c r="F30" i="9" s="1"/>
  <c r="F31" i="7"/>
  <c r="F32" i="7"/>
  <c r="G19" i="7"/>
  <c r="H19" i="8" s="1"/>
  <c r="H19" i="1" s="1"/>
  <c r="H19" i="2" s="1"/>
  <c r="F29" i="7"/>
  <c r="F29" i="9" s="1"/>
  <c r="H19" i="3"/>
  <c r="F32" i="9" l="1"/>
  <c r="F31" i="9"/>
</calcChain>
</file>

<file path=xl/sharedStrings.xml><?xml version="1.0" encoding="utf-8"?>
<sst xmlns="http://schemas.openxmlformats.org/spreadsheetml/2006/main" count="462" uniqueCount="103">
  <si>
    <t>&gt; summary(loansModSubsetLowFICOLowInt)</t>
  </si>
  <si>
    <t>&gt; summary(loansModSubsetHiFICOHiInt)</t>
  </si>
  <si>
    <t>&gt; summary(loansMod)</t>
  </si>
  <si>
    <t>Amount.Requested</t>
  </si>
  <si>
    <t>Amount.Funded.By.Investors</t>
  </si>
  <si>
    <t>Interest.Rate</t>
  </si>
  <si>
    <t>Loan.Length</t>
  </si>
  <si>
    <t>Loan.Purpose</t>
  </si>
  <si>
    <t>Debt.To.Income.Ratio</t>
  </si>
  <si>
    <t>State</t>
  </si>
  <si>
    <t>Home.Ownership</t>
  </si>
  <si>
    <t>Monthly.Income</t>
  </si>
  <si>
    <t>FICO.Range</t>
  </si>
  <si>
    <t>Open.CREDIT.Lines</t>
  </si>
  <si>
    <t>Revolving.CREDIT.Balance</t>
  </si>
  <si>
    <t>Inquiries.in.the.Last.6.Months</t>
  </si>
  <si>
    <t>Employment.Length</t>
  </si>
  <si>
    <t>IntRatePrim</t>
  </si>
  <si>
    <t>DebtToIncPrim</t>
  </si>
  <si>
    <t>LoanPurposeRank</t>
  </si>
  <si>
    <t>EmpYrs</t>
  </si>
  <si>
    <t>InquiresRank</t>
  </si>
  <si>
    <t>AvgIntFICO</t>
  </si>
  <si>
    <t>HomeOwner</t>
  </si>
  <si>
    <t>LoanLength</t>
  </si>
  <si>
    <t>FICOBeg</t>
  </si>
  <si>
    <t>FICOEnd</t>
  </si>
  <si>
    <t>MoInc</t>
  </si>
  <si>
    <t>EmpYrsMod</t>
  </si>
  <si>
    <t xml:space="preserve">Min.   </t>
  </si>
  <si>
    <t>1st Qu.</t>
  </si>
  <si>
    <t xml:space="preserve">Median </t>
  </si>
  <si>
    <t xml:space="preserve">Mean   </t>
  </si>
  <si>
    <t>3rd Qu.</t>
  </si>
  <si>
    <t xml:space="preserve">Max.   </t>
  </si>
  <si>
    <t>Statistic</t>
  </si>
  <si>
    <t>(Other)</t>
  </si>
  <si>
    <t>Qty</t>
  </si>
  <si>
    <t>36 months</t>
  </si>
  <si>
    <t>60 months</t>
  </si>
  <si>
    <t>MORTGAGE</t>
  </si>
  <si>
    <t xml:space="preserve">NONE    </t>
  </si>
  <si>
    <t xml:space="preserve">OTHER   </t>
  </si>
  <si>
    <t xml:space="preserve">OWN     </t>
  </si>
  <si>
    <t xml:space="preserve">RENT    </t>
  </si>
  <si>
    <t>670-674</t>
  </si>
  <si>
    <t>675-679</t>
  </si>
  <si>
    <t>680-684</t>
  </si>
  <si>
    <t>695-699</t>
  </si>
  <si>
    <t>665-669</t>
  </si>
  <si>
    <t>690-694</t>
  </si>
  <si>
    <t>debt_consolidation</t>
  </si>
  <si>
    <t xml:space="preserve">credit_card       </t>
  </si>
  <si>
    <t xml:space="preserve">other             </t>
  </si>
  <si>
    <t xml:space="preserve">home_improvement  </t>
  </si>
  <si>
    <t xml:space="preserve">major_purchase    </t>
  </si>
  <si>
    <t xml:space="preserve">small_business    </t>
  </si>
  <si>
    <t xml:space="preserve">(Other)           </t>
  </si>
  <si>
    <t xml:space="preserve">CA     </t>
  </si>
  <si>
    <t xml:space="preserve">NY     </t>
  </si>
  <si>
    <t xml:space="preserve">TX     </t>
  </si>
  <si>
    <t xml:space="preserve">FL     </t>
  </si>
  <si>
    <t xml:space="preserve">IL     </t>
  </si>
  <si>
    <t xml:space="preserve">GA     </t>
  </si>
  <si>
    <t>10+ years</t>
  </si>
  <si>
    <t xml:space="preserve">&lt; 1 year </t>
  </si>
  <si>
    <t xml:space="preserve">2 years  </t>
  </si>
  <si>
    <t xml:space="preserve">3 years  </t>
  </si>
  <si>
    <t xml:space="preserve">5 years  </t>
  </si>
  <si>
    <t xml:space="preserve">4 years  </t>
  </si>
  <si>
    <t xml:space="preserve">(Other)  </t>
  </si>
  <si>
    <t>A</t>
  </si>
  <si>
    <t>B</t>
  </si>
  <si>
    <t>C</t>
  </si>
  <si>
    <t>Z</t>
  </si>
  <si>
    <t>710-714</t>
  </si>
  <si>
    <t>720-724</t>
  </si>
  <si>
    <t>725-729</t>
  </si>
  <si>
    <t>715-719</t>
  </si>
  <si>
    <t>730-734</t>
  </si>
  <si>
    <t>735-739</t>
  </si>
  <si>
    <t xml:space="preserve">NJ     </t>
  </si>
  <si>
    <t xml:space="preserve">PA     </t>
  </si>
  <si>
    <t>705-709</t>
  </si>
  <si>
    <t>700-704</t>
  </si>
  <si>
    <t>685-689</t>
  </si>
  <si>
    <t xml:space="preserve">1 year   </t>
  </si>
  <si>
    <t>Variance Between</t>
  </si>
  <si>
    <t>ALL to HiFICO</t>
  </si>
  <si>
    <t>Other</t>
  </si>
  <si>
    <t xml:space="preserve">Other           </t>
  </si>
  <si>
    <t xml:space="preserve">Other  </t>
  </si>
  <si>
    <t>ALL to LowFICO</t>
  </si>
  <si>
    <t>HiFICO to LowFICO</t>
  </si>
  <si>
    <t>&gt; summary(loansModSubsetHiFICOLowInt)</t>
  </si>
  <si>
    <t>&gt; summary(loansModSubsetLowFICOHiInt)</t>
  </si>
  <si>
    <t xml:space="preserve">                                   </t>
  </si>
  <si>
    <t xml:space="preserve">    EmpYrs  </t>
  </si>
  <si>
    <t>660-664</t>
  </si>
  <si>
    <t>750-754</t>
  </si>
  <si>
    <t>HiFICOLowINT to LowFICOHiINT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</si>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</sst>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0" fillId="0" borderId="0" xfId="0" applyAlignment="1"/>
    <xf numFmtId="0" fontId="0" fillId="2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13" workbookViewId="0">
      <selection activeCell="M2" sqref="M2"/>
    </sheetView>
  </sheetViews>
  <sheetFormatPr defaultRowHeight="15" x14ac:dyDescent="0.25"/>
  <cols>
    <col min="1" max="1" width="17.42578125" bestFit="1" customWidth="1"/>
    <col min="2" max="17" width="9.7109375" customWidth="1"/>
  </cols>
  <sheetData>
    <row r="1" spans="1:16" x14ac:dyDescent="0.25">
      <c r="A1" t="s">
        <v>87</v>
      </c>
      <c r="C1" t="s">
        <v>100</v>
      </c>
    </row>
    <row r="2" spans="1:16" s="5" customFormat="1" ht="60" x14ac:dyDescent="0.25">
      <c r="A2" s="5" t="str">
        <f>IF(+HiFICOLowInt!A2=LowFICOHiInt!A2,+HiFICOLowInt!A2,"Diff")</f>
        <v>Statistic</v>
      </c>
      <c r="B2" s="5" t="str">
        <f>IF(+HiFICOLowInt!B2=LowFICOHiInt!B2,+HiFICOLowInt!B2,"Diff")</f>
        <v>Amount.Requested</v>
      </c>
      <c r="C2" s="5" t="str">
        <f>IF(+HiFICOLowInt!C2=LowFICOHiInt!C2,+HiFICOLowInt!C2,"Diff")</f>
        <v>Amount.Funded.By.Investors</v>
      </c>
      <c r="D2" s="5" t="str">
        <f>IF(+HiFICOLowInt!D2=LowFICOHiInt!D2,+HiFICOLowInt!D2,"Diff")</f>
        <v>Monthly.Income</v>
      </c>
      <c r="E2" s="5" t="str">
        <f>IF(+HiFICOLowInt!E2=LowFICOHiInt!E2,+HiFICOLowInt!E2,"Diff")</f>
        <v>Open.CREDIT.Lines</v>
      </c>
      <c r="F2" s="5" t="str">
        <f>IF(+HiFICOLowInt!F2=LowFICOHiInt!F2,+HiFICOLowInt!F2,"Diff")</f>
        <v>Revolving.CREDIT.Balance</v>
      </c>
      <c r="G2" s="5" t="str">
        <f>IF(+HiFICOLowInt!G2=LowFICOHiInt!G2,+HiFICOLowInt!G2,"Diff")</f>
        <v>Inquiries.in.the.Last.6.Months</v>
      </c>
      <c r="H2" s="5" t="str">
        <f>IF(+HiFICOLowInt!H2=LowFICOHiInt!H2,+HiFICOLowInt!H2,"Diff")</f>
        <v>IntRatePrim</v>
      </c>
      <c r="I2" s="5" t="str">
        <f>IF(+HiFICOLowInt!I2=LowFICOHiInt!I2,+HiFICOLowInt!I2,"Diff")</f>
        <v>DebtToIncPrim</v>
      </c>
      <c r="J2" s="5" t="str">
        <f>IF(+HiFICOLowInt!J2=LowFICOHiInt!J2,+HiFICOLowInt!J2,"Diff")</f>
        <v>LoanPurposeRank</v>
      </c>
      <c r="K2" s="5" t="str">
        <f>IF(+HiFICOLowInt!K2=LowFICOHiInt!K2,+HiFICOLowInt!K2,"Diff")</f>
        <v>AvgIntFICO</v>
      </c>
      <c r="L2" s="5" t="str">
        <f>IF(+HiFICOLowInt!L2=LowFICOHiInt!L2,+HiFICOLowInt!L2,"Diff")</f>
        <v>HomeOwner</v>
      </c>
      <c r="M2" s="5" t="str">
        <f>IF(+HiFICOLowInt!M2=LowFICOHiInt!M2,+HiFICOLowInt!M2,"Diff")</f>
        <v>LoanLength</v>
      </c>
      <c r="N2" s="5" t="str">
        <f>IF(+HiFICOLowInt!N2=LowFICOHiInt!N2,+HiFICOLowInt!N2,"Diff")</f>
        <v>FICOBeg</v>
      </c>
      <c r="O2" s="5" t="str">
        <f>IF(+HiFICOLowInt!O2=LowFICOHiInt!O2,+HiFICOLowInt!O2,"Diff")</f>
        <v>FICOEnd</v>
      </c>
      <c r="P2" s="5" t="str">
        <f>IF(+HiFICOLowInt!P2=LowFICOHiInt!P2,+HiFICOLowInt!P2,"Diff")</f>
        <v>MoInc</v>
      </c>
    </row>
    <row r="3" spans="1:16" x14ac:dyDescent="0.25">
      <c r="A3" s="5" t="str">
        <f>IF(+HiFICOLowInt!A3=LowFICOHiInt!A3,+HiFICOLowInt!A3,"Diff")</f>
        <v xml:space="preserve">Min.   </v>
      </c>
      <c r="B3">
        <f>+HiFICOLowInt!B3-LowFICOHiInt!B3</f>
        <v>0</v>
      </c>
      <c r="C3">
        <f>+HiFICOLowInt!C3-LowFICOHiInt!C3</f>
        <v>0</v>
      </c>
      <c r="D3">
        <f>+HiFICOLowInt!D3-LowFICOHiInt!D3</f>
        <v>-588.5</v>
      </c>
      <c r="E3">
        <f>+HiFICOLowInt!E3-LowFICOHiInt!E3</f>
        <v>-2</v>
      </c>
      <c r="F3">
        <f>+HiFICOLowInt!F3-LowFICOHiInt!F3</f>
        <v>0</v>
      </c>
      <c r="G3">
        <f>+HiFICOLowInt!G3-LowFICOHiInt!G3</f>
        <v>0</v>
      </c>
      <c r="H3">
        <f>+HiFICOLowInt!H3-LowFICOHiInt!H3</f>
        <v>-8</v>
      </c>
      <c r="I3">
        <f>+HiFICOLowInt!I3-LowFICOHiInt!I3</f>
        <v>0</v>
      </c>
      <c r="J3">
        <f>+HiFICOLowInt!J3-LowFICOHiInt!J3</f>
        <v>0</v>
      </c>
      <c r="K3">
        <f>+HiFICOLowInt!K3-LowFICOHiInt!K3</f>
        <v>-6</v>
      </c>
      <c r="L3">
        <f>+HiFICOLowInt!L3-LowFICOHiInt!L3</f>
        <v>0</v>
      </c>
      <c r="M3">
        <f>+HiFICOLowInt!M3-LowFICOHiInt!M3</f>
        <v>0</v>
      </c>
      <c r="N3">
        <f>+HiFICOLowInt!N3-LowFICOHiInt!N3</f>
        <v>70</v>
      </c>
      <c r="O3">
        <f>+HiFICOLowInt!O3-LowFICOHiInt!O3</f>
        <v>70</v>
      </c>
      <c r="P3">
        <f>+HiFICOLowInt!P3-LowFICOHiInt!P3</f>
        <v>78.200000000000045</v>
      </c>
    </row>
    <row r="4" spans="1:16" x14ac:dyDescent="0.25">
      <c r="A4" s="5" t="str">
        <f>IF(+HiFICOLowInt!A4=LowFICOHiInt!A4,+HiFICOLowInt!A4,"Diff")</f>
        <v>1st Qu.</v>
      </c>
      <c r="B4">
        <f>+HiFICOLowInt!B4-LowFICOHiInt!B4</f>
        <v>0</v>
      </c>
      <c r="C4">
        <f>+HiFICOLowInt!C4-LowFICOHiInt!C4</f>
        <v>-815.42000000000007</v>
      </c>
      <c r="D4">
        <f>+HiFICOLowInt!D4-LowFICOHiInt!D4</f>
        <v>75.300000000000182</v>
      </c>
      <c r="E4">
        <f>+HiFICOLowInt!E4-LowFICOHiInt!E4</f>
        <v>-1</v>
      </c>
      <c r="F4">
        <f>+HiFICOLowInt!F4-LowFICOHiInt!F4</f>
        <v>-2775</v>
      </c>
      <c r="G4">
        <f>+HiFICOLowInt!G4-LowFICOHiInt!G4</f>
        <v>0</v>
      </c>
      <c r="H4">
        <f>+HiFICOLowInt!H4-LowFICOHiInt!H4</f>
        <v>-7</v>
      </c>
      <c r="I4">
        <f>+HiFICOLowInt!I4-LowFICOHiInt!I4</f>
        <v>-4</v>
      </c>
      <c r="J4">
        <f>+HiFICOLowInt!J4-LowFICOHiInt!J4</f>
        <v>0</v>
      </c>
      <c r="K4">
        <f>+HiFICOLowInt!K4-LowFICOHiInt!K4</f>
        <v>-6</v>
      </c>
      <c r="L4">
        <f>+HiFICOLowInt!L4-LowFICOHiInt!L4</f>
        <v>0</v>
      </c>
      <c r="M4">
        <f>+HiFICOLowInt!M4-LowFICOHiInt!M4</f>
        <v>0</v>
      </c>
      <c r="N4">
        <f>+HiFICOLowInt!N4-LowFICOHiInt!N4</f>
        <v>50</v>
      </c>
      <c r="O4">
        <f>+HiFICOLowInt!O4-LowFICOHiInt!O4</f>
        <v>50</v>
      </c>
      <c r="P4">
        <f>+HiFICOLowInt!P4-LowFICOHiInt!P4</f>
        <v>116.60000000000036</v>
      </c>
    </row>
    <row r="5" spans="1:16" x14ac:dyDescent="0.25">
      <c r="A5" s="5" t="str">
        <f>IF(+HiFICOLowInt!A5=LowFICOHiInt!A5,+HiFICOLowInt!A5,"Diff")</f>
        <v xml:space="preserve">Median </v>
      </c>
      <c r="B5">
        <f>+HiFICOLowInt!B5-LowFICOHiInt!B5</f>
        <v>0</v>
      </c>
      <c r="C5">
        <f>+HiFICOLowInt!C5-LowFICOHiInt!C5</f>
        <v>-625</v>
      </c>
      <c r="D5">
        <f>+HiFICOLowInt!D5-LowFICOHiInt!D5</f>
        <v>167</v>
      </c>
      <c r="E5">
        <f>+HiFICOLowInt!E5-LowFICOHiInt!E5</f>
        <v>-1</v>
      </c>
      <c r="F5">
        <f>+HiFICOLowInt!F5-LowFICOHiInt!F5</f>
        <v>-1925</v>
      </c>
      <c r="G5">
        <f>+HiFICOLowInt!G5-LowFICOHiInt!G5</f>
        <v>-1</v>
      </c>
      <c r="H5">
        <f>+HiFICOLowInt!H5-LowFICOHiInt!H5</f>
        <v>-7</v>
      </c>
      <c r="I5">
        <f>+HiFICOLowInt!I5-LowFICOHiInt!I5</f>
        <v>-3</v>
      </c>
      <c r="J5">
        <f>+HiFICOLowInt!J5-LowFICOHiInt!J5</f>
        <v>0</v>
      </c>
      <c r="K5">
        <f>+HiFICOLowInt!K5-LowFICOHiInt!K5</f>
        <v>-6</v>
      </c>
      <c r="L5">
        <f>+HiFICOLowInt!L5-LowFICOHiInt!L5</f>
        <v>1</v>
      </c>
      <c r="M5">
        <f>+HiFICOLowInt!M5-LowFICOHiInt!M5</f>
        <v>0</v>
      </c>
      <c r="N5">
        <f>+HiFICOLowInt!N5-LowFICOHiInt!N5</f>
        <v>60</v>
      </c>
      <c r="O5">
        <f>+HiFICOLowInt!O5-LowFICOHiInt!O5</f>
        <v>60</v>
      </c>
      <c r="P5">
        <f>+HiFICOLowInt!P5-LowFICOHiInt!P5</f>
        <v>166.69999999999982</v>
      </c>
    </row>
    <row r="6" spans="1:16" x14ac:dyDescent="0.25">
      <c r="A6" s="5" t="str">
        <f>IF(+HiFICOLowInt!A6=LowFICOHiInt!A6,+HiFICOLowInt!A6,"Diff")</f>
        <v xml:space="preserve">Mean   </v>
      </c>
      <c r="B6">
        <f>+HiFICOLowInt!B6-LowFICOHiInt!B6</f>
        <v>0</v>
      </c>
      <c r="C6">
        <f>+HiFICOLowInt!C6-LowFICOHiInt!C6</f>
        <v>-1580.2199999999993</v>
      </c>
      <c r="D6">
        <f>+HiFICOLowInt!D6-LowFICOHiInt!D6</f>
        <v>549.60000000000036</v>
      </c>
      <c r="E6">
        <f>+HiFICOLowInt!E6-LowFICOHiInt!E6</f>
        <v>-0.82099999999999973</v>
      </c>
      <c r="F6">
        <f>+HiFICOLowInt!F6-LowFICOHiInt!F6</f>
        <v>312</v>
      </c>
      <c r="G6">
        <f>+HiFICOLowInt!G6-LowFICOHiInt!G6</f>
        <v>-0.36370000000000002</v>
      </c>
      <c r="H6">
        <f>+HiFICOLowInt!H6-LowFICOHiInt!H6</f>
        <v>-7.8369999999999997</v>
      </c>
      <c r="I6">
        <f>+HiFICOLowInt!I6-LowFICOHiInt!I6</f>
        <v>-3.1999999999999993</v>
      </c>
      <c r="J6">
        <f>+HiFICOLowInt!J6-LowFICOHiInt!J6</f>
        <v>0.31200000000000006</v>
      </c>
      <c r="K6">
        <f>+HiFICOLowInt!K6-LowFICOHiInt!K6</f>
        <v>-6.0950000000000006</v>
      </c>
      <c r="L6">
        <f>+HiFICOLowInt!L6-LowFICOHiInt!L6</f>
        <v>0.12119999999999997</v>
      </c>
      <c r="M6">
        <f>+HiFICOLowInt!M6-LowFICOHiInt!M6</f>
        <v>-3.480000000000004</v>
      </c>
      <c r="N6">
        <f>+HiFICOLowInt!N6-LowFICOHiInt!N6</f>
        <v>65.200000000000045</v>
      </c>
      <c r="O6">
        <f>+HiFICOLowInt!O6-LowFICOHiInt!O6</f>
        <v>65.200000000000045</v>
      </c>
      <c r="P6">
        <f>+HiFICOLowInt!P6-LowFICOHiInt!P6</f>
        <v>442.30000000000018</v>
      </c>
    </row>
    <row r="7" spans="1:16" x14ac:dyDescent="0.25">
      <c r="A7" s="5" t="str">
        <f>IF(+HiFICOLowInt!A7=LowFICOHiInt!A7,+HiFICOLowInt!A7,"Diff")</f>
        <v>3rd Qu.</v>
      </c>
      <c r="B7">
        <f>+HiFICOLowInt!B7-LowFICOHiInt!B7</f>
        <v>0</v>
      </c>
      <c r="C7">
        <f>+HiFICOLowInt!C7-LowFICOHiInt!C7</f>
        <v>-2950</v>
      </c>
      <c r="D7">
        <f>+HiFICOLowInt!D7-LowFICOHiInt!D7</f>
        <v>581.30000000000018</v>
      </c>
      <c r="E7">
        <f>+HiFICOLowInt!E7-LowFICOHiInt!E7</f>
        <v>-1</v>
      </c>
      <c r="F7">
        <f>+HiFICOLowInt!F7-LowFICOHiInt!F7</f>
        <v>-260</v>
      </c>
      <c r="G7">
        <f>+HiFICOLowInt!G7-LowFICOHiInt!G7</f>
        <v>-1</v>
      </c>
      <c r="H7">
        <f>+HiFICOLowInt!H7-LowFICOHiInt!H7</f>
        <v>-8</v>
      </c>
      <c r="I7">
        <f>+HiFICOLowInt!I7-LowFICOHiInt!I7</f>
        <v>-2</v>
      </c>
      <c r="J7">
        <f>+HiFICOLowInt!J7-LowFICOHiInt!J7</f>
        <v>0</v>
      </c>
      <c r="K7">
        <f>+HiFICOLowInt!K7-LowFICOHiInt!K7</f>
        <v>-5</v>
      </c>
      <c r="L7">
        <f>+HiFICOLowInt!L7-LowFICOHiInt!L7</f>
        <v>0</v>
      </c>
      <c r="M7">
        <f>+HiFICOLowInt!M7-LowFICOHiInt!M7</f>
        <v>-24</v>
      </c>
      <c r="N7">
        <f>+HiFICOLowInt!N7-LowFICOHiInt!N7</f>
        <v>70</v>
      </c>
      <c r="O7">
        <f>+HiFICOLowInt!O7-LowFICOHiInt!O7</f>
        <v>70</v>
      </c>
      <c r="P7">
        <f>+HiFICOLowInt!P7-LowFICOHiInt!P7</f>
        <v>540.80000000000018</v>
      </c>
    </row>
    <row r="8" spans="1:16" x14ac:dyDescent="0.25">
      <c r="A8" s="5" t="str">
        <f>IF(+HiFICOLowInt!A8=LowFICOHiInt!A8,+HiFICOLowInt!A8,"Diff")</f>
        <v xml:space="preserve">Max.   </v>
      </c>
      <c r="B8">
        <f>+HiFICOLowInt!B8-LowFICOHiInt!B8</f>
        <v>0</v>
      </c>
      <c r="C8">
        <f>+HiFICOLowInt!C8-LowFICOHiInt!C8</f>
        <v>0</v>
      </c>
      <c r="D8">
        <f>+HiFICOLowInt!D8-LowFICOHiInt!D8</f>
        <v>63166.7</v>
      </c>
      <c r="E8">
        <f>+HiFICOLowInt!E8-LowFICOHiInt!E8</f>
        <v>-5</v>
      </c>
      <c r="F8">
        <f>+HiFICOLowInt!F8-LowFICOHiInt!F8</f>
        <v>24914</v>
      </c>
      <c r="G8">
        <f>+HiFICOLowInt!G8-LowFICOHiInt!G8</f>
        <v>-2</v>
      </c>
      <c r="H8">
        <f>+HiFICOLowInt!H8-LowFICOHiInt!H8</f>
        <v>-12</v>
      </c>
      <c r="I8">
        <f>+HiFICOLowInt!I8-LowFICOHiInt!I8</f>
        <v>-1</v>
      </c>
      <c r="J8">
        <f>+HiFICOLowInt!J8-LowFICOHiInt!J8</f>
        <v>0</v>
      </c>
      <c r="K8">
        <f>+HiFICOLowInt!K8-LowFICOHiInt!K8</f>
        <v>-6</v>
      </c>
      <c r="L8">
        <f>+HiFICOLowInt!L8-LowFICOHiInt!L8</f>
        <v>0</v>
      </c>
      <c r="M8">
        <f>+HiFICOLowInt!M8-LowFICOHiInt!M8</f>
        <v>0</v>
      </c>
      <c r="N8">
        <f>+HiFICOLowInt!N8-LowFICOHiInt!N8</f>
        <v>125</v>
      </c>
      <c r="O8">
        <f>+HiFICOLowInt!O8-LowFICOHiInt!O8</f>
        <v>125</v>
      </c>
      <c r="P8">
        <f>+HiFICOLowInt!P8-LowFICOHiInt!P8</f>
        <v>25416.699999999997</v>
      </c>
    </row>
    <row r="11" spans="1:16" s="5" customFormat="1" ht="30" x14ac:dyDescent="0.25">
      <c r="A11" s="5" t="str">
        <f>IF(+HiFICOLowInt!A11=LowFICOHiInt!A11,+HiFICOLowInt!A11,"Diff")</f>
        <v>Interest.Rate</v>
      </c>
      <c r="B11" s="5" t="str">
        <f>IF(+HiFICOLowInt!B11=LowFICOHiInt!B11,+HiFICOLowInt!B11,"Diff")</f>
        <v>Qty</v>
      </c>
      <c r="C11" s="5" t="str">
        <f>IF(+HiFICOLowInt!C11=LowFICOHiInt!C11,+HiFICOLowInt!C11,"Diff")</f>
        <v>Loan.Purpose</v>
      </c>
      <c r="D11" s="5" t="str">
        <f>IF(+HiFICOLowInt!D11=LowFICOHiInt!D11,+HiFICOLowInt!D11,"Diff")</f>
        <v>Qty</v>
      </c>
      <c r="E11" s="5" t="str">
        <f>IF(+HiFICOLowInt!E11=LowFICOHiInt!E11,+HiFICOLowInt!E11,"Diff")</f>
        <v>State</v>
      </c>
      <c r="F11" s="5" t="str">
        <f>IF(+HiFICOLowInt!F11=LowFICOHiInt!F11,+HiFICOLowInt!F11,"Diff")</f>
        <v>Qty</v>
      </c>
      <c r="G11" s="5" t="str">
        <f>IF(+HiFICOLowInt!G11=LowFICOHiInt!G11,+HiFICOLowInt!G11,"Diff")</f>
        <v>FICO.Range</v>
      </c>
      <c r="H11" s="5" t="str">
        <f>IF(+HiFICOLowInt!H11=LowFICOHiInt!H11,+HiFICOLowInt!H11,"Diff")</f>
        <v>Qty</v>
      </c>
      <c r="I11" s="5" t="str">
        <f>IF(+HiFICOLowInt!I11=LowFICOHiInt!I11,+HiFICOLowInt!I11,"Diff")</f>
        <v xml:space="preserve">    EmpYrs  </v>
      </c>
      <c r="J11" s="5" t="str">
        <f>IF(+HiFICOLowInt!J11=LowFICOHiInt!J11,+HiFICOLowInt!J11,"Diff")</f>
        <v>Qty</v>
      </c>
    </row>
    <row r="12" spans="1:16" x14ac:dyDescent="0.25">
      <c r="A12" s="5" t="str">
        <f>IF(+HiFICOLowInt!A12=LowFICOHiInt!A12,+HiFICOLowInt!A12,"Diff")</f>
        <v>Diff</v>
      </c>
      <c r="B12">
        <f>+HiFICOLowInt!B12-LowFICOHiInt!B12</f>
        <v>19</v>
      </c>
      <c r="C12" s="5" t="str">
        <f>IF(+HiFICOLowInt!C12=LowFICOHiInt!C12,+HiFICOLowInt!C12,"Diff")</f>
        <v>debt_consolidation</v>
      </c>
      <c r="D12">
        <f>+HiFICOLowInt!D12-LowFICOHiInt!D12</f>
        <v>-257</v>
      </c>
      <c r="E12" s="5" t="str">
        <f>IF(+HiFICOLowInt!E12=LowFICOHiInt!E12,+HiFICOLowInt!E12,"Diff")</f>
        <v xml:space="preserve">CA     </v>
      </c>
      <c r="F12">
        <f>+HiFICOLowInt!F12-LowFICOHiInt!F12</f>
        <v>-61</v>
      </c>
      <c r="G12" s="5" t="str">
        <f>IF(+HiFICOLowInt!G12=LowFICOHiInt!G12,+HiFICOLowInt!G12,"Diff")</f>
        <v>Diff</v>
      </c>
      <c r="H12">
        <f>+HiFICOLowInt!H12-LowFICOHiInt!H12</f>
        <v>-73</v>
      </c>
      <c r="I12" s="5">
        <f>IF(+HiFICOLowInt!I12=LowFICOHiInt!I12,+HiFICOLowInt!I12,"Diff")</f>
        <v>11</v>
      </c>
      <c r="J12">
        <f>+HiFICOLowInt!J12-LowFICOHiInt!J12</f>
        <v>-72</v>
      </c>
    </row>
    <row r="13" spans="1:16" x14ac:dyDescent="0.25">
      <c r="A13" s="5" t="str">
        <f>IF(+HiFICOLowInt!A13=LowFICOHiInt!A13,+HiFICOLowInt!A13,"Diff")</f>
        <v>Diff</v>
      </c>
      <c r="B13">
        <f>+HiFICOLowInt!B13-LowFICOHiInt!B13</f>
        <v>-13</v>
      </c>
      <c r="C13" s="5" t="str">
        <f>IF(+HiFICOLowInt!C13=LowFICOHiInt!C13,+HiFICOLowInt!C13,"Diff")</f>
        <v xml:space="preserve">credit_card       </v>
      </c>
      <c r="D13">
        <f>+HiFICOLowInt!D13-LowFICOHiInt!D13</f>
        <v>-83</v>
      </c>
      <c r="E13" s="5" t="str">
        <f>IF(+HiFICOLowInt!E13=LowFICOHiInt!E13,+HiFICOLowInt!E13,"Diff")</f>
        <v xml:space="preserve">NY     </v>
      </c>
      <c r="F13">
        <f>+HiFICOLowInt!F13-LowFICOHiInt!F13</f>
        <v>-24</v>
      </c>
      <c r="G13" s="5" t="str">
        <f>IF(+HiFICOLowInt!G13=LowFICOHiInt!G13,+HiFICOLowInt!G13,"Diff")</f>
        <v>Diff</v>
      </c>
      <c r="H13">
        <f>+HiFICOLowInt!H13-LowFICOHiInt!H13</f>
        <v>-67</v>
      </c>
      <c r="I13" s="5">
        <f>IF(+HiFICOLowInt!I13=LowFICOHiInt!I13,+HiFICOLowInt!I13,"Diff")</f>
        <v>0</v>
      </c>
      <c r="J13">
        <f>+HiFICOLowInt!J13-LowFICOHiInt!J13</f>
        <v>-34</v>
      </c>
    </row>
    <row r="14" spans="1:16" x14ac:dyDescent="0.25">
      <c r="A14" s="5" t="str">
        <f>IF(+HiFICOLowInt!A14=LowFICOHiInt!A14,+HiFICOLowInt!A14,"Diff")</f>
        <v>Diff</v>
      </c>
      <c r="B14">
        <f>+HiFICOLowInt!B14-LowFICOHiInt!B14</f>
        <v>-11</v>
      </c>
      <c r="C14" s="5" t="str">
        <f>IF(+HiFICOLowInt!C14=LowFICOHiInt!C14,+HiFICOLowInt!C14,"Diff")</f>
        <v xml:space="preserve">home_improvement  </v>
      </c>
      <c r="D14">
        <f>+HiFICOLowInt!D14-LowFICOHiInt!D15</f>
        <v>3</v>
      </c>
      <c r="E14" s="5" t="str">
        <f>IF(+HiFICOLowInt!E14=LowFICOHiInt!E14,+HiFICOLowInt!E14,"Diff")</f>
        <v xml:space="preserve">FL     </v>
      </c>
      <c r="F14">
        <f>+HiFICOLowInt!F14-LowFICOHiInt!F14</f>
        <v>-15</v>
      </c>
      <c r="G14" s="5" t="str">
        <f>IF(+HiFICOLowInt!G14=LowFICOHiInt!G14,+HiFICOLowInt!G14,"Diff")</f>
        <v>Diff</v>
      </c>
      <c r="H14">
        <f>+HiFICOLowInt!H14-LowFICOHiInt!H14</f>
        <v>-62</v>
      </c>
      <c r="I14" s="5">
        <f>IF(+HiFICOLowInt!I14=LowFICOHiInt!I14,+HiFICOLowInt!I14,"Diff")</f>
        <v>2</v>
      </c>
      <c r="J14">
        <f>+HiFICOLowInt!J14-LowFICOHiInt!J14</f>
        <v>-13</v>
      </c>
    </row>
    <row r="15" spans="1:16" x14ac:dyDescent="0.25">
      <c r="A15" s="5" t="str">
        <f>IF(+HiFICOLowInt!A15=LowFICOHiInt!A15,+HiFICOLowInt!A15,"Diff")</f>
        <v>Diff</v>
      </c>
      <c r="B15">
        <f>+HiFICOLowInt!B15-LowFICOHiInt!B15</f>
        <v>-7</v>
      </c>
      <c r="C15" s="5" t="str">
        <f>IF(+HiFICOLowInt!C15=LowFICOHiInt!C15,+HiFICOLowInt!C15,"Diff")</f>
        <v xml:space="preserve">other             </v>
      </c>
      <c r="D15">
        <f>+HiFICOLowInt!D15-LowFICOHiInt!D14</f>
        <v>27</v>
      </c>
      <c r="E15" s="5" t="str">
        <f>IF(+HiFICOLowInt!E15=LowFICOHiInt!E15,+HiFICOLowInt!E15,"Diff")</f>
        <v xml:space="preserve">TX     </v>
      </c>
      <c r="F15">
        <f>+HiFICOLowInt!F15-LowFICOHiInt!F15</f>
        <v>-17</v>
      </c>
      <c r="G15" s="5" t="str">
        <f>IF(+HiFICOLowInt!G15=LowFICOHiInt!G15,+HiFICOLowInt!G15,"Diff")</f>
        <v>Diff</v>
      </c>
      <c r="H15">
        <f>+HiFICOLowInt!H15-LowFICOHiInt!H15</f>
        <v>-58</v>
      </c>
      <c r="I15" s="5">
        <f>IF(+HiFICOLowInt!I15=LowFICOHiInt!I15,+HiFICOLowInt!I15,"Diff")</f>
        <v>3</v>
      </c>
      <c r="J15">
        <f>+HiFICOLowInt!J15-LowFICOHiInt!J15</f>
        <v>-1</v>
      </c>
    </row>
    <row r="16" spans="1:16" x14ac:dyDescent="0.25">
      <c r="A16" s="5" t="str">
        <f>IF(+HiFICOLowInt!A16=LowFICOHiInt!A16,+HiFICOLowInt!A16,"Diff")</f>
        <v>Diff</v>
      </c>
      <c r="B16">
        <f>+HiFICOLowInt!B16-LowFICOHiInt!B16</f>
        <v>-14</v>
      </c>
      <c r="C16" s="5" t="str">
        <f>IF(+HiFICOLowInt!C16=LowFICOHiInt!C16,+HiFICOLowInt!C16,"Diff")</f>
        <v xml:space="preserve">major_purchase    </v>
      </c>
      <c r="D16">
        <f>+HiFICOLowInt!D16-LowFICOHiInt!D17</f>
        <v>26</v>
      </c>
      <c r="E16" s="5" t="str">
        <f>IF(+HiFICOLowInt!E16=LowFICOHiInt!E16,+HiFICOLowInt!E16,"Diff")</f>
        <v xml:space="preserve">IL     </v>
      </c>
      <c r="F16">
        <f>+HiFICOLowInt!F16-LowFICOHiInt!F16</f>
        <v>0</v>
      </c>
      <c r="G16" s="5" t="str">
        <f>IF(+HiFICOLowInt!G16=LowFICOHiInt!G16,+HiFICOLowInt!G16,"Diff")</f>
        <v>Diff</v>
      </c>
      <c r="H16">
        <f>+HiFICOLowInt!H16-LowFICOHiInt!H16</f>
        <v>-59</v>
      </c>
      <c r="I16" s="5">
        <f>IF(+HiFICOLowInt!I16=LowFICOHiInt!I16,+HiFICOLowInt!I16,"Diff")</f>
        <v>5</v>
      </c>
      <c r="J16">
        <f>+HiFICOLowInt!J16-LowFICOHiInt!J16</f>
        <v>-28</v>
      </c>
    </row>
    <row r="17" spans="1:12" x14ac:dyDescent="0.25">
      <c r="A17" s="5" t="str">
        <f>IF(+HiFICOLowInt!A17=LowFICOHiInt!A17,+HiFICOLowInt!A17,"Diff")</f>
        <v>Diff</v>
      </c>
      <c r="B17">
        <f>+HiFICOLowInt!B17-LowFICOHiInt!B17</f>
        <v>-12</v>
      </c>
      <c r="C17" s="5" t="str">
        <f>IF(+HiFICOLowInt!C17=LowFICOHiInt!C17,+HiFICOLowInt!C17,"Diff")</f>
        <v xml:space="preserve">small_business    </v>
      </c>
      <c r="D17">
        <f>+HiFICOLowInt!D17-LowFICOHiInt!D16</f>
        <v>14</v>
      </c>
      <c r="E17" s="5" t="str">
        <f>IF(+HiFICOLowInt!E17=LowFICOHiInt!E17,+HiFICOLowInt!E17,"Diff")</f>
        <v>Diff</v>
      </c>
      <c r="F17">
        <f>+HiFICOLowInt!F17-LowFICOHiInt!F17</f>
        <v>-2</v>
      </c>
      <c r="G17" s="5" t="str">
        <f>IF(+HiFICOLowInt!G17=LowFICOHiInt!G17,+HiFICOLowInt!G17,"Diff")</f>
        <v>Diff</v>
      </c>
      <c r="H17">
        <f>+HiFICOLowInt!H17-LowFICOHiInt!H17</f>
        <v>-42</v>
      </c>
      <c r="I17" s="5" t="str">
        <f>IF(+HiFICOLowInt!I17=LowFICOHiInt!I17,+HiFICOLowInt!I17,"Diff")</f>
        <v>Diff</v>
      </c>
      <c r="J17">
        <f>+HiFICOLowInt!J17-LowFICOHiInt!J17</f>
        <v>-18</v>
      </c>
    </row>
    <row r="18" spans="1:12" x14ac:dyDescent="0.25">
      <c r="A18" s="5" t="str">
        <f>IF(+HiFICOLowInt!A18=LowFICOHiInt!A18,+HiFICOLowInt!A18,"Diff")</f>
        <v>(Other)</v>
      </c>
      <c r="B18">
        <f>+HiFICOLowInt!B18-LowFICOHiInt!B18</f>
        <v>-220</v>
      </c>
      <c r="C18" s="5" t="str">
        <f>IF(+HiFICOLowInt!C18=LowFICOHiInt!C18,+HiFICOLowInt!C18,"Diff")</f>
        <v xml:space="preserve">(Other)           </v>
      </c>
      <c r="D18">
        <f>+HiFICOLowInt!D18-LowFICOHiInt!D18</f>
        <v>12</v>
      </c>
      <c r="E18" s="5" t="str">
        <f>IF(+HiFICOLowInt!E18=LowFICOHiInt!E18,+HiFICOLowInt!E18,"Diff")</f>
        <v>(Other)</v>
      </c>
      <c r="F18">
        <f>+HiFICOLowInt!F18-LowFICOHiInt!F18</f>
        <v>-139</v>
      </c>
      <c r="G18" s="5" t="str">
        <f>IF(+HiFICOLowInt!G18=LowFICOHiInt!G18,+HiFICOLowInt!G18,"Diff")</f>
        <v>(Other)</v>
      </c>
      <c r="H18">
        <f>+HiFICOLowInt!H18-LowFICOHiInt!H18</f>
        <v>103</v>
      </c>
      <c r="I18" s="5" t="str">
        <f>IF(+HiFICOLowInt!I18=LowFICOHiInt!I18,+HiFICOLowInt!I18,"Diff")</f>
        <v>(Other)</v>
      </c>
      <c r="J18">
        <f>+HiFICOLowInt!J18-LowFICOHiInt!J18</f>
        <v>-92</v>
      </c>
    </row>
    <row r="20" spans="1:12" s="5" customFormat="1" ht="45" x14ac:dyDescent="0.25">
      <c r="A20" s="5" t="str">
        <f>IF(+HiFICOLowInt!A20=LowFICOHiInt!A20,+HiFICOLowInt!A20,"Diff")</f>
        <v>Loan.Length</v>
      </c>
      <c r="B20" s="5" t="str">
        <f>IF(+HiFICOLowInt!B20=LowFICOHiInt!B20,+HiFICOLowInt!B20,"Diff")</f>
        <v>Qty</v>
      </c>
      <c r="C20" s="5" t="str">
        <f>IF(+HiFICOLowInt!C20=LowFICOHiInt!C20,+HiFICOLowInt!C20,"Diff")</f>
        <v>Debt.To.Income.Ratio</v>
      </c>
      <c r="D20" s="5" t="str">
        <f>IF(+HiFICOLowInt!D20=LowFICOHiInt!D20,+HiFICOLowInt!D20,"Diff")</f>
        <v>Qty</v>
      </c>
      <c r="E20" s="5" t="str">
        <f>IF(+HiFICOLowInt!E20=LowFICOHiInt!E20,+HiFICOLowInt!E20,"Diff")</f>
        <v>Home.Ownership</v>
      </c>
      <c r="F20" s="5" t="str">
        <f>IF(+HiFICOLowInt!F20=LowFICOHiInt!F20,+HiFICOLowInt!F20,"Diff")</f>
        <v>Qty</v>
      </c>
      <c r="G20" s="5" t="str">
        <f>IF(+HiFICOLowInt!G20=LowFICOHiInt!G20,+HiFICOLowInt!G20,"Diff")</f>
        <v>Employment.Length</v>
      </c>
      <c r="H20" s="5" t="str">
        <f>IF(+HiFICOLowInt!H20=LowFICOHiInt!H20,+HiFICOLowInt!H20,"Diff")</f>
        <v>Qty</v>
      </c>
      <c r="I20" s="5" t="str">
        <f>IF(+HiFICOLowInt!I20=LowFICOHiInt!I20,+HiFICOLowInt!I20,"Diff")</f>
        <v>InquiresRank</v>
      </c>
      <c r="J20" s="5" t="str">
        <f>IF(+HiFICOLowInt!J20=LowFICOHiInt!J20,+HiFICOLowInt!J20,"Diff")</f>
        <v>Qty</v>
      </c>
    </row>
    <row r="21" spans="1:12" x14ac:dyDescent="0.25">
      <c r="A21" s="5" t="str">
        <f>IF(+HiFICOLowInt!A21=LowFICOHiInt!A21,+HiFICOLowInt!A21,"Diff")</f>
        <v>36 months</v>
      </c>
      <c r="B21">
        <f>+HiFICOLowInt!B21-LowFICOHiInt!B21</f>
        <v>-62</v>
      </c>
      <c r="C21" s="5" t="str">
        <f>IF(+HiFICOLowInt!C21=LowFICOHiInt!C21,+HiFICOLowInt!C21,"Diff")</f>
        <v>Diff</v>
      </c>
      <c r="D21">
        <f>+HiFICOLowInt!D21-LowFICOHiInt!D21</f>
        <v>0</v>
      </c>
      <c r="E21" s="5" t="str">
        <f>IF(+HiFICOLowInt!E21=LowFICOHiInt!E21,+HiFICOLowInt!E21,"Diff")</f>
        <v>MORTGAGE</v>
      </c>
      <c r="F21">
        <f>+HiFICOLowInt!F21-LowFICOHiInt!F21</f>
        <v>5</v>
      </c>
      <c r="G21" s="5" t="str">
        <f>IF(+HiFICOLowInt!G21=LowFICOHiInt!G21,+HiFICOLowInt!G21,"Diff")</f>
        <v>10+ years</v>
      </c>
      <c r="H21">
        <f>+HiFICOLowInt!H21-LowFICOHiInt!H21</f>
        <v>-72</v>
      </c>
      <c r="I21" s="5" t="str">
        <f>IF(+HiFICOLowInt!I21=LowFICOHiInt!I21,+HiFICOLowInt!I21,"Diff")</f>
        <v>A</v>
      </c>
      <c r="J21">
        <f>+HiFICOLowInt!J21-LowFICOHiInt!J21</f>
        <v>38</v>
      </c>
    </row>
    <row r="22" spans="1:12" x14ac:dyDescent="0.25">
      <c r="A22" s="5" t="str">
        <f>IF(+HiFICOLowInt!A22=LowFICOHiInt!A22,+HiFICOLowInt!A22,"Diff")</f>
        <v>60 months</v>
      </c>
      <c r="B22">
        <f>+HiFICOLowInt!B22-LowFICOHiInt!B22</f>
        <v>-196</v>
      </c>
      <c r="C22" s="5" t="str">
        <f>IF(+HiFICOLowInt!C22=LowFICOHiInt!C22,+HiFICOLowInt!C22,"Diff")</f>
        <v>Diff</v>
      </c>
      <c r="D22">
        <f>+HiFICOLowInt!D22-LowFICOHiInt!D22</f>
        <v>0</v>
      </c>
      <c r="E22" s="5" t="str">
        <f>IF(+HiFICOLowInt!E22=LowFICOHiInt!E22,+HiFICOLowInt!E22,"Diff")</f>
        <v xml:space="preserve">NONE    </v>
      </c>
      <c r="F22">
        <f>+HiFICOLowInt!F22-LowFICOHiInt!F22</f>
        <v>1</v>
      </c>
      <c r="G22" s="5" t="str">
        <f>IF(+HiFICOLowInt!G22=LowFICOHiInt!G22,+HiFICOLowInt!G22,"Diff")</f>
        <v>Diff</v>
      </c>
      <c r="H22">
        <f>+HiFICOLowInt!H22-LowFICOHiInt!H22</f>
        <v>-22</v>
      </c>
      <c r="I22" s="5" t="str">
        <f>IF(+HiFICOLowInt!I22=LowFICOHiInt!I22,+HiFICOLowInt!I22,"Diff")</f>
        <v>B</v>
      </c>
      <c r="J22">
        <f>+HiFICOLowInt!J22-LowFICOHiInt!J22</f>
        <v>-138</v>
      </c>
    </row>
    <row r="23" spans="1:12" x14ac:dyDescent="0.25">
      <c r="A23" s="5"/>
      <c r="C23" s="5" t="str">
        <f>IF(+HiFICOLowInt!C23=LowFICOHiInt!C23,+HiFICOLowInt!C23,"Diff")</f>
        <v>Diff</v>
      </c>
      <c r="D23">
        <f>+HiFICOLowInt!D23-LowFICOHiInt!D23</f>
        <v>-1</v>
      </c>
      <c r="E23" s="5" t="str">
        <f>IF(+HiFICOLowInt!E23=LowFICOHiInt!E23,+HiFICOLowInt!E23,"Diff")</f>
        <v xml:space="preserve">OTHER   </v>
      </c>
      <c r="F23">
        <f>+HiFICOLowInt!F23-LowFICOHiInt!F23</f>
        <v>-5</v>
      </c>
      <c r="G23" s="5" t="str">
        <f>IF(+HiFICOLowInt!G23=LowFICOHiInt!G23,+HiFICOLowInt!G23,"Diff")</f>
        <v xml:space="preserve">2 years  </v>
      </c>
      <c r="H23">
        <f>+HiFICOLowInt!H23-LowFICOHiInt!H23</f>
        <v>-13</v>
      </c>
      <c r="I23" s="5" t="str">
        <f>IF(+HiFICOLowInt!I23=LowFICOHiInt!I23,+HiFICOLowInt!I23,"Diff")</f>
        <v>C</v>
      </c>
      <c r="J23">
        <f>+HiFICOLowInt!J23-LowFICOHiInt!J23</f>
        <v>-83</v>
      </c>
    </row>
    <row r="24" spans="1:12" x14ac:dyDescent="0.25">
      <c r="A24" s="5"/>
      <c r="C24" s="5" t="str">
        <f>IF(+HiFICOLowInt!C24=LowFICOHiInt!C24,+HiFICOLowInt!C24,"Diff")</f>
        <v>Diff</v>
      </c>
      <c r="D24">
        <f>+HiFICOLowInt!D24-LowFICOHiInt!D24</f>
        <v>-1</v>
      </c>
      <c r="E24" s="5" t="str">
        <f>IF(+HiFICOLowInt!E24=LowFICOHiInt!E24,+HiFICOLowInt!E24,"Diff")</f>
        <v xml:space="preserve">OWN     </v>
      </c>
      <c r="F24">
        <f>+HiFICOLowInt!F24-LowFICOHiInt!F24</f>
        <v>-27</v>
      </c>
      <c r="G24" s="5" t="str">
        <f>IF(+HiFICOLowInt!G24=LowFICOHiInt!G24,+HiFICOLowInt!G24,"Diff")</f>
        <v>Diff</v>
      </c>
      <c r="H24">
        <f>+HiFICOLowInt!H24-LowFICOHiInt!H26</f>
        <v>-13</v>
      </c>
      <c r="I24" s="5" t="str">
        <f>IF(+HiFICOLowInt!I24=LowFICOHiInt!I24,+HiFICOLowInt!I24,"Diff")</f>
        <v>Z</v>
      </c>
      <c r="J24">
        <f>+HiFICOLowInt!J24-LowFICOHiInt!J24</f>
        <v>-75</v>
      </c>
    </row>
    <row r="25" spans="1:12" x14ac:dyDescent="0.25">
      <c r="A25" s="5"/>
      <c r="C25" s="5" t="str">
        <f>IF(+HiFICOLowInt!C25=LowFICOHiInt!C25,+HiFICOLowInt!C25,"Diff")</f>
        <v>Diff</v>
      </c>
      <c r="D25">
        <f>+HiFICOLowInt!D25-LowFICOHiInt!D25</f>
        <v>-1</v>
      </c>
      <c r="E25" s="5" t="str">
        <f>IF(+HiFICOLowInt!E25=LowFICOHiInt!E25,+HiFICOLowInt!E25,"Diff")</f>
        <v xml:space="preserve">RENT    </v>
      </c>
      <c r="F25">
        <f>+HiFICOLowInt!F25-LowFICOHiInt!F25</f>
        <v>-232</v>
      </c>
      <c r="G25" s="5" t="str">
        <f>IF(+HiFICOLowInt!G25=LowFICOHiInt!G25,+HiFICOLowInt!G25,"Diff")</f>
        <v>Diff</v>
      </c>
      <c r="H25">
        <f>+HiFICOLowInt!H25-LowFICOHiInt!H25</f>
        <v>-28</v>
      </c>
      <c r="I25" s="5"/>
    </row>
    <row r="26" spans="1:12" x14ac:dyDescent="0.25">
      <c r="A26" s="5"/>
      <c r="C26" s="5" t="str">
        <f>IF(+HiFICOLowInt!C26=LowFICOHiInt!C26,+HiFICOLowInt!C26,"Diff")</f>
        <v>Diff</v>
      </c>
      <c r="D26">
        <f>+HiFICOLowInt!D26-LowFICOHiInt!D26</f>
        <v>-1</v>
      </c>
      <c r="E26" s="5"/>
      <c r="G26" s="5" t="str">
        <f>IF(+HiFICOLowInt!G26=LowFICOHiInt!G26,+HiFICOLowInt!G26,"Diff")</f>
        <v>Diff</v>
      </c>
      <c r="H26">
        <f>+HiFICOLowInt!H26-LowFICOHiInt!H24</f>
        <v>-18</v>
      </c>
      <c r="I26" s="5"/>
    </row>
    <row r="27" spans="1:12" x14ac:dyDescent="0.25">
      <c r="A27" s="5"/>
      <c r="C27" s="5" t="str">
        <f>IF(+HiFICOLowInt!C27=LowFICOHiInt!C27,+HiFICOLowInt!C27,"Diff")</f>
        <v>(Other)</v>
      </c>
      <c r="D27">
        <f>+HiFICOLowInt!D27-LowFICOHiInt!D27</f>
        <v>-254</v>
      </c>
      <c r="E27" s="5"/>
      <c r="G27" s="5" t="str">
        <f>IF(+HiFICOLowInt!G27=LowFICOHiInt!G27,+HiFICOLowInt!G27,"Diff")</f>
        <v xml:space="preserve">(Other)  </v>
      </c>
      <c r="H27">
        <f>+HiFICOLowInt!H27-LowFICOHiInt!H27</f>
        <v>-92</v>
      </c>
      <c r="I27" s="5"/>
    </row>
    <row r="28" spans="1:12" s="7" customFormat="1" x14ac:dyDescent="0.25">
      <c r="A28" s="7" t="str">
        <f>IF(+HiFICOLowInt!A28=LowFICOHiInt!A28,+HiFICOLowInt!A28,"Diff")</f>
        <v>Loan.Length</v>
      </c>
      <c r="B28" s="7" t="str">
        <f>IF(+HiFICOLowInt!B28=LowFICOHiInt!B28,+HiFICOLowInt!B28,"Diff")</f>
        <v>Qty</v>
      </c>
      <c r="C28" s="7" t="str">
        <f>IF(+HiFICOLowInt!C28=LowFICOHiInt!C28,+HiFICOLowInt!C28,"Diff")</f>
        <v>Loan.Purpose</v>
      </c>
      <c r="D28" s="7" t="str">
        <f>IF(+HiFICOLowInt!D28=LowFICOHiInt!D28,+HiFICOLowInt!D28,"Diff")</f>
        <v>%</v>
      </c>
      <c r="E28" s="7" t="str">
        <f>IF(+HiFICOLowInt!E28=LowFICOHiInt!E28,+HiFICOLowInt!E28,"Diff")</f>
        <v>Home.Ownership</v>
      </c>
      <c r="F28" s="7" t="str">
        <f>IF(+HiFICOLowInt!F28=LowFICOHiInt!F28,+HiFICOLowInt!F28,"Diff")</f>
        <v>%</v>
      </c>
      <c r="I28" s="7" t="str">
        <f>IF(+HiFICOLowInt!I28=LowFICOHiInt!I28,+HiFICOLowInt!I28,"Diff")</f>
        <v>InquiresRank</v>
      </c>
      <c r="J28" s="7" t="str">
        <f>IF(+HiFICOLowInt!J28=LowFICOHiInt!J28,+HiFICOLowInt!J28,"Diff")</f>
        <v>%</v>
      </c>
      <c r="K28" s="7" t="str">
        <f>IF(+HiFICOLowInt!K28=LowFICOHiInt!K28,+HiFICOLowInt!K28,"Diff")</f>
        <v xml:space="preserve">    EmpYrs  </v>
      </c>
      <c r="L28" s="7" t="str">
        <f>IF(+HiFICOLowInt!L28=LowFICOHiInt!L28,+HiFICOLowInt!L28,"Diff")</f>
        <v>Qty</v>
      </c>
    </row>
    <row r="29" spans="1:12" s="7" customFormat="1" x14ac:dyDescent="0.25">
      <c r="A29" s="7" t="str">
        <f>IF(+HiFICOLowInt!A29=LowFICOHiInt!A29,+HiFICOLowInt!A29,"Diff")</f>
        <v>36 months</v>
      </c>
      <c r="B29" s="8">
        <f>+HiFICOLowInt!B29-LowFICOHiInt!B29</f>
        <v>0.14492205356157684</v>
      </c>
      <c r="C29" s="7" t="str">
        <f>IF(+HiFICOLowInt!C29=LowFICOHiInt!C29,+HiFICOLowInt!C29,"Diff")</f>
        <v>debt_consolidation</v>
      </c>
      <c r="D29" s="8">
        <f>+HiFICOLowInt!D29-LowFICOHiInt!D29</f>
        <v>-0.12652700934726752</v>
      </c>
      <c r="E29" s="7" t="str">
        <f>IF(+HiFICOLowInt!E29=LowFICOHiInt!E29,+HiFICOLowInt!E29,"Diff")</f>
        <v>MORTGAGE</v>
      </c>
      <c r="F29" s="8">
        <f>+HiFICOLowInt!F29-LowFICOHiInt!F29</f>
        <v>0.12730883813306848</v>
      </c>
      <c r="I29" s="7" t="str">
        <f>IF(+HiFICOLowInt!I29=LowFICOHiInt!I29,+HiFICOLowInt!I29,"Diff")</f>
        <v>A</v>
      </c>
      <c r="J29" s="8">
        <f>+HiFICOLowInt!J29-LowFICOHiInt!J29</f>
        <v>0.16563421131444966</v>
      </c>
      <c r="K29" s="7">
        <f>IF(+HiFICOLowInt!K29=LowFICOHiInt!K29,+HiFICOLowInt!K29,"Diff")</f>
        <v>11</v>
      </c>
      <c r="L29" s="7">
        <f>+HiFICOLowInt!L29-LowFICOHiInt!L29</f>
        <v>-5.0440566825870059E-3</v>
      </c>
    </row>
    <row r="30" spans="1:12" s="7" customFormat="1" x14ac:dyDescent="0.25">
      <c r="A30" s="7" t="str">
        <f>IF(+HiFICOLowInt!A30=LowFICOHiInt!A30,+HiFICOLowInt!A30,"Diff")</f>
        <v>60 months</v>
      </c>
      <c r="B30" s="7">
        <f>+HiFICOLowInt!B30-LowFICOHiInt!B30</f>
        <v>-0.14492205356157689</v>
      </c>
      <c r="C30" s="7" t="str">
        <f>IF(+HiFICOLowInt!C30=LowFICOHiInt!C30,+HiFICOLowInt!C30,"Diff")</f>
        <v xml:space="preserve">credit_card       </v>
      </c>
      <c r="D30" s="7">
        <f>+HiFICOLowInt!D30-LowFICOHiInt!D30</f>
        <v>-3.93278794470453E-2</v>
      </c>
      <c r="E30" s="7" t="str">
        <f>IF(+HiFICOLowInt!E30=LowFICOHiInt!E30,+HiFICOLowInt!E30,"Diff")</f>
        <v xml:space="preserve">NONE    </v>
      </c>
      <c r="F30" s="7">
        <f>+HiFICOLowInt!F30-LowFICOHiInt!F30</f>
        <v>1.1695906432748538E-3</v>
      </c>
      <c r="I30" s="7" t="str">
        <f>IF(+HiFICOLowInt!I30=LowFICOHiInt!I30,+HiFICOLowInt!I30,"Diff")</f>
        <v>B</v>
      </c>
      <c r="J30" s="7">
        <f>+HiFICOLowInt!J30-LowFICOHiInt!J30</f>
        <v>-6.8410018757585789E-2</v>
      </c>
      <c r="K30" s="7">
        <f>IF(+HiFICOLowInt!K30=LowFICOHiInt!K30,+HiFICOLowInt!K30,"Diff")</f>
        <v>0</v>
      </c>
      <c r="L30" s="7">
        <f>+HiFICOLowInt!L30-LowFICOHiInt!L30</f>
        <v>-8.5875065021043112E-3</v>
      </c>
    </row>
    <row r="31" spans="1:12" s="7" customFormat="1" x14ac:dyDescent="0.25">
      <c r="C31" s="7" t="str">
        <f>IF(+HiFICOLowInt!C31=LowFICOHiInt!C31,+HiFICOLowInt!C31,"Diff")</f>
        <v xml:space="preserve">home_improvement  </v>
      </c>
      <c r="D31" s="7">
        <f>+HiFICOLowInt!D31-LowFICOHiInt!D31</f>
        <v>6.7883545341340779E-2</v>
      </c>
      <c r="E31" s="7" t="str">
        <f>IF(+HiFICOLowInt!E31=LowFICOHiInt!E31,+HiFICOLowInt!E31,"Diff")</f>
        <v xml:space="preserve">OTHER   </v>
      </c>
      <c r="F31" s="7">
        <f>+HiFICOLowInt!F31-LowFICOHiInt!F31</f>
        <v>-4.4923629829290209E-3</v>
      </c>
      <c r="I31" s="7" t="str">
        <f>IF(+HiFICOLowInt!I31=LowFICOHiInt!I31,+HiFICOLowInt!I31,"Diff")</f>
        <v>C</v>
      </c>
      <c r="J31" s="7">
        <f>+HiFICOLowInt!J31-LowFICOHiInt!J31</f>
        <v>-4.746142084771679E-2</v>
      </c>
      <c r="K31" s="7">
        <f>IF(+HiFICOLowInt!K31=LowFICOHiInt!K31,+HiFICOLowInt!K31,"Diff")</f>
        <v>2</v>
      </c>
      <c r="L31" s="7">
        <f>+HiFICOLowInt!L31-LowFICOHiInt!L31</f>
        <v>1.1364890212953768E-2</v>
      </c>
    </row>
    <row r="32" spans="1:12" s="7" customFormat="1" x14ac:dyDescent="0.25">
      <c r="C32" s="7" t="str">
        <f>IF(+HiFICOLowInt!C32=LowFICOHiInt!C32,+HiFICOLowInt!C32,"Diff")</f>
        <v xml:space="preserve">other             </v>
      </c>
      <c r="D32" s="7">
        <f>+HiFICOLowInt!D32-LowFICOHiInt!D32</f>
        <v>8.2281174634700471E-4</v>
      </c>
      <c r="E32" s="7" t="str">
        <f>IF(+HiFICOLowInt!E32=LowFICOHiInt!E32,+HiFICOLowInt!E32,"Diff")</f>
        <v xml:space="preserve">OWN     </v>
      </c>
      <c r="F32" s="7">
        <f>+HiFICOLowInt!F32-LowFICOHiInt!F32</f>
        <v>-6.0938509796503865E-3</v>
      </c>
      <c r="I32" s="7" t="str">
        <f>IF(+HiFICOLowInt!I32=LowFICOHiInt!I32,+HiFICOLowInt!I32,"Diff")</f>
        <v>Z</v>
      </c>
      <c r="J32" s="7">
        <f>+HiFICOLowInt!J32-LowFICOHiInt!J32</f>
        <v>-4.9762771709147086E-2</v>
      </c>
      <c r="K32" s="7">
        <f>IF(+HiFICOLowInt!K32=LowFICOHiInt!K32,+HiFICOLowInt!K32,"Diff")</f>
        <v>3</v>
      </c>
      <c r="L32" s="7">
        <f>+HiFICOLowInt!L32-LowFICOHiInt!L32</f>
        <v>2.4315505745495819E-2</v>
      </c>
    </row>
    <row r="33" spans="3:12" s="7" customFormat="1" x14ac:dyDescent="0.25">
      <c r="C33" s="7" t="str">
        <f>IF(+HiFICOLowInt!C33=LowFICOHiInt!C33,+HiFICOLowInt!C33,"Diff")</f>
        <v xml:space="preserve">major_purchase    </v>
      </c>
      <c r="D33" s="7">
        <f>+HiFICOLowInt!D33-LowFICOHiInt!D33</f>
        <v>4.8697214734950582E-2</v>
      </c>
      <c r="E33" s="7" t="str">
        <f>IF(+HiFICOLowInt!E33=LowFICOHiInt!E33,+HiFICOLowInt!E33,"Diff")</f>
        <v xml:space="preserve">RENT    </v>
      </c>
      <c r="F33" s="7">
        <f>+HiFICOLowInt!F33-LowFICOHiInt!F33</f>
        <v>-0.11789221481376394</v>
      </c>
      <c r="K33" s="7">
        <f>IF(+HiFICOLowInt!K33=LowFICOHiInt!K33,+HiFICOLowInt!K33,"Diff")</f>
        <v>5</v>
      </c>
      <c r="L33" s="7">
        <f>+HiFICOLowInt!L33-LowFICOHiInt!L33</f>
        <v>-7.2634416229252347E-3</v>
      </c>
    </row>
    <row r="34" spans="3:12" s="7" customFormat="1" x14ac:dyDescent="0.25">
      <c r="C34" s="7" t="str">
        <f>IF(+HiFICOLowInt!C34=LowFICOHiInt!C34,+HiFICOLowInt!C34,"Diff")</f>
        <v xml:space="preserve">small_business    </v>
      </c>
      <c r="D34" s="7">
        <f>+HiFICOLowInt!D34-LowFICOHiInt!D34</f>
        <v>1.1913431377185105E-2</v>
      </c>
      <c r="K34" s="7" t="str">
        <f>IF(+HiFICOLowInt!K34=LowFICOHiInt!K34,+HiFICOLowInt!K34,"Diff")</f>
        <v>Diff</v>
      </c>
      <c r="L34" s="7">
        <f>+HiFICOLowInt!L34-LowFICOHiInt!L34</f>
        <v>1.7212843429328106E-3</v>
      </c>
    </row>
    <row r="35" spans="3:12" s="7" customFormat="1" x14ac:dyDescent="0.25">
      <c r="C35" s="7" t="str">
        <f>IF(+HiFICOLowInt!C35=LowFICOHiInt!C35,+HiFICOLowInt!C35,"Diff")</f>
        <v xml:space="preserve">(Other)           </v>
      </c>
      <c r="D35" s="7">
        <f>+HiFICOLowInt!D35-LowFICOHiInt!D35</f>
        <v>3.6537885594489367E-2</v>
      </c>
      <c r="K35" s="7" t="str">
        <f>IF(+HiFICOLowInt!K35=LowFICOHiInt!K35,+HiFICOLowInt!K35,"Diff")</f>
        <v>(Other)</v>
      </c>
      <c r="L35" s="7">
        <f>+HiFICOLowInt!L35-LowFICOHiInt!L35</f>
        <v>-1.6506675493765832E-2</v>
      </c>
    </row>
    <row r="36" spans="3:12" s="7" customFormat="1" x14ac:dyDescent="0.25"/>
    <row r="37" spans="3:12" s="7" customFormat="1" x14ac:dyDescent="0.25"/>
    <row r="38" spans="3:12" s="7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4" workbookViewId="0">
      <selection activeCell="A28" sqref="A28:B30"/>
    </sheetView>
  </sheetViews>
  <sheetFormatPr defaultRowHeight="15" x14ac:dyDescent="0.25"/>
  <sheetData>
    <row r="1" spans="1:17" x14ac:dyDescent="0.25">
      <c r="A1" s="1" t="s">
        <v>94</v>
      </c>
    </row>
    <row r="2" spans="1:17" s="5" customFormat="1" ht="60" x14ac:dyDescent="0.25">
      <c r="A2" s="5" t="s">
        <v>35</v>
      </c>
      <c r="B2" s="5" t="s">
        <v>3</v>
      </c>
      <c r="C2" s="5" t="s">
        <v>4</v>
      </c>
      <c r="D2" s="5" t="s">
        <v>11</v>
      </c>
      <c r="E2" s="5" t="s">
        <v>13</v>
      </c>
      <c r="F2" s="5" t="s">
        <v>14</v>
      </c>
      <c r="G2" s="5" t="s">
        <v>15</v>
      </c>
      <c r="H2" s="5" t="s">
        <v>17</v>
      </c>
      <c r="I2" s="5" t="s">
        <v>18</v>
      </c>
      <c r="J2" s="5" t="s">
        <v>19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</row>
    <row r="3" spans="1:17" x14ac:dyDescent="0.25">
      <c r="A3" s="2" t="s">
        <v>29</v>
      </c>
      <c r="B3">
        <v>1000</v>
      </c>
      <c r="C3">
        <v>0</v>
      </c>
      <c r="D3">
        <v>0</v>
      </c>
      <c r="E3" s="2">
        <v>0</v>
      </c>
      <c r="F3">
        <v>0</v>
      </c>
      <c r="G3">
        <v>0</v>
      </c>
      <c r="H3">
        <v>5</v>
      </c>
      <c r="I3">
        <v>0</v>
      </c>
      <c r="J3" s="2">
        <v>0</v>
      </c>
      <c r="K3">
        <v>6</v>
      </c>
      <c r="L3">
        <v>0</v>
      </c>
      <c r="M3">
        <v>36</v>
      </c>
      <c r="N3">
        <v>710</v>
      </c>
      <c r="O3" s="2">
        <v>714</v>
      </c>
      <c r="P3">
        <v>666.7</v>
      </c>
      <c r="Q3">
        <v>-1</v>
      </c>
    </row>
    <row r="4" spans="1:17" x14ac:dyDescent="0.25">
      <c r="A4" s="2" t="s">
        <v>30</v>
      </c>
      <c r="B4">
        <v>7000</v>
      </c>
      <c r="C4">
        <v>5912</v>
      </c>
      <c r="D4">
        <v>3542</v>
      </c>
      <c r="E4" s="2">
        <v>6</v>
      </c>
      <c r="F4">
        <v>4022</v>
      </c>
      <c r="G4">
        <v>0</v>
      </c>
      <c r="H4">
        <v>7</v>
      </c>
      <c r="I4">
        <v>7</v>
      </c>
      <c r="J4" s="2">
        <v>1</v>
      </c>
      <c r="K4">
        <v>8</v>
      </c>
      <c r="L4">
        <v>0</v>
      </c>
      <c r="M4">
        <v>36</v>
      </c>
      <c r="N4">
        <v>720</v>
      </c>
      <c r="O4" s="2">
        <v>724</v>
      </c>
      <c r="P4">
        <v>3583.3</v>
      </c>
      <c r="Q4">
        <v>2</v>
      </c>
    </row>
    <row r="5" spans="1:17" x14ac:dyDescent="0.25">
      <c r="A5" s="2" t="s">
        <v>31</v>
      </c>
      <c r="B5">
        <v>11625</v>
      </c>
      <c r="C5">
        <v>10000</v>
      </c>
      <c r="D5">
        <v>5167</v>
      </c>
      <c r="E5" s="2">
        <v>9</v>
      </c>
      <c r="F5">
        <v>9469</v>
      </c>
      <c r="G5">
        <v>0</v>
      </c>
      <c r="H5">
        <v>8</v>
      </c>
      <c r="I5">
        <v>13</v>
      </c>
      <c r="J5" s="2">
        <v>1</v>
      </c>
      <c r="K5">
        <v>9</v>
      </c>
      <c r="L5">
        <v>1</v>
      </c>
      <c r="M5">
        <v>36</v>
      </c>
      <c r="N5">
        <v>735</v>
      </c>
      <c r="O5" s="2">
        <v>739</v>
      </c>
      <c r="P5">
        <v>5166.7</v>
      </c>
      <c r="Q5">
        <v>5</v>
      </c>
    </row>
    <row r="6" spans="1:17" x14ac:dyDescent="0.25">
      <c r="A6" s="2" t="s">
        <v>32</v>
      </c>
      <c r="B6">
        <v>11710</v>
      </c>
      <c r="C6">
        <v>11245</v>
      </c>
      <c r="D6">
        <v>6072</v>
      </c>
      <c r="E6" s="2">
        <v>9.6189999999999998</v>
      </c>
      <c r="F6">
        <v>15404</v>
      </c>
      <c r="G6">
        <v>0.73329999999999995</v>
      </c>
      <c r="H6">
        <v>8.2729999999999997</v>
      </c>
      <c r="I6">
        <v>13</v>
      </c>
      <c r="J6" s="2">
        <v>1.7310000000000001</v>
      </c>
      <c r="K6">
        <v>9.1150000000000002</v>
      </c>
      <c r="L6">
        <v>0.60819999999999996</v>
      </c>
      <c r="M6">
        <v>39.229999999999997</v>
      </c>
      <c r="N6">
        <v>743.5</v>
      </c>
      <c r="O6" s="2">
        <v>747.5</v>
      </c>
      <c r="P6">
        <v>5964.7</v>
      </c>
      <c r="Q6">
        <v>5.4059999999999997</v>
      </c>
    </row>
    <row r="7" spans="1:17" x14ac:dyDescent="0.25">
      <c r="A7" s="2" t="s">
        <v>33</v>
      </c>
      <c r="B7">
        <v>18000</v>
      </c>
      <c r="C7">
        <v>15000</v>
      </c>
      <c r="D7">
        <v>7248</v>
      </c>
      <c r="E7" s="2">
        <v>12</v>
      </c>
      <c r="F7">
        <v>18573</v>
      </c>
      <c r="G7">
        <v>1</v>
      </c>
      <c r="H7">
        <v>10</v>
      </c>
      <c r="I7">
        <v>19</v>
      </c>
      <c r="J7" s="2">
        <v>2</v>
      </c>
      <c r="K7">
        <v>11</v>
      </c>
      <c r="L7">
        <v>1</v>
      </c>
      <c r="M7">
        <v>36</v>
      </c>
      <c r="N7">
        <v>760</v>
      </c>
      <c r="O7" s="2">
        <v>764</v>
      </c>
      <c r="P7">
        <v>7207.5</v>
      </c>
      <c r="Q7">
        <v>11</v>
      </c>
    </row>
    <row r="8" spans="1:17" x14ac:dyDescent="0.25">
      <c r="A8" s="2" t="s">
        <v>34</v>
      </c>
      <c r="B8">
        <v>35000</v>
      </c>
      <c r="C8">
        <v>35000</v>
      </c>
      <c r="D8">
        <v>102750</v>
      </c>
      <c r="E8" s="2">
        <v>31</v>
      </c>
      <c r="F8">
        <v>270800</v>
      </c>
      <c r="G8">
        <v>7</v>
      </c>
      <c r="H8">
        <v>12</v>
      </c>
      <c r="I8">
        <v>33</v>
      </c>
      <c r="J8" s="2">
        <v>5</v>
      </c>
      <c r="K8">
        <v>12</v>
      </c>
      <c r="L8">
        <v>1</v>
      </c>
      <c r="M8">
        <v>60</v>
      </c>
      <c r="N8">
        <v>830</v>
      </c>
      <c r="O8" s="2">
        <v>834</v>
      </c>
      <c r="P8">
        <v>65000</v>
      </c>
      <c r="Q8">
        <v>11</v>
      </c>
    </row>
    <row r="9" spans="1:17" x14ac:dyDescent="0.25">
      <c r="A9" s="2"/>
      <c r="E9" s="2"/>
      <c r="J9" s="2"/>
    </row>
    <row r="11" spans="1:17" s="5" customFormat="1" ht="30" x14ac:dyDescent="0.25">
      <c r="A11" s="5" t="s">
        <v>5</v>
      </c>
      <c r="B11" s="5" t="s">
        <v>37</v>
      </c>
      <c r="C11" s="5" t="s">
        <v>7</v>
      </c>
      <c r="D11" s="5" t="s">
        <v>37</v>
      </c>
      <c r="E11" s="5" t="s">
        <v>9</v>
      </c>
      <c r="F11" s="5" t="s">
        <v>37</v>
      </c>
      <c r="G11" s="5" t="s">
        <v>12</v>
      </c>
      <c r="H11" s="5" t="s">
        <v>37</v>
      </c>
      <c r="I11" s="5" t="s">
        <v>97</v>
      </c>
      <c r="J11" s="5" t="s">
        <v>37</v>
      </c>
    </row>
    <row r="12" spans="1:17" x14ac:dyDescent="0.25">
      <c r="A12" s="3">
        <v>7.9000000000000001E-2</v>
      </c>
      <c r="B12">
        <v>108</v>
      </c>
      <c r="C12" s="2" t="s">
        <v>51</v>
      </c>
      <c r="D12">
        <v>385</v>
      </c>
      <c r="E12" t="s">
        <v>58</v>
      </c>
      <c r="F12">
        <v>133</v>
      </c>
      <c r="G12" t="s">
        <v>76</v>
      </c>
      <c r="H12">
        <v>85</v>
      </c>
      <c r="I12">
        <v>11</v>
      </c>
      <c r="J12">
        <v>220</v>
      </c>
    </row>
    <row r="13" spans="1:17" x14ac:dyDescent="0.25">
      <c r="A13" s="3">
        <v>6.0299999999999999E-2</v>
      </c>
      <c r="B13">
        <v>57</v>
      </c>
      <c r="C13" s="2" t="s">
        <v>52</v>
      </c>
      <c r="D13">
        <v>130</v>
      </c>
      <c r="E13" t="s">
        <v>59</v>
      </c>
      <c r="F13">
        <v>89</v>
      </c>
      <c r="G13" t="s">
        <v>79</v>
      </c>
      <c r="H13">
        <v>81</v>
      </c>
      <c r="I13">
        <v>0</v>
      </c>
      <c r="J13">
        <v>81</v>
      </c>
    </row>
    <row r="14" spans="1:17" x14ac:dyDescent="0.25">
      <c r="A14" s="3">
        <v>8.8999999999999996E-2</v>
      </c>
      <c r="B14">
        <v>50</v>
      </c>
      <c r="C14" s="2" t="s">
        <v>54</v>
      </c>
      <c r="D14">
        <v>88</v>
      </c>
      <c r="E14" t="s">
        <v>61</v>
      </c>
      <c r="F14">
        <v>62</v>
      </c>
      <c r="G14" t="s">
        <v>78</v>
      </c>
      <c r="H14">
        <v>76</v>
      </c>
      <c r="I14">
        <v>2</v>
      </c>
      <c r="J14">
        <v>85</v>
      </c>
    </row>
    <row r="15" spans="1:17" x14ac:dyDescent="0.25">
      <c r="A15" s="3">
        <v>6.6199999999999995E-2</v>
      </c>
      <c r="B15">
        <v>49</v>
      </c>
      <c r="C15" s="2" t="s">
        <v>53</v>
      </c>
      <c r="D15">
        <v>66</v>
      </c>
      <c r="E15" t="s">
        <v>60</v>
      </c>
      <c r="F15">
        <v>60</v>
      </c>
      <c r="G15" t="s">
        <v>77</v>
      </c>
      <c r="H15">
        <v>73</v>
      </c>
      <c r="I15">
        <v>3</v>
      </c>
      <c r="J15">
        <v>93</v>
      </c>
    </row>
    <row r="16" spans="1:17" x14ac:dyDescent="0.25">
      <c r="A16" s="3">
        <v>7.6200000000000004E-2</v>
      </c>
      <c r="B16">
        <v>34</v>
      </c>
      <c r="C16" s="2" t="s">
        <v>55</v>
      </c>
      <c r="D16">
        <v>57</v>
      </c>
      <c r="E16" t="s">
        <v>62</v>
      </c>
      <c r="F16">
        <v>40</v>
      </c>
      <c r="G16" t="s">
        <v>75</v>
      </c>
      <c r="H16">
        <v>64</v>
      </c>
      <c r="I16">
        <v>5</v>
      </c>
      <c r="J16">
        <v>66</v>
      </c>
    </row>
    <row r="17" spans="1:12" x14ac:dyDescent="0.25">
      <c r="A17" s="3">
        <v>0.1212</v>
      </c>
      <c r="B17">
        <v>30</v>
      </c>
      <c r="C17" s="2" t="s">
        <v>56</v>
      </c>
      <c r="D17">
        <v>34</v>
      </c>
      <c r="E17" t="s">
        <v>63</v>
      </c>
      <c r="F17">
        <v>41</v>
      </c>
      <c r="G17" t="s">
        <v>99</v>
      </c>
      <c r="H17">
        <v>57</v>
      </c>
      <c r="I17">
        <v>1</v>
      </c>
      <c r="J17">
        <v>66</v>
      </c>
    </row>
    <row r="18" spans="1:12" x14ac:dyDescent="0.25">
      <c r="A18" t="s">
        <v>36</v>
      </c>
      <c r="B18">
        <v>527</v>
      </c>
      <c r="C18" s="2" t="s">
        <v>57</v>
      </c>
      <c r="D18">
        <v>95</v>
      </c>
      <c r="E18" t="s">
        <v>36</v>
      </c>
      <c r="F18">
        <v>430</v>
      </c>
      <c r="G18" t="s">
        <v>36</v>
      </c>
      <c r="H18">
        <v>419</v>
      </c>
      <c r="I18" t="s">
        <v>36</v>
      </c>
      <c r="J18">
        <v>244</v>
      </c>
    </row>
    <row r="19" spans="1:12" x14ac:dyDescent="0.25">
      <c r="E19" t="s">
        <v>101</v>
      </c>
      <c r="F19">
        <f>SUM(F12:F18)</f>
        <v>855</v>
      </c>
      <c r="G19" s="6">
        <f>+F19/ALLloansMod!$F$19</f>
        <v>0.34200000000000003</v>
      </c>
    </row>
    <row r="20" spans="1:12" s="5" customFormat="1" ht="45" x14ac:dyDescent="0.25">
      <c r="A20" s="5" t="s">
        <v>6</v>
      </c>
      <c r="B20" s="5" t="s">
        <v>37</v>
      </c>
      <c r="C20" s="5" t="s">
        <v>8</v>
      </c>
      <c r="D20" s="5" t="s">
        <v>37</v>
      </c>
      <c r="E20" s="5" t="s">
        <v>10</v>
      </c>
      <c r="F20" s="5" t="s">
        <v>37</v>
      </c>
      <c r="G20" s="5" t="s">
        <v>16</v>
      </c>
      <c r="H20" s="5" t="s">
        <v>37</v>
      </c>
      <c r="I20" s="5" t="s">
        <v>21</v>
      </c>
      <c r="J20" s="5" t="s">
        <v>37</v>
      </c>
    </row>
    <row r="21" spans="1:12" x14ac:dyDescent="0.25">
      <c r="A21" t="s">
        <v>38</v>
      </c>
      <c r="B21">
        <v>740</v>
      </c>
      <c r="C21" s="3">
        <v>0.14660000000000001</v>
      </c>
      <c r="D21">
        <v>5</v>
      </c>
      <c r="E21" t="s">
        <v>40</v>
      </c>
      <c r="F21">
        <v>453</v>
      </c>
      <c r="G21" t="s">
        <v>64</v>
      </c>
      <c r="H21">
        <v>220</v>
      </c>
      <c r="I21" t="s">
        <v>71</v>
      </c>
      <c r="J21">
        <v>485</v>
      </c>
    </row>
    <row r="22" spans="1:12" x14ac:dyDescent="0.25">
      <c r="A22" t="s">
        <v>39</v>
      </c>
      <c r="B22">
        <v>115</v>
      </c>
      <c r="C22" s="3">
        <v>0.13420000000000001</v>
      </c>
      <c r="D22">
        <v>4</v>
      </c>
      <c r="E22" t="s">
        <v>41</v>
      </c>
      <c r="F22">
        <v>1</v>
      </c>
      <c r="G22" t="s">
        <v>67</v>
      </c>
      <c r="H22">
        <v>93</v>
      </c>
      <c r="I22" t="s">
        <v>72</v>
      </c>
      <c r="J22">
        <v>205</v>
      </c>
    </row>
    <row r="23" spans="1:12" x14ac:dyDescent="0.25">
      <c r="C23" s="4">
        <v>0</v>
      </c>
      <c r="D23">
        <v>3</v>
      </c>
      <c r="E23" t="s">
        <v>42</v>
      </c>
      <c r="F23">
        <v>0</v>
      </c>
      <c r="G23" t="s">
        <v>66</v>
      </c>
      <c r="H23">
        <v>85</v>
      </c>
      <c r="I23" t="s">
        <v>73</v>
      </c>
      <c r="J23">
        <v>100</v>
      </c>
    </row>
    <row r="24" spans="1:12" x14ac:dyDescent="0.25">
      <c r="C24" s="3">
        <v>0.1042</v>
      </c>
      <c r="D24">
        <v>3</v>
      </c>
      <c r="E24" t="s">
        <v>43</v>
      </c>
      <c r="F24">
        <v>67</v>
      </c>
      <c r="G24" t="s">
        <v>65</v>
      </c>
      <c r="H24">
        <v>81</v>
      </c>
      <c r="I24" t="s">
        <v>74</v>
      </c>
      <c r="J24">
        <v>65</v>
      </c>
    </row>
    <row r="25" spans="1:12" x14ac:dyDescent="0.25">
      <c r="C25" s="3">
        <v>0.1221</v>
      </c>
      <c r="D25">
        <v>3</v>
      </c>
      <c r="E25" t="s">
        <v>44</v>
      </c>
      <c r="F25">
        <v>334</v>
      </c>
      <c r="G25" t="s">
        <v>86</v>
      </c>
      <c r="H25">
        <v>66</v>
      </c>
    </row>
    <row r="26" spans="1:12" x14ac:dyDescent="0.25">
      <c r="C26" s="3">
        <v>0.1588</v>
      </c>
      <c r="D26">
        <v>3</v>
      </c>
      <c r="G26" t="s">
        <v>68</v>
      </c>
      <c r="H26">
        <v>66</v>
      </c>
    </row>
    <row r="27" spans="1:12" x14ac:dyDescent="0.25">
      <c r="C27" t="s">
        <v>36</v>
      </c>
      <c r="D27">
        <v>834</v>
      </c>
      <c r="G27" t="s">
        <v>70</v>
      </c>
      <c r="H27">
        <v>244</v>
      </c>
    </row>
    <row r="28" spans="1:12" s="7" customFormat="1" ht="30" x14ac:dyDescent="0.25">
      <c r="A28" s="7" t="str">
        <f>+A20</f>
        <v>Loan.Length</v>
      </c>
      <c r="B28" s="7" t="str">
        <f>+B20</f>
        <v>Qty</v>
      </c>
      <c r="C28" s="7" t="str">
        <f>+C11</f>
        <v>Loan.Purpose</v>
      </c>
      <c r="D28" s="7" t="s">
        <v>102</v>
      </c>
      <c r="E28" s="7" t="s">
        <v>10</v>
      </c>
      <c r="F28" s="7" t="s">
        <v>102</v>
      </c>
      <c r="I28" s="5" t="str">
        <f>+I20</f>
        <v>InquiresRank</v>
      </c>
      <c r="J28" t="s">
        <v>102</v>
      </c>
      <c r="K28" t="str">
        <f>+I11</f>
        <v xml:space="preserve">    EmpYrs  </v>
      </c>
      <c r="L28" t="str">
        <f>+J11</f>
        <v>Qty</v>
      </c>
    </row>
    <row r="29" spans="1:12" s="7" customFormat="1" x14ac:dyDescent="0.25">
      <c r="A29" s="7" t="str">
        <f>+A21</f>
        <v>36 months</v>
      </c>
      <c r="B29" s="7">
        <f>+B21/$F$19</f>
        <v>0.86549707602339176</v>
      </c>
      <c r="C29" s="7" t="str">
        <f t="shared" ref="C29:C35" si="0">+C12</f>
        <v>debt_consolidation</v>
      </c>
      <c r="D29" s="7">
        <f>+D12/$F$19</f>
        <v>0.45029239766081869</v>
      </c>
      <c r="E29" s="7" t="s">
        <v>40</v>
      </c>
      <c r="F29" s="7">
        <f>+F21/$F$19</f>
        <v>0.52982456140350875</v>
      </c>
      <c r="I29" t="str">
        <f>+I21</f>
        <v>A</v>
      </c>
      <c r="J29">
        <f>+J21/$F$19</f>
        <v>0.56725146198830412</v>
      </c>
      <c r="K29">
        <f>+I12</f>
        <v>11</v>
      </c>
      <c r="L29">
        <f>+J12/$F$19</f>
        <v>0.25730994152046782</v>
      </c>
    </row>
    <row r="30" spans="1:12" s="7" customFormat="1" x14ac:dyDescent="0.25">
      <c r="A30" s="7" t="str">
        <f>+A22</f>
        <v>60 months</v>
      </c>
      <c r="B30" s="7">
        <f>+B22/$F$19</f>
        <v>0.13450292397660818</v>
      </c>
      <c r="C30" s="7" t="str">
        <f t="shared" si="0"/>
        <v xml:space="preserve">credit_card       </v>
      </c>
      <c r="D30" s="7">
        <f t="shared" ref="D30:D35" si="1">+D13/$F$19</f>
        <v>0.15204678362573099</v>
      </c>
      <c r="E30" s="7" t="s">
        <v>41</v>
      </c>
      <c r="F30" s="7">
        <f t="shared" ref="D30:F33" si="2">+F22/$F$19</f>
        <v>1.1695906432748538E-3</v>
      </c>
      <c r="I30" t="str">
        <f t="shared" ref="I30:I32" si="3">+I22</f>
        <v>B</v>
      </c>
      <c r="J30">
        <f t="shared" ref="J30:J32" si="4">+J22/$F$19</f>
        <v>0.23976608187134502</v>
      </c>
      <c r="K30">
        <f t="shared" ref="K30:K35" si="5">+I13</f>
        <v>0</v>
      </c>
      <c r="L30">
        <f t="shared" ref="L30:L35" si="6">+J13/$F$19</f>
        <v>9.4736842105263161E-2</v>
      </c>
    </row>
    <row r="31" spans="1:12" s="7" customFormat="1" x14ac:dyDescent="0.25">
      <c r="C31" s="7" t="str">
        <f t="shared" si="0"/>
        <v xml:space="preserve">home_improvement  </v>
      </c>
      <c r="D31" s="7">
        <f t="shared" si="1"/>
        <v>0.10292397660818714</v>
      </c>
      <c r="E31" s="7" t="s">
        <v>42</v>
      </c>
      <c r="F31" s="7">
        <f t="shared" si="2"/>
        <v>0</v>
      </c>
      <c r="I31" t="str">
        <f t="shared" si="3"/>
        <v>C</v>
      </c>
      <c r="J31">
        <f t="shared" si="4"/>
        <v>0.11695906432748537</v>
      </c>
      <c r="K31">
        <f t="shared" si="5"/>
        <v>2</v>
      </c>
      <c r="L31">
        <f t="shared" si="6"/>
        <v>9.9415204678362568E-2</v>
      </c>
    </row>
    <row r="32" spans="1:12" s="7" customFormat="1" x14ac:dyDescent="0.25">
      <c r="C32" s="7" t="str">
        <f t="shared" si="0"/>
        <v xml:space="preserve">other             </v>
      </c>
      <c r="D32" s="7">
        <f t="shared" si="1"/>
        <v>7.7192982456140355E-2</v>
      </c>
      <c r="E32" s="7" t="s">
        <v>43</v>
      </c>
      <c r="F32" s="7">
        <f t="shared" si="2"/>
        <v>7.8362573099415203E-2</v>
      </c>
      <c r="I32" t="str">
        <f t="shared" si="3"/>
        <v>Z</v>
      </c>
      <c r="J32">
        <f t="shared" si="4"/>
        <v>7.6023391812865493E-2</v>
      </c>
      <c r="K32">
        <f t="shared" si="5"/>
        <v>3</v>
      </c>
      <c r="L32">
        <f t="shared" si="6"/>
        <v>0.10877192982456141</v>
      </c>
    </row>
    <row r="33" spans="3:12" s="7" customFormat="1" x14ac:dyDescent="0.25">
      <c r="C33" s="7" t="str">
        <f t="shared" si="0"/>
        <v xml:space="preserve">major_purchase    </v>
      </c>
      <c r="D33" s="7">
        <f t="shared" si="1"/>
        <v>6.6666666666666666E-2</v>
      </c>
      <c r="E33" s="7" t="s">
        <v>44</v>
      </c>
      <c r="F33" s="7">
        <f t="shared" si="2"/>
        <v>0.39064327485380118</v>
      </c>
      <c r="K33">
        <f t="shared" si="5"/>
        <v>5</v>
      </c>
      <c r="L33">
        <f t="shared" si="6"/>
        <v>7.7192982456140355E-2</v>
      </c>
    </row>
    <row r="34" spans="3:12" s="7" customFormat="1" x14ac:dyDescent="0.25">
      <c r="C34" s="7" t="str">
        <f t="shared" si="0"/>
        <v xml:space="preserve">small_business    </v>
      </c>
      <c r="D34" s="7">
        <f t="shared" si="1"/>
        <v>3.9766081871345033E-2</v>
      </c>
      <c r="K34">
        <f t="shared" si="5"/>
        <v>1</v>
      </c>
      <c r="L34">
        <f t="shared" si="6"/>
        <v>7.7192982456140355E-2</v>
      </c>
    </row>
    <row r="35" spans="3:12" s="7" customFormat="1" x14ac:dyDescent="0.25">
      <c r="C35" s="7" t="str">
        <f t="shared" si="0"/>
        <v xml:space="preserve">(Other)           </v>
      </c>
      <c r="D35" s="7">
        <f t="shared" si="1"/>
        <v>0.1111111111111111</v>
      </c>
      <c r="K35" t="str">
        <f t="shared" si="5"/>
        <v>(Other)</v>
      </c>
      <c r="L35">
        <f t="shared" si="6"/>
        <v>0.28538011695906434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3" workbookViewId="0">
      <selection activeCell="A28" sqref="A28:B30"/>
    </sheetView>
  </sheetViews>
  <sheetFormatPr defaultRowHeight="15" x14ac:dyDescent="0.25"/>
  <sheetData>
    <row r="1" spans="1:17" x14ac:dyDescent="0.25">
      <c r="A1" s="1" t="s">
        <v>95</v>
      </c>
    </row>
    <row r="2" spans="1:17" s="5" customFormat="1" ht="60" x14ac:dyDescent="0.25">
      <c r="A2" s="5" t="s">
        <v>35</v>
      </c>
      <c r="B2" s="5" t="s">
        <v>3</v>
      </c>
      <c r="C2" s="5" t="s">
        <v>4</v>
      </c>
      <c r="D2" s="5" t="s">
        <v>11</v>
      </c>
      <c r="E2" s="5" t="s">
        <v>13</v>
      </c>
      <c r="F2" s="5" t="s">
        <v>14</v>
      </c>
      <c r="G2" s="5" t="s">
        <v>15</v>
      </c>
      <c r="H2" s="5" t="s">
        <v>17</v>
      </c>
      <c r="I2" s="5" t="s">
        <v>18</v>
      </c>
      <c r="J2" s="5" t="s">
        <v>19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</row>
    <row r="3" spans="1:17" x14ac:dyDescent="0.25">
      <c r="A3" s="2" t="s">
        <v>29</v>
      </c>
      <c r="B3">
        <v>1000</v>
      </c>
      <c r="C3">
        <v>0</v>
      </c>
      <c r="D3">
        <v>588.5</v>
      </c>
      <c r="E3" s="2">
        <v>2</v>
      </c>
      <c r="F3">
        <v>0</v>
      </c>
      <c r="G3">
        <v>0</v>
      </c>
      <c r="H3">
        <v>13</v>
      </c>
      <c r="I3">
        <v>0</v>
      </c>
      <c r="J3" s="2">
        <v>0</v>
      </c>
      <c r="K3">
        <v>12</v>
      </c>
      <c r="L3">
        <v>0</v>
      </c>
      <c r="M3">
        <v>36</v>
      </c>
      <c r="N3">
        <v>640</v>
      </c>
      <c r="O3">
        <v>644</v>
      </c>
      <c r="P3" s="2">
        <v>588.5</v>
      </c>
      <c r="Q3">
        <v>-1</v>
      </c>
    </row>
    <row r="4" spans="1:17" x14ac:dyDescent="0.25">
      <c r="A4" s="2" t="s">
        <v>30</v>
      </c>
      <c r="B4">
        <v>7000</v>
      </c>
      <c r="C4">
        <v>6727.42</v>
      </c>
      <c r="D4">
        <v>3466.7</v>
      </c>
      <c r="E4" s="2">
        <v>7</v>
      </c>
      <c r="F4">
        <v>6797</v>
      </c>
      <c r="G4">
        <v>0</v>
      </c>
      <c r="H4">
        <v>14</v>
      </c>
      <c r="I4">
        <v>11</v>
      </c>
      <c r="J4" s="2">
        <v>1</v>
      </c>
      <c r="K4">
        <v>14</v>
      </c>
      <c r="L4">
        <v>0</v>
      </c>
      <c r="M4">
        <v>36</v>
      </c>
      <c r="N4">
        <v>670</v>
      </c>
      <c r="O4">
        <v>674</v>
      </c>
      <c r="P4" s="2">
        <v>3466.7</v>
      </c>
      <c r="Q4">
        <v>2</v>
      </c>
    </row>
    <row r="5" spans="1:17" x14ac:dyDescent="0.25">
      <c r="A5" s="2" t="s">
        <v>31</v>
      </c>
      <c r="B5">
        <v>11625</v>
      </c>
      <c r="C5">
        <v>10625</v>
      </c>
      <c r="D5">
        <v>5000</v>
      </c>
      <c r="E5" s="2">
        <v>10</v>
      </c>
      <c r="F5">
        <v>11394</v>
      </c>
      <c r="G5">
        <v>1</v>
      </c>
      <c r="H5">
        <v>15</v>
      </c>
      <c r="I5">
        <v>16</v>
      </c>
      <c r="J5" s="2">
        <v>1</v>
      </c>
      <c r="K5">
        <v>15</v>
      </c>
      <c r="L5">
        <v>0</v>
      </c>
      <c r="M5">
        <v>36</v>
      </c>
      <c r="N5">
        <v>675</v>
      </c>
      <c r="O5">
        <v>679</v>
      </c>
      <c r="P5" s="2">
        <v>5000</v>
      </c>
      <c r="Q5">
        <v>5</v>
      </c>
    </row>
    <row r="6" spans="1:17" x14ac:dyDescent="0.25">
      <c r="A6" s="2" t="s">
        <v>32</v>
      </c>
      <c r="B6">
        <v>11710</v>
      </c>
      <c r="C6">
        <v>12825.22</v>
      </c>
      <c r="D6">
        <v>5522.4</v>
      </c>
      <c r="E6" s="2">
        <v>10.44</v>
      </c>
      <c r="F6">
        <v>15092</v>
      </c>
      <c r="G6">
        <v>1.097</v>
      </c>
      <c r="H6">
        <v>16.11</v>
      </c>
      <c r="I6">
        <v>16.2</v>
      </c>
      <c r="J6" s="2">
        <v>1.419</v>
      </c>
      <c r="K6">
        <v>15.21</v>
      </c>
      <c r="L6">
        <v>0.48699999999999999</v>
      </c>
      <c r="M6">
        <v>42.71</v>
      </c>
      <c r="N6">
        <v>678.3</v>
      </c>
      <c r="O6">
        <v>682.3</v>
      </c>
      <c r="P6" s="2">
        <v>5522.4</v>
      </c>
      <c r="Q6">
        <v>5.5350000000000001</v>
      </c>
    </row>
    <row r="7" spans="1:17" x14ac:dyDescent="0.25">
      <c r="A7" s="2" t="s">
        <v>33</v>
      </c>
      <c r="B7">
        <v>18000</v>
      </c>
      <c r="C7">
        <v>17950</v>
      </c>
      <c r="D7">
        <v>6666.7</v>
      </c>
      <c r="E7" s="2">
        <v>13</v>
      </c>
      <c r="F7">
        <v>18833</v>
      </c>
      <c r="G7">
        <v>2</v>
      </c>
      <c r="H7">
        <v>18</v>
      </c>
      <c r="I7">
        <v>21</v>
      </c>
      <c r="J7" s="2">
        <v>2</v>
      </c>
      <c r="K7">
        <v>16</v>
      </c>
      <c r="L7">
        <v>1</v>
      </c>
      <c r="M7">
        <v>60</v>
      </c>
      <c r="N7">
        <v>690</v>
      </c>
      <c r="O7">
        <v>694</v>
      </c>
      <c r="P7" s="2">
        <v>6666.7</v>
      </c>
      <c r="Q7">
        <v>11</v>
      </c>
    </row>
    <row r="8" spans="1:17" x14ac:dyDescent="0.25">
      <c r="A8" s="2" t="s">
        <v>34</v>
      </c>
      <c r="B8">
        <v>35000</v>
      </c>
      <c r="C8">
        <v>35000</v>
      </c>
      <c r="D8">
        <v>39583.300000000003</v>
      </c>
      <c r="E8" s="2">
        <v>36</v>
      </c>
      <c r="F8">
        <v>245886</v>
      </c>
      <c r="G8">
        <v>9</v>
      </c>
      <c r="H8">
        <v>24</v>
      </c>
      <c r="I8">
        <v>34</v>
      </c>
      <c r="J8" s="2">
        <v>5</v>
      </c>
      <c r="K8">
        <v>18</v>
      </c>
      <c r="L8">
        <v>1</v>
      </c>
      <c r="M8">
        <v>60</v>
      </c>
      <c r="N8">
        <v>705</v>
      </c>
      <c r="O8">
        <v>709</v>
      </c>
      <c r="P8" s="2">
        <v>39583.300000000003</v>
      </c>
      <c r="Q8">
        <v>11</v>
      </c>
    </row>
    <row r="9" spans="1:17" x14ac:dyDescent="0.25">
      <c r="A9" s="2"/>
      <c r="E9" s="2"/>
      <c r="J9" s="2"/>
      <c r="P9" s="2" t="s">
        <v>96</v>
      </c>
    </row>
    <row r="11" spans="1:17" s="5" customFormat="1" ht="30" x14ac:dyDescent="0.25">
      <c r="A11" s="5" t="s">
        <v>5</v>
      </c>
      <c r="B11" s="5" t="s">
        <v>37</v>
      </c>
      <c r="C11" s="5" t="s">
        <v>7</v>
      </c>
      <c r="D11" s="5" t="s">
        <v>37</v>
      </c>
      <c r="E11" s="5" t="s">
        <v>9</v>
      </c>
      <c r="F11" s="5" t="s">
        <v>37</v>
      </c>
      <c r="G11" s="5" t="s">
        <v>12</v>
      </c>
      <c r="H11" s="5" t="s">
        <v>37</v>
      </c>
      <c r="I11" s="5" t="s">
        <v>97</v>
      </c>
      <c r="J11" s="5" t="s">
        <v>37</v>
      </c>
    </row>
    <row r="12" spans="1:17" x14ac:dyDescent="0.25">
      <c r="A12" s="3">
        <v>0.13109999999999999</v>
      </c>
      <c r="B12">
        <v>89</v>
      </c>
      <c r="C12" s="2" t="s">
        <v>51</v>
      </c>
      <c r="D12">
        <v>642</v>
      </c>
      <c r="E12" t="s">
        <v>58</v>
      </c>
      <c r="F12">
        <v>194</v>
      </c>
      <c r="G12" t="s">
        <v>45</v>
      </c>
      <c r="H12">
        <v>158</v>
      </c>
      <c r="I12">
        <v>11</v>
      </c>
      <c r="J12">
        <v>292</v>
      </c>
    </row>
    <row r="13" spans="1:17" x14ac:dyDescent="0.25">
      <c r="A13" s="3">
        <v>0.15310000000000001</v>
      </c>
      <c r="B13">
        <v>70</v>
      </c>
      <c r="C13" s="2" t="s">
        <v>52</v>
      </c>
      <c r="D13">
        <v>213</v>
      </c>
      <c r="E13" t="s">
        <v>59</v>
      </c>
      <c r="F13">
        <v>113</v>
      </c>
      <c r="G13" t="s">
        <v>46</v>
      </c>
      <c r="H13">
        <v>148</v>
      </c>
      <c r="I13">
        <v>0</v>
      </c>
      <c r="J13">
        <v>115</v>
      </c>
    </row>
    <row r="14" spans="1:17" x14ac:dyDescent="0.25">
      <c r="A14" s="3">
        <v>0.1409</v>
      </c>
      <c r="B14">
        <v>61</v>
      </c>
      <c r="C14" s="2" t="s">
        <v>54</v>
      </c>
      <c r="D14">
        <v>39</v>
      </c>
      <c r="E14" t="s">
        <v>61</v>
      </c>
      <c r="F14">
        <v>77</v>
      </c>
      <c r="G14" t="s">
        <v>49</v>
      </c>
      <c r="H14">
        <v>138</v>
      </c>
      <c r="I14">
        <v>2</v>
      </c>
      <c r="J14">
        <v>98</v>
      </c>
    </row>
    <row r="15" spans="1:17" x14ac:dyDescent="0.25">
      <c r="A15" s="3">
        <v>0.14330000000000001</v>
      </c>
      <c r="B15">
        <v>56</v>
      </c>
      <c r="C15" s="2" t="s">
        <v>53</v>
      </c>
      <c r="D15">
        <v>85</v>
      </c>
      <c r="E15" t="s">
        <v>60</v>
      </c>
      <c r="F15">
        <v>77</v>
      </c>
      <c r="G15" t="s">
        <v>47</v>
      </c>
      <c r="H15">
        <v>131</v>
      </c>
      <c r="I15">
        <v>3</v>
      </c>
      <c r="J15">
        <v>94</v>
      </c>
    </row>
    <row r="16" spans="1:17" x14ac:dyDescent="0.25">
      <c r="A16" s="3">
        <v>0.17269999999999999</v>
      </c>
      <c r="B16">
        <v>48</v>
      </c>
      <c r="C16" s="2" t="s">
        <v>55</v>
      </c>
      <c r="D16">
        <v>20</v>
      </c>
      <c r="E16" t="s">
        <v>62</v>
      </c>
      <c r="F16">
        <v>40</v>
      </c>
      <c r="G16" t="s">
        <v>98</v>
      </c>
      <c r="H16">
        <v>123</v>
      </c>
      <c r="I16">
        <v>5</v>
      </c>
      <c r="J16">
        <v>94</v>
      </c>
    </row>
    <row r="17" spans="1:12" x14ac:dyDescent="0.25">
      <c r="A17" s="3">
        <v>0.16289999999999999</v>
      </c>
      <c r="B17">
        <v>42</v>
      </c>
      <c r="C17" s="2" t="s">
        <v>56</v>
      </c>
      <c r="D17">
        <v>31</v>
      </c>
      <c r="E17" t="s">
        <v>82</v>
      </c>
      <c r="F17">
        <v>43</v>
      </c>
      <c r="G17" t="s">
        <v>85</v>
      </c>
      <c r="H17">
        <v>99</v>
      </c>
      <c r="I17">
        <v>4</v>
      </c>
      <c r="J17">
        <v>84</v>
      </c>
    </row>
    <row r="18" spans="1:12" x14ac:dyDescent="0.25">
      <c r="A18" t="s">
        <v>36</v>
      </c>
      <c r="B18">
        <v>747</v>
      </c>
      <c r="C18" s="2" t="s">
        <v>57</v>
      </c>
      <c r="D18">
        <v>83</v>
      </c>
      <c r="E18" t="s">
        <v>36</v>
      </c>
      <c r="F18">
        <v>569</v>
      </c>
      <c r="G18" t="s">
        <v>36</v>
      </c>
      <c r="H18">
        <v>316</v>
      </c>
      <c r="I18" t="s">
        <v>36</v>
      </c>
      <c r="J18">
        <v>336</v>
      </c>
    </row>
    <row r="19" spans="1:12" x14ac:dyDescent="0.25">
      <c r="E19" t="s">
        <v>101</v>
      </c>
      <c r="F19">
        <f>SUM(F12:F18)</f>
        <v>1113</v>
      </c>
      <c r="G19" s="6">
        <f>+F19/ALLloansMod!$F$19</f>
        <v>0.44519999999999998</v>
      </c>
      <c r="H19" s="4">
        <f>+G19+HiFICOLowInt!G19</f>
        <v>0.78720000000000001</v>
      </c>
    </row>
    <row r="20" spans="1:12" s="5" customFormat="1" ht="45" x14ac:dyDescent="0.25">
      <c r="A20" s="5" t="s">
        <v>6</v>
      </c>
      <c r="B20" s="5" t="s">
        <v>37</v>
      </c>
      <c r="C20" s="5" t="s">
        <v>8</v>
      </c>
      <c r="D20" s="5" t="s">
        <v>37</v>
      </c>
      <c r="E20" s="5" t="s">
        <v>10</v>
      </c>
      <c r="F20" s="5" t="s">
        <v>37</v>
      </c>
      <c r="G20" s="5" t="s">
        <v>16</v>
      </c>
      <c r="H20" s="5" t="s">
        <v>37</v>
      </c>
      <c r="I20" s="5" t="s">
        <v>21</v>
      </c>
      <c r="J20" s="5" t="s">
        <v>37</v>
      </c>
    </row>
    <row r="21" spans="1:12" x14ac:dyDescent="0.25">
      <c r="A21" t="s">
        <v>38</v>
      </c>
      <c r="B21">
        <v>802</v>
      </c>
      <c r="C21" s="3">
        <v>0.12540000000000001</v>
      </c>
      <c r="D21">
        <v>5</v>
      </c>
      <c r="E21" t="s">
        <v>40</v>
      </c>
      <c r="F21">
        <v>448</v>
      </c>
      <c r="G21" t="s">
        <v>64</v>
      </c>
      <c r="H21">
        <v>292</v>
      </c>
      <c r="I21" t="s">
        <v>71</v>
      </c>
      <c r="J21">
        <v>447</v>
      </c>
    </row>
    <row r="22" spans="1:12" x14ac:dyDescent="0.25">
      <c r="A22" t="s">
        <v>39</v>
      </c>
      <c r="B22">
        <v>311</v>
      </c>
      <c r="C22" s="4">
        <v>0</v>
      </c>
      <c r="D22">
        <v>4</v>
      </c>
      <c r="E22" t="s">
        <v>41</v>
      </c>
      <c r="F22">
        <v>0</v>
      </c>
      <c r="G22" t="s">
        <v>65</v>
      </c>
      <c r="H22">
        <v>115</v>
      </c>
      <c r="I22" t="s">
        <v>72</v>
      </c>
      <c r="J22">
        <v>343</v>
      </c>
    </row>
    <row r="23" spans="1:12" x14ac:dyDescent="0.25">
      <c r="C23" s="3">
        <v>0.1411</v>
      </c>
      <c r="D23">
        <v>4</v>
      </c>
      <c r="E23" t="s">
        <v>42</v>
      </c>
      <c r="F23">
        <v>5</v>
      </c>
      <c r="G23" t="s">
        <v>66</v>
      </c>
      <c r="H23">
        <v>98</v>
      </c>
      <c r="I23" t="s">
        <v>73</v>
      </c>
      <c r="J23">
        <v>183</v>
      </c>
    </row>
    <row r="24" spans="1:12" x14ac:dyDescent="0.25">
      <c r="C24" s="3">
        <v>0.14879999999999999</v>
      </c>
      <c r="D24">
        <v>4</v>
      </c>
      <c r="E24" t="s">
        <v>43</v>
      </c>
      <c r="F24">
        <v>94</v>
      </c>
      <c r="G24" t="s">
        <v>69</v>
      </c>
      <c r="H24">
        <v>84</v>
      </c>
      <c r="I24" t="s">
        <v>74</v>
      </c>
      <c r="J24">
        <v>140</v>
      </c>
    </row>
    <row r="25" spans="1:12" x14ac:dyDescent="0.25">
      <c r="C25" s="3">
        <v>0.20069999999999999</v>
      </c>
      <c r="D25">
        <v>4</v>
      </c>
      <c r="E25" t="s">
        <v>44</v>
      </c>
      <c r="F25">
        <v>566</v>
      </c>
      <c r="G25" t="s">
        <v>68</v>
      </c>
      <c r="H25">
        <v>94</v>
      </c>
    </row>
    <row r="26" spans="1:12" x14ac:dyDescent="0.25">
      <c r="C26" s="3">
        <v>0.24879999999999999</v>
      </c>
      <c r="D26">
        <v>4</v>
      </c>
      <c r="G26" t="s">
        <v>67</v>
      </c>
      <c r="H26">
        <v>94</v>
      </c>
    </row>
    <row r="27" spans="1:12" x14ac:dyDescent="0.25">
      <c r="C27" t="s">
        <v>36</v>
      </c>
      <c r="D27">
        <v>1088</v>
      </c>
      <c r="G27" t="s">
        <v>70</v>
      </c>
      <c r="H27">
        <v>336</v>
      </c>
    </row>
    <row r="28" spans="1:12" ht="45" x14ac:dyDescent="0.25">
      <c r="A28" s="7" t="str">
        <f>+A20</f>
        <v>Loan.Length</v>
      </c>
      <c r="B28" s="7" t="str">
        <f>+B20</f>
        <v>Qty</v>
      </c>
      <c r="C28" s="7" t="str">
        <f>+C11</f>
        <v>Loan.Purpose</v>
      </c>
      <c r="D28" s="7" t="s">
        <v>102</v>
      </c>
      <c r="E28" s="5" t="s">
        <v>10</v>
      </c>
      <c r="F28" t="s">
        <v>102</v>
      </c>
      <c r="I28" s="5" t="str">
        <f>+I20</f>
        <v>InquiresRank</v>
      </c>
      <c r="J28" t="s">
        <v>102</v>
      </c>
      <c r="K28" t="str">
        <f>+I11</f>
        <v xml:space="preserve">    EmpYrs  </v>
      </c>
      <c r="L28" t="str">
        <f>+J11</f>
        <v>Qty</v>
      </c>
    </row>
    <row r="29" spans="1:12" x14ac:dyDescent="0.25">
      <c r="A29" s="7" t="str">
        <f>+A21</f>
        <v>36 months</v>
      </c>
      <c r="B29" s="7">
        <f>+B21/$F$19</f>
        <v>0.72057502246181493</v>
      </c>
      <c r="C29" s="7" t="str">
        <f t="shared" ref="C29:C35" si="0">+C12</f>
        <v>debt_consolidation</v>
      </c>
      <c r="D29" s="7">
        <f>+D12/$F$19</f>
        <v>0.5768194070080862</v>
      </c>
      <c r="E29" t="s">
        <v>40</v>
      </c>
      <c r="F29">
        <f>+F21/$F$19</f>
        <v>0.40251572327044027</v>
      </c>
      <c r="I29" t="str">
        <f>+I21</f>
        <v>A</v>
      </c>
      <c r="J29">
        <f>+J21/$F$19</f>
        <v>0.40161725067385445</v>
      </c>
      <c r="K29">
        <f>+I12</f>
        <v>11</v>
      </c>
      <c r="L29">
        <f>+J12/$F$19</f>
        <v>0.26235399820305483</v>
      </c>
    </row>
    <row r="30" spans="1:12" x14ac:dyDescent="0.25">
      <c r="A30" s="7" t="str">
        <f>+A22</f>
        <v>60 months</v>
      </c>
      <c r="B30" s="7">
        <f>+B22/$F$19</f>
        <v>0.27942497753818507</v>
      </c>
      <c r="C30" s="7" t="str">
        <f t="shared" si="0"/>
        <v xml:space="preserve">credit_card       </v>
      </c>
      <c r="D30" s="7">
        <f t="shared" ref="D30:D35" si="1">+D13/$F$19</f>
        <v>0.19137466307277629</v>
      </c>
      <c r="E30" t="s">
        <v>41</v>
      </c>
      <c r="F30">
        <f t="shared" ref="F30:F33" si="2">+F22/$F$19</f>
        <v>0</v>
      </c>
      <c r="I30" t="str">
        <f t="shared" ref="I30:I32" si="3">+I22</f>
        <v>B</v>
      </c>
      <c r="J30">
        <f t="shared" ref="J30:J32" si="4">+J22/$F$19</f>
        <v>0.3081761006289308</v>
      </c>
      <c r="K30">
        <f t="shared" ref="K30:K35" si="5">+I13</f>
        <v>0</v>
      </c>
      <c r="L30">
        <f t="shared" ref="L30:L35" si="6">+J13/$F$19</f>
        <v>0.10332434860736747</v>
      </c>
    </row>
    <row r="31" spans="1:12" x14ac:dyDescent="0.25">
      <c r="C31" s="7" t="str">
        <f t="shared" si="0"/>
        <v xml:space="preserve">home_improvement  </v>
      </c>
      <c r="D31" s="7">
        <f t="shared" si="1"/>
        <v>3.5040431266846361E-2</v>
      </c>
      <c r="E31" t="s">
        <v>42</v>
      </c>
      <c r="F31">
        <f t="shared" si="2"/>
        <v>4.4923629829290209E-3</v>
      </c>
      <c r="I31" t="str">
        <f t="shared" si="3"/>
        <v>C</v>
      </c>
      <c r="J31">
        <f t="shared" si="4"/>
        <v>0.16442048517520216</v>
      </c>
      <c r="K31">
        <f t="shared" si="5"/>
        <v>2</v>
      </c>
      <c r="L31">
        <f t="shared" si="6"/>
        <v>8.8050314465408799E-2</v>
      </c>
    </row>
    <row r="32" spans="1:12" x14ac:dyDescent="0.25">
      <c r="C32" s="7" t="str">
        <f t="shared" si="0"/>
        <v xml:space="preserve">other             </v>
      </c>
      <c r="D32" s="7">
        <f t="shared" si="1"/>
        <v>7.637017070979335E-2</v>
      </c>
      <c r="E32" t="s">
        <v>43</v>
      </c>
      <c r="F32">
        <f t="shared" si="2"/>
        <v>8.445642407906559E-2</v>
      </c>
      <c r="I32" t="str">
        <f t="shared" si="3"/>
        <v>Z</v>
      </c>
      <c r="J32">
        <f t="shared" si="4"/>
        <v>0.12578616352201258</v>
      </c>
      <c r="K32">
        <f t="shared" si="5"/>
        <v>3</v>
      </c>
      <c r="L32">
        <f t="shared" si="6"/>
        <v>8.445642407906559E-2</v>
      </c>
    </row>
    <row r="33" spans="3:12" x14ac:dyDescent="0.25">
      <c r="C33" s="7" t="str">
        <f t="shared" si="0"/>
        <v xml:space="preserve">major_purchase    </v>
      </c>
      <c r="D33" s="7">
        <f t="shared" si="1"/>
        <v>1.7969451931716084E-2</v>
      </c>
      <c r="E33" t="s">
        <v>44</v>
      </c>
      <c r="F33">
        <f t="shared" si="2"/>
        <v>0.50853548966756512</v>
      </c>
      <c r="K33">
        <f t="shared" si="5"/>
        <v>5</v>
      </c>
      <c r="L33">
        <f t="shared" si="6"/>
        <v>8.445642407906559E-2</v>
      </c>
    </row>
    <row r="34" spans="3:12" x14ac:dyDescent="0.25">
      <c r="C34" s="7" t="str">
        <f t="shared" si="0"/>
        <v xml:space="preserve">small_business    </v>
      </c>
      <c r="D34" s="7">
        <f t="shared" si="1"/>
        <v>2.7852650494159928E-2</v>
      </c>
      <c r="K34">
        <f t="shared" si="5"/>
        <v>4</v>
      </c>
      <c r="L34">
        <f t="shared" si="6"/>
        <v>7.5471698113207544E-2</v>
      </c>
    </row>
    <row r="35" spans="3:12" x14ac:dyDescent="0.25">
      <c r="C35" s="7" t="str">
        <f t="shared" si="0"/>
        <v xml:space="preserve">(Other)           </v>
      </c>
      <c r="D35" s="7">
        <f t="shared" si="1"/>
        <v>7.4573225516621738E-2</v>
      </c>
      <c r="K35" t="str">
        <f t="shared" si="5"/>
        <v>(Other)</v>
      </c>
      <c r="L35">
        <f t="shared" si="6"/>
        <v>0.30188679245283018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7" workbookViewId="0">
      <selection activeCell="I17" sqref="I17:J17"/>
    </sheetView>
  </sheetViews>
  <sheetFormatPr defaultRowHeight="15" x14ac:dyDescent="0.25"/>
  <sheetData>
    <row r="1" spans="1:17" x14ac:dyDescent="0.25">
      <c r="A1" s="1" t="s">
        <v>0</v>
      </c>
    </row>
    <row r="2" spans="1:17" s="5" customFormat="1" ht="60" x14ac:dyDescent="0.25">
      <c r="A2" s="5" t="s">
        <v>35</v>
      </c>
      <c r="B2" s="5" t="s">
        <v>3</v>
      </c>
      <c r="C2" s="5" t="s">
        <v>4</v>
      </c>
      <c r="D2" s="5" t="s">
        <v>11</v>
      </c>
      <c r="E2" s="5" t="s">
        <v>13</v>
      </c>
      <c r="F2" s="5" t="s">
        <v>14</v>
      </c>
      <c r="G2" s="5" t="s">
        <v>15</v>
      </c>
      <c r="H2" s="5" t="s">
        <v>17</v>
      </c>
      <c r="I2" s="5" t="s">
        <v>18</v>
      </c>
      <c r="J2" s="5" t="s">
        <v>19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</row>
    <row r="3" spans="1:17" x14ac:dyDescent="0.25">
      <c r="A3" s="2" t="s">
        <v>29</v>
      </c>
      <c r="B3">
        <v>1000</v>
      </c>
      <c r="C3">
        <v>-0.01</v>
      </c>
      <c r="D3">
        <v>1000</v>
      </c>
      <c r="E3">
        <v>0</v>
      </c>
      <c r="F3" s="2">
        <v>0</v>
      </c>
      <c r="G3">
        <v>0</v>
      </c>
      <c r="H3">
        <v>6</v>
      </c>
      <c r="I3">
        <v>0</v>
      </c>
      <c r="J3">
        <v>0</v>
      </c>
      <c r="K3">
        <v>12</v>
      </c>
      <c r="L3">
        <v>0</v>
      </c>
      <c r="M3">
        <v>36</v>
      </c>
      <c r="N3">
        <v>660</v>
      </c>
      <c r="O3">
        <v>664</v>
      </c>
      <c r="P3">
        <v>1000</v>
      </c>
      <c r="Q3">
        <v>-1</v>
      </c>
    </row>
    <row r="4" spans="1:17" x14ac:dyDescent="0.25">
      <c r="A4" s="2" t="s">
        <v>30</v>
      </c>
      <c r="B4">
        <v>13600</v>
      </c>
      <c r="C4">
        <v>4422.38</v>
      </c>
      <c r="D4">
        <v>3312</v>
      </c>
      <c r="E4">
        <v>7</v>
      </c>
      <c r="F4" s="2">
        <v>6034</v>
      </c>
      <c r="G4">
        <v>0</v>
      </c>
      <c r="H4">
        <v>10</v>
      </c>
      <c r="I4">
        <v>10</v>
      </c>
      <c r="J4">
        <v>1</v>
      </c>
      <c r="K4">
        <v>13</v>
      </c>
      <c r="L4">
        <v>0</v>
      </c>
      <c r="M4">
        <v>36</v>
      </c>
      <c r="N4">
        <v>685</v>
      </c>
      <c r="O4">
        <v>689</v>
      </c>
      <c r="P4">
        <v>3312</v>
      </c>
      <c r="Q4">
        <v>2</v>
      </c>
    </row>
    <row r="5" spans="1:17" x14ac:dyDescent="0.25">
      <c r="A5" s="2" t="s">
        <v>31</v>
      </c>
      <c r="B5">
        <v>10000</v>
      </c>
      <c r="C5">
        <v>7000</v>
      </c>
      <c r="D5">
        <v>4458</v>
      </c>
      <c r="E5">
        <v>9</v>
      </c>
      <c r="F5" s="2">
        <v>11024</v>
      </c>
      <c r="G5">
        <v>0</v>
      </c>
      <c r="H5">
        <v>11</v>
      </c>
      <c r="I5">
        <v>15.5</v>
      </c>
      <c r="J5">
        <v>1</v>
      </c>
      <c r="K5">
        <v>14</v>
      </c>
      <c r="L5">
        <v>1</v>
      </c>
      <c r="M5">
        <v>36</v>
      </c>
      <c r="N5">
        <v>695</v>
      </c>
      <c r="O5">
        <v>699</v>
      </c>
      <c r="P5">
        <v>4458</v>
      </c>
      <c r="Q5">
        <v>4</v>
      </c>
    </row>
    <row r="6" spans="1:17" x14ac:dyDescent="0.25">
      <c r="A6" s="2" t="s">
        <v>32</v>
      </c>
      <c r="B6">
        <v>8405</v>
      </c>
      <c r="C6">
        <v>8041.6</v>
      </c>
      <c r="D6">
        <v>5035</v>
      </c>
      <c r="E6">
        <v>10.24</v>
      </c>
      <c r="F6" s="2">
        <v>14980</v>
      </c>
      <c r="G6">
        <v>0.5917</v>
      </c>
      <c r="H6">
        <v>10.89</v>
      </c>
      <c r="I6">
        <v>15.24</v>
      </c>
      <c r="J6">
        <v>1.639</v>
      </c>
      <c r="K6">
        <v>13.62</v>
      </c>
      <c r="L6">
        <v>0.5222</v>
      </c>
      <c r="M6">
        <v>36.67</v>
      </c>
      <c r="N6">
        <v>692.8</v>
      </c>
      <c r="O6">
        <v>696.8</v>
      </c>
      <c r="P6">
        <v>5035</v>
      </c>
      <c r="Q6">
        <v>5.133</v>
      </c>
    </row>
    <row r="7" spans="1:17" x14ac:dyDescent="0.25">
      <c r="A7" s="2" t="s">
        <v>33</v>
      </c>
      <c r="B7">
        <v>25000</v>
      </c>
      <c r="C7">
        <v>10425</v>
      </c>
      <c r="D7">
        <v>6250</v>
      </c>
      <c r="E7">
        <v>13</v>
      </c>
      <c r="F7" s="2">
        <v>18617</v>
      </c>
      <c r="G7">
        <v>1</v>
      </c>
      <c r="H7">
        <v>12</v>
      </c>
      <c r="I7">
        <v>20</v>
      </c>
      <c r="J7">
        <v>2</v>
      </c>
      <c r="K7">
        <v>14</v>
      </c>
      <c r="L7">
        <v>1</v>
      </c>
      <c r="M7">
        <v>36</v>
      </c>
      <c r="N7">
        <v>700</v>
      </c>
      <c r="O7">
        <v>704</v>
      </c>
      <c r="P7">
        <v>6250</v>
      </c>
      <c r="Q7">
        <v>11</v>
      </c>
    </row>
    <row r="8" spans="1:17" x14ac:dyDescent="0.25">
      <c r="A8" s="2" t="s">
        <v>34</v>
      </c>
      <c r="B8">
        <v>35000</v>
      </c>
      <c r="C8">
        <v>25000</v>
      </c>
      <c r="D8">
        <v>18750</v>
      </c>
      <c r="E8">
        <v>22</v>
      </c>
      <c r="F8" s="2">
        <v>194205</v>
      </c>
      <c r="G8">
        <v>9</v>
      </c>
      <c r="H8">
        <v>12</v>
      </c>
      <c r="I8">
        <v>34</v>
      </c>
      <c r="J8">
        <v>5</v>
      </c>
      <c r="K8">
        <v>18</v>
      </c>
      <c r="L8">
        <v>1</v>
      </c>
      <c r="M8">
        <v>60</v>
      </c>
      <c r="N8">
        <v>705</v>
      </c>
      <c r="O8">
        <v>709</v>
      </c>
      <c r="P8">
        <v>18750</v>
      </c>
      <c r="Q8">
        <v>11</v>
      </c>
    </row>
    <row r="11" spans="1:17" s="5" customFormat="1" ht="30" x14ac:dyDescent="0.25">
      <c r="A11" s="5" t="s">
        <v>5</v>
      </c>
      <c r="B11" s="5" t="s">
        <v>37</v>
      </c>
      <c r="C11" s="5" t="s">
        <v>7</v>
      </c>
      <c r="D11" s="5" t="s">
        <v>37</v>
      </c>
      <c r="E11" s="5" t="s">
        <v>9</v>
      </c>
      <c r="F11" s="5" t="s">
        <v>37</v>
      </c>
      <c r="G11" s="5" t="s">
        <v>12</v>
      </c>
      <c r="H11" s="5" t="s">
        <v>37</v>
      </c>
      <c r="I11" s="5" t="s">
        <v>20</v>
      </c>
      <c r="J11" s="5" t="s">
        <v>37</v>
      </c>
    </row>
    <row r="12" spans="1:17" x14ac:dyDescent="0.25">
      <c r="A12" s="3">
        <v>0.1212</v>
      </c>
      <c r="B12">
        <v>92</v>
      </c>
      <c r="C12" s="2" t="s">
        <v>51</v>
      </c>
      <c r="D12">
        <v>182</v>
      </c>
      <c r="E12" t="s">
        <v>58</v>
      </c>
      <c r="F12">
        <v>77</v>
      </c>
      <c r="G12" t="s">
        <v>83</v>
      </c>
      <c r="H12">
        <v>87</v>
      </c>
      <c r="I12">
        <v>11</v>
      </c>
      <c r="J12">
        <v>91</v>
      </c>
    </row>
    <row r="13" spans="1:17" x14ac:dyDescent="0.25">
      <c r="A13" s="3">
        <v>0.1114</v>
      </c>
      <c r="B13">
        <v>31</v>
      </c>
      <c r="C13" s="2" t="s">
        <v>52</v>
      </c>
      <c r="D13">
        <v>82</v>
      </c>
      <c r="E13" t="s">
        <v>59</v>
      </c>
      <c r="F13">
        <v>38</v>
      </c>
      <c r="G13" t="s">
        <v>48</v>
      </c>
      <c r="H13">
        <v>63</v>
      </c>
      <c r="I13">
        <v>0</v>
      </c>
      <c r="J13">
        <v>39</v>
      </c>
    </row>
    <row r="14" spans="1:17" x14ac:dyDescent="0.25">
      <c r="A14" s="3">
        <v>0.1171</v>
      </c>
      <c r="B14">
        <v>21</v>
      </c>
      <c r="C14" s="2" t="s">
        <v>53</v>
      </c>
      <c r="D14">
        <v>34</v>
      </c>
      <c r="E14" t="s">
        <v>60</v>
      </c>
      <c r="F14">
        <v>19</v>
      </c>
      <c r="G14" t="s">
        <v>84</v>
      </c>
      <c r="H14">
        <v>61</v>
      </c>
      <c r="I14">
        <v>2</v>
      </c>
      <c r="J14">
        <v>41</v>
      </c>
    </row>
    <row r="15" spans="1:17" x14ac:dyDescent="0.25">
      <c r="A15" s="3">
        <v>0.1016</v>
      </c>
      <c r="B15">
        <v>20</v>
      </c>
      <c r="C15" s="2" t="s">
        <v>54</v>
      </c>
      <c r="D15">
        <v>18</v>
      </c>
      <c r="E15" t="s">
        <v>61</v>
      </c>
      <c r="F15">
        <v>21</v>
      </c>
      <c r="G15" t="s">
        <v>50</v>
      </c>
      <c r="H15">
        <v>44</v>
      </c>
      <c r="I15">
        <v>4</v>
      </c>
      <c r="J15">
        <v>32</v>
      </c>
    </row>
    <row r="16" spans="1:17" x14ac:dyDescent="0.25">
      <c r="A16" s="3">
        <v>8.8999999999999996E-2</v>
      </c>
      <c r="B16">
        <v>14</v>
      </c>
      <c r="C16" s="2" t="s">
        <v>55</v>
      </c>
      <c r="D16">
        <v>14</v>
      </c>
      <c r="E16" t="s">
        <v>81</v>
      </c>
      <c r="F16">
        <v>20</v>
      </c>
      <c r="G16" t="s">
        <v>85</v>
      </c>
      <c r="H16">
        <v>39</v>
      </c>
      <c r="I16">
        <v>5</v>
      </c>
      <c r="J16">
        <v>30</v>
      </c>
    </row>
    <row r="17" spans="1:10" x14ac:dyDescent="0.25">
      <c r="A17" s="3">
        <v>0.1242</v>
      </c>
      <c r="B17">
        <v>12</v>
      </c>
      <c r="C17" s="2" t="s">
        <v>56</v>
      </c>
      <c r="D17">
        <v>10</v>
      </c>
      <c r="E17" t="s">
        <v>82</v>
      </c>
      <c r="F17">
        <v>18</v>
      </c>
      <c r="G17" t="s">
        <v>47</v>
      </c>
      <c r="H17">
        <v>26</v>
      </c>
      <c r="I17">
        <v>1</v>
      </c>
      <c r="J17">
        <v>29</v>
      </c>
    </row>
    <row r="18" spans="1:10" x14ac:dyDescent="0.25">
      <c r="A18" t="s">
        <v>89</v>
      </c>
      <c r="B18">
        <v>170</v>
      </c>
      <c r="C18" s="2" t="s">
        <v>90</v>
      </c>
      <c r="D18">
        <v>20</v>
      </c>
      <c r="E18" t="s">
        <v>89</v>
      </c>
      <c r="F18">
        <v>167</v>
      </c>
      <c r="G18" t="s">
        <v>89</v>
      </c>
      <c r="H18">
        <v>40</v>
      </c>
      <c r="I18" t="s">
        <v>89</v>
      </c>
      <c r="J18">
        <v>98</v>
      </c>
    </row>
    <row r="19" spans="1:10" x14ac:dyDescent="0.25">
      <c r="E19" t="s">
        <v>101</v>
      </c>
      <c r="F19">
        <f>SUM(F12:F18)</f>
        <v>360</v>
      </c>
      <c r="G19" s="6">
        <f>+F19/ALLloansMod!$F$19</f>
        <v>0.14399999999999999</v>
      </c>
      <c r="H19" s="4">
        <f>+G19+LowFICOHiInt!H19</f>
        <v>0.93120000000000003</v>
      </c>
    </row>
    <row r="20" spans="1:10" s="5" customFormat="1" ht="45" x14ac:dyDescent="0.25">
      <c r="A20" s="5" t="s">
        <v>6</v>
      </c>
      <c r="B20" s="5" t="s">
        <v>37</v>
      </c>
      <c r="C20" s="5" t="s">
        <v>8</v>
      </c>
      <c r="D20" s="5" t="s">
        <v>37</v>
      </c>
      <c r="E20" s="5" t="s">
        <v>10</v>
      </c>
      <c r="F20" s="5" t="s">
        <v>37</v>
      </c>
      <c r="G20" s="5" t="s">
        <v>16</v>
      </c>
      <c r="H20" s="5" t="s">
        <v>37</v>
      </c>
      <c r="I20" s="5" t="s">
        <v>21</v>
      </c>
      <c r="J20" s="5" t="s">
        <v>37</v>
      </c>
    </row>
    <row r="21" spans="1:10" x14ac:dyDescent="0.25">
      <c r="A21" t="s">
        <v>38</v>
      </c>
      <c r="B21">
        <v>350</v>
      </c>
      <c r="C21" s="3">
        <v>0.16980000000000001</v>
      </c>
      <c r="D21">
        <v>3</v>
      </c>
      <c r="E21" t="s">
        <v>40</v>
      </c>
      <c r="F21">
        <v>159</v>
      </c>
      <c r="G21" t="s">
        <v>64</v>
      </c>
      <c r="H21">
        <v>91</v>
      </c>
      <c r="I21" t="s">
        <v>71</v>
      </c>
      <c r="J21">
        <v>256</v>
      </c>
    </row>
    <row r="22" spans="1:10" x14ac:dyDescent="0.25">
      <c r="A22" t="s">
        <v>39</v>
      </c>
      <c r="B22">
        <v>10</v>
      </c>
      <c r="C22" s="3">
        <v>0.1012</v>
      </c>
      <c r="D22">
        <v>2</v>
      </c>
      <c r="E22" t="s">
        <v>41</v>
      </c>
      <c r="F22">
        <v>0</v>
      </c>
      <c r="G22" t="s">
        <v>65</v>
      </c>
      <c r="H22">
        <v>39</v>
      </c>
      <c r="I22" t="s">
        <v>72</v>
      </c>
      <c r="J22">
        <v>54</v>
      </c>
    </row>
    <row r="23" spans="1:10" x14ac:dyDescent="0.25">
      <c r="C23" s="3">
        <v>0.1203</v>
      </c>
      <c r="D23">
        <v>2</v>
      </c>
      <c r="E23" t="s">
        <v>42</v>
      </c>
      <c r="F23">
        <v>0</v>
      </c>
      <c r="G23" t="s">
        <v>86</v>
      </c>
      <c r="H23">
        <v>29</v>
      </c>
      <c r="I23" t="s">
        <v>73</v>
      </c>
      <c r="J23">
        <v>22</v>
      </c>
    </row>
    <row r="24" spans="1:10" x14ac:dyDescent="0.25">
      <c r="C24" s="3">
        <v>0.122</v>
      </c>
      <c r="D24">
        <v>2</v>
      </c>
      <c r="E24" t="s">
        <v>43</v>
      </c>
      <c r="F24">
        <v>29</v>
      </c>
      <c r="G24" t="s">
        <v>66</v>
      </c>
      <c r="H24">
        <v>41</v>
      </c>
      <c r="I24" t="s">
        <v>74</v>
      </c>
      <c r="J24">
        <v>28</v>
      </c>
    </row>
    <row r="25" spans="1:10" x14ac:dyDescent="0.25">
      <c r="C25" s="3">
        <v>0.1246</v>
      </c>
      <c r="D25">
        <v>2</v>
      </c>
      <c r="E25" t="s">
        <v>44</v>
      </c>
      <c r="F25">
        <v>172</v>
      </c>
      <c r="G25" t="s">
        <v>69</v>
      </c>
      <c r="H25">
        <v>32</v>
      </c>
    </row>
    <row r="26" spans="1:10" x14ac:dyDescent="0.25">
      <c r="C26" s="3">
        <v>0.13980000000000001</v>
      </c>
      <c r="D26">
        <v>2</v>
      </c>
      <c r="G26" t="s">
        <v>68</v>
      </c>
      <c r="H26">
        <v>30</v>
      </c>
    </row>
    <row r="27" spans="1:10" x14ac:dyDescent="0.25">
      <c r="C27" t="s">
        <v>89</v>
      </c>
      <c r="D27">
        <v>347</v>
      </c>
      <c r="G27" t="s">
        <v>91</v>
      </c>
      <c r="H27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H19" sqref="H19"/>
    </sheetView>
  </sheetViews>
  <sheetFormatPr defaultRowHeight="15" x14ac:dyDescent="0.25"/>
  <sheetData>
    <row r="1" spans="1:17" x14ac:dyDescent="0.25">
      <c r="A1" s="1" t="s">
        <v>1</v>
      </c>
    </row>
    <row r="2" spans="1:17" s="5" customFormat="1" ht="60" x14ac:dyDescent="0.25">
      <c r="A2" s="5" t="s">
        <v>35</v>
      </c>
      <c r="B2" s="5" t="s">
        <v>3</v>
      </c>
      <c r="C2" s="5" t="s">
        <v>4</v>
      </c>
      <c r="D2" s="5" t="s">
        <v>11</v>
      </c>
      <c r="E2" s="5" t="s">
        <v>13</v>
      </c>
      <c r="F2" s="5" t="s">
        <v>14</v>
      </c>
      <c r="G2" s="5" t="s">
        <v>15</v>
      </c>
      <c r="H2" s="5" t="s">
        <v>17</v>
      </c>
      <c r="I2" s="5" t="s">
        <v>18</v>
      </c>
      <c r="J2" s="5" t="s">
        <v>19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</row>
    <row r="3" spans="1:17" x14ac:dyDescent="0.25">
      <c r="A3" s="2" t="s">
        <v>29</v>
      </c>
      <c r="B3">
        <v>1000</v>
      </c>
      <c r="C3">
        <v>1625</v>
      </c>
      <c r="D3">
        <v>1375</v>
      </c>
      <c r="E3">
        <v>2</v>
      </c>
      <c r="F3" s="2">
        <v>0</v>
      </c>
      <c r="G3">
        <v>0</v>
      </c>
      <c r="H3">
        <v>13</v>
      </c>
      <c r="I3">
        <v>0</v>
      </c>
      <c r="J3">
        <v>0</v>
      </c>
      <c r="K3">
        <v>8</v>
      </c>
      <c r="L3">
        <v>0</v>
      </c>
      <c r="M3">
        <v>36</v>
      </c>
      <c r="N3">
        <v>710</v>
      </c>
      <c r="O3">
        <v>714</v>
      </c>
      <c r="P3">
        <v>1375</v>
      </c>
      <c r="Q3">
        <v>-1</v>
      </c>
    </row>
    <row r="4" spans="1:17" x14ac:dyDescent="0.25">
      <c r="A4" s="2" t="s">
        <v>30</v>
      </c>
      <c r="B4">
        <v>13600</v>
      </c>
      <c r="C4">
        <v>12950</v>
      </c>
      <c r="D4">
        <v>4167</v>
      </c>
      <c r="E4">
        <v>6</v>
      </c>
      <c r="F4" s="2">
        <v>4752</v>
      </c>
      <c r="G4">
        <v>0</v>
      </c>
      <c r="H4">
        <v>13</v>
      </c>
      <c r="I4">
        <v>9</v>
      </c>
      <c r="J4">
        <v>1</v>
      </c>
      <c r="K4">
        <v>9</v>
      </c>
      <c r="L4">
        <v>0</v>
      </c>
      <c r="M4">
        <v>36</v>
      </c>
      <c r="N4">
        <v>710</v>
      </c>
      <c r="O4">
        <v>714</v>
      </c>
      <c r="P4">
        <v>4167</v>
      </c>
      <c r="Q4">
        <v>2</v>
      </c>
    </row>
    <row r="5" spans="1:17" x14ac:dyDescent="0.25">
      <c r="A5" s="2" t="s">
        <v>31</v>
      </c>
      <c r="B5">
        <v>10000</v>
      </c>
      <c r="C5">
        <v>19475</v>
      </c>
      <c r="D5">
        <v>5417</v>
      </c>
      <c r="E5">
        <v>8</v>
      </c>
      <c r="F5" s="2">
        <v>12536</v>
      </c>
      <c r="G5">
        <v>1</v>
      </c>
      <c r="H5">
        <v>14</v>
      </c>
      <c r="I5">
        <v>15</v>
      </c>
      <c r="J5">
        <v>1</v>
      </c>
      <c r="K5">
        <v>11</v>
      </c>
      <c r="L5">
        <v>1</v>
      </c>
      <c r="M5">
        <v>60</v>
      </c>
      <c r="N5">
        <v>720</v>
      </c>
      <c r="O5">
        <v>724</v>
      </c>
      <c r="P5">
        <v>5417</v>
      </c>
      <c r="Q5">
        <v>5</v>
      </c>
    </row>
    <row r="6" spans="1:17" x14ac:dyDescent="0.25">
      <c r="A6" s="2" t="s">
        <v>32</v>
      </c>
      <c r="B6">
        <v>8405</v>
      </c>
      <c r="C6">
        <v>18719</v>
      </c>
      <c r="D6">
        <v>6200</v>
      </c>
      <c r="E6">
        <v>9.5350000000000001</v>
      </c>
      <c r="F6" s="2">
        <v>15817</v>
      </c>
      <c r="G6">
        <v>0.5917</v>
      </c>
      <c r="H6">
        <v>14.56</v>
      </c>
      <c r="I6">
        <v>14.8</v>
      </c>
      <c r="J6">
        <v>1.5229999999999999</v>
      </c>
      <c r="K6">
        <v>10.41</v>
      </c>
      <c r="L6">
        <v>0.56979999999999997</v>
      </c>
      <c r="M6">
        <v>51.63</v>
      </c>
      <c r="N6">
        <v>725.1</v>
      </c>
      <c r="O6">
        <v>729.1</v>
      </c>
      <c r="P6">
        <v>6200</v>
      </c>
      <c r="Q6">
        <v>5.8259999999999996</v>
      </c>
    </row>
    <row r="7" spans="1:17" x14ac:dyDescent="0.25">
      <c r="A7" s="2" t="s">
        <v>33</v>
      </c>
      <c r="B7">
        <v>25000</v>
      </c>
      <c r="C7">
        <v>24975</v>
      </c>
      <c r="D7">
        <v>7142</v>
      </c>
      <c r="E7">
        <v>12</v>
      </c>
      <c r="F7" s="2">
        <v>21027</v>
      </c>
      <c r="G7">
        <v>2</v>
      </c>
      <c r="H7">
        <v>16</v>
      </c>
      <c r="I7">
        <v>21</v>
      </c>
      <c r="J7">
        <v>2</v>
      </c>
      <c r="K7">
        <v>12</v>
      </c>
      <c r="L7">
        <v>1</v>
      </c>
      <c r="M7">
        <v>60</v>
      </c>
      <c r="N7">
        <v>735</v>
      </c>
      <c r="O7">
        <v>739</v>
      </c>
      <c r="P7">
        <v>7142</v>
      </c>
      <c r="Q7">
        <v>11</v>
      </c>
    </row>
    <row r="8" spans="1:17" x14ac:dyDescent="0.25">
      <c r="A8" s="2" t="s">
        <v>34</v>
      </c>
      <c r="B8">
        <v>35000</v>
      </c>
      <c r="C8">
        <v>35000</v>
      </c>
      <c r="D8">
        <v>20833</v>
      </c>
      <c r="E8">
        <v>38</v>
      </c>
      <c r="F8" s="2">
        <v>103354</v>
      </c>
      <c r="G8">
        <v>9</v>
      </c>
      <c r="H8">
        <v>21</v>
      </c>
      <c r="I8">
        <v>34</v>
      </c>
      <c r="J8">
        <v>5</v>
      </c>
      <c r="K8">
        <v>12</v>
      </c>
      <c r="L8">
        <v>1</v>
      </c>
      <c r="M8">
        <v>60</v>
      </c>
      <c r="N8">
        <v>795</v>
      </c>
      <c r="O8">
        <v>799</v>
      </c>
      <c r="P8">
        <v>20833</v>
      </c>
      <c r="Q8">
        <v>11</v>
      </c>
    </row>
    <row r="11" spans="1:17" s="5" customFormat="1" ht="30" x14ac:dyDescent="0.25">
      <c r="A11" s="5" t="s">
        <v>5</v>
      </c>
      <c r="B11" s="5" t="s">
        <v>37</v>
      </c>
      <c r="C11" s="5" t="s">
        <v>7</v>
      </c>
      <c r="D11" s="5" t="s">
        <v>37</v>
      </c>
      <c r="E11" s="5" t="s">
        <v>9</v>
      </c>
      <c r="F11" s="5" t="s">
        <v>37</v>
      </c>
      <c r="G11" s="5" t="s">
        <v>12</v>
      </c>
      <c r="H11" s="5" t="s">
        <v>37</v>
      </c>
      <c r="I11" s="5" t="s">
        <v>20</v>
      </c>
      <c r="J11" s="5" t="s">
        <v>37</v>
      </c>
    </row>
    <row r="12" spans="1:17" x14ac:dyDescent="0.25">
      <c r="A12" s="3">
        <v>0.13109999999999999</v>
      </c>
      <c r="B12">
        <v>26</v>
      </c>
      <c r="C12" s="2" t="s">
        <v>51</v>
      </c>
      <c r="D12">
        <v>98</v>
      </c>
      <c r="E12" t="s">
        <v>58</v>
      </c>
      <c r="F12">
        <v>29</v>
      </c>
      <c r="G12" t="s">
        <v>75</v>
      </c>
      <c r="H12">
        <v>48</v>
      </c>
      <c r="I12">
        <v>11</v>
      </c>
      <c r="J12">
        <v>50</v>
      </c>
    </row>
    <row r="13" spans="1:17" x14ac:dyDescent="0.25">
      <c r="A13" s="3">
        <v>0.14330000000000001</v>
      </c>
      <c r="B13">
        <v>13</v>
      </c>
      <c r="C13" s="2" t="s">
        <v>52</v>
      </c>
      <c r="D13">
        <v>19</v>
      </c>
      <c r="E13" t="s">
        <v>59</v>
      </c>
      <c r="F13">
        <v>15</v>
      </c>
      <c r="G13" t="s">
        <v>76</v>
      </c>
      <c r="H13">
        <v>29</v>
      </c>
      <c r="I13">
        <v>0</v>
      </c>
      <c r="J13">
        <v>15</v>
      </c>
    </row>
    <row r="14" spans="1:17" x14ac:dyDescent="0.25">
      <c r="A14" s="3">
        <v>0.1409</v>
      </c>
      <c r="B14">
        <v>11</v>
      </c>
      <c r="C14" s="2" t="s">
        <v>53</v>
      </c>
      <c r="D14">
        <v>16</v>
      </c>
      <c r="E14" t="s">
        <v>60</v>
      </c>
      <c r="F14">
        <v>18</v>
      </c>
      <c r="G14" t="s">
        <v>77</v>
      </c>
      <c r="H14">
        <v>21</v>
      </c>
      <c r="I14">
        <v>2</v>
      </c>
      <c r="J14">
        <v>20</v>
      </c>
    </row>
    <row r="15" spans="1:17" x14ac:dyDescent="0.25">
      <c r="A15" s="3">
        <v>0.1399</v>
      </c>
      <c r="B15">
        <v>10</v>
      </c>
      <c r="C15" s="2" t="s">
        <v>54</v>
      </c>
      <c r="D15">
        <v>7</v>
      </c>
      <c r="E15" t="s">
        <v>61</v>
      </c>
      <c r="F15">
        <v>9</v>
      </c>
      <c r="G15" t="s">
        <v>78</v>
      </c>
      <c r="H15">
        <v>17</v>
      </c>
      <c r="I15">
        <v>3</v>
      </c>
      <c r="J15">
        <v>19</v>
      </c>
    </row>
    <row r="16" spans="1:17" x14ac:dyDescent="0.25">
      <c r="A16" s="3">
        <v>0.16289999999999999</v>
      </c>
      <c r="B16">
        <v>9</v>
      </c>
      <c r="C16" s="2" t="s">
        <v>55</v>
      </c>
      <c r="D16">
        <v>10</v>
      </c>
      <c r="E16" t="s">
        <v>62</v>
      </c>
      <c r="F16">
        <v>8</v>
      </c>
      <c r="G16" t="s">
        <v>79</v>
      </c>
      <c r="H16">
        <v>13</v>
      </c>
      <c r="I16">
        <v>4</v>
      </c>
      <c r="J16">
        <v>14</v>
      </c>
    </row>
    <row r="17" spans="1:10" x14ac:dyDescent="0.25">
      <c r="A17" s="3">
        <v>0.17269999999999999</v>
      </c>
      <c r="B17">
        <v>8</v>
      </c>
      <c r="C17" s="2" t="s">
        <v>56</v>
      </c>
      <c r="D17">
        <v>12</v>
      </c>
      <c r="E17" t="s">
        <v>63</v>
      </c>
      <c r="F17">
        <v>11</v>
      </c>
      <c r="G17" t="s">
        <v>80</v>
      </c>
      <c r="H17">
        <v>11</v>
      </c>
      <c r="I17">
        <v>5</v>
      </c>
      <c r="J17">
        <v>12</v>
      </c>
    </row>
    <row r="18" spans="1:10" x14ac:dyDescent="0.25">
      <c r="A18" t="s">
        <v>89</v>
      </c>
      <c r="B18">
        <v>95</v>
      </c>
      <c r="C18" s="2" t="s">
        <v>90</v>
      </c>
      <c r="D18">
        <v>10</v>
      </c>
      <c r="E18" t="s">
        <v>89</v>
      </c>
      <c r="F18">
        <v>82</v>
      </c>
      <c r="G18" t="s">
        <v>89</v>
      </c>
      <c r="H18">
        <v>33</v>
      </c>
      <c r="I18" t="s">
        <v>89</v>
      </c>
      <c r="J18">
        <v>42</v>
      </c>
    </row>
    <row r="19" spans="1:10" x14ac:dyDescent="0.25">
      <c r="E19" t="s">
        <v>101</v>
      </c>
      <c r="F19">
        <f>SUM(F12:F18)</f>
        <v>172</v>
      </c>
      <c r="G19" s="6">
        <f>+F19/ALLloansMod!$F$19</f>
        <v>6.88E-2</v>
      </c>
      <c r="H19" s="4">
        <f>+G19+LowFICOLowInt!H19</f>
        <v>1</v>
      </c>
    </row>
    <row r="20" spans="1:10" s="5" customFormat="1" ht="45" x14ac:dyDescent="0.25">
      <c r="A20" s="5" t="s">
        <v>6</v>
      </c>
      <c r="B20" s="5" t="s">
        <v>37</v>
      </c>
      <c r="C20" s="5" t="s">
        <v>8</v>
      </c>
      <c r="D20" s="5" t="s">
        <v>37</v>
      </c>
      <c r="E20" s="5" t="s">
        <v>10</v>
      </c>
      <c r="F20" s="5" t="s">
        <v>37</v>
      </c>
      <c r="G20" s="5" t="s">
        <v>16</v>
      </c>
      <c r="H20" s="5" t="s">
        <v>37</v>
      </c>
      <c r="I20" s="5" t="s">
        <v>21</v>
      </c>
      <c r="J20" s="5" t="s">
        <v>37</v>
      </c>
    </row>
    <row r="21" spans="1:10" x14ac:dyDescent="0.25">
      <c r="A21" t="s">
        <v>38</v>
      </c>
      <c r="B21">
        <v>60</v>
      </c>
      <c r="C21" s="3">
        <v>0.15679999999999999</v>
      </c>
      <c r="D21">
        <v>2</v>
      </c>
      <c r="E21" t="s">
        <v>40</v>
      </c>
      <c r="F21">
        <v>88</v>
      </c>
      <c r="G21" t="s">
        <v>64</v>
      </c>
      <c r="H21">
        <v>50</v>
      </c>
      <c r="I21" t="s">
        <v>71</v>
      </c>
      <c r="J21">
        <v>62</v>
      </c>
    </row>
    <row r="22" spans="1:10" x14ac:dyDescent="0.25">
      <c r="A22" t="s">
        <v>39</v>
      </c>
      <c r="B22">
        <v>112</v>
      </c>
      <c r="C22" s="3">
        <v>0.18279999999999999</v>
      </c>
      <c r="D22">
        <v>2</v>
      </c>
      <c r="E22" t="s">
        <v>41</v>
      </c>
      <c r="F22">
        <v>0</v>
      </c>
      <c r="G22" t="s">
        <v>65</v>
      </c>
      <c r="H22">
        <v>15</v>
      </c>
      <c r="I22" t="s">
        <v>72</v>
      </c>
      <c r="J22">
        <v>55</v>
      </c>
    </row>
    <row r="23" spans="1:10" x14ac:dyDescent="0.25">
      <c r="C23" s="3">
        <v>0.28149999999999997</v>
      </c>
      <c r="D23">
        <v>2</v>
      </c>
      <c r="E23" t="s">
        <v>42</v>
      </c>
      <c r="F23">
        <v>0</v>
      </c>
      <c r="G23" t="s">
        <v>66</v>
      </c>
      <c r="H23">
        <v>20</v>
      </c>
      <c r="I23" t="s">
        <v>73</v>
      </c>
      <c r="J23">
        <v>31</v>
      </c>
    </row>
    <row r="24" spans="1:10" x14ac:dyDescent="0.25">
      <c r="C24" s="3">
        <v>8.5099999999999995E-2</v>
      </c>
      <c r="D24">
        <v>2</v>
      </c>
      <c r="E24" t="s">
        <v>43</v>
      </c>
      <c r="F24">
        <v>10</v>
      </c>
      <c r="G24" t="s">
        <v>67</v>
      </c>
      <c r="H24">
        <v>19</v>
      </c>
      <c r="I24" t="s">
        <v>74</v>
      </c>
      <c r="J24">
        <v>24</v>
      </c>
    </row>
    <row r="25" spans="1:10" x14ac:dyDescent="0.25">
      <c r="C25" s="4">
        <v>0</v>
      </c>
      <c r="D25">
        <v>1</v>
      </c>
      <c r="E25" t="s">
        <v>44</v>
      </c>
      <c r="F25">
        <v>74</v>
      </c>
      <c r="G25" t="s">
        <v>69</v>
      </c>
      <c r="H25">
        <v>14</v>
      </c>
    </row>
    <row r="26" spans="1:10" x14ac:dyDescent="0.25">
      <c r="C26" s="3">
        <v>4.0000000000000002E-4</v>
      </c>
      <c r="D26">
        <v>1</v>
      </c>
      <c r="G26" t="s">
        <v>68</v>
      </c>
      <c r="H26">
        <v>12</v>
      </c>
    </row>
    <row r="27" spans="1:10" x14ac:dyDescent="0.25">
      <c r="C27" t="s">
        <v>89</v>
      </c>
      <c r="D27">
        <v>162</v>
      </c>
      <c r="G27" t="s">
        <v>91</v>
      </c>
      <c r="H27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H19" sqref="H19"/>
    </sheetView>
  </sheetViews>
  <sheetFormatPr defaultRowHeight="15" x14ac:dyDescent="0.25"/>
  <sheetData>
    <row r="1" spans="1:17" x14ac:dyDescent="0.25">
      <c r="A1" s="1" t="s">
        <v>2</v>
      </c>
    </row>
    <row r="2" spans="1:17" s="5" customFormat="1" ht="60" x14ac:dyDescent="0.25">
      <c r="A2" s="5" t="s">
        <v>35</v>
      </c>
      <c r="B2" s="5" t="s">
        <v>3</v>
      </c>
      <c r="C2" s="5" t="s">
        <v>4</v>
      </c>
      <c r="D2" s="5" t="s">
        <v>11</v>
      </c>
      <c r="E2" s="5" t="s">
        <v>13</v>
      </c>
      <c r="F2" s="5" t="s">
        <v>14</v>
      </c>
      <c r="G2" s="5" t="s">
        <v>15</v>
      </c>
      <c r="H2" s="5" t="s">
        <v>17</v>
      </c>
      <c r="I2" s="5" t="s">
        <v>18</v>
      </c>
      <c r="J2" s="5" t="s">
        <v>19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</row>
    <row r="3" spans="1:17" x14ac:dyDescent="0.25">
      <c r="A3" s="2" t="s">
        <v>29</v>
      </c>
      <c r="B3">
        <v>1000</v>
      </c>
      <c r="C3">
        <v>-0.01</v>
      </c>
      <c r="D3">
        <v>0</v>
      </c>
      <c r="E3" s="2">
        <v>0</v>
      </c>
      <c r="F3">
        <v>0</v>
      </c>
      <c r="G3">
        <v>0</v>
      </c>
      <c r="H3">
        <v>5</v>
      </c>
      <c r="I3">
        <v>0</v>
      </c>
      <c r="J3" s="2">
        <v>0</v>
      </c>
      <c r="K3">
        <v>6</v>
      </c>
      <c r="L3">
        <v>0</v>
      </c>
      <c r="M3">
        <v>36</v>
      </c>
      <c r="N3">
        <v>640</v>
      </c>
      <c r="O3">
        <v>644</v>
      </c>
      <c r="P3" s="2">
        <v>588.5</v>
      </c>
      <c r="Q3">
        <v>-1</v>
      </c>
    </row>
    <row r="4" spans="1:17" x14ac:dyDescent="0.25">
      <c r="A4" s="2" t="s">
        <v>30</v>
      </c>
      <c r="B4">
        <v>13600</v>
      </c>
      <c r="C4">
        <v>6000</v>
      </c>
      <c r="D4">
        <v>3494</v>
      </c>
      <c r="E4" s="2">
        <v>7</v>
      </c>
      <c r="F4">
        <v>5566</v>
      </c>
      <c r="G4">
        <v>0</v>
      </c>
      <c r="H4">
        <v>10</v>
      </c>
      <c r="I4">
        <v>9</v>
      </c>
      <c r="J4" s="2">
        <v>1</v>
      </c>
      <c r="K4">
        <v>10</v>
      </c>
      <c r="L4">
        <v>0</v>
      </c>
      <c r="M4">
        <v>36</v>
      </c>
      <c r="N4">
        <v>680</v>
      </c>
      <c r="O4">
        <v>684</v>
      </c>
      <c r="P4" s="2">
        <v>3500</v>
      </c>
      <c r="Q4">
        <v>2</v>
      </c>
    </row>
    <row r="5" spans="1:17" x14ac:dyDescent="0.25">
      <c r="A5" s="2" t="s">
        <v>31</v>
      </c>
      <c r="B5">
        <v>10000</v>
      </c>
      <c r="C5">
        <v>10000</v>
      </c>
      <c r="D5">
        <v>5000</v>
      </c>
      <c r="E5" s="2">
        <v>9</v>
      </c>
      <c r="F5">
        <v>10946</v>
      </c>
      <c r="G5">
        <v>0</v>
      </c>
      <c r="H5">
        <v>13</v>
      </c>
      <c r="I5">
        <v>15</v>
      </c>
      <c r="J5" s="2">
        <v>1</v>
      </c>
      <c r="K5">
        <v>13</v>
      </c>
      <c r="L5">
        <v>1</v>
      </c>
      <c r="M5">
        <v>36</v>
      </c>
      <c r="N5">
        <v>700</v>
      </c>
      <c r="O5">
        <v>704</v>
      </c>
      <c r="P5" s="2">
        <v>5000</v>
      </c>
      <c r="Q5">
        <v>5</v>
      </c>
    </row>
    <row r="6" spans="1:17" x14ac:dyDescent="0.25">
      <c r="A6" s="2" t="s">
        <v>32</v>
      </c>
      <c r="B6">
        <v>8405</v>
      </c>
      <c r="C6">
        <v>12001.57</v>
      </c>
      <c r="D6">
        <v>5687</v>
      </c>
      <c r="E6" s="2">
        <v>10.07</v>
      </c>
      <c r="F6">
        <v>15232</v>
      </c>
      <c r="G6">
        <v>0.5917</v>
      </c>
      <c r="H6">
        <v>12.57</v>
      </c>
      <c r="I6">
        <v>14.87</v>
      </c>
      <c r="J6" s="2">
        <v>1.5640000000000001</v>
      </c>
      <c r="K6">
        <v>12.56</v>
      </c>
      <c r="L6">
        <v>0.53920000000000001</v>
      </c>
      <c r="M6">
        <v>41.26</v>
      </c>
      <c r="N6">
        <v>705.9</v>
      </c>
      <c r="O6">
        <v>709.9</v>
      </c>
      <c r="P6" s="2">
        <v>5650.1</v>
      </c>
      <c r="Q6">
        <v>5.4530000000000003</v>
      </c>
    </row>
    <row r="7" spans="1:17" x14ac:dyDescent="0.25">
      <c r="A7" s="2" t="s">
        <v>33</v>
      </c>
      <c r="B7">
        <v>25000</v>
      </c>
      <c r="C7">
        <v>16000</v>
      </c>
      <c r="D7">
        <v>6800</v>
      </c>
      <c r="E7" s="2">
        <v>13</v>
      </c>
      <c r="F7">
        <v>18870</v>
      </c>
      <c r="G7">
        <v>1</v>
      </c>
      <c r="H7">
        <v>15</v>
      </c>
      <c r="I7">
        <v>20</v>
      </c>
      <c r="J7" s="2">
        <v>2</v>
      </c>
      <c r="K7">
        <v>15</v>
      </c>
      <c r="L7">
        <v>1</v>
      </c>
      <c r="M7">
        <v>36</v>
      </c>
      <c r="N7">
        <v>725</v>
      </c>
      <c r="O7">
        <v>729</v>
      </c>
      <c r="P7" s="2">
        <v>6800</v>
      </c>
      <c r="Q7">
        <v>11</v>
      </c>
    </row>
    <row r="8" spans="1:17" x14ac:dyDescent="0.25">
      <c r="A8" s="2" t="s">
        <v>34</v>
      </c>
      <c r="B8">
        <v>35000</v>
      </c>
      <c r="C8">
        <v>35000</v>
      </c>
      <c r="D8">
        <v>102750</v>
      </c>
      <c r="E8" s="2">
        <v>38</v>
      </c>
      <c r="F8">
        <v>270800</v>
      </c>
      <c r="G8">
        <v>9</v>
      </c>
      <c r="H8">
        <v>24</v>
      </c>
      <c r="I8">
        <v>34</v>
      </c>
      <c r="J8" s="2">
        <v>5</v>
      </c>
      <c r="K8">
        <v>18</v>
      </c>
      <c r="L8">
        <v>1</v>
      </c>
      <c r="M8">
        <v>60</v>
      </c>
      <c r="N8">
        <v>830</v>
      </c>
      <c r="O8">
        <v>834</v>
      </c>
      <c r="P8" s="2">
        <v>65000</v>
      </c>
      <c r="Q8">
        <v>11</v>
      </c>
    </row>
    <row r="9" spans="1:17" x14ac:dyDescent="0.25">
      <c r="A9" s="2"/>
      <c r="F9" s="2"/>
      <c r="K9" s="2"/>
    </row>
    <row r="11" spans="1:17" s="5" customFormat="1" ht="30" x14ac:dyDescent="0.25">
      <c r="A11" s="5" t="s">
        <v>5</v>
      </c>
      <c r="B11" s="5" t="s">
        <v>37</v>
      </c>
      <c r="C11" s="5" t="s">
        <v>7</v>
      </c>
      <c r="D11" s="5" t="s">
        <v>37</v>
      </c>
      <c r="E11" s="5" t="s">
        <v>9</v>
      </c>
      <c r="F11" s="5" t="s">
        <v>37</v>
      </c>
      <c r="G11" s="5" t="s">
        <v>12</v>
      </c>
      <c r="H11" s="5" t="s">
        <v>37</v>
      </c>
      <c r="I11" s="5" t="s">
        <v>20</v>
      </c>
      <c r="J11" s="5" t="s">
        <v>37</v>
      </c>
    </row>
    <row r="12" spans="1:17" x14ac:dyDescent="0.25">
      <c r="A12" s="3">
        <v>0.1212</v>
      </c>
      <c r="B12">
        <v>122</v>
      </c>
      <c r="C12" s="2" t="s">
        <v>51</v>
      </c>
      <c r="D12">
        <v>1307</v>
      </c>
      <c r="E12" t="s">
        <v>58</v>
      </c>
      <c r="F12">
        <v>433</v>
      </c>
      <c r="G12" t="s">
        <v>45</v>
      </c>
      <c r="H12">
        <v>171</v>
      </c>
      <c r="I12">
        <v>11</v>
      </c>
      <c r="J12">
        <v>653</v>
      </c>
    </row>
    <row r="13" spans="1:17" x14ac:dyDescent="0.25">
      <c r="A13" s="3">
        <v>7.9000000000000001E-2</v>
      </c>
      <c r="B13">
        <v>119</v>
      </c>
      <c r="C13" s="2" t="s">
        <v>52</v>
      </c>
      <c r="D13">
        <v>444</v>
      </c>
      <c r="E13" t="s">
        <v>59</v>
      </c>
      <c r="F13">
        <v>255</v>
      </c>
      <c r="G13" t="s">
        <v>46</v>
      </c>
      <c r="H13">
        <v>166</v>
      </c>
      <c r="I13">
        <v>0</v>
      </c>
      <c r="J13">
        <v>250</v>
      </c>
    </row>
    <row r="14" spans="1:17" x14ac:dyDescent="0.25">
      <c r="A14" s="3">
        <v>0.13109999999999999</v>
      </c>
      <c r="B14">
        <v>115</v>
      </c>
      <c r="C14" s="2" t="s">
        <v>53</v>
      </c>
      <c r="D14">
        <v>201</v>
      </c>
      <c r="E14" t="s">
        <v>60</v>
      </c>
      <c r="F14">
        <v>174</v>
      </c>
      <c r="G14" t="s">
        <v>47</v>
      </c>
      <c r="H14">
        <v>157</v>
      </c>
      <c r="I14">
        <v>2</v>
      </c>
      <c r="J14">
        <v>244</v>
      </c>
    </row>
    <row r="15" spans="1:17" x14ac:dyDescent="0.25">
      <c r="A15" s="3">
        <v>0.15310000000000001</v>
      </c>
      <c r="B15">
        <v>76</v>
      </c>
      <c r="C15" s="2" t="s">
        <v>54</v>
      </c>
      <c r="D15">
        <v>152</v>
      </c>
      <c r="E15" t="s">
        <v>61</v>
      </c>
      <c r="F15">
        <v>169</v>
      </c>
      <c r="G15" t="s">
        <v>48</v>
      </c>
      <c r="H15">
        <v>153</v>
      </c>
      <c r="I15">
        <v>3</v>
      </c>
      <c r="J15">
        <v>235</v>
      </c>
    </row>
    <row r="16" spans="1:17" x14ac:dyDescent="0.25">
      <c r="A16" s="3">
        <v>0.1409</v>
      </c>
      <c r="B16">
        <v>72</v>
      </c>
      <c r="C16" s="2" t="s">
        <v>55</v>
      </c>
      <c r="D16">
        <v>101</v>
      </c>
      <c r="E16" t="s">
        <v>62</v>
      </c>
      <c r="F16">
        <v>101</v>
      </c>
      <c r="G16" t="s">
        <v>49</v>
      </c>
      <c r="H16">
        <v>145</v>
      </c>
      <c r="I16">
        <v>4</v>
      </c>
      <c r="J16">
        <v>192</v>
      </c>
    </row>
    <row r="17" spans="1:10" x14ac:dyDescent="0.25">
      <c r="A17" s="3">
        <v>0.14330000000000001</v>
      </c>
      <c r="B17">
        <v>69</v>
      </c>
      <c r="C17" s="2" t="s">
        <v>56</v>
      </c>
      <c r="D17">
        <v>87</v>
      </c>
      <c r="E17" t="s">
        <v>63</v>
      </c>
      <c r="F17">
        <v>98</v>
      </c>
      <c r="G17" t="s">
        <v>50</v>
      </c>
      <c r="H17">
        <v>140</v>
      </c>
      <c r="I17">
        <v>5</v>
      </c>
      <c r="J17">
        <v>202</v>
      </c>
    </row>
    <row r="18" spans="1:10" x14ac:dyDescent="0.25">
      <c r="A18" t="s">
        <v>89</v>
      </c>
      <c r="B18">
        <v>1927</v>
      </c>
      <c r="C18" s="2" t="s">
        <v>90</v>
      </c>
      <c r="D18">
        <v>208</v>
      </c>
      <c r="E18" t="s">
        <v>89</v>
      </c>
      <c r="F18">
        <v>1270</v>
      </c>
      <c r="G18" t="s">
        <v>89</v>
      </c>
      <c r="H18">
        <v>1568</v>
      </c>
      <c r="I18" t="s">
        <v>89</v>
      </c>
      <c r="J18">
        <v>724</v>
      </c>
    </row>
    <row r="19" spans="1:10" x14ac:dyDescent="0.25">
      <c r="E19" t="s">
        <v>101</v>
      </c>
      <c r="F19">
        <f>SUM(F12:F18)</f>
        <v>2500</v>
      </c>
      <c r="G19" s="6">
        <f>+F19/ALLloansMod!$F$19</f>
        <v>1</v>
      </c>
      <c r="H19" s="4">
        <f>+HiFICOLowInt!G19+LowFICOHiInt!G19+LowFICOLowInt!G19+HiFICOHiInt!G19</f>
        <v>1</v>
      </c>
    </row>
    <row r="20" spans="1:10" s="5" customFormat="1" ht="45" x14ac:dyDescent="0.25">
      <c r="A20" s="5" t="s">
        <v>6</v>
      </c>
      <c r="B20" s="5" t="s">
        <v>37</v>
      </c>
      <c r="C20" s="5" t="s">
        <v>8</v>
      </c>
      <c r="D20" s="5" t="s">
        <v>37</v>
      </c>
      <c r="E20" s="5" t="s">
        <v>10</v>
      </c>
      <c r="F20" s="5" t="s">
        <v>37</v>
      </c>
      <c r="G20" s="5" t="s">
        <v>16</v>
      </c>
      <c r="H20" s="5" t="s">
        <v>37</v>
      </c>
      <c r="I20" s="5" t="s">
        <v>21</v>
      </c>
      <c r="J20" s="5" t="s">
        <v>37</v>
      </c>
    </row>
    <row r="21" spans="1:10" x14ac:dyDescent="0.25">
      <c r="A21" t="s">
        <v>38</v>
      </c>
      <c r="B21">
        <v>1952</v>
      </c>
      <c r="C21" s="4">
        <v>0</v>
      </c>
      <c r="D21">
        <v>8</v>
      </c>
      <c r="E21" t="s">
        <v>40</v>
      </c>
      <c r="F21">
        <v>1148</v>
      </c>
      <c r="G21" t="s">
        <v>64</v>
      </c>
      <c r="H21">
        <v>653</v>
      </c>
      <c r="I21" t="s">
        <v>71</v>
      </c>
      <c r="J21">
        <v>1250</v>
      </c>
    </row>
    <row r="22" spans="1:10" x14ac:dyDescent="0.25">
      <c r="A22" t="s">
        <v>39</v>
      </c>
      <c r="B22">
        <v>548</v>
      </c>
      <c r="C22" s="3">
        <v>0.12540000000000001</v>
      </c>
      <c r="D22">
        <v>6</v>
      </c>
      <c r="E22" t="s">
        <v>41</v>
      </c>
      <c r="F22">
        <v>1</v>
      </c>
      <c r="G22" t="s">
        <v>65</v>
      </c>
      <c r="H22">
        <v>250</v>
      </c>
      <c r="I22" t="s">
        <v>72</v>
      </c>
      <c r="J22">
        <v>657</v>
      </c>
    </row>
    <row r="23" spans="1:10" x14ac:dyDescent="0.25">
      <c r="C23" s="3">
        <v>0.122</v>
      </c>
      <c r="D23">
        <v>5</v>
      </c>
      <c r="E23" t="s">
        <v>42</v>
      </c>
      <c r="F23">
        <v>5</v>
      </c>
      <c r="G23" t="s">
        <v>66</v>
      </c>
      <c r="H23">
        <v>244</v>
      </c>
      <c r="I23" t="s">
        <v>73</v>
      </c>
      <c r="J23">
        <v>336</v>
      </c>
    </row>
    <row r="24" spans="1:10" x14ac:dyDescent="0.25">
      <c r="C24" s="3">
        <v>0.1285</v>
      </c>
      <c r="D24">
        <v>5</v>
      </c>
      <c r="E24" t="s">
        <v>43</v>
      </c>
      <c r="F24">
        <v>200</v>
      </c>
      <c r="G24" t="s">
        <v>67</v>
      </c>
      <c r="H24">
        <v>235</v>
      </c>
      <c r="I24" t="s">
        <v>74</v>
      </c>
      <c r="J24">
        <v>257</v>
      </c>
    </row>
    <row r="25" spans="1:10" x14ac:dyDescent="0.25">
      <c r="C25" s="3">
        <v>0.14219999999999999</v>
      </c>
      <c r="D25">
        <v>5</v>
      </c>
      <c r="E25" t="s">
        <v>44</v>
      </c>
      <c r="F25">
        <v>1146</v>
      </c>
      <c r="G25" t="s">
        <v>69</v>
      </c>
      <c r="H25">
        <v>192</v>
      </c>
    </row>
    <row r="26" spans="1:10" x14ac:dyDescent="0.25">
      <c r="C26" s="3">
        <v>0.14660000000000001</v>
      </c>
      <c r="D26">
        <v>5</v>
      </c>
      <c r="G26" t="s">
        <v>68</v>
      </c>
      <c r="H26">
        <v>202</v>
      </c>
    </row>
    <row r="27" spans="1:10" x14ac:dyDescent="0.25">
      <c r="C27" t="s">
        <v>89</v>
      </c>
      <c r="D27">
        <v>2466</v>
      </c>
      <c r="G27" t="s">
        <v>91</v>
      </c>
      <c r="H27">
        <v>724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H3" sqref="H3"/>
    </sheetView>
  </sheetViews>
  <sheetFormatPr defaultRowHeight="15" x14ac:dyDescent="0.25"/>
  <cols>
    <col min="1" max="17" width="9.7109375" customWidth="1"/>
  </cols>
  <sheetData>
    <row r="1" spans="1:17" x14ac:dyDescent="0.25">
      <c r="A1" t="s">
        <v>87</v>
      </c>
      <c r="C1" t="s">
        <v>88</v>
      </c>
    </row>
    <row r="2" spans="1:17" s="5" customFormat="1" ht="60" x14ac:dyDescent="0.25">
      <c r="A2" s="5" t="str">
        <f>IF(+ALLloansMod!A2=HiFICOHiInt!A2,+ALLloansMod!A2,"Diff")</f>
        <v>Statistic</v>
      </c>
      <c r="B2" s="5" t="str">
        <f>IF(+ALLloansMod!B2=HiFICOHiInt!B2,+ALLloansMod!B2,"Diff")</f>
        <v>Amount.Requested</v>
      </c>
      <c r="C2" s="5" t="str">
        <f>IF(+ALLloansMod!C2=HiFICOHiInt!C2,+ALLloansMod!C2,"Diff")</f>
        <v>Amount.Funded.By.Investors</v>
      </c>
      <c r="D2" s="5" t="str">
        <f>IF(+ALLloansMod!D2=HiFICOHiInt!D2,+ALLloansMod!D2,"Diff")</f>
        <v>Monthly.Income</v>
      </c>
      <c r="E2" s="5" t="str">
        <f>IF(+ALLloansMod!E2=HiFICOHiInt!E2,+ALLloansMod!E2,"Diff")</f>
        <v>Open.CREDIT.Lines</v>
      </c>
      <c r="F2" s="5" t="str">
        <f>IF(+ALLloansMod!F2=HiFICOHiInt!F2,+ALLloansMod!F2,"Diff")</f>
        <v>Revolving.CREDIT.Balance</v>
      </c>
      <c r="G2" s="5" t="str">
        <f>IF(+ALLloansMod!G2=HiFICOHiInt!G2,+ALLloansMod!G2,"Diff")</f>
        <v>Inquiries.in.the.Last.6.Months</v>
      </c>
      <c r="H2" s="5" t="str">
        <f>IF(+ALLloansMod!H2=HiFICOHiInt!H2,+ALLloansMod!H2,"Diff")</f>
        <v>IntRatePrim</v>
      </c>
      <c r="I2" s="5" t="str">
        <f>IF(+ALLloansMod!I2=HiFICOHiInt!I2,+ALLloansMod!I2,"Diff")</f>
        <v>DebtToIncPrim</v>
      </c>
      <c r="J2" s="5" t="str">
        <f>IF(+ALLloansMod!J2=HiFICOHiInt!J2,+ALLloansMod!J2,"Diff")</f>
        <v>LoanPurposeRank</v>
      </c>
      <c r="K2" s="5" t="str">
        <f>IF(+ALLloansMod!K2=HiFICOHiInt!K2,+ALLloansMod!K2,"Diff")</f>
        <v>AvgIntFICO</v>
      </c>
      <c r="L2" s="5" t="str">
        <f>IF(+ALLloansMod!L2=HiFICOHiInt!L2,+ALLloansMod!L2,"Diff")</f>
        <v>HomeOwner</v>
      </c>
      <c r="M2" s="5" t="str">
        <f>IF(+ALLloansMod!M2=HiFICOHiInt!M2,+ALLloansMod!M2,"Diff")</f>
        <v>LoanLength</v>
      </c>
      <c r="N2" s="5" t="str">
        <f>IF(+ALLloansMod!N2=HiFICOHiInt!N2,+ALLloansMod!N2,"Diff")</f>
        <v>FICOBeg</v>
      </c>
      <c r="O2" s="5" t="str">
        <f>IF(+ALLloansMod!O2=HiFICOHiInt!O2,+ALLloansMod!O2,"Diff")</f>
        <v>FICOEnd</v>
      </c>
      <c r="P2" s="5" t="str">
        <f>IF(+ALLloansMod!P2=HiFICOHiInt!P2,+ALLloansMod!P2,"Diff")</f>
        <v>MoInc</v>
      </c>
      <c r="Q2" s="5" t="str">
        <f>IF(+ALLloansMod!Q2=HiFICOHiInt!Q2,+ALLloansMod!Q2,"Diff")</f>
        <v>EmpYrsMod</v>
      </c>
    </row>
    <row r="3" spans="1:17" x14ac:dyDescent="0.25">
      <c r="A3" t="str">
        <f>IF(+ALLloansMod!A3=HiFICOHiInt!A3,+ALLloansMod!A3,"Diff")</f>
        <v xml:space="preserve">Min.   </v>
      </c>
      <c r="B3">
        <f>+ALLloansMod!B3-HiFICOHiInt!B3</f>
        <v>0</v>
      </c>
      <c r="C3">
        <f>+ALLloansMod!C3-HiFICOHiInt!C3</f>
        <v>-1625.01</v>
      </c>
      <c r="D3">
        <f>+ALLloansMod!D3-HiFICOHiInt!D3</f>
        <v>-1375</v>
      </c>
      <c r="E3">
        <f>+ALLloansMod!E3-HiFICOHiInt!E3</f>
        <v>-2</v>
      </c>
      <c r="F3">
        <f>+ALLloansMod!F3-HiFICOHiInt!F3</f>
        <v>0</v>
      </c>
      <c r="G3">
        <f>+ALLloansMod!G3-HiFICOHiInt!G3</f>
        <v>0</v>
      </c>
      <c r="H3">
        <f>+ALLloansMod!H3-HiFICOHiInt!H3</f>
        <v>-8</v>
      </c>
      <c r="I3">
        <f>+ALLloansMod!I3-HiFICOHiInt!I3</f>
        <v>0</v>
      </c>
      <c r="J3">
        <f>+ALLloansMod!J3-HiFICOHiInt!J3</f>
        <v>0</v>
      </c>
      <c r="K3">
        <f>+ALLloansMod!K3-HiFICOHiInt!K3</f>
        <v>-2</v>
      </c>
      <c r="L3">
        <f>+ALLloansMod!L3-HiFICOHiInt!L3</f>
        <v>0</v>
      </c>
      <c r="M3">
        <f>+ALLloansMod!M3-HiFICOHiInt!M3</f>
        <v>0</v>
      </c>
      <c r="N3">
        <f>+ALLloansMod!N3-HiFICOHiInt!N3</f>
        <v>-70</v>
      </c>
      <c r="O3">
        <f>+ALLloansMod!O3-HiFICOHiInt!O3</f>
        <v>-70</v>
      </c>
      <c r="P3">
        <f>+ALLloansMod!P3-HiFICOHiInt!P3</f>
        <v>-786.5</v>
      </c>
      <c r="Q3">
        <f>+ALLloansMod!Q3-HiFICOHiInt!Q3</f>
        <v>0</v>
      </c>
    </row>
    <row r="4" spans="1:17" x14ac:dyDescent="0.25">
      <c r="A4" t="str">
        <f>IF(+ALLloansMod!A4=HiFICOHiInt!A4,+ALLloansMod!A4,"Diff")</f>
        <v>1st Qu.</v>
      </c>
      <c r="B4">
        <f>+ALLloansMod!B4-HiFICOHiInt!B4</f>
        <v>0</v>
      </c>
      <c r="C4">
        <f>+ALLloansMod!C4-HiFICOHiInt!C4</f>
        <v>-6950</v>
      </c>
      <c r="D4">
        <f>+ALLloansMod!D4-HiFICOHiInt!D4</f>
        <v>-673</v>
      </c>
      <c r="E4">
        <f>+ALLloansMod!E4-HiFICOHiInt!E4</f>
        <v>1</v>
      </c>
      <c r="F4">
        <f>+ALLloansMod!F4-HiFICOHiInt!F4</f>
        <v>814</v>
      </c>
      <c r="G4">
        <f>+ALLloansMod!G4-HiFICOHiInt!G4</f>
        <v>0</v>
      </c>
      <c r="H4">
        <f>+ALLloansMod!H4-HiFICOHiInt!H4</f>
        <v>-3</v>
      </c>
      <c r="I4">
        <f>+ALLloansMod!I4-HiFICOHiInt!I4</f>
        <v>0</v>
      </c>
      <c r="J4">
        <f>+ALLloansMod!J4-HiFICOHiInt!J4</f>
        <v>0</v>
      </c>
      <c r="K4">
        <f>+ALLloansMod!K4-HiFICOHiInt!K4</f>
        <v>1</v>
      </c>
      <c r="L4">
        <f>+ALLloansMod!L4-HiFICOHiInt!L4</f>
        <v>0</v>
      </c>
      <c r="M4">
        <f>+ALLloansMod!M4-HiFICOHiInt!M4</f>
        <v>0</v>
      </c>
      <c r="N4">
        <f>+ALLloansMod!N4-HiFICOHiInt!N4</f>
        <v>-30</v>
      </c>
      <c r="O4">
        <f>+ALLloansMod!O4-HiFICOHiInt!O4</f>
        <v>-30</v>
      </c>
      <c r="P4">
        <f>+ALLloansMod!P4-HiFICOHiInt!P4</f>
        <v>-667</v>
      </c>
      <c r="Q4">
        <f>+ALLloansMod!Q4-HiFICOHiInt!Q4</f>
        <v>0</v>
      </c>
    </row>
    <row r="5" spans="1:17" x14ac:dyDescent="0.25">
      <c r="A5" t="str">
        <f>IF(+ALLloansMod!A5=HiFICOHiInt!A5,+ALLloansMod!A5,"Diff")</f>
        <v xml:space="preserve">Median </v>
      </c>
      <c r="B5">
        <f>+ALLloansMod!B5-HiFICOHiInt!B5</f>
        <v>0</v>
      </c>
      <c r="C5">
        <f>+ALLloansMod!C5-HiFICOHiInt!C5</f>
        <v>-9475</v>
      </c>
      <c r="D5">
        <f>+ALLloansMod!D5-HiFICOHiInt!D5</f>
        <v>-417</v>
      </c>
      <c r="E5">
        <f>+ALLloansMod!E5-HiFICOHiInt!E5</f>
        <v>1</v>
      </c>
      <c r="F5">
        <f>+ALLloansMod!F5-HiFICOHiInt!F5</f>
        <v>-1590</v>
      </c>
      <c r="G5">
        <f>+ALLloansMod!G5-HiFICOHiInt!G5</f>
        <v>-1</v>
      </c>
      <c r="H5">
        <f>+ALLloansMod!H5-HiFICOHiInt!H5</f>
        <v>-1</v>
      </c>
      <c r="I5">
        <f>+ALLloansMod!I5-HiFICOHiInt!I5</f>
        <v>0</v>
      </c>
      <c r="J5">
        <f>+ALLloansMod!J5-HiFICOHiInt!J5</f>
        <v>0</v>
      </c>
      <c r="K5">
        <f>+ALLloansMod!K5-HiFICOHiInt!K5</f>
        <v>2</v>
      </c>
      <c r="L5">
        <f>+ALLloansMod!L5-HiFICOHiInt!L5</f>
        <v>0</v>
      </c>
      <c r="M5">
        <f>+ALLloansMod!M5-HiFICOHiInt!M5</f>
        <v>-24</v>
      </c>
      <c r="N5">
        <f>+ALLloansMod!N5-HiFICOHiInt!N5</f>
        <v>-20</v>
      </c>
      <c r="O5">
        <f>+ALLloansMod!O5-HiFICOHiInt!O5</f>
        <v>-20</v>
      </c>
      <c r="P5">
        <f>+ALLloansMod!P5-HiFICOHiInt!P5</f>
        <v>-417</v>
      </c>
      <c r="Q5">
        <f>+ALLloansMod!Q5-HiFICOHiInt!Q5</f>
        <v>0</v>
      </c>
    </row>
    <row r="6" spans="1:17" x14ac:dyDescent="0.25">
      <c r="A6" t="str">
        <f>IF(+ALLloansMod!A6=HiFICOHiInt!A6,+ALLloansMod!A6,"Diff")</f>
        <v xml:space="preserve">Mean   </v>
      </c>
      <c r="B6">
        <f>+ALLloansMod!B6-HiFICOHiInt!B6</f>
        <v>0</v>
      </c>
      <c r="C6">
        <f>+ALLloansMod!C6-HiFICOHiInt!C6</f>
        <v>-6717.43</v>
      </c>
      <c r="D6">
        <f>+ALLloansMod!D6-HiFICOHiInt!D6</f>
        <v>-513</v>
      </c>
      <c r="E6">
        <f>+ALLloansMod!E6-HiFICOHiInt!E6</f>
        <v>0.53500000000000014</v>
      </c>
      <c r="F6">
        <f>+ALLloansMod!F6-HiFICOHiInt!F6</f>
        <v>-585</v>
      </c>
      <c r="G6">
        <f>+ALLloansMod!G6-HiFICOHiInt!G6</f>
        <v>0</v>
      </c>
      <c r="H6">
        <f>+ALLloansMod!H6-HiFICOHiInt!H6</f>
        <v>-1.9900000000000002</v>
      </c>
      <c r="I6">
        <f>+ALLloansMod!I6-HiFICOHiInt!I6</f>
        <v>6.9999999999998508E-2</v>
      </c>
      <c r="J6">
        <f>+ALLloansMod!J6-HiFICOHiInt!J6</f>
        <v>4.1000000000000147E-2</v>
      </c>
      <c r="K6">
        <f>+ALLloansMod!K6-HiFICOHiInt!K6</f>
        <v>2.1500000000000004</v>
      </c>
      <c r="L6">
        <f>+ALLloansMod!L6-HiFICOHiInt!L6</f>
        <v>-3.0599999999999961E-2</v>
      </c>
      <c r="M6">
        <f>+ALLloansMod!M6-HiFICOHiInt!M6</f>
        <v>-10.370000000000005</v>
      </c>
      <c r="N6">
        <f>+ALLloansMod!N6-HiFICOHiInt!N6</f>
        <v>-19.200000000000045</v>
      </c>
      <c r="O6">
        <f>+ALLloansMod!O6-HiFICOHiInt!O6</f>
        <v>-19.200000000000045</v>
      </c>
      <c r="P6">
        <f>+ALLloansMod!P6-HiFICOHiInt!P6</f>
        <v>-549.89999999999964</v>
      </c>
      <c r="Q6">
        <f>+ALLloansMod!Q6-HiFICOHiInt!Q6</f>
        <v>-0.37299999999999933</v>
      </c>
    </row>
    <row r="7" spans="1:17" x14ac:dyDescent="0.25">
      <c r="A7" t="str">
        <f>IF(+ALLloansMod!A7=HiFICOHiInt!A7,+ALLloansMod!A7,"Diff")</f>
        <v>3rd Qu.</v>
      </c>
      <c r="B7">
        <f>+ALLloansMod!B7-HiFICOHiInt!B7</f>
        <v>0</v>
      </c>
      <c r="C7">
        <f>+ALLloansMod!C7-HiFICOHiInt!C7</f>
        <v>-8975</v>
      </c>
      <c r="D7">
        <f>+ALLloansMod!D7-HiFICOHiInt!D7</f>
        <v>-342</v>
      </c>
      <c r="E7">
        <f>+ALLloansMod!E7-HiFICOHiInt!E7</f>
        <v>1</v>
      </c>
      <c r="F7">
        <f>+ALLloansMod!F7-HiFICOHiInt!F7</f>
        <v>-2157</v>
      </c>
      <c r="G7">
        <f>+ALLloansMod!G7-HiFICOHiInt!G7</f>
        <v>-1</v>
      </c>
      <c r="H7">
        <f>+ALLloansMod!H7-HiFICOHiInt!H7</f>
        <v>-1</v>
      </c>
      <c r="I7">
        <f>+ALLloansMod!I7-HiFICOHiInt!I7</f>
        <v>-1</v>
      </c>
      <c r="J7">
        <f>+ALLloansMod!J7-HiFICOHiInt!J7</f>
        <v>0</v>
      </c>
      <c r="K7">
        <f>+ALLloansMod!K7-HiFICOHiInt!K7</f>
        <v>3</v>
      </c>
      <c r="L7">
        <f>+ALLloansMod!L7-HiFICOHiInt!L7</f>
        <v>0</v>
      </c>
      <c r="M7">
        <f>+ALLloansMod!M7-HiFICOHiInt!M7</f>
        <v>-24</v>
      </c>
      <c r="N7">
        <f>+ALLloansMod!N7-HiFICOHiInt!N7</f>
        <v>-10</v>
      </c>
      <c r="O7">
        <f>+ALLloansMod!O7-HiFICOHiInt!O7</f>
        <v>-10</v>
      </c>
      <c r="P7">
        <f>+ALLloansMod!P7-HiFICOHiInt!P7</f>
        <v>-342</v>
      </c>
      <c r="Q7">
        <f>+ALLloansMod!Q7-HiFICOHiInt!Q7</f>
        <v>0</v>
      </c>
    </row>
    <row r="8" spans="1:17" x14ac:dyDescent="0.25">
      <c r="A8" t="str">
        <f>IF(+ALLloansMod!A8=HiFICOHiInt!A8,+ALLloansMod!A8,"Diff")</f>
        <v xml:space="preserve">Max.   </v>
      </c>
      <c r="B8">
        <f>+ALLloansMod!B8-HiFICOHiInt!B8</f>
        <v>0</v>
      </c>
      <c r="C8">
        <f>+ALLloansMod!C8-HiFICOHiInt!C8</f>
        <v>0</v>
      </c>
      <c r="D8">
        <f>+ALLloansMod!D8-HiFICOHiInt!D8</f>
        <v>81917</v>
      </c>
      <c r="E8">
        <f>+ALLloansMod!E8-HiFICOHiInt!E8</f>
        <v>0</v>
      </c>
      <c r="F8">
        <f>+ALLloansMod!F8-HiFICOHiInt!F8</f>
        <v>167446</v>
      </c>
      <c r="G8">
        <f>+ALLloansMod!G8-HiFICOHiInt!G8</f>
        <v>0</v>
      </c>
      <c r="H8">
        <f>+ALLloansMod!H8-HiFICOHiInt!H8</f>
        <v>3</v>
      </c>
      <c r="I8">
        <f>+ALLloansMod!I8-HiFICOHiInt!I8</f>
        <v>0</v>
      </c>
      <c r="J8">
        <f>+ALLloansMod!J8-HiFICOHiInt!J8</f>
        <v>0</v>
      </c>
      <c r="K8">
        <f>+ALLloansMod!K8-HiFICOHiInt!K8</f>
        <v>6</v>
      </c>
      <c r="L8">
        <f>+ALLloansMod!L8-HiFICOHiInt!L8</f>
        <v>0</v>
      </c>
      <c r="M8">
        <f>+ALLloansMod!M8-HiFICOHiInt!M8</f>
        <v>0</v>
      </c>
      <c r="N8">
        <f>+ALLloansMod!N8-HiFICOHiInt!N8</f>
        <v>35</v>
      </c>
      <c r="O8">
        <f>+ALLloansMod!O8-HiFICOHiInt!O8</f>
        <v>35</v>
      </c>
      <c r="P8">
        <f>+ALLloansMod!P8-HiFICOHiInt!P8</f>
        <v>44167</v>
      </c>
      <c r="Q8">
        <f>+ALLloansMod!Q8-HiFICOHiInt!Q8</f>
        <v>0</v>
      </c>
    </row>
    <row r="11" spans="1:17" s="5" customFormat="1" ht="30" x14ac:dyDescent="0.25">
      <c r="A11" s="5" t="str">
        <f>IF(+ALLloansMod!A11=HiFICOHiInt!A11,+ALLloansMod!A11,"Diff")</f>
        <v>Interest.Rate</v>
      </c>
      <c r="B11" s="5" t="str">
        <f>IF(+ALLloansMod!B11=HiFICOHiInt!B11,+ALLloansMod!B11,"Diff")</f>
        <v>Qty</v>
      </c>
      <c r="C11" s="5" t="str">
        <f>IF(+ALLloansMod!C11=HiFICOHiInt!C11,+ALLloansMod!C11,"Diff")</f>
        <v>Loan.Purpose</v>
      </c>
      <c r="D11" s="5" t="str">
        <f>IF(+ALLloansMod!D11=HiFICOHiInt!D11,+ALLloansMod!D11,"Diff")</f>
        <v>Qty</v>
      </c>
      <c r="E11" s="5" t="str">
        <f>IF(+ALLloansMod!E11=HiFICOHiInt!E11,+ALLloansMod!E11,"Diff")</f>
        <v>State</v>
      </c>
      <c r="F11" s="5" t="str">
        <f>IF(+ALLloansMod!F11=HiFICOHiInt!F11,+ALLloansMod!F11,"Diff")</f>
        <v>Qty</v>
      </c>
      <c r="G11" s="5" t="str">
        <f>IF(+ALLloansMod!G11=HiFICOHiInt!G11,+ALLloansMod!G11,"Diff")</f>
        <v>FICO.Range</v>
      </c>
      <c r="H11" s="5" t="str">
        <f>IF(+ALLloansMod!H11=HiFICOHiInt!H11,+ALLloansMod!H11,"Diff")</f>
        <v>Qty</v>
      </c>
      <c r="I11" s="5" t="str">
        <f>IF(+ALLloansMod!I11=HiFICOHiInt!I11,+ALLloansMod!I11,"Diff")</f>
        <v>EmpYrs</v>
      </c>
      <c r="J11" s="5" t="str">
        <f>IF(+ALLloansMod!J11=HiFICOHiInt!J11,+ALLloansMod!J11,"Diff")</f>
        <v>Qty</v>
      </c>
    </row>
    <row r="12" spans="1:17" x14ac:dyDescent="0.25">
      <c r="A12" t="str">
        <f>IF(+ALLloansMod!A12=HiFICOHiInt!A12,+ALLloansMod!A12,"Diff")</f>
        <v>Diff</v>
      </c>
      <c r="B12">
        <f>+ALLloansMod!B12-HiFICOHiInt!B12</f>
        <v>96</v>
      </c>
      <c r="C12" t="str">
        <f>IF(+ALLloansMod!C12=HiFICOHiInt!C12,+ALLloansMod!C12,"Diff")</f>
        <v>debt_consolidation</v>
      </c>
      <c r="D12">
        <f>+ALLloansMod!D12-HiFICOHiInt!D12</f>
        <v>1209</v>
      </c>
      <c r="E12" t="str">
        <f>IF(+ALLloansMod!E12=HiFICOHiInt!E12,+ALLloansMod!E12,"Diff")</f>
        <v xml:space="preserve">CA     </v>
      </c>
      <c r="F12">
        <f>+ALLloansMod!F12-HiFICOHiInt!F12</f>
        <v>404</v>
      </c>
      <c r="G12" t="str">
        <f>IF(+ALLloansMod!G12=HiFICOHiInt!G12,+ALLloansMod!G12,"Diff")</f>
        <v>Diff</v>
      </c>
      <c r="H12">
        <f>+ALLloansMod!H12-HiFICOHiInt!H12</f>
        <v>123</v>
      </c>
      <c r="I12">
        <f>IF(+ALLloansMod!I12=HiFICOHiInt!I12,+ALLloansMod!I12,"Diff")</f>
        <v>11</v>
      </c>
      <c r="J12">
        <f>+ALLloansMod!J12-HiFICOHiInt!J12</f>
        <v>603</v>
      </c>
    </row>
    <row r="13" spans="1:17" x14ac:dyDescent="0.25">
      <c r="A13" t="str">
        <f>IF(+ALLloansMod!A13=HiFICOHiInt!A13,+ALLloansMod!A13,"Diff")</f>
        <v>Diff</v>
      </c>
      <c r="B13">
        <f>+ALLloansMod!B13-HiFICOHiInt!B13</f>
        <v>106</v>
      </c>
      <c r="C13" t="str">
        <f>IF(+ALLloansMod!C13=HiFICOHiInt!C13,+ALLloansMod!C13,"Diff")</f>
        <v xml:space="preserve">credit_card       </v>
      </c>
      <c r="D13">
        <f>+ALLloansMod!D13-HiFICOHiInt!D13</f>
        <v>425</v>
      </c>
      <c r="E13" t="str">
        <f>IF(+ALLloansMod!E13=HiFICOHiInt!E13,+ALLloansMod!E13,"Diff")</f>
        <v xml:space="preserve">NY     </v>
      </c>
      <c r="F13">
        <f>+ALLloansMod!F13-HiFICOHiInt!F13</f>
        <v>240</v>
      </c>
      <c r="G13" t="str">
        <f>IF(+ALLloansMod!G13=HiFICOHiInt!G13,+ALLloansMod!G13,"Diff")</f>
        <v>Diff</v>
      </c>
      <c r="H13">
        <f>+ALLloansMod!H13-HiFICOHiInt!H13</f>
        <v>137</v>
      </c>
      <c r="I13">
        <f>IF(+ALLloansMod!I13=HiFICOHiInt!I13,+ALLloansMod!I13,"Diff")</f>
        <v>0</v>
      </c>
      <c r="J13">
        <f>+ALLloansMod!J13-HiFICOHiInt!J13</f>
        <v>235</v>
      </c>
    </row>
    <row r="14" spans="1:17" x14ac:dyDescent="0.25">
      <c r="A14" t="str">
        <f>IF(+ALLloansMod!A14=HiFICOHiInt!A14,+ALLloansMod!A14,"Diff")</f>
        <v>Diff</v>
      </c>
      <c r="B14">
        <f>+ALLloansMod!B14-HiFICOHiInt!B14</f>
        <v>104</v>
      </c>
      <c r="C14" t="str">
        <f>IF(+ALLloansMod!C14=HiFICOHiInt!C14,+ALLloansMod!C14,"Diff")</f>
        <v xml:space="preserve">other             </v>
      </c>
      <c r="D14">
        <f>+ALLloansMod!D14-HiFICOHiInt!D14</f>
        <v>185</v>
      </c>
      <c r="E14" t="str">
        <f>IF(+ALLloansMod!E14=HiFICOHiInt!E14,+ALLloansMod!E14,"Diff")</f>
        <v xml:space="preserve">TX     </v>
      </c>
      <c r="F14">
        <f>+ALLloansMod!F14-HiFICOHiInt!F14</f>
        <v>156</v>
      </c>
      <c r="G14" t="str">
        <f>IF(+ALLloansMod!G14=HiFICOHiInt!G14,+ALLloansMod!G14,"Diff")</f>
        <v>Diff</v>
      </c>
      <c r="H14">
        <f>+ALLloansMod!H14-HiFICOHiInt!H14</f>
        <v>136</v>
      </c>
      <c r="I14">
        <f>IF(+ALLloansMod!I14=HiFICOHiInt!I14,+ALLloansMod!I14,"Diff")</f>
        <v>2</v>
      </c>
      <c r="J14">
        <f>+ALLloansMod!J14-HiFICOHiInt!J14</f>
        <v>224</v>
      </c>
    </row>
    <row r="15" spans="1:17" x14ac:dyDescent="0.25">
      <c r="A15" t="str">
        <f>IF(+ALLloansMod!A15=HiFICOHiInt!A15,+ALLloansMod!A15,"Diff")</f>
        <v>Diff</v>
      </c>
      <c r="B15">
        <f>+ALLloansMod!B15-HiFICOHiInt!B15</f>
        <v>66</v>
      </c>
      <c r="C15" t="str">
        <f>IF(+ALLloansMod!C15=HiFICOHiInt!C15,+ALLloansMod!C15,"Diff")</f>
        <v xml:space="preserve">home_improvement  </v>
      </c>
      <c r="D15">
        <f>+ALLloansMod!D15-HiFICOHiInt!D15</f>
        <v>145</v>
      </c>
      <c r="E15" t="str">
        <f>IF(+ALLloansMod!E15=HiFICOHiInt!E15,+ALLloansMod!E15,"Diff")</f>
        <v xml:space="preserve">FL     </v>
      </c>
      <c r="F15">
        <f>+ALLloansMod!F15-HiFICOHiInt!F15</f>
        <v>160</v>
      </c>
      <c r="G15" t="str">
        <f>IF(+ALLloansMod!G15=HiFICOHiInt!G15,+ALLloansMod!G15,"Diff")</f>
        <v>Diff</v>
      </c>
      <c r="H15">
        <f>+ALLloansMod!H15-HiFICOHiInt!H15</f>
        <v>136</v>
      </c>
      <c r="I15">
        <f>IF(+ALLloansMod!I15=HiFICOHiInt!I15,+ALLloansMod!I15,"Diff")</f>
        <v>3</v>
      </c>
      <c r="J15">
        <f>+ALLloansMod!J15-HiFICOHiInt!J15</f>
        <v>216</v>
      </c>
    </row>
    <row r="16" spans="1:17" x14ac:dyDescent="0.25">
      <c r="A16" t="str">
        <f>IF(+ALLloansMod!A16=HiFICOHiInt!A16,+ALLloansMod!A16,"Diff")</f>
        <v>Diff</v>
      </c>
      <c r="B16">
        <f>+ALLloansMod!B16-HiFICOHiInt!B16</f>
        <v>63</v>
      </c>
      <c r="C16" t="str">
        <f>IF(+ALLloansMod!C16=HiFICOHiInt!C16,+ALLloansMod!C16,"Diff")</f>
        <v xml:space="preserve">major_purchase    </v>
      </c>
      <c r="D16">
        <f>+ALLloansMod!D16-HiFICOHiInt!D16</f>
        <v>91</v>
      </c>
      <c r="E16" t="str">
        <f>IF(+ALLloansMod!E16=HiFICOHiInt!E16,+ALLloansMod!E16,"Diff")</f>
        <v xml:space="preserve">IL     </v>
      </c>
      <c r="F16">
        <f>+ALLloansMod!F16-HiFICOHiInt!F16</f>
        <v>93</v>
      </c>
      <c r="G16" t="str">
        <f>IF(+ALLloansMod!G16=HiFICOHiInt!G16,+ALLloansMod!G16,"Diff")</f>
        <v>Diff</v>
      </c>
      <c r="H16">
        <f>+ALLloansMod!H16-HiFICOHiInt!H16</f>
        <v>132</v>
      </c>
      <c r="I16">
        <f>IF(+ALLloansMod!I16=HiFICOHiInt!I16,+ALLloansMod!I16,"Diff")</f>
        <v>4</v>
      </c>
      <c r="J16">
        <f>+ALLloansMod!J16-HiFICOHiInt!J16</f>
        <v>178</v>
      </c>
    </row>
    <row r="17" spans="1:10" x14ac:dyDescent="0.25">
      <c r="A17" t="str">
        <f>IF(+ALLloansMod!A17=HiFICOHiInt!A17,+ALLloansMod!A17,"Diff")</f>
        <v>Diff</v>
      </c>
      <c r="B17">
        <f>+ALLloansMod!B17-HiFICOHiInt!B17</f>
        <v>61</v>
      </c>
      <c r="C17" t="str">
        <f>IF(+ALLloansMod!C17=HiFICOHiInt!C17,+ALLloansMod!C17,"Diff")</f>
        <v xml:space="preserve">small_business    </v>
      </c>
      <c r="D17">
        <f>+ALLloansMod!D17-HiFICOHiInt!D17</f>
        <v>75</v>
      </c>
      <c r="E17" t="str">
        <f>IF(+ALLloansMod!E17=HiFICOHiInt!E17,+ALLloansMod!E17,"Diff")</f>
        <v xml:space="preserve">GA     </v>
      </c>
      <c r="F17">
        <f>+ALLloansMod!F17-HiFICOHiInt!F17</f>
        <v>87</v>
      </c>
      <c r="G17" t="str">
        <f>IF(+ALLloansMod!G17=HiFICOHiInt!G17,+ALLloansMod!G17,"Diff")</f>
        <v>Diff</v>
      </c>
      <c r="H17">
        <f>+ALLloansMod!H17-HiFICOHiInt!H17</f>
        <v>129</v>
      </c>
      <c r="I17">
        <f>IF(+ALLloansMod!I17=HiFICOHiInt!I17,+ALLloansMod!I17,"Diff")</f>
        <v>5</v>
      </c>
      <c r="J17">
        <f>+ALLloansMod!J17-HiFICOHiInt!J17</f>
        <v>190</v>
      </c>
    </row>
    <row r="18" spans="1:10" x14ac:dyDescent="0.25">
      <c r="A18" t="str">
        <f>IF(+ALLloansMod!A18=HiFICOHiInt!A18,+ALLloansMod!A18,"Diff")</f>
        <v>Other</v>
      </c>
      <c r="B18">
        <f>+ALLloansMod!B18-ALLloansMod!B18</f>
        <v>0</v>
      </c>
      <c r="C18" t="str">
        <f>IF(+ALLloansMod!C18=HiFICOHiInt!C18,+ALLloansMod!C18,"Diff")</f>
        <v xml:space="preserve">Other           </v>
      </c>
      <c r="D18">
        <f>+ALLloansMod!D18-ALLloansMod!D18</f>
        <v>0</v>
      </c>
      <c r="E18" t="str">
        <f>IF(+ALLloansMod!E18=HiFICOHiInt!E18,+ALLloansMod!E18,"Diff")</f>
        <v>Other</v>
      </c>
      <c r="F18">
        <f>+ALLloansMod!F18-ALLloansMod!F18</f>
        <v>0</v>
      </c>
      <c r="G18" t="str">
        <f>IF(+ALLloansMod!G18=HiFICOHiInt!G18,+ALLloansMod!G18,"Diff")</f>
        <v>Other</v>
      </c>
      <c r="H18">
        <f>+ALLloansMod!H18-ALLloansMod!H18</f>
        <v>0</v>
      </c>
      <c r="I18" t="str">
        <f>IF(+ALLloansMod!I18=HiFICOHiInt!I18,+ALLloansMod!I18,"Diff")</f>
        <v>Other</v>
      </c>
      <c r="J18">
        <f>+ALLloansMod!J18-ALLloansMod!J18</f>
        <v>0</v>
      </c>
    </row>
    <row r="20" spans="1:10" s="5" customFormat="1" ht="45" x14ac:dyDescent="0.25">
      <c r="A20" s="5" t="str">
        <f>IF(+ALLloansMod!A20=HiFICOHiInt!A20,+ALLloansMod!A20,"Diff")</f>
        <v>Loan.Length</v>
      </c>
      <c r="B20" s="5" t="str">
        <f>IF(+ALLloansMod!B20=HiFICOHiInt!B20,+ALLloansMod!B20,"Diff")</f>
        <v>Qty</v>
      </c>
      <c r="C20" s="5" t="str">
        <f>IF(+ALLloansMod!C20=HiFICOHiInt!C20,+ALLloansMod!C20,"Diff")</f>
        <v>Debt.To.Income.Ratio</v>
      </c>
      <c r="D20" s="5" t="str">
        <f>IF(+ALLloansMod!D20=HiFICOHiInt!D20,+ALLloansMod!D20,"Diff")</f>
        <v>Qty</v>
      </c>
      <c r="E20" s="5" t="str">
        <f>IF(+ALLloansMod!E20=HiFICOHiInt!E20,+ALLloansMod!E20,"Diff")</f>
        <v>Home.Ownership</v>
      </c>
      <c r="F20" s="5" t="str">
        <f>IF(+ALLloansMod!F20=HiFICOHiInt!F20,+ALLloansMod!F20,"Diff")</f>
        <v>Qty</v>
      </c>
      <c r="G20" s="5" t="str">
        <f>IF(+ALLloansMod!G20=HiFICOHiInt!G20,+ALLloansMod!G20,"Diff")</f>
        <v>Employment.Length</v>
      </c>
      <c r="H20" s="5" t="str">
        <f>IF(+ALLloansMod!H20=HiFICOHiInt!H20,+ALLloansMod!H20,"Diff")</f>
        <v>Qty</v>
      </c>
      <c r="I20" s="5" t="str">
        <f>IF(+ALLloansMod!I20=HiFICOHiInt!I20,+ALLloansMod!I20,"Diff")</f>
        <v>InquiresRank</v>
      </c>
      <c r="J20" s="5" t="str">
        <f>IF(+ALLloansMod!J20=HiFICOHiInt!J20,+ALLloansMod!J20,"Diff")</f>
        <v>Qty</v>
      </c>
    </row>
    <row r="21" spans="1:10" x14ac:dyDescent="0.25">
      <c r="A21" t="str">
        <f>IF(+ALLloansMod!A21=HiFICOHiInt!A21,+ALLloansMod!A21,"Diff")</f>
        <v>36 months</v>
      </c>
      <c r="B21">
        <f>+ALLloansMod!B21-HiFICOHiInt!B21</f>
        <v>1892</v>
      </c>
      <c r="C21" t="str">
        <f>IF(+ALLloansMod!C21=HiFICOHiInt!C21,+ALLloansMod!C21,"Diff")</f>
        <v>Diff</v>
      </c>
      <c r="D21">
        <f>+ALLloansMod!D21-HiFICOHiInt!D21</f>
        <v>6</v>
      </c>
      <c r="E21" t="str">
        <f>IF(+ALLloansMod!E21=HiFICOHiInt!E21,+ALLloansMod!E21,"Diff")</f>
        <v>MORTGAGE</v>
      </c>
      <c r="F21">
        <f>+ALLloansMod!F21-HiFICOHiInt!F21</f>
        <v>1060</v>
      </c>
      <c r="G21" t="str">
        <f>IF(+ALLloansMod!G21=HiFICOHiInt!G21,+ALLloansMod!G21,"Diff")</f>
        <v>10+ years</v>
      </c>
      <c r="H21">
        <f>+ALLloansMod!H21-HiFICOHiInt!H21</f>
        <v>603</v>
      </c>
      <c r="I21" t="str">
        <f>IF(+ALLloansMod!I21=HiFICOHiInt!I21,+ALLloansMod!I21,"Diff")</f>
        <v>A</v>
      </c>
      <c r="J21">
        <f>+ALLloansMod!J21-HiFICOHiInt!J21</f>
        <v>1188</v>
      </c>
    </row>
    <row r="22" spans="1:10" x14ac:dyDescent="0.25">
      <c r="A22" t="str">
        <f>IF(+ALLloansMod!A22=HiFICOHiInt!A22,+ALLloansMod!A22,"Diff")</f>
        <v>60 months</v>
      </c>
      <c r="B22">
        <f>+ALLloansMod!B22-HiFICOHiInt!B22</f>
        <v>436</v>
      </c>
      <c r="C22" t="str">
        <f>IF(+ALLloansMod!C22=HiFICOHiInt!C22,+ALLloansMod!C22,"Diff")</f>
        <v>Diff</v>
      </c>
      <c r="D22">
        <f>+ALLloansMod!D22-HiFICOHiInt!D22</f>
        <v>4</v>
      </c>
      <c r="E22" t="str">
        <f>IF(+ALLloansMod!E22=HiFICOHiInt!E22,+ALLloansMod!E22,"Diff")</f>
        <v xml:space="preserve">NONE    </v>
      </c>
      <c r="F22">
        <f>+ALLloansMod!F22-HiFICOHiInt!F22</f>
        <v>1</v>
      </c>
      <c r="G22" t="str">
        <f>IF(+ALLloansMod!G22=HiFICOHiInt!G22,+ALLloansMod!G22,"Diff")</f>
        <v xml:space="preserve">&lt; 1 year </v>
      </c>
      <c r="H22">
        <f>+ALLloansMod!H22-HiFICOHiInt!H22</f>
        <v>235</v>
      </c>
      <c r="I22" t="str">
        <f>IF(+ALLloansMod!I22=HiFICOHiInt!I22,+ALLloansMod!I22,"Diff")</f>
        <v>B</v>
      </c>
      <c r="J22">
        <f>+ALLloansMod!J22-HiFICOHiInt!J22</f>
        <v>602</v>
      </c>
    </row>
    <row r="23" spans="1:10" x14ac:dyDescent="0.25">
      <c r="C23" t="str">
        <f>IF(+ALLloansMod!C23=HiFICOHiInt!C23,+ALLloansMod!C23,"Diff")</f>
        <v>Diff</v>
      </c>
      <c r="D23">
        <f>+ALLloansMod!D23-HiFICOHiInt!D23</f>
        <v>3</v>
      </c>
      <c r="E23" t="str">
        <f>IF(+ALLloansMod!E23=HiFICOHiInt!E23,+ALLloansMod!E23,"Diff")</f>
        <v xml:space="preserve">OTHER   </v>
      </c>
      <c r="F23">
        <f>+ALLloansMod!F23-HiFICOHiInt!F23</f>
        <v>5</v>
      </c>
      <c r="G23" t="str">
        <f>IF(+ALLloansMod!G23=HiFICOHiInt!G23,+ALLloansMod!G23,"Diff")</f>
        <v xml:space="preserve">2 years  </v>
      </c>
      <c r="H23">
        <f>+ALLloansMod!H23-HiFICOHiInt!H23</f>
        <v>224</v>
      </c>
      <c r="I23" t="str">
        <f>IF(+ALLloansMod!I23=HiFICOHiInt!I23,+ALLloansMod!I23,"Diff")</f>
        <v>C</v>
      </c>
      <c r="J23">
        <f>+ALLloansMod!J23-HiFICOHiInt!J23</f>
        <v>305</v>
      </c>
    </row>
    <row r="24" spans="1:10" x14ac:dyDescent="0.25">
      <c r="C24" t="str">
        <f>IF(+ALLloansMod!C24=HiFICOHiInt!C24,+ALLloansMod!C24,"Diff")</f>
        <v>Diff</v>
      </c>
      <c r="D24">
        <f>+ALLloansMod!D24-HiFICOHiInt!D24</f>
        <v>3</v>
      </c>
      <c r="E24" t="str">
        <f>IF(+ALLloansMod!E24=HiFICOHiInt!E24,+ALLloansMod!E24,"Diff")</f>
        <v xml:space="preserve">OWN     </v>
      </c>
      <c r="F24">
        <f>+ALLloansMod!F24-HiFICOHiInt!F24</f>
        <v>190</v>
      </c>
      <c r="G24" t="str">
        <f>IF(+ALLloansMod!G24=HiFICOHiInt!G24,+ALLloansMod!G24,"Diff")</f>
        <v xml:space="preserve">3 years  </v>
      </c>
      <c r="H24">
        <f>+ALLloansMod!H24-HiFICOHiInt!H24</f>
        <v>216</v>
      </c>
      <c r="I24" t="str">
        <f>IF(+ALLloansMod!I24=HiFICOHiInt!I24,+ALLloansMod!I24,"Diff")</f>
        <v>Z</v>
      </c>
      <c r="J24">
        <f>+ALLloansMod!J24-HiFICOHiInt!J24</f>
        <v>233</v>
      </c>
    </row>
    <row r="25" spans="1:10" x14ac:dyDescent="0.25">
      <c r="C25" t="str">
        <f>IF(+ALLloansMod!C25=HiFICOHiInt!C25,+ALLloansMod!C25,"Diff")</f>
        <v>Diff</v>
      </c>
      <c r="D25">
        <f>+ALLloansMod!D25-HiFICOHiInt!D25</f>
        <v>4</v>
      </c>
      <c r="E25" t="str">
        <f>IF(+ALLloansMod!E25=HiFICOHiInt!E25,+ALLloansMod!E25,"Diff")</f>
        <v xml:space="preserve">RENT    </v>
      </c>
      <c r="F25">
        <f>+ALLloansMod!F25-HiFICOHiInt!F25</f>
        <v>1072</v>
      </c>
      <c r="G25" t="str">
        <f>IF(+ALLloansMod!G25=HiFICOHiInt!G25,+ALLloansMod!G25,"Diff")</f>
        <v xml:space="preserve">4 years  </v>
      </c>
      <c r="H25">
        <f>+ALLloansMod!H25-HiFICOHiInt!H25</f>
        <v>178</v>
      </c>
    </row>
    <row r="26" spans="1:10" x14ac:dyDescent="0.25">
      <c r="C26" t="str">
        <f>IF(+ALLloansMod!C26=HiFICOHiInt!C26,+ALLloansMod!C26,"Diff")</f>
        <v>Diff</v>
      </c>
      <c r="D26">
        <f>+ALLloansMod!D26-HiFICOHiInt!D26</f>
        <v>4</v>
      </c>
      <c r="G26" t="str">
        <f>IF(+ALLloansMod!G26=HiFICOHiInt!G26,+ALLloansMod!G26,"Diff")</f>
        <v xml:space="preserve">5 years  </v>
      </c>
      <c r="H26">
        <f>+ALLloansMod!H26-HiFICOHiInt!H26</f>
        <v>190</v>
      </c>
    </row>
    <row r="27" spans="1:10" x14ac:dyDescent="0.25">
      <c r="C27" t="str">
        <f>IF(+ALLloansMod!C27=HiFICOHiInt!C27,+ALLloansMod!C27,"Diff")</f>
        <v>Other</v>
      </c>
      <c r="D27">
        <f>+ALLloansMod!D27-HiFICOHiInt!D27</f>
        <v>2304</v>
      </c>
      <c r="G27" t="str">
        <f>IF(+ALLloansMod!G27=HiFICOHiInt!G27,+ALLloansMod!G27,"Diff")</f>
        <v xml:space="preserve">Other  </v>
      </c>
      <c r="H27">
        <f>+ALLloansMod!H27-HiFICOHiInt!H27</f>
        <v>682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G5" sqref="G5"/>
    </sheetView>
  </sheetViews>
  <sheetFormatPr defaultRowHeight="15" x14ac:dyDescent="0.25"/>
  <cols>
    <col min="1" max="17" width="9.7109375" customWidth="1"/>
  </cols>
  <sheetData>
    <row r="1" spans="1:17" x14ac:dyDescent="0.25">
      <c r="A1" t="s">
        <v>87</v>
      </c>
      <c r="C1" t="s">
        <v>92</v>
      </c>
    </row>
    <row r="2" spans="1:17" s="5" customFormat="1" ht="60" x14ac:dyDescent="0.25">
      <c r="A2" s="5" t="str">
        <f>IF(+ALLloansMod!A2=LowFICOLowInt!A2,+ALLloansMod!A2,"Diff")</f>
        <v>Statistic</v>
      </c>
      <c r="B2" s="5" t="str">
        <f>IF(+ALLloansMod!B2=LowFICOLowInt!B2,+ALLloansMod!B2,"Diff")</f>
        <v>Amount.Requested</v>
      </c>
      <c r="C2" s="5" t="str">
        <f>IF(+ALLloansMod!C2=LowFICOLowInt!C2,+ALLloansMod!C2,"Diff")</f>
        <v>Amount.Funded.By.Investors</v>
      </c>
      <c r="D2" s="5" t="str">
        <f>IF(+ALLloansMod!D2=LowFICOLowInt!D2,+ALLloansMod!D2,"Diff")</f>
        <v>Monthly.Income</v>
      </c>
      <c r="E2" s="5" t="str">
        <f>IF(+ALLloansMod!E2=LowFICOLowInt!E2,+ALLloansMod!E2,"Diff")</f>
        <v>Open.CREDIT.Lines</v>
      </c>
      <c r="F2" s="5" t="str">
        <f>IF(+ALLloansMod!F2=LowFICOLowInt!F2,+ALLloansMod!F2,"Diff")</f>
        <v>Revolving.CREDIT.Balance</v>
      </c>
      <c r="G2" s="5" t="str">
        <f>IF(+ALLloansMod!G2=LowFICOLowInt!G2,+ALLloansMod!G2,"Diff")</f>
        <v>Inquiries.in.the.Last.6.Months</v>
      </c>
      <c r="H2" s="5" t="str">
        <f>IF(+ALLloansMod!H2=LowFICOLowInt!H2,+ALLloansMod!H2,"Diff")</f>
        <v>IntRatePrim</v>
      </c>
      <c r="I2" s="5" t="str">
        <f>IF(+ALLloansMod!I2=LowFICOLowInt!I2,+ALLloansMod!I2,"Diff")</f>
        <v>DebtToIncPrim</v>
      </c>
      <c r="J2" s="5" t="str">
        <f>IF(+ALLloansMod!J2=LowFICOLowInt!J2,+ALLloansMod!J2,"Diff")</f>
        <v>LoanPurposeRank</v>
      </c>
      <c r="K2" s="5" t="str">
        <f>IF(+ALLloansMod!K2=LowFICOLowInt!K2,+ALLloansMod!K2,"Diff")</f>
        <v>AvgIntFICO</v>
      </c>
      <c r="L2" s="5" t="str">
        <f>IF(+ALLloansMod!L2=LowFICOLowInt!L2,+ALLloansMod!L2,"Diff")</f>
        <v>HomeOwner</v>
      </c>
      <c r="M2" s="5" t="str">
        <f>IF(+ALLloansMod!M2=LowFICOLowInt!M2,+ALLloansMod!M2,"Diff")</f>
        <v>LoanLength</v>
      </c>
      <c r="N2" s="5" t="str">
        <f>IF(+ALLloansMod!N2=LowFICOLowInt!N2,+ALLloansMod!N2,"Diff")</f>
        <v>FICOBeg</v>
      </c>
      <c r="O2" s="5" t="str">
        <f>IF(+ALLloansMod!O2=LowFICOLowInt!O2,+ALLloansMod!O2,"Diff")</f>
        <v>FICOEnd</v>
      </c>
      <c r="P2" s="5" t="str">
        <f>IF(+ALLloansMod!P2=LowFICOLowInt!P2,+ALLloansMod!P2,"Diff")</f>
        <v>MoInc</v>
      </c>
      <c r="Q2" s="5" t="str">
        <f>IF(+ALLloansMod!Q2=LowFICOLowInt!Q2,+ALLloansMod!Q2,"Diff")</f>
        <v>EmpYrsMod</v>
      </c>
    </row>
    <row r="3" spans="1:17" x14ac:dyDescent="0.25">
      <c r="A3" t="str">
        <f>IF(+ALLloansMod!A3=LowFICOLowInt!A3,+ALLloansMod!A3,"Diff")</f>
        <v xml:space="preserve">Min.   </v>
      </c>
      <c r="B3">
        <f>+ALLloansMod!B3-LowFICOLowInt!B3</f>
        <v>0</v>
      </c>
      <c r="C3">
        <f>+ALLloansMod!C3-LowFICOLowInt!C3</f>
        <v>0</v>
      </c>
      <c r="D3">
        <f>+ALLloansMod!D3-LowFICOLowInt!D3</f>
        <v>-1000</v>
      </c>
      <c r="E3">
        <f>+ALLloansMod!E3-LowFICOLowInt!E3</f>
        <v>0</v>
      </c>
      <c r="F3">
        <f>+ALLloansMod!F3-LowFICOLowInt!F3</f>
        <v>0</v>
      </c>
      <c r="G3">
        <f>+ALLloansMod!G3-LowFICOLowInt!G3</f>
        <v>0</v>
      </c>
      <c r="H3">
        <f>+ALLloansMod!H3-LowFICOLowInt!H3</f>
        <v>-1</v>
      </c>
      <c r="I3">
        <f>+ALLloansMod!I3-LowFICOLowInt!I3</f>
        <v>0</v>
      </c>
      <c r="J3">
        <f>+ALLloansMod!J3-LowFICOLowInt!J3</f>
        <v>0</v>
      </c>
      <c r="K3">
        <f>+ALLloansMod!K3-LowFICOLowInt!K3</f>
        <v>-6</v>
      </c>
      <c r="L3">
        <f>+ALLloansMod!L3-LowFICOLowInt!L3</f>
        <v>0</v>
      </c>
      <c r="M3">
        <f>+ALLloansMod!M3-LowFICOLowInt!M3</f>
        <v>0</v>
      </c>
      <c r="N3">
        <f>+ALLloansMod!N3-LowFICOLowInt!N3</f>
        <v>-20</v>
      </c>
      <c r="O3">
        <f>+ALLloansMod!O3-LowFICOLowInt!O3</f>
        <v>-20</v>
      </c>
      <c r="P3">
        <f>+ALLloansMod!P3-LowFICOLowInt!P3</f>
        <v>-411.5</v>
      </c>
      <c r="Q3">
        <f>+ALLloansMod!Q3-LowFICOLowInt!Q3</f>
        <v>0</v>
      </c>
    </row>
    <row r="4" spans="1:17" x14ac:dyDescent="0.25">
      <c r="A4" t="str">
        <f>IF(+ALLloansMod!A4=LowFICOLowInt!A4,+ALLloansMod!A4,"Diff")</f>
        <v>1st Qu.</v>
      </c>
      <c r="B4">
        <f>+ALLloansMod!B4-LowFICOLowInt!B4</f>
        <v>0</v>
      </c>
      <c r="C4">
        <f>+ALLloansMod!C4-LowFICOLowInt!C4</f>
        <v>1577.62</v>
      </c>
      <c r="D4">
        <f>+ALLloansMod!D4-LowFICOLowInt!D4</f>
        <v>182</v>
      </c>
      <c r="E4">
        <f>+ALLloansMod!E4-LowFICOLowInt!E4</f>
        <v>0</v>
      </c>
      <c r="F4">
        <f>+ALLloansMod!F4-LowFICOLowInt!F4</f>
        <v>-468</v>
      </c>
      <c r="G4">
        <f>+ALLloansMod!G4-LowFICOLowInt!G4</f>
        <v>0</v>
      </c>
      <c r="H4">
        <f>+ALLloansMod!H4-LowFICOLowInt!H4</f>
        <v>0</v>
      </c>
      <c r="I4">
        <f>+ALLloansMod!I4-LowFICOLowInt!I4</f>
        <v>-1</v>
      </c>
      <c r="J4">
        <f>+ALLloansMod!J4-LowFICOLowInt!J4</f>
        <v>0</v>
      </c>
      <c r="K4">
        <f>+ALLloansMod!K4-LowFICOLowInt!K4</f>
        <v>-3</v>
      </c>
      <c r="L4">
        <f>+ALLloansMod!L4-LowFICOLowInt!L4</f>
        <v>0</v>
      </c>
      <c r="M4">
        <f>+ALLloansMod!M4-LowFICOLowInt!M4</f>
        <v>0</v>
      </c>
      <c r="N4">
        <f>+ALLloansMod!N4-LowFICOLowInt!N4</f>
        <v>-5</v>
      </c>
      <c r="O4">
        <f>+ALLloansMod!O4-LowFICOLowInt!O4</f>
        <v>-5</v>
      </c>
      <c r="P4">
        <f>+ALLloansMod!P4-LowFICOLowInt!P4</f>
        <v>188</v>
      </c>
      <c r="Q4">
        <f>+ALLloansMod!Q4-LowFICOLowInt!Q4</f>
        <v>0</v>
      </c>
    </row>
    <row r="5" spans="1:17" x14ac:dyDescent="0.25">
      <c r="A5" t="str">
        <f>IF(+ALLloansMod!A5=LowFICOLowInt!A5,+ALLloansMod!A5,"Diff")</f>
        <v xml:space="preserve">Median </v>
      </c>
      <c r="B5">
        <f>+ALLloansMod!B5-LowFICOLowInt!B5</f>
        <v>0</v>
      </c>
      <c r="C5">
        <f>+ALLloansMod!C5-LowFICOLowInt!C5</f>
        <v>3000</v>
      </c>
      <c r="D5">
        <f>+ALLloansMod!D5-LowFICOLowInt!D5</f>
        <v>542</v>
      </c>
      <c r="E5">
        <f>+ALLloansMod!E5-LowFICOLowInt!E5</f>
        <v>0</v>
      </c>
      <c r="F5">
        <f>+ALLloansMod!F5-LowFICOLowInt!F5</f>
        <v>-78</v>
      </c>
      <c r="G5">
        <f>+ALLloansMod!G5-LowFICOLowInt!G5</f>
        <v>0</v>
      </c>
      <c r="H5">
        <f>+ALLloansMod!H5-LowFICOLowInt!H5</f>
        <v>2</v>
      </c>
      <c r="I5">
        <f>+ALLloansMod!I5-LowFICOLowInt!I5</f>
        <v>-0.5</v>
      </c>
      <c r="J5">
        <f>+ALLloansMod!J5-LowFICOLowInt!J5</f>
        <v>0</v>
      </c>
      <c r="K5">
        <f>+ALLloansMod!K5-LowFICOLowInt!K5</f>
        <v>-1</v>
      </c>
      <c r="L5">
        <f>+ALLloansMod!L5-LowFICOLowInt!L5</f>
        <v>0</v>
      </c>
      <c r="M5">
        <f>+ALLloansMod!M5-LowFICOLowInt!M5</f>
        <v>0</v>
      </c>
      <c r="N5">
        <f>+ALLloansMod!N5-LowFICOLowInt!N5</f>
        <v>5</v>
      </c>
      <c r="O5">
        <f>+ALLloansMod!O5-LowFICOLowInt!O5</f>
        <v>5</v>
      </c>
      <c r="P5">
        <f>+ALLloansMod!P5-LowFICOLowInt!P5</f>
        <v>542</v>
      </c>
      <c r="Q5">
        <f>+ALLloansMod!Q5-LowFICOLowInt!Q5</f>
        <v>1</v>
      </c>
    </row>
    <row r="6" spans="1:17" x14ac:dyDescent="0.25">
      <c r="A6" t="str">
        <f>IF(+ALLloansMod!A6=LowFICOLowInt!A6,+ALLloansMod!A6,"Diff")</f>
        <v xml:space="preserve">Mean   </v>
      </c>
      <c r="B6">
        <f>+ALLloansMod!B6-LowFICOLowInt!B6</f>
        <v>0</v>
      </c>
      <c r="C6">
        <f>+ALLloansMod!C6-LowFICOLowInt!C6</f>
        <v>3959.9699999999993</v>
      </c>
      <c r="D6">
        <f>+ALLloansMod!D6-LowFICOLowInt!D6</f>
        <v>652</v>
      </c>
      <c r="E6">
        <f>+ALLloansMod!E6-LowFICOLowInt!E6</f>
        <v>-0.16999999999999993</v>
      </c>
      <c r="F6">
        <f>+ALLloansMod!F6-LowFICOLowInt!F6</f>
        <v>252</v>
      </c>
      <c r="G6">
        <f>+ALLloansMod!G6-LowFICOLowInt!G6</f>
        <v>0</v>
      </c>
      <c r="H6">
        <f>+ALLloansMod!H6-LowFICOLowInt!H6</f>
        <v>1.6799999999999997</v>
      </c>
      <c r="I6">
        <f>+ALLloansMod!I6-LowFICOLowInt!I6</f>
        <v>-0.37000000000000099</v>
      </c>
      <c r="J6">
        <f>+ALLloansMod!J6-LowFICOLowInt!J6</f>
        <v>-7.4999999999999956E-2</v>
      </c>
      <c r="K6">
        <f>+ALLloansMod!K6-LowFICOLowInt!K6</f>
        <v>-1.0599999999999987</v>
      </c>
      <c r="L6">
        <f>+ALLloansMod!L6-LowFICOLowInt!L6</f>
        <v>1.7000000000000015E-2</v>
      </c>
      <c r="M6">
        <f>+ALLloansMod!M6-LowFICOLowInt!M6</f>
        <v>4.5899999999999963</v>
      </c>
      <c r="N6">
        <f>+ALLloansMod!N6-LowFICOLowInt!N6</f>
        <v>13.100000000000023</v>
      </c>
      <c r="O6">
        <f>+ALLloansMod!O6-LowFICOLowInt!O6</f>
        <v>13.100000000000023</v>
      </c>
      <c r="P6">
        <f>+ALLloansMod!P6-LowFICOLowInt!P6</f>
        <v>615.10000000000036</v>
      </c>
      <c r="Q6">
        <f>+ALLloansMod!Q6-LowFICOLowInt!Q6</f>
        <v>0.32000000000000028</v>
      </c>
    </row>
    <row r="7" spans="1:17" x14ac:dyDescent="0.25">
      <c r="A7" t="str">
        <f>IF(+ALLloansMod!A7=LowFICOLowInt!A7,+ALLloansMod!A7,"Diff")</f>
        <v>3rd Qu.</v>
      </c>
      <c r="B7">
        <f>+ALLloansMod!B7-LowFICOLowInt!B7</f>
        <v>0</v>
      </c>
      <c r="C7">
        <f>+ALLloansMod!C7-LowFICOLowInt!C7</f>
        <v>5575</v>
      </c>
      <c r="D7">
        <f>+ALLloansMod!D7-LowFICOLowInt!D7</f>
        <v>550</v>
      </c>
      <c r="E7">
        <f>+ALLloansMod!E7-LowFICOLowInt!E7</f>
        <v>0</v>
      </c>
      <c r="F7">
        <f>+ALLloansMod!F7-LowFICOLowInt!F7</f>
        <v>253</v>
      </c>
      <c r="G7">
        <f>+ALLloansMod!G7-LowFICOLowInt!G7</f>
        <v>0</v>
      </c>
      <c r="H7">
        <f>+ALLloansMod!H7-LowFICOLowInt!H7</f>
        <v>3</v>
      </c>
      <c r="I7">
        <f>+ALLloansMod!I7-LowFICOLowInt!I7</f>
        <v>0</v>
      </c>
      <c r="J7">
        <f>+ALLloansMod!J7-LowFICOLowInt!J7</f>
        <v>0</v>
      </c>
      <c r="K7">
        <f>+ALLloansMod!K7-LowFICOLowInt!K7</f>
        <v>1</v>
      </c>
      <c r="L7">
        <f>+ALLloansMod!L7-LowFICOLowInt!L7</f>
        <v>0</v>
      </c>
      <c r="M7">
        <f>+ALLloansMod!M7-LowFICOLowInt!M7</f>
        <v>0</v>
      </c>
      <c r="N7">
        <f>+ALLloansMod!N7-LowFICOLowInt!N7</f>
        <v>25</v>
      </c>
      <c r="O7">
        <f>+ALLloansMod!O7-LowFICOLowInt!O7</f>
        <v>25</v>
      </c>
      <c r="P7">
        <f>+ALLloansMod!P7-LowFICOLowInt!P7</f>
        <v>550</v>
      </c>
      <c r="Q7">
        <f>+ALLloansMod!Q7-LowFICOLowInt!Q7</f>
        <v>0</v>
      </c>
    </row>
    <row r="8" spans="1:17" x14ac:dyDescent="0.25">
      <c r="A8" t="str">
        <f>IF(+ALLloansMod!A8=LowFICOLowInt!A8,+ALLloansMod!A8,"Diff")</f>
        <v xml:space="preserve">Max.   </v>
      </c>
      <c r="B8">
        <f>+ALLloansMod!B8-LowFICOLowInt!B8</f>
        <v>0</v>
      </c>
      <c r="C8">
        <f>+ALLloansMod!C8-LowFICOLowInt!C8</f>
        <v>10000</v>
      </c>
      <c r="D8">
        <f>+ALLloansMod!D8-LowFICOLowInt!D8</f>
        <v>84000</v>
      </c>
      <c r="E8">
        <f>+ALLloansMod!E8-LowFICOLowInt!E8</f>
        <v>16</v>
      </c>
      <c r="F8">
        <f>+ALLloansMod!F8-LowFICOLowInt!F8</f>
        <v>76595</v>
      </c>
      <c r="G8">
        <f>+ALLloansMod!G8-LowFICOLowInt!G8</f>
        <v>0</v>
      </c>
      <c r="H8">
        <f>+ALLloansMod!H8-LowFICOLowInt!H8</f>
        <v>12</v>
      </c>
      <c r="I8">
        <f>+ALLloansMod!I8-LowFICOLowInt!I8</f>
        <v>0</v>
      </c>
      <c r="J8">
        <f>+ALLloansMod!J8-LowFICOLowInt!J8</f>
        <v>0</v>
      </c>
      <c r="K8">
        <f>+ALLloansMod!K8-LowFICOLowInt!K8</f>
        <v>0</v>
      </c>
      <c r="L8">
        <f>+ALLloansMod!L8-LowFICOLowInt!L8</f>
        <v>0</v>
      </c>
      <c r="M8">
        <f>+ALLloansMod!M8-LowFICOLowInt!M8</f>
        <v>0</v>
      </c>
      <c r="N8">
        <f>+ALLloansMod!N8-LowFICOLowInt!N8</f>
        <v>125</v>
      </c>
      <c r="O8">
        <f>+ALLloansMod!O8-LowFICOLowInt!O8</f>
        <v>125</v>
      </c>
      <c r="P8">
        <f>+ALLloansMod!P8-LowFICOLowInt!P8</f>
        <v>46250</v>
      </c>
      <c r="Q8">
        <f>+ALLloansMod!Q8-LowFICOLowInt!Q8</f>
        <v>0</v>
      </c>
    </row>
    <row r="11" spans="1:17" s="5" customFormat="1" ht="30" x14ac:dyDescent="0.25">
      <c r="A11" s="5" t="str">
        <f>IF(+ALLloansMod!A11=LowFICOLowInt!A11,+ALLloansMod!A11,"Diff")</f>
        <v>Interest.Rate</v>
      </c>
      <c r="B11" s="5" t="str">
        <f>IF(+ALLloansMod!B11=LowFICOLowInt!B11,+ALLloansMod!B11,"Diff")</f>
        <v>Qty</v>
      </c>
      <c r="C11" s="5" t="str">
        <f>IF(+ALLloansMod!C11=LowFICOLowInt!C11,+ALLloansMod!C11,"Diff")</f>
        <v>Loan.Purpose</v>
      </c>
      <c r="D11" s="5" t="str">
        <f>IF(+ALLloansMod!D11=LowFICOLowInt!D11,+ALLloansMod!D11,"Diff")</f>
        <v>Qty</v>
      </c>
      <c r="E11" s="5" t="str">
        <f>IF(+ALLloansMod!E11=LowFICOLowInt!E11,+ALLloansMod!E11,"Diff")</f>
        <v>State</v>
      </c>
      <c r="F11" s="5" t="str">
        <f>IF(+ALLloansMod!F11=LowFICOLowInt!F11,+ALLloansMod!F11,"Diff")</f>
        <v>Qty</v>
      </c>
      <c r="G11" s="5" t="str">
        <f>IF(+ALLloansMod!G11=LowFICOLowInt!G11,+ALLloansMod!G11,"Diff")</f>
        <v>FICO.Range</v>
      </c>
      <c r="H11" s="5" t="str">
        <f>IF(+ALLloansMod!H11=LowFICOLowInt!H11,+ALLloansMod!H11,"Diff")</f>
        <v>Qty</v>
      </c>
      <c r="I11" s="5" t="str">
        <f>IF(+ALLloansMod!I11=LowFICOLowInt!I11,+ALLloansMod!I11,"Diff")</f>
        <v>EmpYrs</v>
      </c>
      <c r="J11" s="5" t="str">
        <f>IF(+ALLloansMod!J11=LowFICOLowInt!J11,+ALLloansMod!J11,"Diff")</f>
        <v>Qty</v>
      </c>
    </row>
    <row r="12" spans="1:17" x14ac:dyDescent="0.25">
      <c r="A12">
        <f>IF(+ALLloansMod!A12=LowFICOLowInt!A12,+ALLloansMod!A12,"Diff")</f>
        <v>0.1212</v>
      </c>
      <c r="B12">
        <f>+ALLloansMod!B12-LowFICOLowInt!B12</f>
        <v>30</v>
      </c>
      <c r="C12" t="str">
        <f>IF(+ALLloansMod!C12=LowFICOLowInt!C12,+ALLloansMod!C12,"Diff")</f>
        <v>debt_consolidation</v>
      </c>
      <c r="D12">
        <f>+ALLloansMod!D12-LowFICOLowInt!D12</f>
        <v>1125</v>
      </c>
      <c r="E12" t="str">
        <f>IF(+ALLloansMod!E12=LowFICOLowInt!E12,+ALLloansMod!E12,"Diff")</f>
        <v xml:space="preserve">CA     </v>
      </c>
      <c r="F12">
        <f>+ALLloansMod!F12-LowFICOLowInt!F12</f>
        <v>356</v>
      </c>
      <c r="G12" t="str">
        <f>IF(+ALLloansMod!G12=LowFICOLowInt!G12,+ALLloansMod!G12,"Diff")</f>
        <v>Diff</v>
      </c>
      <c r="H12">
        <f>+ALLloansMod!H12-LowFICOLowInt!H12</f>
        <v>84</v>
      </c>
      <c r="I12">
        <f>IF(+ALLloansMod!I12=LowFICOLowInt!I12,+ALLloansMod!I12,"Diff")</f>
        <v>11</v>
      </c>
      <c r="J12">
        <f>+ALLloansMod!J12-LowFICOLowInt!J12</f>
        <v>562</v>
      </c>
    </row>
    <row r="13" spans="1:17" x14ac:dyDescent="0.25">
      <c r="A13" t="str">
        <f>IF(+ALLloansMod!A13=LowFICOLowInt!A13,+ALLloansMod!A13,"Diff")</f>
        <v>Diff</v>
      </c>
      <c r="B13">
        <f>+ALLloansMod!B13-LowFICOLowInt!B13</f>
        <v>88</v>
      </c>
      <c r="C13" t="str">
        <f>IF(+ALLloansMod!C13=LowFICOLowInt!C13,+ALLloansMod!C13,"Diff")</f>
        <v xml:space="preserve">credit_card       </v>
      </c>
      <c r="D13">
        <f>+ALLloansMod!D13-LowFICOLowInt!D13</f>
        <v>362</v>
      </c>
      <c r="E13" t="str">
        <f>IF(+ALLloansMod!E13=LowFICOLowInt!E13,+ALLloansMod!E13,"Diff")</f>
        <v xml:space="preserve">NY     </v>
      </c>
      <c r="F13">
        <f>+ALLloansMod!F13-LowFICOLowInt!F13</f>
        <v>217</v>
      </c>
      <c r="G13" t="str">
        <f>IF(+ALLloansMod!G13=LowFICOLowInt!G13,+ALLloansMod!G13,"Diff")</f>
        <v>Diff</v>
      </c>
      <c r="H13">
        <f>+ALLloansMod!H13-LowFICOLowInt!H13</f>
        <v>103</v>
      </c>
      <c r="I13">
        <f>IF(+ALLloansMod!I13=LowFICOLowInt!I13,+ALLloansMod!I13,"Diff")</f>
        <v>0</v>
      </c>
      <c r="J13">
        <f>+ALLloansMod!J13-LowFICOLowInt!J13</f>
        <v>211</v>
      </c>
    </row>
    <row r="14" spans="1:17" x14ac:dyDescent="0.25">
      <c r="A14" t="str">
        <f>IF(+ALLloansMod!A14=LowFICOLowInt!A14,+ALLloansMod!A14,"Diff")</f>
        <v>Diff</v>
      </c>
      <c r="B14">
        <f>+ALLloansMod!B14-LowFICOLowInt!B14</f>
        <v>94</v>
      </c>
      <c r="C14" t="str">
        <f>IF(+ALLloansMod!C14=LowFICOLowInt!C14,+ALLloansMod!C14,"Diff")</f>
        <v xml:space="preserve">other             </v>
      </c>
      <c r="D14">
        <f>+ALLloansMod!D14-LowFICOLowInt!D14</f>
        <v>167</v>
      </c>
      <c r="E14" t="str">
        <f>IF(+ALLloansMod!E14=LowFICOLowInt!E14,+ALLloansMod!E14,"Diff")</f>
        <v xml:space="preserve">TX     </v>
      </c>
      <c r="F14">
        <f>+ALLloansMod!F14-LowFICOLowInt!F14</f>
        <v>155</v>
      </c>
      <c r="G14" t="str">
        <f>IF(+ALLloansMod!G14=LowFICOLowInt!G14,+ALLloansMod!G14,"Diff")</f>
        <v>Diff</v>
      </c>
      <c r="H14">
        <f>+ALLloansMod!H14-LowFICOLowInt!H14</f>
        <v>96</v>
      </c>
      <c r="I14" t="str">
        <f>IF(+ALLloansMod!I14=LowFICOLowInt!I17,+ALLloansMod!I14,"Diff")</f>
        <v>Diff</v>
      </c>
      <c r="J14">
        <f>+ALLloansMod!J14-LowFICOLowInt!J17</f>
        <v>215</v>
      </c>
    </row>
    <row r="15" spans="1:17" x14ac:dyDescent="0.25">
      <c r="A15" t="str">
        <f>IF(+ALLloansMod!A15=LowFICOLowInt!A15,+ALLloansMod!A15,"Diff")</f>
        <v>Diff</v>
      </c>
      <c r="B15">
        <f>+ALLloansMod!B15-LowFICOLowInt!B15</f>
        <v>56</v>
      </c>
      <c r="C15" t="str">
        <f>IF(+ALLloansMod!C15=LowFICOLowInt!C15,+ALLloansMod!C15,"Diff")</f>
        <v xml:space="preserve">home_improvement  </v>
      </c>
      <c r="D15">
        <f>+ALLloansMod!D15-LowFICOLowInt!D15</f>
        <v>134</v>
      </c>
      <c r="E15" t="str">
        <f>IF(+ALLloansMod!E15=LowFICOLowInt!E15,+ALLloansMod!E15,"Diff")</f>
        <v xml:space="preserve">FL     </v>
      </c>
      <c r="F15">
        <f>+ALLloansMod!F15-LowFICOLowInt!F15</f>
        <v>148</v>
      </c>
      <c r="G15" t="str">
        <f>IF(+ALLloansMod!G15=LowFICOLowInt!G15,+ALLloansMod!G15,"Diff")</f>
        <v>Diff</v>
      </c>
      <c r="H15">
        <f>+ALLloansMod!H15-LowFICOLowInt!H15</f>
        <v>109</v>
      </c>
      <c r="I15" t="str">
        <f>IF(+ALLloansMod!I15=LowFICOLowInt!I14,+ALLloansMod!I15,"Diff")</f>
        <v>Diff</v>
      </c>
      <c r="J15">
        <f>+ALLloansMod!J15-LowFICOLowInt!J14</f>
        <v>194</v>
      </c>
    </row>
    <row r="16" spans="1:17" x14ac:dyDescent="0.25">
      <c r="A16" t="str">
        <f>IF(+ALLloansMod!A16=LowFICOLowInt!A16,+ALLloansMod!A16,"Diff")</f>
        <v>Diff</v>
      </c>
      <c r="B16">
        <f>+ALLloansMod!B16-LowFICOLowInt!B16</f>
        <v>58</v>
      </c>
      <c r="C16" t="str">
        <f>IF(+ALLloansMod!C16=LowFICOLowInt!C16,+ALLloansMod!C16,"Diff")</f>
        <v xml:space="preserve">major_purchase    </v>
      </c>
      <c r="D16">
        <f>+ALLloansMod!D16-LowFICOLowInt!D16</f>
        <v>87</v>
      </c>
      <c r="E16" t="str">
        <f>IF(+ALLloansMod!E16=LowFICOLowInt!E16,+ALLloansMod!E16,"Diff")</f>
        <v>Diff</v>
      </c>
      <c r="F16">
        <f>+ALLloansMod!F16-LowFICOLowInt!F16</f>
        <v>81</v>
      </c>
      <c r="G16" t="str">
        <f>IF(+ALLloansMod!G16=LowFICOLowInt!G16,+ALLloansMod!G16,"Diff")</f>
        <v>Diff</v>
      </c>
      <c r="H16">
        <f>+ALLloansMod!H16-LowFICOLowInt!H16</f>
        <v>106</v>
      </c>
      <c r="I16">
        <f>IF(+ALLloansMod!I16=LowFICOLowInt!I15,+ALLloansMod!I16,"Diff")</f>
        <v>4</v>
      </c>
      <c r="J16">
        <f>+ALLloansMod!J16-LowFICOLowInt!J15</f>
        <v>160</v>
      </c>
    </row>
    <row r="17" spans="1:10" x14ac:dyDescent="0.25">
      <c r="A17" t="str">
        <f>IF(+ALLloansMod!A17=LowFICOLowInt!A17,+ALLloansMod!A17,"Diff")</f>
        <v>Diff</v>
      </c>
      <c r="B17">
        <f>+ALLloansMod!B17-LowFICOLowInt!B17</f>
        <v>57</v>
      </c>
      <c r="C17" t="str">
        <f>IF(+ALLloansMod!C17=LowFICOLowInt!C17,+ALLloansMod!C17,"Diff")</f>
        <v xml:space="preserve">small_business    </v>
      </c>
      <c r="D17">
        <f>+ALLloansMod!D17-LowFICOLowInt!D17</f>
        <v>77</v>
      </c>
      <c r="E17" t="str">
        <f>IF(+ALLloansMod!E17=LowFICOLowInt!E17,+ALLloansMod!E17,"Diff")</f>
        <v>Diff</v>
      </c>
      <c r="F17">
        <f>+ALLloansMod!F17-LowFICOLowInt!F17</f>
        <v>80</v>
      </c>
      <c r="G17" t="str">
        <f>IF(+ALLloansMod!G17=LowFICOLowInt!G17,+ALLloansMod!G17,"Diff")</f>
        <v>Diff</v>
      </c>
      <c r="H17">
        <f>+ALLloansMod!H17-LowFICOLowInt!H17</f>
        <v>114</v>
      </c>
      <c r="I17">
        <f>IF(+ALLloansMod!I17=LowFICOLowInt!I16,+ALLloansMod!I17,"Diff")</f>
        <v>5</v>
      </c>
      <c r="J17">
        <f>+ALLloansMod!J17-LowFICOLowInt!J16</f>
        <v>172</v>
      </c>
    </row>
    <row r="18" spans="1:10" x14ac:dyDescent="0.25">
      <c r="A18" t="str">
        <f>IF(+ALLloansMod!A18=LowFICOLowInt!A18,+ALLloansMod!A18,"Diff")</f>
        <v>Other</v>
      </c>
      <c r="B18">
        <f>+ALLloansMod!B18-ALLloansMod!B18</f>
        <v>0</v>
      </c>
      <c r="C18" t="str">
        <f>IF(+ALLloansMod!C18=LowFICOLowInt!C18,+ALLloansMod!C18,"Diff")</f>
        <v xml:space="preserve">Other           </v>
      </c>
      <c r="D18">
        <f>+ALLloansMod!D18-ALLloansMod!D18</f>
        <v>0</v>
      </c>
      <c r="E18" t="str">
        <f>IF(+ALLloansMod!E18=LowFICOLowInt!E18,+ALLloansMod!E18,"Diff")</f>
        <v>Other</v>
      </c>
      <c r="F18">
        <f>+ALLloansMod!F18-ALLloansMod!F18</f>
        <v>0</v>
      </c>
      <c r="G18" t="str">
        <f>IF(+ALLloansMod!G18=LowFICOLowInt!G18,+ALLloansMod!G18,"Diff")</f>
        <v>Other</v>
      </c>
      <c r="H18">
        <f>+ALLloansMod!H18-ALLloansMod!H18</f>
        <v>0</v>
      </c>
      <c r="I18" t="str">
        <f>IF(+ALLloansMod!I18=LowFICOLowInt!I18,+ALLloansMod!I18,"Diff")</f>
        <v>Other</v>
      </c>
      <c r="J18">
        <f>+ALLloansMod!J18-ALLloansMod!J18</f>
        <v>0</v>
      </c>
    </row>
    <row r="20" spans="1:10" s="5" customFormat="1" ht="45" x14ac:dyDescent="0.25">
      <c r="A20" s="5" t="str">
        <f>IF(+ALLloansMod!A20=LowFICOLowInt!A20,+ALLloansMod!A20,"Diff")</f>
        <v>Loan.Length</v>
      </c>
      <c r="B20" s="5" t="str">
        <f>IF(+ALLloansMod!B20=LowFICOLowInt!B20,+ALLloansMod!B20,"Diff")</f>
        <v>Qty</v>
      </c>
      <c r="C20" s="5" t="str">
        <f>IF(+ALLloansMod!C20=LowFICOLowInt!C20,+ALLloansMod!C20,"Diff")</f>
        <v>Debt.To.Income.Ratio</v>
      </c>
      <c r="D20" s="5" t="str">
        <f>IF(+ALLloansMod!D20=LowFICOLowInt!D20,+ALLloansMod!D20,"Diff")</f>
        <v>Qty</v>
      </c>
      <c r="E20" s="5" t="str">
        <f>IF(+ALLloansMod!E20=LowFICOLowInt!E20,+ALLloansMod!E20,"Diff")</f>
        <v>Home.Ownership</v>
      </c>
      <c r="F20" s="5" t="str">
        <f>IF(+ALLloansMod!F20=LowFICOLowInt!F20,+ALLloansMod!F20,"Diff")</f>
        <v>Qty</v>
      </c>
      <c r="G20" s="5" t="str">
        <f>IF(+ALLloansMod!G20=LowFICOLowInt!G20,+ALLloansMod!G20,"Diff")</f>
        <v>Employment.Length</v>
      </c>
      <c r="H20" s="5" t="str">
        <f>IF(+ALLloansMod!H20=LowFICOLowInt!H20,+ALLloansMod!H20,"Diff")</f>
        <v>Qty</v>
      </c>
      <c r="I20" s="5" t="str">
        <f>IF(+ALLloansMod!I20=LowFICOLowInt!I20,+ALLloansMod!I20,"Diff")</f>
        <v>InquiresRank</v>
      </c>
      <c r="J20" s="5" t="str">
        <f>IF(+ALLloansMod!J20=LowFICOLowInt!J20,+ALLloansMod!J20,"Diff")</f>
        <v>Qty</v>
      </c>
    </row>
    <row r="21" spans="1:10" x14ac:dyDescent="0.25">
      <c r="A21" t="str">
        <f>IF(+ALLloansMod!A21=LowFICOLowInt!A21,+ALLloansMod!A21,"Diff")</f>
        <v>36 months</v>
      </c>
      <c r="B21">
        <f>+ALLloansMod!B21-LowFICOLowInt!B21</f>
        <v>1602</v>
      </c>
      <c r="C21" t="str">
        <f>IF(+ALLloansMod!C21=LowFICOLowInt!C21,+ALLloansMod!C21,"Diff")</f>
        <v>Diff</v>
      </c>
      <c r="D21">
        <f>+ALLloansMod!D21-LowFICOLowInt!D21</f>
        <v>5</v>
      </c>
      <c r="E21" t="str">
        <f>IF(+ALLloansMod!E21=LowFICOLowInt!E21,+ALLloansMod!E21,"Diff")</f>
        <v>MORTGAGE</v>
      </c>
      <c r="F21">
        <f>+ALLloansMod!F21-LowFICOLowInt!F21</f>
        <v>989</v>
      </c>
      <c r="G21" t="str">
        <f>IF(+ALLloansMod!G21=LowFICOLowInt!G21,+ALLloansMod!G21,"Diff")</f>
        <v>10+ years</v>
      </c>
      <c r="H21">
        <f>+ALLloansMod!H21-LowFICOLowInt!H21</f>
        <v>562</v>
      </c>
      <c r="I21" t="str">
        <f>IF(+ALLloansMod!I21=LowFICOLowInt!I21,+ALLloansMod!I21,"Diff")</f>
        <v>A</v>
      </c>
      <c r="J21">
        <f>+ALLloansMod!J21-LowFICOLowInt!J21</f>
        <v>994</v>
      </c>
    </row>
    <row r="22" spans="1:10" x14ac:dyDescent="0.25">
      <c r="A22" t="str">
        <f>IF(+ALLloansMod!A22=LowFICOLowInt!A22,+ALLloansMod!A22,"Diff")</f>
        <v>60 months</v>
      </c>
      <c r="B22">
        <f>+ALLloansMod!B22-LowFICOLowInt!B22</f>
        <v>538</v>
      </c>
      <c r="C22" t="str">
        <f>IF(+ALLloansMod!C22=LowFICOLowInt!C22,+ALLloansMod!C22,"Diff")</f>
        <v>Diff</v>
      </c>
      <c r="D22">
        <f>+ALLloansMod!D22-LowFICOLowInt!D22</f>
        <v>4</v>
      </c>
      <c r="E22" t="str">
        <f>IF(+ALLloansMod!E22=LowFICOLowInt!E22,+ALLloansMod!E22,"Diff")</f>
        <v xml:space="preserve">NONE    </v>
      </c>
      <c r="F22">
        <f>+ALLloansMod!F22-LowFICOLowInt!F22</f>
        <v>1</v>
      </c>
      <c r="G22" t="str">
        <f>IF(+ALLloansMod!G22=LowFICOLowInt!G22,+ALLloansMod!G22,"Diff")</f>
        <v xml:space="preserve">&lt; 1 year </v>
      </c>
      <c r="H22">
        <f>+ALLloansMod!H22-LowFICOLowInt!H22</f>
        <v>211</v>
      </c>
      <c r="I22" t="str">
        <f>IF(+ALLloansMod!I22=LowFICOLowInt!I22,+ALLloansMod!I22,"Diff")</f>
        <v>B</v>
      </c>
      <c r="J22">
        <f>+ALLloansMod!J22-LowFICOLowInt!J22</f>
        <v>603</v>
      </c>
    </row>
    <row r="23" spans="1:10" x14ac:dyDescent="0.25">
      <c r="C23" t="str">
        <f>IF(+ALLloansMod!C23=LowFICOLowInt!C23,+ALLloansMod!C23,"Diff")</f>
        <v>Diff</v>
      </c>
      <c r="D23">
        <f>+ALLloansMod!D23-LowFICOLowInt!D23</f>
        <v>3</v>
      </c>
      <c r="E23" t="str">
        <f>IF(+ALLloansMod!E23=LowFICOLowInt!E23,+ALLloansMod!E23,"Diff")</f>
        <v xml:space="preserve">OTHER   </v>
      </c>
      <c r="F23">
        <f>+ALLloansMod!F23-LowFICOLowInt!F23</f>
        <v>5</v>
      </c>
      <c r="G23" t="str">
        <f>IF(+ALLloansMod!G23=LowFICOLowInt!G23,+ALLloansMod!G23,"Diff")</f>
        <v>Diff</v>
      </c>
      <c r="H23">
        <f>+ALLloansMod!H23-LowFICOLowInt!H23</f>
        <v>215</v>
      </c>
      <c r="I23" t="str">
        <f>IF(+ALLloansMod!I23=LowFICOLowInt!I23,+ALLloansMod!I23,"Diff")</f>
        <v>C</v>
      </c>
      <c r="J23">
        <f>+ALLloansMod!J23-LowFICOLowInt!J23</f>
        <v>314</v>
      </c>
    </row>
    <row r="24" spans="1:10" x14ac:dyDescent="0.25">
      <c r="C24" t="str">
        <f>IF(+ALLloansMod!C24=LowFICOLowInt!C24,+ALLloansMod!C24,"Diff")</f>
        <v>Diff</v>
      </c>
      <c r="D24">
        <f>+ALLloansMod!D24-LowFICOLowInt!D24</f>
        <v>3</v>
      </c>
      <c r="E24" t="str">
        <f>IF(+ALLloansMod!E24=LowFICOLowInt!E24,+ALLloansMod!E24,"Diff")</f>
        <v xml:space="preserve">OWN     </v>
      </c>
      <c r="F24">
        <f>+ALLloansMod!F24-LowFICOLowInt!F24</f>
        <v>171</v>
      </c>
      <c r="G24" t="str">
        <f>IF(+ALLloansMod!G24=LowFICOLowInt!G24,+ALLloansMod!G24,"Diff")</f>
        <v>Diff</v>
      </c>
      <c r="H24">
        <f>+ALLloansMod!H24-LowFICOLowInt!H24</f>
        <v>194</v>
      </c>
      <c r="I24" t="str">
        <f>IF(+ALLloansMod!I24=LowFICOLowInt!I24,+ALLloansMod!I24,"Diff")</f>
        <v>Z</v>
      </c>
      <c r="J24">
        <f>+ALLloansMod!J24-LowFICOLowInt!J24</f>
        <v>229</v>
      </c>
    </row>
    <row r="25" spans="1:10" x14ac:dyDescent="0.25">
      <c r="C25" t="str">
        <f>IF(+ALLloansMod!C25=LowFICOLowInt!C25,+ALLloansMod!C25,"Diff")</f>
        <v>Diff</v>
      </c>
      <c r="D25">
        <f>+ALLloansMod!D25-LowFICOLowInt!D25</f>
        <v>3</v>
      </c>
      <c r="E25" t="str">
        <f>IF(+ALLloansMod!E25=LowFICOLowInt!E25,+ALLloansMod!E25,"Diff")</f>
        <v xml:space="preserve">RENT    </v>
      </c>
      <c r="F25">
        <f>+ALLloansMod!F25-LowFICOLowInt!F25</f>
        <v>974</v>
      </c>
      <c r="G25" t="str">
        <f>IF(+ALLloansMod!G25=LowFICOLowInt!G25,+ALLloansMod!G25,"Diff")</f>
        <v xml:space="preserve">4 years  </v>
      </c>
      <c r="H25">
        <f>+ALLloansMod!H25-LowFICOLowInt!H25</f>
        <v>160</v>
      </c>
    </row>
    <row r="26" spans="1:10" x14ac:dyDescent="0.25">
      <c r="C26" t="str">
        <f>IF(+ALLloansMod!C26=LowFICOLowInt!C26,+ALLloansMod!C26,"Diff")</f>
        <v>Diff</v>
      </c>
      <c r="D26">
        <f>+ALLloansMod!D26-LowFICOLowInt!D26</f>
        <v>3</v>
      </c>
      <c r="G26" t="str">
        <f>IF(+ALLloansMod!G26=LowFICOLowInt!G26,+ALLloansMod!G26,"Diff")</f>
        <v xml:space="preserve">5 years  </v>
      </c>
      <c r="H26">
        <f>+ALLloansMod!H26-LowFICOLowInt!H26</f>
        <v>172</v>
      </c>
    </row>
    <row r="27" spans="1:10" x14ac:dyDescent="0.25">
      <c r="C27" t="str">
        <f>IF(+ALLloansMod!C27=LowFICOLowInt!C27,+ALLloansMod!C27,"Diff")</f>
        <v>Other</v>
      </c>
      <c r="D27">
        <f>+ALLloansMod!D27-LowFICOLowInt!D27</f>
        <v>2119</v>
      </c>
      <c r="G27" t="str">
        <f>IF(+ALLloansMod!G27=LowFICOLowInt!G27,+ALLloansMod!G27,"Diff")</f>
        <v xml:space="preserve">Other  </v>
      </c>
      <c r="H27">
        <f>+ALLloansMod!H27-LowFICOLowInt!H27</f>
        <v>626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B3" sqref="B3"/>
    </sheetView>
  </sheetViews>
  <sheetFormatPr defaultRowHeight="15" x14ac:dyDescent="0.25"/>
  <cols>
    <col min="1" max="17" width="9.7109375" customWidth="1"/>
  </cols>
  <sheetData>
    <row r="1" spans="1:17" x14ac:dyDescent="0.25">
      <c r="A1" t="s">
        <v>87</v>
      </c>
      <c r="C1" t="s">
        <v>93</v>
      </c>
    </row>
    <row r="2" spans="1:17" s="5" customFormat="1" ht="60" x14ac:dyDescent="0.25">
      <c r="A2" s="5" t="str">
        <f>IF(+HiFICOHiInt!A2=LowFICOLowInt!A2,+HiFICOHiInt!A2,"Diff")</f>
        <v>Statistic</v>
      </c>
      <c r="B2" s="5" t="str">
        <f>IF(+HiFICOHiInt!B2=LowFICOLowInt!B2,+HiFICOHiInt!B2,"Diff")</f>
        <v>Amount.Requested</v>
      </c>
      <c r="C2" s="5" t="str">
        <f>IF(+HiFICOHiInt!C2=LowFICOLowInt!C2,+HiFICOHiInt!C2,"Diff")</f>
        <v>Amount.Funded.By.Investors</v>
      </c>
      <c r="D2" s="5" t="str">
        <f>IF(+HiFICOHiInt!D2=LowFICOLowInt!D2,+HiFICOHiInt!D2,"Diff")</f>
        <v>Monthly.Income</v>
      </c>
      <c r="E2" s="5" t="str">
        <f>IF(+HiFICOHiInt!E2=LowFICOLowInt!E2,+HiFICOHiInt!E2,"Diff")</f>
        <v>Open.CREDIT.Lines</v>
      </c>
      <c r="F2" s="5" t="str">
        <f>IF(+HiFICOHiInt!F2=LowFICOLowInt!F2,+HiFICOHiInt!F2,"Diff")</f>
        <v>Revolving.CREDIT.Balance</v>
      </c>
      <c r="G2" s="5" t="str">
        <f>IF(+HiFICOHiInt!G2=LowFICOLowInt!G2,+HiFICOHiInt!G2,"Diff")</f>
        <v>Inquiries.in.the.Last.6.Months</v>
      </c>
      <c r="H2" s="5" t="str">
        <f>IF(+HiFICOHiInt!H2=LowFICOLowInt!H2,+HiFICOHiInt!H2,"Diff")</f>
        <v>IntRatePrim</v>
      </c>
      <c r="I2" s="5" t="str">
        <f>IF(+HiFICOHiInt!I2=LowFICOLowInt!I2,+HiFICOHiInt!I2,"Diff")</f>
        <v>DebtToIncPrim</v>
      </c>
      <c r="J2" s="5" t="str">
        <f>IF(+HiFICOHiInt!J2=LowFICOLowInt!J2,+HiFICOHiInt!J2,"Diff")</f>
        <v>LoanPurposeRank</v>
      </c>
      <c r="K2" s="5" t="str">
        <f>IF(+HiFICOHiInt!K2=LowFICOLowInt!K2,+HiFICOHiInt!K2,"Diff")</f>
        <v>AvgIntFICO</v>
      </c>
      <c r="L2" s="5" t="str">
        <f>IF(+HiFICOHiInt!L2=LowFICOLowInt!L2,+HiFICOHiInt!L2,"Diff")</f>
        <v>HomeOwner</v>
      </c>
      <c r="M2" s="5" t="str">
        <f>IF(+HiFICOHiInt!M2=LowFICOLowInt!M2,+HiFICOHiInt!M2,"Diff")</f>
        <v>LoanLength</v>
      </c>
      <c r="N2" s="5" t="str">
        <f>IF(+HiFICOHiInt!N2=LowFICOLowInt!N2,+HiFICOHiInt!N2,"Diff")</f>
        <v>FICOBeg</v>
      </c>
      <c r="O2" s="5" t="str">
        <f>IF(+HiFICOHiInt!O2=LowFICOLowInt!O2,+HiFICOHiInt!O2,"Diff")</f>
        <v>FICOEnd</v>
      </c>
      <c r="P2" s="5" t="str">
        <f>IF(+HiFICOHiInt!P2=LowFICOLowInt!P2,+HiFICOHiInt!P2,"Diff")</f>
        <v>MoInc</v>
      </c>
      <c r="Q2" s="5" t="str">
        <f>IF(+HiFICOHiInt!Q2=LowFICOLowInt!Q2,+HiFICOHiInt!Q2,"Diff")</f>
        <v>EmpYrsMod</v>
      </c>
    </row>
    <row r="3" spans="1:17" x14ac:dyDescent="0.25">
      <c r="A3" t="str">
        <f>IF(+HiFICOHiInt!A3=LowFICOLowInt!A3,+HiFICOHiInt!A3,"Diff")</f>
        <v xml:space="preserve">Min.   </v>
      </c>
      <c r="B3">
        <f>+HiFICOHiInt!B3-LowFICOLowInt!B3</f>
        <v>0</v>
      </c>
      <c r="C3">
        <f>+HiFICOHiInt!C3-LowFICOLowInt!C3</f>
        <v>1625.01</v>
      </c>
      <c r="D3">
        <f>+HiFICOHiInt!D3-LowFICOLowInt!D3</f>
        <v>375</v>
      </c>
      <c r="E3">
        <f>+HiFICOHiInt!E3-LowFICOLowInt!E3</f>
        <v>2</v>
      </c>
      <c r="F3">
        <f>+HiFICOHiInt!F3-LowFICOLowInt!F3</f>
        <v>0</v>
      </c>
      <c r="G3">
        <f>+HiFICOHiInt!G3-LowFICOLowInt!G3</f>
        <v>0</v>
      </c>
      <c r="H3">
        <f>+HiFICOHiInt!H3-LowFICOLowInt!H3</f>
        <v>7</v>
      </c>
      <c r="I3">
        <f>+HiFICOHiInt!I3-LowFICOLowInt!I3</f>
        <v>0</v>
      </c>
      <c r="J3">
        <f>+HiFICOHiInt!J3-LowFICOLowInt!J3</f>
        <v>0</v>
      </c>
      <c r="K3">
        <f>+HiFICOHiInt!K3-LowFICOLowInt!K3</f>
        <v>-4</v>
      </c>
      <c r="L3">
        <f>+HiFICOHiInt!L3-LowFICOLowInt!L3</f>
        <v>0</v>
      </c>
      <c r="M3">
        <f>+HiFICOHiInt!M3-LowFICOLowInt!M3</f>
        <v>0</v>
      </c>
      <c r="N3">
        <f>+HiFICOHiInt!N3-LowFICOLowInt!N3</f>
        <v>50</v>
      </c>
      <c r="O3">
        <f>+HiFICOHiInt!O3-LowFICOLowInt!O3</f>
        <v>50</v>
      </c>
      <c r="P3">
        <f>+HiFICOHiInt!P3-LowFICOLowInt!P3</f>
        <v>375</v>
      </c>
      <c r="Q3">
        <f>+HiFICOHiInt!Q3-LowFICOLowInt!Q3</f>
        <v>0</v>
      </c>
    </row>
    <row r="4" spans="1:17" x14ac:dyDescent="0.25">
      <c r="A4" t="str">
        <f>IF(+HiFICOHiInt!A4=LowFICOLowInt!A4,+HiFICOHiInt!A4,"Diff")</f>
        <v>1st Qu.</v>
      </c>
      <c r="B4">
        <f>+HiFICOHiInt!B4-LowFICOLowInt!B4</f>
        <v>0</v>
      </c>
      <c r="C4">
        <f>+HiFICOHiInt!C4-LowFICOLowInt!C4</f>
        <v>8527.619999999999</v>
      </c>
      <c r="D4">
        <f>+HiFICOHiInt!D4-LowFICOLowInt!D4</f>
        <v>855</v>
      </c>
      <c r="E4">
        <f>+HiFICOHiInt!E4-LowFICOLowInt!E4</f>
        <v>-1</v>
      </c>
      <c r="F4">
        <f>+HiFICOHiInt!F4-LowFICOLowInt!F4</f>
        <v>-1282</v>
      </c>
      <c r="G4">
        <f>+HiFICOHiInt!G4-LowFICOLowInt!G4</f>
        <v>0</v>
      </c>
      <c r="H4">
        <f>+HiFICOHiInt!H4-LowFICOLowInt!H4</f>
        <v>3</v>
      </c>
      <c r="I4">
        <f>+HiFICOHiInt!I4-LowFICOLowInt!I4</f>
        <v>-1</v>
      </c>
      <c r="J4">
        <f>+HiFICOHiInt!J4-LowFICOLowInt!J4</f>
        <v>0</v>
      </c>
      <c r="K4">
        <f>+HiFICOHiInt!K4-LowFICOLowInt!K4</f>
        <v>-4</v>
      </c>
      <c r="L4">
        <f>+HiFICOHiInt!L4-LowFICOLowInt!L4</f>
        <v>0</v>
      </c>
      <c r="M4">
        <f>+HiFICOHiInt!M4-LowFICOLowInt!M4</f>
        <v>0</v>
      </c>
      <c r="N4">
        <f>+HiFICOHiInt!N4-LowFICOLowInt!N4</f>
        <v>25</v>
      </c>
      <c r="O4">
        <f>+HiFICOHiInt!O4-LowFICOLowInt!O4</f>
        <v>25</v>
      </c>
      <c r="P4">
        <f>+HiFICOHiInt!P4-LowFICOLowInt!P4</f>
        <v>855</v>
      </c>
      <c r="Q4">
        <f>+HiFICOHiInt!Q4-LowFICOLowInt!Q4</f>
        <v>0</v>
      </c>
    </row>
    <row r="5" spans="1:17" x14ac:dyDescent="0.25">
      <c r="A5" t="str">
        <f>IF(+HiFICOHiInt!A5=LowFICOLowInt!A5,+HiFICOHiInt!A5,"Diff")</f>
        <v xml:space="preserve">Median </v>
      </c>
      <c r="B5">
        <f>+HiFICOHiInt!B5-LowFICOLowInt!B5</f>
        <v>0</v>
      </c>
      <c r="C5">
        <f>+HiFICOHiInt!C5-LowFICOLowInt!C5</f>
        <v>12475</v>
      </c>
      <c r="D5">
        <f>+HiFICOHiInt!D5-LowFICOLowInt!D5</f>
        <v>959</v>
      </c>
      <c r="E5">
        <f>+HiFICOHiInt!E5-LowFICOLowInt!E5</f>
        <v>-1</v>
      </c>
      <c r="F5">
        <f>+HiFICOHiInt!F5-LowFICOLowInt!F5</f>
        <v>1512</v>
      </c>
      <c r="G5">
        <f>+HiFICOHiInt!G5-LowFICOLowInt!G5</f>
        <v>1</v>
      </c>
      <c r="H5">
        <f>+HiFICOHiInt!H5-LowFICOLowInt!H5</f>
        <v>3</v>
      </c>
      <c r="I5">
        <f>+HiFICOHiInt!I5-LowFICOLowInt!I5</f>
        <v>-0.5</v>
      </c>
      <c r="J5">
        <f>+HiFICOHiInt!J5-LowFICOLowInt!J5</f>
        <v>0</v>
      </c>
      <c r="K5">
        <f>+HiFICOHiInt!K5-LowFICOLowInt!K5</f>
        <v>-3</v>
      </c>
      <c r="L5">
        <f>+HiFICOHiInt!L5-LowFICOLowInt!L5</f>
        <v>0</v>
      </c>
      <c r="M5">
        <f>+HiFICOHiInt!M5-LowFICOLowInt!M5</f>
        <v>24</v>
      </c>
      <c r="N5">
        <f>+HiFICOHiInt!N5-LowFICOLowInt!N5</f>
        <v>25</v>
      </c>
      <c r="O5">
        <f>+HiFICOHiInt!O5-LowFICOLowInt!O5</f>
        <v>25</v>
      </c>
      <c r="P5">
        <f>+HiFICOHiInt!P5-LowFICOLowInt!P5</f>
        <v>959</v>
      </c>
      <c r="Q5">
        <f>+HiFICOHiInt!Q5-LowFICOLowInt!Q5</f>
        <v>1</v>
      </c>
    </row>
    <row r="6" spans="1:17" x14ac:dyDescent="0.25">
      <c r="A6" t="str">
        <f>IF(+HiFICOHiInt!A6=LowFICOLowInt!A6,+HiFICOHiInt!A6,"Diff")</f>
        <v xml:space="preserve">Mean   </v>
      </c>
      <c r="B6">
        <f>+HiFICOHiInt!B6-LowFICOLowInt!B6</f>
        <v>0</v>
      </c>
      <c r="C6">
        <f>+HiFICOHiInt!C6-LowFICOLowInt!C6</f>
        <v>10677.4</v>
      </c>
      <c r="D6">
        <f>+HiFICOHiInt!D6-LowFICOLowInt!D6</f>
        <v>1165</v>
      </c>
      <c r="E6">
        <f>+HiFICOHiInt!E6-LowFICOLowInt!E6</f>
        <v>-0.70500000000000007</v>
      </c>
      <c r="F6">
        <f>+HiFICOHiInt!F6-LowFICOLowInt!F6</f>
        <v>837</v>
      </c>
      <c r="G6">
        <f>+HiFICOHiInt!G6-LowFICOLowInt!G6</f>
        <v>0</v>
      </c>
      <c r="H6">
        <f>+HiFICOHiInt!H6-LowFICOLowInt!H6</f>
        <v>3.67</v>
      </c>
      <c r="I6">
        <f>+HiFICOHiInt!I6-LowFICOLowInt!I6</f>
        <v>-0.4399999999999995</v>
      </c>
      <c r="J6">
        <f>+HiFICOHiInt!J6-LowFICOLowInt!J6</f>
        <v>-0.1160000000000001</v>
      </c>
      <c r="K6">
        <f>+HiFICOHiInt!K6-LowFICOLowInt!K6</f>
        <v>-3.2099999999999991</v>
      </c>
      <c r="L6">
        <f>+HiFICOHiInt!L6-LowFICOLowInt!L6</f>
        <v>4.7599999999999976E-2</v>
      </c>
      <c r="M6">
        <f>+HiFICOHiInt!M6-LowFICOLowInt!M6</f>
        <v>14.96</v>
      </c>
      <c r="N6">
        <f>+HiFICOHiInt!N6-LowFICOLowInt!N6</f>
        <v>32.300000000000068</v>
      </c>
      <c r="O6">
        <f>+HiFICOHiInt!O6-LowFICOLowInt!O6</f>
        <v>32.300000000000068</v>
      </c>
      <c r="P6">
        <f>+HiFICOHiInt!P6-LowFICOLowInt!P6</f>
        <v>1165</v>
      </c>
      <c r="Q6">
        <f>+HiFICOHiInt!Q6-LowFICOLowInt!Q6</f>
        <v>0.69299999999999962</v>
      </c>
    </row>
    <row r="7" spans="1:17" x14ac:dyDescent="0.25">
      <c r="A7" t="str">
        <f>IF(+HiFICOHiInt!A7=LowFICOLowInt!A7,+HiFICOHiInt!A7,"Diff")</f>
        <v>3rd Qu.</v>
      </c>
      <c r="B7">
        <f>+HiFICOHiInt!B7-LowFICOLowInt!B7</f>
        <v>0</v>
      </c>
      <c r="C7">
        <f>+HiFICOHiInt!C7-LowFICOLowInt!C7</f>
        <v>14550</v>
      </c>
      <c r="D7">
        <f>+HiFICOHiInt!D7-LowFICOLowInt!D7</f>
        <v>892</v>
      </c>
      <c r="E7">
        <f>+HiFICOHiInt!E7-LowFICOLowInt!E7</f>
        <v>-1</v>
      </c>
      <c r="F7">
        <f>+HiFICOHiInt!F7-LowFICOLowInt!F7</f>
        <v>2410</v>
      </c>
      <c r="G7">
        <f>+HiFICOHiInt!G7-LowFICOLowInt!G7</f>
        <v>1</v>
      </c>
      <c r="H7">
        <f>+HiFICOHiInt!H7-LowFICOLowInt!H7</f>
        <v>4</v>
      </c>
      <c r="I7">
        <f>+HiFICOHiInt!I7-LowFICOLowInt!I7</f>
        <v>1</v>
      </c>
      <c r="J7">
        <f>+HiFICOHiInt!J7-LowFICOLowInt!J7</f>
        <v>0</v>
      </c>
      <c r="K7">
        <f>+HiFICOHiInt!K7-LowFICOLowInt!K7</f>
        <v>-2</v>
      </c>
      <c r="L7">
        <f>+HiFICOHiInt!L7-LowFICOLowInt!L7</f>
        <v>0</v>
      </c>
      <c r="M7">
        <f>+HiFICOHiInt!M7-LowFICOLowInt!M7</f>
        <v>24</v>
      </c>
      <c r="N7">
        <f>+HiFICOHiInt!N7-LowFICOLowInt!N7</f>
        <v>35</v>
      </c>
      <c r="O7">
        <f>+HiFICOHiInt!O7-LowFICOLowInt!O7</f>
        <v>35</v>
      </c>
      <c r="P7">
        <f>+HiFICOHiInt!P7-LowFICOLowInt!P7</f>
        <v>892</v>
      </c>
      <c r="Q7">
        <f>+HiFICOHiInt!Q7-LowFICOLowInt!Q7</f>
        <v>0</v>
      </c>
    </row>
    <row r="8" spans="1:17" x14ac:dyDescent="0.25">
      <c r="A8" t="str">
        <f>IF(+HiFICOHiInt!A8=LowFICOLowInt!A8,+HiFICOHiInt!A8,"Diff")</f>
        <v xml:space="preserve">Max.   </v>
      </c>
      <c r="B8">
        <f>+HiFICOHiInt!B8-LowFICOLowInt!B8</f>
        <v>0</v>
      </c>
      <c r="C8">
        <f>+HiFICOHiInt!C8-LowFICOLowInt!C8</f>
        <v>10000</v>
      </c>
      <c r="D8">
        <f>+HiFICOHiInt!D8-LowFICOLowInt!D8</f>
        <v>2083</v>
      </c>
      <c r="E8">
        <f>+HiFICOHiInt!E8-LowFICOLowInt!E8</f>
        <v>16</v>
      </c>
      <c r="F8">
        <f>+HiFICOHiInt!F8-LowFICOLowInt!F8</f>
        <v>-90851</v>
      </c>
      <c r="G8">
        <f>+HiFICOHiInt!G8-LowFICOLowInt!G8</f>
        <v>0</v>
      </c>
      <c r="H8">
        <f>+HiFICOHiInt!H8-LowFICOLowInt!H8</f>
        <v>9</v>
      </c>
      <c r="I8">
        <f>+HiFICOHiInt!I8-LowFICOLowInt!I8</f>
        <v>0</v>
      </c>
      <c r="J8">
        <f>+HiFICOHiInt!J8-LowFICOLowInt!J8</f>
        <v>0</v>
      </c>
      <c r="K8">
        <f>+HiFICOHiInt!K8-LowFICOLowInt!K8</f>
        <v>-6</v>
      </c>
      <c r="L8">
        <f>+HiFICOHiInt!L8-LowFICOLowInt!L8</f>
        <v>0</v>
      </c>
      <c r="M8">
        <f>+HiFICOHiInt!M8-LowFICOLowInt!M8</f>
        <v>0</v>
      </c>
      <c r="N8">
        <f>+HiFICOHiInt!N8-LowFICOLowInt!N8</f>
        <v>90</v>
      </c>
      <c r="O8">
        <f>+HiFICOHiInt!O8-LowFICOLowInt!O8</f>
        <v>90</v>
      </c>
      <c r="P8">
        <f>+HiFICOHiInt!P8-LowFICOLowInt!P8</f>
        <v>2083</v>
      </c>
      <c r="Q8">
        <f>+HiFICOHiInt!Q8-LowFICOLowInt!Q8</f>
        <v>0</v>
      </c>
    </row>
    <row r="11" spans="1:17" s="5" customFormat="1" ht="30" x14ac:dyDescent="0.25">
      <c r="A11" s="5" t="str">
        <f>IF(+HiFICOHiInt!A11=LowFICOLowInt!A11,+HiFICOHiInt!A11,"Diff")</f>
        <v>Interest.Rate</v>
      </c>
      <c r="B11" s="5" t="str">
        <f>IF(+HiFICOHiInt!B11=LowFICOLowInt!B11,+HiFICOHiInt!B11,"Diff")</f>
        <v>Qty</v>
      </c>
      <c r="C11" s="5" t="str">
        <f>IF(+HiFICOHiInt!C11=LowFICOLowInt!C11,+HiFICOHiInt!C11,"Diff")</f>
        <v>Loan.Purpose</v>
      </c>
      <c r="D11" s="5" t="str">
        <f>IF(+HiFICOHiInt!D11=LowFICOLowInt!D11,+HiFICOHiInt!D11,"Diff")</f>
        <v>Qty</v>
      </c>
      <c r="E11" s="5" t="str">
        <f>IF(+HiFICOHiInt!E11=LowFICOLowInt!E11,+HiFICOHiInt!E11,"Diff")</f>
        <v>State</v>
      </c>
      <c r="F11" s="5" t="str">
        <f>IF(+HiFICOHiInt!F11=LowFICOLowInt!F11,+HiFICOHiInt!F11,"Diff")</f>
        <v>Qty</v>
      </c>
      <c r="G11" s="5" t="str">
        <f>IF(+HiFICOHiInt!G11=LowFICOLowInt!G11,+HiFICOHiInt!G11,"Diff")</f>
        <v>FICO.Range</v>
      </c>
      <c r="H11" s="5" t="str">
        <f>IF(+HiFICOHiInt!H11=LowFICOLowInt!H11,+HiFICOHiInt!H11,"Diff")</f>
        <v>Qty</v>
      </c>
      <c r="I11" s="5" t="str">
        <f>IF(+HiFICOHiInt!I11=LowFICOLowInt!I11,+HiFICOHiInt!I11,"Diff")</f>
        <v>EmpYrs</v>
      </c>
      <c r="J11" s="5" t="str">
        <f>IF(+HiFICOHiInt!J11=LowFICOLowInt!J11,+HiFICOHiInt!J11,"Diff")</f>
        <v>Qty</v>
      </c>
    </row>
    <row r="12" spans="1:17" x14ac:dyDescent="0.25">
      <c r="A12" t="str">
        <f>IF(+HiFICOHiInt!A12=LowFICOLowInt!A12,+HiFICOHiInt!A12,"Diff")</f>
        <v>Diff</v>
      </c>
      <c r="B12">
        <f>+HiFICOHiInt!B12-LowFICOLowInt!B12</f>
        <v>-66</v>
      </c>
      <c r="C12" t="str">
        <f>IF(+HiFICOHiInt!C12=LowFICOLowInt!C12,+HiFICOHiInt!C12,"Diff")</f>
        <v>debt_consolidation</v>
      </c>
      <c r="D12">
        <f>+HiFICOHiInt!D12-LowFICOLowInt!D12</f>
        <v>-84</v>
      </c>
      <c r="E12" t="str">
        <f>IF(+HiFICOHiInt!E12=LowFICOLowInt!E12,+HiFICOHiInt!E12,"Diff")</f>
        <v xml:space="preserve">CA     </v>
      </c>
      <c r="F12">
        <f>+HiFICOHiInt!F12-LowFICOLowInt!F12</f>
        <v>-48</v>
      </c>
      <c r="G12" t="str">
        <f>IF(+HiFICOHiInt!G12=LowFICOLowInt!G12,+HiFICOHiInt!G12,"Diff")</f>
        <v>Diff</v>
      </c>
      <c r="H12">
        <f>+HiFICOHiInt!H12-LowFICOLowInt!H12</f>
        <v>-39</v>
      </c>
      <c r="I12">
        <f>IF(+HiFICOHiInt!I12=LowFICOLowInt!I12,+HiFICOHiInt!I12,"Diff")</f>
        <v>11</v>
      </c>
      <c r="J12">
        <f>+HiFICOHiInt!J12-LowFICOLowInt!J12</f>
        <v>-41</v>
      </c>
    </row>
    <row r="13" spans="1:17" x14ac:dyDescent="0.25">
      <c r="A13" t="str">
        <f>IF(+HiFICOHiInt!A13=LowFICOLowInt!A13,+HiFICOHiInt!A13,"Diff")</f>
        <v>Diff</v>
      </c>
      <c r="B13">
        <f>+HiFICOHiInt!B13-LowFICOLowInt!B13</f>
        <v>-18</v>
      </c>
      <c r="C13" t="str">
        <f>IF(+HiFICOHiInt!C13=LowFICOLowInt!C13,+HiFICOHiInt!C13,"Diff")</f>
        <v xml:space="preserve">credit_card       </v>
      </c>
      <c r="D13">
        <f>+HiFICOHiInt!D13-LowFICOLowInt!D13</f>
        <v>-63</v>
      </c>
      <c r="E13" t="str">
        <f>IF(+HiFICOHiInt!E13=LowFICOLowInt!E13,+HiFICOHiInt!E13,"Diff")</f>
        <v xml:space="preserve">NY     </v>
      </c>
      <c r="F13">
        <f>+HiFICOHiInt!F13-LowFICOLowInt!F13</f>
        <v>-23</v>
      </c>
      <c r="G13" t="str">
        <f>IF(+HiFICOHiInt!G13=LowFICOLowInt!G13,+HiFICOHiInt!G13,"Diff")</f>
        <v>Diff</v>
      </c>
      <c r="H13">
        <f>+HiFICOHiInt!H13-LowFICOLowInt!H13</f>
        <v>-34</v>
      </c>
      <c r="I13">
        <f>IF(+HiFICOHiInt!I13=LowFICOLowInt!I13,+HiFICOHiInt!I13,"Diff")</f>
        <v>0</v>
      </c>
      <c r="J13">
        <f>+HiFICOHiInt!J13-LowFICOLowInt!J13</f>
        <v>-24</v>
      </c>
    </row>
    <row r="14" spans="1:17" x14ac:dyDescent="0.25">
      <c r="A14" t="str">
        <f>IF(+HiFICOHiInt!A14=LowFICOLowInt!A14,+HiFICOHiInt!A14,"Diff")</f>
        <v>Diff</v>
      </c>
      <c r="B14">
        <f>+HiFICOHiInt!B14-LowFICOLowInt!B14</f>
        <v>-10</v>
      </c>
      <c r="C14" t="str">
        <f>IF(+HiFICOHiInt!C14=LowFICOLowInt!C14,+HiFICOHiInt!C14,"Diff")</f>
        <v xml:space="preserve">other             </v>
      </c>
      <c r="D14">
        <f>+HiFICOHiInt!D14-LowFICOLowInt!D14</f>
        <v>-18</v>
      </c>
      <c r="E14" t="str">
        <f>IF(+HiFICOHiInt!E14=LowFICOLowInt!E14,+HiFICOHiInt!E14,"Diff")</f>
        <v xml:space="preserve">TX     </v>
      </c>
      <c r="F14">
        <f>+HiFICOHiInt!F14-LowFICOLowInt!F14</f>
        <v>-1</v>
      </c>
      <c r="G14" t="str">
        <f>IF(+HiFICOHiInt!G14=LowFICOLowInt!G14,+HiFICOHiInt!G14,"Diff")</f>
        <v>Diff</v>
      </c>
      <c r="H14">
        <f>+HiFICOHiInt!H14-LowFICOLowInt!H14</f>
        <v>-40</v>
      </c>
      <c r="I14" t="str">
        <f>IF(+HiFICOHiInt!I14=LowFICOLowInt!I17,+HiFICOHiInt!I14,"Diff")</f>
        <v>Diff</v>
      </c>
      <c r="J14">
        <f>+HiFICOHiInt!J14-LowFICOLowInt!J17</f>
        <v>-9</v>
      </c>
    </row>
    <row r="15" spans="1:17" x14ac:dyDescent="0.25">
      <c r="A15" t="str">
        <f>IF(+HiFICOHiInt!A15=LowFICOLowInt!A15,+HiFICOHiInt!A15,"Diff")</f>
        <v>Diff</v>
      </c>
      <c r="B15">
        <f>+HiFICOHiInt!B15-LowFICOLowInt!B15</f>
        <v>-10</v>
      </c>
      <c r="C15" t="str">
        <f>IF(+HiFICOHiInt!C15=LowFICOLowInt!C15,+HiFICOHiInt!C15,"Diff")</f>
        <v xml:space="preserve">home_improvement  </v>
      </c>
      <c r="D15">
        <f>+HiFICOHiInt!D15-LowFICOLowInt!D15</f>
        <v>-11</v>
      </c>
      <c r="E15" t="str">
        <f>IF(+HiFICOHiInt!E15=LowFICOLowInt!E15,+HiFICOHiInt!E15,"Diff")</f>
        <v xml:space="preserve">FL     </v>
      </c>
      <c r="F15">
        <f>+HiFICOHiInt!F15-LowFICOLowInt!F15</f>
        <v>-12</v>
      </c>
      <c r="G15" t="str">
        <f>IF(+HiFICOHiInt!G15=LowFICOLowInt!G15,+HiFICOHiInt!G15,"Diff")</f>
        <v>Diff</v>
      </c>
      <c r="H15">
        <f>+HiFICOHiInt!H15-LowFICOLowInt!H15</f>
        <v>-27</v>
      </c>
      <c r="I15" t="str">
        <f>IF(+HiFICOHiInt!I15=LowFICOLowInt!I14,+HiFICOHiInt!I15,"Diff")</f>
        <v>Diff</v>
      </c>
      <c r="J15">
        <f>+HiFICOHiInt!J15-LowFICOLowInt!J14</f>
        <v>-22</v>
      </c>
    </row>
    <row r="16" spans="1:17" x14ac:dyDescent="0.25">
      <c r="A16" t="str">
        <f>IF(+HiFICOHiInt!A16=LowFICOLowInt!A16,+HiFICOHiInt!A16,"Diff")</f>
        <v>Diff</v>
      </c>
      <c r="B16">
        <f>+HiFICOHiInt!B16-LowFICOLowInt!B16</f>
        <v>-5</v>
      </c>
      <c r="C16" t="str">
        <f>IF(+HiFICOHiInt!C16=LowFICOLowInt!C16,+HiFICOHiInt!C16,"Diff")</f>
        <v xml:space="preserve">major_purchase    </v>
      </c>
      <c r="D16">
        <f>+HiFICOHiInt!D16-LowFICOLowInt!D16</f>
        <v>-4</v>
      </c>
      <c r="E16" t="str">
        <f>IF(+HiFICOHiInt!E16=LowFICOLowInt!E16,+HiFICOHiInt!E16,"Diff")</f>
        <v>Diff</v>
      </c>
      <c r="F16">
        <f>+HiFICOHiInt!F16-LowFICOLowInt!F16</f>
        <v>-12</v>
      </c>
      <c r="G16" t="str">
        <f>IF(+HiFICOHiInt!G16=LowFICOLowInt!G16,+HiFICOHiInt!G16,"Diff")</f>
        <v>Diff</v>
      </c>
      <c r="H16">
        <f>+HiFICOHiInt!H16-LowFICOLowInt!H16</f>
        <v>-26</v>
      </c>
      <c r="I16">
        <f>IF(+HiFICOHiInt!I16=LowFICOLowInt!I15,+HiFICOHiInt!I16,"Diff")</f>
        <v>4</v>
      </c>
      <c r="J16">
        <f>+HiFICOHiInt!J16-LowFICOLowInt!J15</f>
        <v>-18</v>
      </c>
    </row>
    <row r="17" spans="1:10" x14ac:dyDescent="0.25">
      <c r="A17" t="str">
        <f>IF(+HiFICOHiInt!A17=LowFICOLowInt!A17,+HiFICOHiInt!A17,"Diff")</f>
        <v>Diff</v>
      </c>
      <c r="B17">
        <f>+HiFICOHiInt!B17-LowFICOLowInt!B17</f>
        <v>-4</v>
      </c>
      <c r="C17" t="str">
        <f>IF(+HiFICOHiInt!C17=LowFICOLowInt!C17,+HiFICOHiInt!C17,"Diff")</f>
        <v xml:space="preserve">small_business    </v>
      </c>
      <c r="D17">
        <f>+HiFICOHiInt!D17-LowFICOLowInt!D17</f>
        <v>2</v>
      </c>
      <c r="E17" t="str">
        <f>IF(+HiFICOHiInt!E17=LowFICOLowInt!E17,+HiFICOHiInt!E17,"Diff")</f>
        <v>Diff</v>
      </c>
      <c r="F17">
        <f>+HiFICOHiInt!F17-LowFICOLowInt!F17</f>
        <v>-7</v>
      </c>
      <c r="G17" t="str">
        <f>IF(+HiFICOHiInt!G17=LowFICOLowInt!G17,+HiFICOHiInt!G17,"Diff")</f>
        <v>Diff</v>
      </c>
      <c r="H17">
        <f>+HiFICOHiInt!H17-LowFICOLowInt!H17</f>
        <v>-15</v>
      </c>
      <c r="I17">
        <f>IF(+HiFICOHiInt!I17=LowFICOLowInt!I16,+HiFICOHiInt!I17,"Diff")</f>
        <v>5</v>
      </c>
      <c r="J17">
        <f>+HiFICOHiInt!J17-LowFICOLowInt!J16</f>
        <v>-18</v>
      </c>
    </row>
    <row r="18" spans="1:10" x14ac:dyDescent="0.25">
      <c r="A18" t="str">
        <f>IF(+HiFICOHiInt!A18=LowFICOLowInt!A18,+HiFICOHiInt!A18,"Diff")</f>
        <v>Other</v>
      </c>
      <c r="B18">
        <f>+HiFICOHiInt!B18-HiFICOHiInt!B18</f>
        <v>0</v>
      </c>
      <c r="C18" t="str">
        <f>IF(+HiFICOHiInt!C18=LowFICOLowInt!C18,+HiFICOHiInt!C18,"Diff")</f>
        <v xml:space="preserve">Other           </v>
      </c>
      <c r="D18">
        <f>+HiFICOHiInt!D18-HiFICOHiInt!D18</f>
        <v>0</v>
      </c>
      <c r="E18" t="str">
        <f>IF(+HiFICOHiInt!E18=LowFICOLowInt!E18,+HiFICOHiInt!E18,"Diff")</f>
        <v>Other</v>
      </c>
      <c r="F18">
        <f>+HiFICOHiInt!F18-HiFICOHiInt!F18</f>
        <v>0</v>
      </c>
      <c r="G18" t="str">
        <f>IF(+HiFICOHiInt!G18=LowFICOLowInt!G18,+HiFICOHiInt!G18,"Diff")</f>
        <v>Other</v>
      </c>
      <c r="H18">
        <f>+HiFICOHiInt!H18-HiFICOHiInt!H18</f>
        <v>0</v>
      </c>
      <c r="I18" t="str">
        <f>IF(+HiFICOHiInt!I18=LowFICOLowInt!I18,+HiFICOHiInt!I18,"Diff")</f>
        <v>Other</v>
      </c>
      <c r="J18">
        <f>+HiFICOHiInt!J18-HiFICOHiInt!J18</f>
        <v>0</v>
      </c>
    </row>
    <row r="20" spans="1:10" s="5" customFormat="1" ht="45" x14ac:dyDescent="0.25">
      <c r="A20" s="5" t="str">
        <f>IF(+HiFICOHiInt!A20=LowFICOLowInt!A20,+HiFICOHiInt!A20,"Diff")</f>
        <v>Loan.Length</v>
      </c>
      <c r="B20" s="5" t="str">
        <f>IF(+HiFICOHiInt!B20=LowFICOLowInt!B20,+HiFICOHiInt!B20,"Diff")</f>
        <v>Qty</v>
      </c>
      <c r="C20" s="5" t="str">
        <f>IF(+HiFICOHiInt!C20=LowFICOLowInt!C20,+HiFICOHiInt!C20,"Diff")</f>
        <v>Debt.To.Income.Ratio</v>
      </c>
      <c r="D20" s="5" t="str">
        <f>IF(+HiFICOHiInt!D20=LowFICOLowInt!D20,+HiFICOHiInt!D20,"Diff")</f>
        <v>Qty</v>
      </c>
      <c r="E20" s="5" t="str">
        <f>IF(+HiFICOHiInt!E20=LowFICOLowInt!E20,+HiFICOHiInt!E20,"Diff")</f>
        <v>Home.Ownership</v>
      </c>
      <c r="F20" s="5" t="str">
        <f>IF(+HiFICOHiInt!F20=LowFICOLowInt!F20,+HiFICOHiInt!F20,"Diff")</f>
        <v>Qty</v>
      </c>
      <c r="G20" s="5" t="str">
        <f>IF(+HiFICOHiInt!G20=LowFICOLowInt!G20,+HiFICOHiInt!G20,"Diff")</f>
        <v>Employment.Length</v>
      </c>
      <c r="H20" s="5" t="str">
        <f>IF(+HiFICOHiInt!H20=LowFICOLowInt!H20,+HiFICOHiInt!H20,"Diff")</f>
        <v>Qty</v>
      </c>
      <c r="I20" s="5" t="str">
        <f>IF(+HiFICOHiInt!I20=LowFICOLowInt!I20,+HiFICOHiInt!I20,"Diff")</f>
        <v>InquiresRank</v>
      </c>
      <c r="J20" s="5" t="str">
        <f>IF(+HiFICOHiInt!J20=LowFICOLowInt!J20,+HiFICOHiInt!J20,"Diff")</f>
        <v>Qty</v>
      </c>
    </row>
    <row r="21" spans="1:10" x14ac:dyDescent="0.25">
      <c r="A21" t="str">
        <f>IF(+HiFICOHiInt!A21=LowFICOLowInt!A21,+HiFICOHiInt!A21,"Diff")</f>
        <v>36 months</v>
      </c>
      <c r="B21">
        <f>+HiFICOHiInt!B21-LowFICOLowInt!B21</f>
        <v>-290</v>
      </c>
      <c r="C21" t="str">
        <f>IF(+HiFICOHiInt!C21=LowFICOLowInt!C21,+HiFICOHiInt!C21,"Diff")</f>
        <v>Diff</v>
      </c>
      <c r="D21">
        <f>+HiFICOHiInt!D21-LowFICOLowInt!D21</f>
        <v>-1</v>
      </c>
      <c r="E21" t="str">
        <f>IF(+HiFICOHiInt!E21=LowFICOLowInt!E21,+HiFICOHiInt!E21,"Diff")</f>
        <v>MORTGAGE</v>
      </c>
      <c r="F21">
        <f>+HiFICOHiInt!F21-LowFICOLowInt!F21</f>
        <v>-71</v>
      </c>
      <c r="G21" t="str">
        <f>IF(+HiFICOHiInt!G21=LowFICOLowInt!G21,+HiFICOHiInt!G21,"Diff")</f>
        <v>10+ years</v>
      </c>
      <c r="H21">
        <f>+HiFICOHiInt!H21-LowFICOLowInt!H21</f>
        <v>-41</v>
      </c>
      <c r="I21" t="str">
        <f>IF(+HiFICOHiInt!I21=LowFICOLowInt!I21,+HiFICOHiInt!I21,"Diff")</f>
        <v>A</v>
      </c>
      <c r="J21">
        <f>+HiFICOHiInt!J21-LowFICOLowInt!J21</f>
        <v>-194</v>
      </c>
    </row>
    <row r="22" spans="1:10" x14ac:dyDescent="0.25">
      <c r="A22" t="str">
        <f>IF(+HiFICOHiInt!A22=LowFICOLowInt!A22,+HiFICOHiInt!A22,"Diff")</f>
        <v>60 months</v>
      </c>
      <c r="B22">
        <f>+HiFICOHiInt!B22-LowFICOLowInt!B22</f>
        <v>102</v>
      </c>
      <c r="C22" t="str">
        <f>IF(+HiFICOHiInt!C22=LowFICOLowInt!C22,+HiFICOHiInt!C22,"Diff")</f>
        <v>Diff</v>
      </c>
      <c r="D22">
        <f>+HiFICOHiInt!D22-LowFICOLowInt!D22</f>
        <v>0</v>
      </c>
      <c r="E22" t="str">
        <f>IF(+HiFICOHiInt!E22=LowFICOLowInt!E22,+HiFICOHiInt!E22,"Diff")</f>
        <v xml:space="preserve">NONE    </v>
      </c>
      <c r="F22">
        <f>+HiFICOHiInt!F22-LowFICOLowInt!F22</f>
        <v>0</v>
      </c>
      <c r="G22" t="str">
        <f>IF(+HiFICOHiInt!G22=LowFICOLowInt!G22,+HiFICOHiInt!G22,"Diff")</f>
        <v xml:space="preserve">&lt; 1 year </v>
      </c>
      <c r="H22">
        <f>+HiFICOHiInt!H22-LowFICOLowInt!H22</f>
        <v>-24</v>
      </c>
      <c r="I22" t="str">
        <f>IF(+HiFICOHiInt!I22=LowFICOLowInt!I22,+HiFICOHiInt!I22,"Diff")</f>
        <v>B</v>
      </c>
      <c r="J22">
        <f>+HiFICOHiInt!J22-LowFICOLowInt!J22</f>
        <v>1</v>
      </c>
    </row>
    <row r="23" spans="1:10" x14ac:dyDescent="0.25">
      <c r="C23" t="str">
        <f>IF(+HiFICOHiInt!C23=LowFICOLowInt!C23,+HiFICOHiInt!C23,"Diff")</f>
        <v>Diff</v>
      </c>
      <c r="D23">
        <f>+HiFICOHiInt!D23-LowFICOLowInt!D23</f>
        <v>0</v>
      </c>
      <c r="E23" t="str">
        <f>IF(+HiFICOHiInt!E23=LowFICOLowInt!E23,+HiFICOHiInt!E23,"Diff")</f>
        <v xml:space="preserve">OTHER   </v>
      </c>
      <c r="F23">
        <f>+HiFICOHiInt!F23-LowFICOLowInt!F23</f>
        <v>0</v>
      </c>
      <c r="G23" t="str">
        <f>IF(+HiFICOHiInt!G23=LowFICOLowInt!G23,+HiFICOHiInt!G23,"Diff")</f>
        <v>Diff</v>
      </c>
      <c r="H23">
        <f>+HiFICOHiInt!H23-LowFICOLowInt!H23</f>
        <v>-9</v>
      </c>
      <c r="I23" t="str">
        <f>IF(+HiFICOHiInt!I23=LowFICOLowInt!I23,+HiFICOHiInt!I23,"Diff")</f>
        <v>C</v>
      </c>
      <c r="J23">
        <f>+HiFICOHiInt!J23-LowFICOLowInt!J23</f>
        <v>9</v>
      </c>
    </row>
    <row r="24" spans="1:10" x14ac:dyDescent="0.25">
      <c r="C24" t="str">
        <f>IF(+HiFICOHiInt!C24=LowFICOLowInt!C24,+HiFICOHiInt!C24,"Diff")</f>
        <v>Diff</v>
      </c>
      <c r="D24">
        <f>+HiFICOHiInt!D24-LowFICOLowInt!D24</f>
        <v>0</v>
      </c>
      <c r="E24" t="str">
        <f>IF(+HiFICOHiInt!E24=LowFICOLowInt!E24,+HiFICOHiInt!E24,"Diff")</f>
        <v xml:space="preserve">OWN     </v>
      </c>
      <c r="F24">
        <f>+HiFICOHiInt!F24-LowFICOLowInt!F24</f>
        <v>-19</v>
      </c>
      <c r="G24" t="str">
        <f>IF(+HiFICOHiInt!G24=LowFICOLowInt!G24,+HiFICOHiInt!G24,"Diff")</f>
        <v>Diff</v>
      </c>
      <c r="H24">
        <f>+HiFICOHiInt!H24-LowFICOLowInt!H24</f>
        <v>-22</v>
      </c>
      <c r="I24" t="str">
        <f>IF(+HiFICOHiInt!I24=LowFICOLowInt!I24,+HiFICOHiInt!I24,"Diff")</f>
        <v>Z</v>
      </c>
      <c r="J24">
        <f>+HiFICOHiInt!J24-LowFICOLowInt!J24</f>
        <v>-4</v>
      </c>
    </row>
    <row r="25" spans="1:10" x14ac:dyDescent="0.25">
      <c r="C25" t="str">
        <f>IF(+HiFICOHiInt!C25=LowFICOLowInt!C25,+HiFICOHiInt!C25,"Diff")</f>
        <v>Diff</v>
      </c>
      <c r="D25">
        <f>+HiFICOHiInt!D25-LowFICOLowInt!D25</f>
        <v>-1</v>
      </c>
      <c r="E25" t="str">
        <f>IF(+HiFICOHiInt!E25=LowFICOLowInt!E25,+HiFICOHiInt!E25,"Diff")</f>
        <v xml:space="preserve">RENT    </v>
      </c>
      <c r="F25">
        <f>+HiFICOHiInt!F25-LowFICOLowInt!F25</f>
        <v>-98</v>
      </c>
      <c r="G25" t="str">
        <f>IF(+HiFICOHiInt!G25=LowFICOLowInt!G25,+HiFICOHiInt!G25,"Diff")</f>
        <v xml:space="preserve">4 years  </v>
      </c>
      <c r="H25">
        <f>+HiFICOHiInt!H25-LowFICOLowInt!H25</f>
        <v>-18</v>
      </c>
    </row>
    <row r="26" spans="1:10" x14ac:dyDescent="0.25">
      <c r="C26" t="str">
        <f>IF(+HiFICOHiInt!C26=LowFICOLowInt!C26,+HiFICOHiInt!C26,"Diff")</f>
        <v>Diff</v>
      </c>
      <c r="D26">
        <f>+HiFICOHiInt!D26-LowFICOLowInt!D26</f>
        <v>-1</v>
      </c>
      <c r="G26" t="str">
        <f>IF(+HiFICOHiInt!G26=LowFICOLowInt!G26,+HiFICOHiInt!G26,"Diff")</f>
        <v xml:space="preserve">5 years  </v>
      </c>
      <c r="H26">
        <f>+HiFICOHiInt!H26-LowFICOLowInt!H26</f>
        <v>-18</v>
      </c>
    </row>
    <row r="27" spans="1:10" x14ac:dyDescent="0.25">
      <c r="C27" t="str">
        <f>IF(+HiFICOHiInt!C27=LowFICOLowInt!C27,+HiFICOHiInt!C27,"Diff")</f>
        <v>Other</v>
      </c>
      <c r="D27">
        <f>+HiFICOHiInt!D27-LowFICOLowInt!D27</f>
        <v>-185</v>
      </c>
      <c r="G27" t="str">
        <f>IF(+HiFICOHiInt!G27=LowFICOLowInt!G27,+HiFICOHiInt!G27,"Diff")</f>
        <v xml:space="preserve">Other  </v>
      </c>
      <c r="H27">
        <f>+HiFICOHiInt!H27-LowFICOLowInt!H27</f>
        <v>-56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VarHFLItoLFHI</vt:lpstr>
      <vt:lpstr>HiFICOLowInt</vt:lpstr>
      <vt:lpstr>LowFICOHiInt</vt:lpstr>
      <vt:lpstr>LowFICOLowInt</vt:lpstr>
      <vt:lpstr>HiFICOHiInt</vt:lpstr>
      <vt:lpstr>ALLloansMod</vt:lpstr>
      <vt:lpstr>VarALLtoHi</vt:lpstr>
      <vt:lpstr>VarALLtoLo</vt:lpstr>
      <vt:lpstr>VarHitoLo</vt:lpstr>
    </vt:vector>
  </TitlesOfParts>
  <Company>EBI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EBI-Dev</dc:creator>
  <cp:lastModifiedBy>EBI-Dev</cp:lastModifiedBy>
  <dcterms:created xsi:type="dcterms:W3CDTF">2013-02-17T20:32:40Z</dcterms:created>
  <dcterms:modified xsi:type="dcterms:W3CDTF">2013-02-18T07:48:08Z</dcterms:modified>
</cp:coreProperties>
</file>