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al\Desktop\HCI\"/>
    </mc:Choice>
  </mc:AlternateContent>
  <xr:revisionPtr revIDLastSave="0" documentId="13_ncr:1_{58C4A457-FB1C-4286-89B1-4138BD587E38}" xr6:coauthVersionLast="47" xr6:coauthVersionMax="47" xr10:uidLastSave="{00000000-0000-0000-0000-000000000000}"/>
  <bookViews>
    <workbookView xWindow="-120" yWindow="-120" windowWidth="20730" windowHeight="11760" activeTab="2" xr2:uid="{50B3395A-E1A3-42F6-806E-57FEB6C9447F}"/>
  </bookViews>
  <sheets>
    <sheet name="Segunda entrega" sheetId="1" r:id="rId1"/>
    <sheet name="Tercera entrega" sheetId="2" r:id="rId2"/>
    <sheet name="Resultados fin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D9" i="3"/>
  <c r="D6" i="3"/>
  <c r="C7" i="3"/>
  <c r="C8" i="3"/>
  <c r="C9" i="3"/>
  <c r="C6" i="3"/>
  <c r="B3" i="3"/>
  <c r="C3" i="3"/>
  <c r="G37" i="2"/>
  <c r="G36" i="2"/>
  <c r="G35" i="2"/>
  <c r="G34" i="2"/>
  <c r="B9" i="3"/>
  <c r="B8" i="3"/>
  <c r="B7" i="3"/>
  <c r="B6" i="3"/>
  <c r="I25" i="1"/>
  <c r="C25" i="1"/>
  <c r="F25" i="1" s="1"/>
  <c r="E25" i="1"/>
  <c r="G25" i="1"/>
  <c r="D25" i="1"/>
  <c r="A21" i="1"/>
  <c r="I20" i="1"/>
  <c r="J20" i="1"/>
  <c r="K20" i="1"/>
  <c r="I19" i="1"/>
  <c r="J19" i="1"/>
  <c r="K19" i="1"/>
  <c r="I18" i="1"/>
  <c r="J18" i="1"/>
  <c r="K18" i="1"/>
  <c r="I17" i="1"/>
  <c r="J17" i="1"/>
  <c r="K17" i="1"/>
  <c r="I16" i="1"/>
  <c r="J16" i="1"/>
  <c r="K16" i="1"/>
  <c r="I15" i="1"/>
  <c r="J15" i="1"/>
  <c r="K15" i="1"/>
  <c r="I14" i="1"/>
  <c r="J14" i="1"/>
  <c r="K14" i="1"/>
  <c r="K13" i="1"/>
  <c r="I13" i="1"/>
  <c r="J13" i="1"/>
  <c r="I12" i="1"/>
  <c r="J12" i="1"/>
  <c r="K12" i="1"/>
  <c r="I11" i="1"/>
  <c r="J11" i="1"/>
  <c r="K11" i="1"/>
  <c r="I10" i="1"/>
  <c r="J10" i="1"/>
  <c r="K10" i="1"/>
  <c r="I9" i="1"/>
  <c r="J9" i="1"/>
  <c r="K9" i="1"/>
  <c r="I8" i="1"/>
  <c r="J8" i="1"/>
  <c r="K8" i="1"/>
  <c r="I7" i="1"/>
  <c r="J7" i="1"/>
  <c r="K7" i="1"/>
  <c r="I6" i="1"/>
  <c r="J6" i="1"/>
  <c r="K6" i="1"/>
  <c r="I5" i="1"/>
  <c r="J5" i="1"/>
  <c r="K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H6" i="1"/>
  <c r="H7" i="1"/>
  <c r="I4" i="1"/>
  <c r="J4" i="1"/>
  <c r="K4" i="1"/>
  <c r="H4" i="1"/>
  <c r="I3" i="1"/>
  <c r="J3" i="1"/>
  <c r="K3" i="1"/>
  <c r="H3" i="1"/>
  <c r="H21" i="1" l="1"/>
  <c r="K21" i="1"/>
  <c r="J21" i="1"/>
  <c r="I21" i="1"/>
</calcChain>
</file>

<file path=xl/sharedStrings.xml><?xml version="1.0" encoding="utf-8"?>
<sst xmlns="http://schemas.openxmlformats.org/spreadsheetml/2006/main" count="87" uniqueCount="70">
  <si>
    <t xml:space="preserve">Actividad </t>
  </si>
  <si>
    <t>Forma de ponderar</t>
  </si>
  <si>
    <t>Shannon
Sen Perdomo</t>
  </si>
  <si>
    <t>Noé 
Alejandro González Bautista</t>
  </si>
  <si>
    <t>Jorge Alberto Chí León</t>
  </si>
  <si>
    <t>Alexandra Guadalupe Adelfa oreza Mendicuti</t>
  </si>
  <si>
    <t>La asistencia a la reunión</t>
  </si>
  <si>
    <t>Calendario de 
actividades</t>
  </si>
  <si>
    <t>Evaluación de los costos, recursos</t>
  </si>
  <si>
    <t>Investigación sobre encuestas</t>
  </si>
  <si>
    <t>Diseño de formulario (preguntas)</t>
  </si>
  <si>
    <t>Especificación de aplicantes</t>
  </si>
  <si>
    <t>Reunión de trabajo para la aprovación del formulario</t>
  </si>
  <si>
    <t>Reunión de trabajo para las personas, perfiles y escenarios</t>
  </si>
  <si>
    <t>Realización de las encuestas</t>
  </si>
  <si>
    <t>Análisis del resultado de la encuesta</t>
  </si>
  <si>
    <t>Reunión inicial de fase de análisis</t>
  </si>
  <si>
    <t>Reunión inicial de fase de requerimientos</t>
  </si>
  <si>
    <t>Prototipado</t>
  </si>
  <si>
    <t>Evaluacion de resiquisitos y restricciones</t>
  </si>
  <si>
    <t>Validación de requisitos y requerimientos</t>
  </si>
  <si>
    <t>Especificación de requisitos</t>
  </si>
  <si>
    <t>Especificación de restricciones</t>
  </si>
  <si>
    <t>Documentación de la fase de análisis</t>
  </si>
  <si>
    <t>Documentación de la fase de requerimientos</t>
  </si>
  <si>
    <t>Aportes de ideas y 
elaboración del diagrama de Gantt</t>
  </si>
  <si>
    <t>Aporte en la 
realización de los costos y recursos</t>
  </si>
  <si>
    <t>Realizó una investigación sobre las encuestas y además aportó ideas sobre la evaluación de estas</t>
  </si>
  <si>
    <t>Estructuración de las 
las preguntas de la encuestas</t>
  </si>
  <si>
    <t>Asistió a la reunión de trabajo y aportó una buena retroalimentación a los trabajos presentados</t>
  </si>
  <si>
    <t>Aportó ideas sobre la creación de personas, perfiles y escenarios</t>
  </si>
  <si>
    <t>Participación significativa
en la realización de encuestas</t>
  </si>
  <si>
    <t>Aporta interpetraciones sobre los resultados de las encuestas</t>
  </si>
  <si>
    <t xml:space="preserve">Aporta contenido en la documentación ERS, así como la presentación del equipo </t>
  </si>
  <si>
    <t>Aporta ideas iniciales para los requisitos y restricciones</t>
  </si>
  <si>
    <t xml:space="preserve">Participan en la evaluacion de los requistos y restricciones, aportan una significativa retroalimentacion </t>
  </si>
  <si>
    <t>La asistencia a la reunión para dar su criterio sobre si los requisitos están lo suficientemente completos</t>
  </si>
  <si>
    <t xml:space="preserve">Aporta redacciones finales para los borradores de requisitos </t>
  </si>
  <si>
    <t>Aporta redacciones finales para los borradores de restricciones</t>
  </si>
  <si>
    <t>Realiza una revisión de laortografía y revisión correcta de la estructura del artefacto ERS</t>
  </si>
  <si>
    <t>Peso</t>
  </si>
  <si>
    <t>Pts Alexandra</t>
  </si>
  <si>
    <t>Pts Jorge</t>
  </si>
  <si>
    <t>Pts Noé</t>
  </si>
  <si>
    <t>Pts Shannon</t>
  </si>
  <si>
    <t>Aportó ideas sobre el método de selección en los participantes a encuestar</t>
  </si>
  <si>
    <t xml:space="preserve">Nota: La participación de todos los integrantes fue significativa durante esta
 segunda entrega. </t>
  </si>
  <si>
    <t>Ponderación por campana</t>
  </si>
  <si>
    <t>Unidad = horas</t>
  </si>
  <si>
    <r>
      <t xml:space="preserve">Integrantes                             </t>
    </r>
    <r>
      <rPr>
        <vertAlign val="superscript"/>
        <sz val="11"/>
        <color theme="1"/>
        <rFont val="Calibri"/>
        <family val="2"/>
        <scheme val="minor"/>
      </rPr>
      <t>Actividades</t>
    </r>
  </si>
  <si>
    <t>5*</t>
  </si>
  <si>
    <t>Horas por integrante</t>
  </si>
  <si>
    <t>Razón con las horas reales</t>
  </si>
  <si>
    <t>Alexandra Guadalupe Adelfa  Oreza Mendicuti</t>
  </si>
  <si>
    <t>Noé Alejandro González
Bautista</t>
  </si>
  <si>
    <t>Shannon Sen Perdomo</t>
  </si>
  <si>
    <t xml:space="preserve">Total real de horas = </t>
  </si>
  <si>
    <t>Unidad = aporte</t>
  </si>
  <si>
    <t>aporte por integrante</t>
  </si>
  <si>
    <t>Razón con los aportes reales</t>
  </si>
  <si>
    <t xml:space="preserve">Total real de aportes = </t>
  </si>
  <si>
    <t>Coeficiente de aporte[segunda entrega]</t>
  </si>
  <si>
    <t>Máxima razón horas</t>
  </si>
  <si>
    <t>Máximo razón 
participación</t>
  </si>
  <si>
    <t>Pivote</t>
  </si>
  <si>
    <t>Valor máx
primera entrega</t>
  </si>
  <si>
    <t>Valor max
segunda entrega</t>
  </si>
  <si>
    <t>Alexandra Guadalupe 
Adelfa Oreza Mendicuti</t>
  </si>
  <si>
    <t>Noé Alejandro 
González Bautista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</si>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</sst>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E26-9340-4F27-BE0B-5E5E03F32915}">
  <dimension ref="A2:K28"/>
  <sheetViews>
    <sheetView topLeftCell="A19" workbookViewId="0">
      <selection activeCell="I25" sqref="I25"/>
    </sheetView>
  </sheetViews>
  <sheetFormatPr baseColWidth="10" defaultRowHeight="15" x14ac:dyDescent="0.25"/>
  <cols>
    <col min="1" max="1" width="11.85546875" bestFit="1" customWidth="1"/>
    <col min="2" max="2" width="16.42578125" customWidth="1"/>
    <col min="3" max="3" width="23.140625" customWidth="1"/>
    <col min="4" max="4" width="12.7109375" customWidth="1"/>
    <col min="8" max="8" width="11.85546875" bestFit="1" customWidth="1"/>
  </cols>
  <sheetData>
    <row r="2" spans="1:11" ht="60" x14ac:dyDescent="0.25">
      <c r="A2" s="2" t="s">
        <v>40</v>
      </c>
      <c r="B2" s="2" t="s">
        <v>0</v>
      </c>
      <c r="C2" s="2" t="s">
        <v>1</v>
      </c>
      <c r="D2" s="1" t="s">
        <v>5</v>
      </c>
      <c r="E2" s="1" t="s">
        <v>4</v>
      </c>
      <c r="F2" s="1" t="s">
        <v>3</v>
      </c>
      <c r="G2" s="1" t="s">
        <v>2</v>
      </c>
      <c r="H2" s="1" t="s">
        <v>41</v>
      </c>
      <c r="I2" s="1" t="s">
        <v>42</v>
      </c>
      <c r="J2" s="1" t="s">
        <v>43</v>
      </c>
      <c r="K2" s="1" t="s">
        <v>44</v>
      </c>
    </row>
    <row r="3" spans="1:11" ht="45" x14ac:dyDescent="0.25">
      <c r="A3" s="2">
        <v>2</v>
      </c>
      <c r="B3" s="1" t="s">
        <v>16</v>
      </c>
      <c r="C3" s="1" t="s">
        <v>6</v>
      </c>
      <c r="D3" s="1">
        <v>100</v>
      </c>
      <c r="E3" s="1">
        <v>75</v>
      </c>
      <c r="F3" s="1">
        <v>100</v>
      </c>
      <c r="G3" s="1">
        <v>100</v>
      </c>
      <c r="H3" s="2">
        <f>$A3*D3/100</f>
        <v>2</v>
      </c>
      <c r="I3" s="2">
        <f t="shared" ref="I3:K18" si="0">$A3*E3/100</f>
        <v>1.5</v>
      </c>
      <c r="J3" s="2">
        <f t="shared" si="0"/>
        <v>2</v>
      </c>
      <c r="K3" s="2">
        <f t="shared" si="0"/>
        <v>2</v>
      </c>
    </row>
    <row r="4" spans="1:11" ht="45" x14ac:dyDescent="0.25">
      <c r="A4" s="2">
        <v>5</v>
      </c>
      <c r="B4" s="1" t="s">
        <v>7</v>
      </c>
      <c r="C4" s="1" t="s">
        <v>25</v>
      </c>
      <c r="D4" s="2">
        <v>100</v>
      </c>
      <c r="E4" s="2">
        <v>75</v>
      </c>
      <c r="F4" s="2">
        <v>75</v>
      </c>
      <c r="G4" s="2">
        <v>75</v>
      </c>
      <c r="H4" s="2">
        <f>$A4*D4/100</f>
        <v>5</v>
      </c>
      <c r="I4" s="2">
        <f t="shared" si="0"/>
        <v>3.75</v>
      </c>
      <c r="J4" s="2">
        <f t="shared" si="0"/>
        <v>3.75</v>
      </c>
      <c r="K4" s="2">
        <f t="shared" si="0"/>
        <v>3.75</v>
      </c>
    </row>
    <row r="5" spans="1:11" ht="45" x14ac:dyDescent="0.25">
      <c r="A5" s="2">
        <v>5</v>
      </c>
      <c r="B5" s="1" t="s">
        <v>8</v>
      </c>
      <c r="C5" s="1" t="s">
        <v>26</v>
      </c>
      <c r="D5" s="2">
        <v>80</v>
      </c>
      <c r="E5" s="2">
        <v>100</v>
      </c>
      <c r="F5" s="2">
        <v>65</v>
      </c>
      <c r="G5" s="2">
        <v>75</v>
      </c>
      <c r="H5" s="2">
        <f t="shared" ref="H5:H20" si="1">$A5*D5/100</f>
        <v>4</v>
      </c>
      <c r="I5" s="2">
        <f t="shared" si="0"/>
        <v>5</v>
      </c>
      <c r="J5" s="2">
        <f t="shared" si="0"/>
        <v>3.25</v>
      </c>
      <c r="K5" s="2">
        <f t="shared" si="0"/>
        <v>3.75</v>
      </c>
    </row>
    <row r="6" spans="1:11" ht="75" x14ac:dyDescent="0.25">
      <c r="A6" s="2">
        <v>3</v>
      </c>
      <c r="B6" s="1" t="s">
        <v>9</v>
      </c>
      <c r="C6" s="1" t="s">
        <v>27</v>
      </c>
      <c r="D6" s="2">
        <v>75</v>
      </c>
      <c r="E6" s="2">
        <v>75</v>
      </c>
      <c r="F6" s="2">
        <v>100</v>
      </c>
      <c r="G6" s="2">
        <v>100</v>
      </c>
      <c r="H6" s="2">
        <f t="shared" si="1"/>
        <v>2.25</v>
      </c>
      <c r="I6" s="2">
        <f t="shared" si="0"/>
        <v>2.25</v>
      </c>
      <c r="J6" s="2">
        <f t="shared" si="0"/>
        <v>3</v>
      </c>
      <c r="K6" s="2">
        <f t="shared" si="0"/>
        <v>3</v>
      </c>
    </row>
    <row r="7" spans="1:11" ht="45" x14ac:dyDescent="0.25">
      <c r="A7" s="2">
        <v>3</v>
      </c>
      <c r="B7" s="1" t="s">
        <v>10</v>
      </c>
      <c r="C7" s="1" t="s">
        <v>28</v>
      </c>
      <c r="D7" s="2">
        <v>66</v>
      </c>
      <c r="E7" s="2">
        <v>66</v>
      </c>
      <c r="F7" s="2">
        <v>66</v>
      </c>
      <c r="G7" s="2">
        <v>100</v>
      </c>
      <c r="H7" s="2">
        <f t="shared" si="1"/>
        <v>1.98</v>
      </c>
      <c r="I7" s="2">
        <f t="shared" si="0"/>
        <v>1.98</v>
      </c>
      <c r="J7" s="2">
        <f t="shared" si="0"/>
        <v>1.98</v>
      </c>
      <c r="K7" s="2">
        <f t="shared" si="0"/>
        <v>3</v>
      </c>
    </row>
    <row r="8" spans="1:11" ht="60" x14ac:dyDescent="0.25">
      <c r="A8" s="2">
        <v>2</v>
      </c>
      <c r="B8" s="1" t="s">
        <v>11</v>
      </c>
      <c r="C8" s="1" t="s">
        <v>45</v>
      </c>
      <c r="D8" s="2">
        <v>70</v>
      </c>
      <c r="E8" s="2">
        <v>50</v>
      </c>
      <c r="F8" s="2">
        <v>100</v>
      </c>
      <c r="G8" s="2">
        <v>70</v>
      </c>
      <c r="H8" s="2">
        <f t="shared" si="1"/>
        <v>1.4</v>
      </c>
      <c r="I8" s="2">
        <f t="shared" si="0"/>
        <v>1</v>
      </c>
      <c r="J8" s="2">
        <f t="shared" si="0"/>
        <v>2</v>
      </c>
      <c r="K8" s="2">
        <f t="shared" si="0"/>
        <v>1.4</v>
      </c>
    </row>
    <row r="9" spans="1:11" ht="75" x14ac:dyDescent="0.25">
      <c r="A9" s="2">
        <v>2</v>
      </c>
      <c r="B9" s="1" t="s">
        <v>12</v>
      </c>
      <c r="C9" s="1" t="s">
        <v>29</v>
      </c>
      <c r="D9" s="2">
        <v>100</v>
      </c>
      <c r="E9" s="2">
        <v>0</v>
      </c>
      <c r="F9" s="2">
        <v>100</v>
      </c>
      <c r="G9" s="2">
        <v>100</v>
      </c>
      <c r="H9" s="2">
        <f t="shared" si="1"/>
        <v>2</v>
      </c>
      <c r="I9" s="2">
        <f t="shared" si="0"/>
        <v>0</v>
      </c>
      <c r="J9" s="2">
        <f t="shared" si="0"/>
        <v>2</v>
      </c>
      <c r="K9" s="2">
        <f t="shared" si="0"/>
        <v>2</v>
      </c>
    </row>
    <row r="10" spans="1:11" ht="75" x14ac:dyDescent="0.25">
      <c r="A10" s="2">
        <v>3</v>
      </c>
      <c r="B10" s="1" t="s">
        <v>13</v>
      </c>
      <c r="C10" s="1" t="s">
        <v>30</v>
      </c>
      <c r="D10" s="2">
        <v>100</v>
      </c>
      <c r="E10" s="2">
        <v>40</v>
      </c>
      <c r="F10" s="2">
        <v>100</v>
      </c>
      <c r="G10" s="2">
        <v>100</v>
      </c>
      <c r="H10" s="2">
        <f t="shared" si="1"/>
        <v>3</v>
      </c>
      <c r="I10" s="2">
        <f t="shared" si="0"/>
        <v>1.2</v>
      </c>
      <c r="J10" s="2">
        <f t="shared" si="0"/>
        <v>3</v>
      </c>
      <c r="K10" s="2">
        <f t="shared" si="0"/>
        <v>3</v>
      </c>
    </row>
    <row r="11" spans="1:11" ht="60" x14ac:dyDescent="0.25">
      <c r="A11" s="2">
        <v>4</v>
      </c>
      <c r="B11" s="1" t="s">
        <v>14</v>
      </c>
      <c r="C11" s="1" t="s">
        <v>31</v>
      </c>
      <c r="D11" s="2">
        <v>100</v>
      </c>
      <c r="E11" s="2">
        <v>75</v>
      </c>
      <c r="F11" s="2">
        <v>100</v>
      </c>
      <c r="G11" s="2">
        <v>100</v>
      </c>
      <c r="H11" s="2">
        <f t="shared" si="1"/>
        <v>4</v>
      </c>
      <c r="I11" s="2">
        <f t="shared" si="0"/>
        <v>3</v>
      </c>
      <c r="J11" s="2">
        <f t="shared" si="0"/>
        <v>4</v>
      </c>
      <c r="K11" s="2">
        <f t="shared" si="0"/>
        <v>4</v>
      </c>
    </row>
    <row r="12" spans="1:11" ht="45" x14ac:dyDescent="0.25">
      <c r="A12" s="2">
        <v>5</v>
      </c>
      <c r="B12" s="1" t="s">
        <v>15</v>
      </c>
      <c r="C12" s="1" t="s">
        <v>32</v>
      </c>
      <c r="D12" s="2">
        <v>100</v>
      </c>
      <c r="E12" s="2">
        <v>80</v>
      </c>
      <c r="F12" s="2">
        <v>100</v>
      </c>
      <c r="G12" s="2">
        <v>100</v>
      </c>
      <c r="H12" s="2">
        <f t="shared" si="1"/>
        <v>5</v>
      </c>
      <c r="I12" s="2">
        <f t="shared" si="0"/>
        <v>4</v>
      </c>
      <c r="J12" s="2">
        <f t="shared" si="0"/>
        <v>5</v>
      </c>
      <c r="K12" s="2">
        <f t="shared" si="0"/>
        <v>5</v>
      </c>
    </row>
    <row r="13" spans="1:11" ht="60" x14ac:dyDescent="0.25">
      <c r="A13" s="2">
        <v>5</v>
      </c>
      <c r="B13" s="1" t="s">
        <v>23</v>
      </c>
      <c r="C13" s="1" t="s">
        <v>33</v>
      </c>
      <c r="D13" s="2">
        <v>100</v>
      </c>
      <c r="E13" s="2">
        <v>100</v>
      </c>
      <c r="F13" s="2">
        <v>100</v>
      </c>
      <c r="G13" s="2">
        <v>100</v>
      </c>
      <c r="H13" s="2">
        <f t="shared" si="1"/>
        <v>5</v>
      </c>
      <c r="I13" s="2">
        <f t="shared" si="0"/>
        <v>5</v>
      </c>
      <c r="J13" s="2">
        <f t="shared" si="0"/>
        <v>5</v>
      </c>
      <c r="K13" s="2">
        <f t="shared" si="0"/>
        <v>5</v>
      </c>
    </row>
    <row r="14" spans="1:11" ht="45" x14ac:dyDescent="0.25">
      <c r="A14" s="2">
        <v>3</v>
      </c>
      <c r="B14" s="1" t="s">
        <v>17</v>
      </c>
      <c r="C14" s="1" t="s">
        <v>6</v>
      </c>
      <c r="D14" s="2">
        <v>100</v>
      </c>
      <c r="E14" s="2">
        <v>100</v>
      </c>
      <c r="F14" s="2">
        <v>100</v>
      </c>
      <c r="G14" s="2">
        <v>100</v>
      </c>
      <c r="H14" s="2">
        <f t="shared" si="1"/>
        <v>3</v>
      </c>
      <c r="I14" s="2">
        <f t="shared" si="0"/>
        <v>3</v>
      </c>
      <c r="J14" s="2">
        <f t="shared" si="0"/>
        <v>3</v>
      </c>
      <c r="K14" s="2">
        <f t="shared" si="0"/>
        <v>3</v>
      </c>
    </row>
    <row r="15" spans="1:11" ht="45" x14ac:dyDescent="0.25">
      <c r="A15" s="2">
        <v>4</v>
      </c>
      <c r="B15" s="1" t="s">
        <v>18</v>
      </c>
      <c r="C15" s="1" t="s">
        <v>34</v>
      </c>
      <c r="D15" s="2">
        <v>100</v>
      </c>
      <c r="E15" s="2">
        <v>100</v>
      </c>
      <c r="F15" s="2">
        <v>75</v>
      </c>
      <c r="G15" s="2">
        <v>75</v>
      </c>
      <c r="H15" s="2">
        <f t="shared" si="1"/>
        <v>4</v>
      </c>
      <c r="I15" s="2">
        <f t="shared" si="0"/>
        <v>4</v>
      </c>
      <c r="J15" s="2">
        <f t="shared" si="0"/>
        <v>3</v>
      </c>
      <c r="K15" s="2">
        <f t="shared" si="0"/>
        <v>3</v>
      </c>
    </row>
    <row r="16" spans="1:11" ht="90" x14ac:dyDescent="0.25">
      <c r="A16" s="2">
        <v>3</v>
      </c>
      <c r="B16" s="1" t="s">
        <v>19</v>
      </c>
      <c r="C16" s="1" t="s">
        <v>35</v>
      </c>
      <c r="D16" s="2">
        <v>100</v>
      </c>
      <c r="E16" s="2">
        <v>100</v>
      </c>
      <c r="F16" s="2">
        <v>100</v>
      </c>
      <c r="G16" s="2">
        <v>100</v>
      </c>
      <c r="H16" s="2">
        <f t="shared" si="1"/>
        <v>3</v>
      </c>
      <c r="I16" s="2">
        <f t="shared" si="0"/>
        <v>3</v>
      </c>
      <c r="J16" s="2">
        <f t="shared" si="0"/>
        <v>3</v>
      </c>
      <c r="K16" s="2">
        <f t="shared" si="0"/>
        <v>3</v>
      </c>
    </row>
    <row r="17" spans="1:11" ht="75" x14ac:dyDescent="0.25">
      <c r="A17" s="2">
        <v>4</v>
      </c>
      <c r="B17" s="1" t="s">
        <v>20</v>
      </c>
      <c r="C17" s="1" t="s">
        <v>36</v>
      </c>
      <c r="D17" s="2">
        <v>85</v>
      </c>
      <c r="E17" s="2">
        <v>100</v>
      </c>
      <c r="F17" s="2">
        <v>100</v>
      </c>
      <c r="G17" s="2">
        <v>90</v>
      </c>
      <c r="H17" s="2">
        <f t="shared" si="1"/>
        <v>3.4</v>
      </c>
      <c r="I17" s="2">
        <f t="shared" si="0"/>
        <v>4</v>
      </c>
      <c r="J17" s="2">
        <f t="shared" si="0"/>
        <v>4</v>
      </c>
      <c r="K17" s="2">
        <f t="shared" si="0"/>
        <v>3.6</v>
      </c>
    </row>
    <row r="18" spans="1:11" ht="45" x14ac:dyDescent="0.25">
      <c r="A18" s="2">
        <v>4</v>
      </c>
      <c r="B18" s="1" t="s">
        <v>21</v>
      </c>
      <c r="C18" s="1" t="s">
        <v>37</v>
      </c>
      <c r="D18" s="2">
        <v>90</v>
      </c>
      <c r="E18" s="2">
        <v>80</v>
      </c>
      <c r="F18" s="2">
        <v>100</v>
      </c>
      <c r="G18" s="2">
        <v>90</v>
      </c>
      <c r="H18" s="2">
        <f t="shared" si="1"/>
        <v>3.6</v>
      </c>
      <c r="I18" s="2">
        <f t="shared" si="0"/>
        <v>3.2</v>
      </c>
      <c r="J18" s="2">
        <f t="shared" si="0"/>
        <v>4</v>
      </c>
      <c r="K18" s="2">
        <f t="shared" si="0"/>
        <v>3.6</v>
      </c>
    </row>
    <row r="19" spans="1:11" ht="60" x14ac:dyDescent="0.25">
      <c r="A19" s="2">
        <v>4</v>
      </c>
      <c r="B19" s="1" t="s">
        <v>22</v>
      </c>
      <c r="C19" s="1" t="s">
        <v>38</v>
      </c>
      <c r="D19" s="2">
        <v>90</v>
      </c>
      <c r="E19" s="2">
        <v>100</v>
      </c>
      <c r="F19" s="2">
        <v>90</v>
      </c>
      <c r="G19" s="2">
        <v>90</v>
      </c>
      <c r="H19" s="2">
        <f t="shared" si="1"/>
        <v>3.6</v>
      </c>
      <c r="I19" s="2">
        <f t="shared" ref="I19:I20" si="2">$A19*E19/100</f>
        <v>4</v>
      </c>
      <c r="J19" s="2">
        <f t="shared" ref="J19:J20" si="3">$A19*F19/100</f>
        <v>3.6</v>
      </c>
      <c r="K19" s="2">
        <f t="shared" ref="K19:K20" si="4">$A19*G19/100</f>
        <v>3.6</v>
      </c>
    </row>
    <row r="20" spans="1:11" ht="60" x14ac:dyDescent="0.25">
      <c r="A20" s="2">
        <v>5</v>
      </c>
      <c r="B20" s="1" t="s">
        <v>24</v>
      </c>
      <c r="C20" s="1" t="s">
        <v>39</v>
      </c>
      <c r="D20" s="2">
        <v>90</v>
      </c>
      <c r="E20" s="2">
        <v>100</v>
      </c>
      <c r="F20" s="2">
        <v>100</v>
      </c>
      <c r="G20" s="2">
        <v>90</v>
      </c>
      <c r="H20" s="2">
        <f t="shared" si="1"/>
        <v>4.5</v>
      </c>
      <c r="I20" s="2">
        <f t="shared" si="2"/>
        <v>5</v>
      </c>
      <c r="J20" s="2">
        <f t="shared" si="3"/>
        <v>5</v>
      </c>
      <c r="K20" s="2">
        <f t="shared" si="4"/>
        <v>4.5</v>
      </c>
    </row>
    <row r="21" spans="1:11" x14ac:dyDescent="0.25">
      <c r="A21" s="2">
        <f>SUM(A3:A20)</f>
        <v>66</v>
      </c>
      <c r="B21" s="2"/>
      <c r="C21" s="2"/>
      <c r="D21" s="2"/>
      <c r="E21" s="2"/>
      <c r="F21" s="2"/>
      <c r="G21" s="2"/>
      <c r="H21" s="2">
        <f>SUM(H3:H20)/$A21*100</f>
        <v>92.015151515151501</v>
      </c>
      <c r="I21" s="2">
        <f t="shared" ref="I21:K21" si="5">SUM(I3:I20)/$A21*100</f>
        <v>83.151515151515156</v>
      </c>
      <c r="J21" s="2">
        <f t="shared" si="5"/>
        <v>91.787878787878796</v>
      </c>
      <c r="K21" s="2">
        <f t="shared" si="5"/>
        <v>91.212121212121218</v>
      </c>
    </row>
    <row r="24" spans="1:11" ht="60" x14ac:dyDescent="0.25">
      <c r="C24" s="1" t="s">
        <v>47</v>
      </c>
      <c r="D24" s="1" t="s">
        <v>5</v>
      </c>
      <c r="E24" s="1" t="s">
        <v>4</v>
      </c>
      <c r="F24" s="1" t="s">
        <v>3</v>
      </c>
      <c r="G24" s="1" t="s">
        <v>2</v>
      </c>
    </row>
    <row r="25" spans="1:11" x14ac:dyDescent="0.25">
      <c r="C25" s="2">
        <f>MAX(H21:K21)</f>
        <v>92.015151515151501</v>
      </c>
      <c r="D25" s="3">
        <f>H21/$C25*100</f>
        <v>100</v>
      </c>
      <c r="E25" s="3">
        <f t="shared" ref="E25:G25" si="6">I21/$C25*100</f>
        <v>90.367199077885743</v>
      </c>
      <c r="F25" s="3">
        <f t="shared" si="6"/>
        <v>99.753005104561197</v>
      </c>
      <c r="G25" s="3">
        <f t="shared" si="6"/>
        <v>99.127284702782831</v>
      </c>
      <c r="I25" s="15">
        <f>MAX(D25:G25)</f>
        <v>100</v>
      </c>
    </row>
    <row r="27" spans="1:11" x14ac:dyDescent="0.25">
      <c r="C27" s="19" t="s">
        <v>46</v>
      </c>
      <c r="D27" s="20"/>
      <c r="E27" s="20"/>
      <c r="F27" s="20"/>
      <c r="G27" s="20"/>
    </row>
    <row r="28" spans="1:11" x14ac:dyDescent="0.25">
      <c r="C28" s="20"/>
      <c r="D28" s="20"/>
      <c r="E28" s="20"/>
      <c r="F28" s="20"/>
      <c r="G28" s="20"/>
    </row>
  </sheetData>
  <mergeCells count="1">
    <mergeCell ref="C27:G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977C-AE6B-42EB-911C-5E5A4C394D18}">
  <dimension ref="A2:J47"/>
  <sheetViews>
    <sheetView topLeftCell="A25" workbookViewId="0">
      <selection activeCell="G38" sqref="G38"/>
    </sheetView>
  </sheetViews>
  <sheetFormatPr baseColWidth="10" defaultRowHeight="15" x14ac:dyDescent="0.25"/>
  <cols>
    <col min="1" max="1" width="23.28515625" customWidth="1"/>
    <col min="9" max="9" width="22.7109375" customWidth="1"/>
    <col min="10" max="10" width="23.85546875" customWidth="1"/>
  </cols>
  <sheetData>
    <row r="2" spans="1:10" x14ac:dyDescent="0.25">
      <c r="A2" s="4"/>
      <c r="B2" s="26" t="s">
        <v>48</v>
      </c>
      <c r="C2" s="26"/>
      <c r="D2" s="26"/>
      <c r="E2" s="26"/>
      <c r="F2" s="26"/>
      <c r="G2" s="26"/>
      <c r="H2" s="26"/>
      <c r="I2" s="4"/>
      <c r="J2" s="4"/>
    </row>
    <row r="4" spans="1:10" ht="18.75" x14ac:dyDescent="0.35">
      <c r="A4" s="6" t="s">
        <v>49</v>
      </c>
      <c r="B4" s="7">
        <v>1</v>
      </c>
      <c r="C4" s="7">
        <v>2</v>
      </c>
      <c r="D4" s="7">
        <v>3</v>
      </c>
      <c r="E4" s="7">
        <v>4</v>
      </c>
      <c r="F4" s="7" t="s">
        <v>50</v>
      </c>
      <c r="G4" s="7">
        <v>6</v>
      </c>
      <c r="H4" s="7">
        <v>7</v>
      </c>
      <c r="I4" s="12" t="s">
        <v>51</v>
      </c>
      <c r="J4" s="13" t="s">
        <v>52</v>
      </c>
    </row>
    <row r="5" spans="1:10" x14ac:dyDescent="0.25">
      <c r="A5" s="22" t="s">
        <v>53</v>
      </c>
      <c r="B5" s="21">
        <v>4</v>
      </c>
      <c r="C5" s="21">
        <v>1.33</v>
      </c>
      <c r="D5" s="21">
        <v>6</v>
      </c>
      <c r="E5" s="21">
        <v>1</v>
      </c>
      <c r="F5" s="21">
        <v>6</v>
      </c>
      <c r="G5" s="21">
        <v>2</v>
      </c>
      <c r="H5" s="21">
        <v>0.5</v>
      </c>
      <c r="I5" s="24">
        <v>20.83</v>
      </c>
      <c r="J5" s="23">
        <v>1</v>
      </c>
    </row>
    <row r="6" spans="1:10" x14ac:dyDescent="0.25">
      <c r="A6" s="21"/>
      <c r="B6" s="21"/>
      <c r="C6" s="21"/>
      <c r="D6" s="21"/>
      <c r="E6" s="21"/>
      <c r="F6" s="21"/>
      <c r="G6" s="21"/>
      <c r="H6" s="21"/>
      <c r="I6" s="24"/>
      <c r="J6" s="23"/>
    </row>
    <row r="7" spans="1:10" x14ac:dyDescent="0.25">
      <c r="A7" s="21" t="s">
        <v>4</v>
      </c>
      <c r="B7" s="21">
        <v>4</v>
      </c>
      <c r="C7" s="21">
        <v>1.33</v>
      </c>
      <c r="D7" s="21">
        <v>6</v>
      </c>
      <c r="E7" s="21">
        <v>1</v>
      </c>
      <c r="F7" s="21">
        <v>6</v>
      </c>
      <c r="G7" s="21">
        <v>2</v>
      </c>
      <c r="H7" s="21">
        <v>0.5</v>
      </c>
      <c r="I7" s="24">
        <v>20.83</v>
      </c>
      <c r="J7" s="23">
        <v>1</v>
      </c>
    </row>
    <row r="8" spans="1:10" x14ac:dyDescent="0.25">
      <c r="A8" s="21"/>
      <c r="B8" s="21"/>
      <c r="C8" s="21"/>
      <c r="D8" s="21"/>
      <c r="E8" s="21"/>
      <c r="F8" s="21"/>
      <c r="G8" s="21"/>
      <c r="H8" s="21"/>
      <c r="I8" s="24"/>
      <c r="J8" s="23"/>
    </row>
    <row r="9" spans="1:10" x14ac:dyDescent="0.25">
      <c r="A9" s="22" t="s">
        <v>54</v>
      </c>
      <c r="B9" s="21">
        <v>4</v>
      </c>
      <c r="C9" s="21">
        <v>1.33</v>
      </c>
      <c r="D9" s="21">
        <v>6</v>
      </c>
      <c r="E9" s="21">
        <v>1</v>
      </c>
      <c r="F9" s="21">
        <v>6</v>
      </c>
      <c r="G9" s="21">
        <v>2</v>
      </c>
      <c r="H9" s="21">
        <v>0.5</v>
      </c>
      <c r="I9" s="24">
        <v>20.83</v>
      </c>
      <c r="J9" s="23">
        <v>1</v>
      </c>
    </row>
    <row r="10" spans="1:10" x14ac:dyDescent="0.25">
      <c r="A10" s="21"/>
      <c r="B10" s="21"/>
      <c r="C10" s="21"/>
      <c r="D10" s="21"/>
      <c r="E10" s="21"/>
      <c r="F10" s="21"/>
      <c r="G10" s="21"/>
      <c r="H10" s="21"/>
      <c r="I10" s="24"/>
      <c r="J10" s="23"/>
    </row>
    <row r="11" spans="1:10" x14ac:dyDescent="0.25">
      <c r="A11" s="21" t="s">
        <v>55</v>
      </c>
      <c r="B11" s="21">
        <v>4</v>
      </c>
      <c r="C11" s="21">
        <v>1.33</v>
      </c>
      <c r="D11" s="21">
        <v>6</v>
      </c>
      <c r="E11" s="21">
        <v>1</v>
      </c>
      <c r="F11" s="21">
        <v>6</v>
      </c>
      <c r="G11" s="21">
        <v>2</v>
      </c>
      <c r="H11" s="21">
        <v>0.5</v>
      </c>
      <c r="I11" s="24">
        <v>20.83</v>
      </c>
      <c r="J11" s="23">
        <v>1</v>
      </c>
    </row>
    <row r="12" spans="1:10" x14ac:dyDescent="0.25">
      <c r="A12" s="21"/>
      <c r="B12" s="21"/>
      <c r="C12" s="21"/>
      <c r="D12" s="21"/>
      <c r="E12" s="21"/>
      <c r="F12" s="21"/>
      <c r="G12" s="21"/>
      <c r="H12" s="21"/>
      <c r="I12" s="24"/>
      <c r="J12" s="23"/>
    </row>
    <row r="14" spans="1:10" x14ac:dyDescent="0.25">
      <c r="A14" s="9"/>
      <c r="B14" s="25" t="s">
        <v>56</v>
      </c>
      <c r="C14" s="25"/>
      <c r="D14" s="25"/>
      <c r="E14" s="20">
        <v>20.83</v>
      </c>
      <c r="F14" s="20"/>
      <c r="G14" s="11"/>
      <c r="H14" s="11"/>
      <c r="I14" s="4"/>
      <c r="J14" s="4"/>
    </row>
    <row r="15" spans="1:10" x14ac:dyDescent="0.25">
      <c r="A15" s="9"/>
      <c r="B15" s="9"/>
      <c r="C15" s="9"/>
      <c r="D15" s="9"/>
      <c r="E15" s="9"/>
      <c r="F15" s="9"/>
      <c r="G15" s="9"/>
      <c r="H15" s="9"/>
      <c r="I15" s="4"/>
      <c r="J15" s="4"/>
    </row>
    <row r="16" spans="1:10" ht="18" x14ac:dyDescent="0.35">
      <c r="A16" s="10"/>
      <c r="B16" s="8"/>
      <c r="C16" s="8"/>
      <c r="D16" s="8"/>
      <c r="E16" s="8"/>
      <c r="F16" s="8"/>
      <c r="G16" s="8"/>
      <c r="H16" s="8"/>
      <c r="I16" s="4"/>
      <c r="J16" s="4"/>
    </row>
    <row r="17" spans="1:10" x14ac:dyDescent="0.25">
      <c r="A17" s="4"/>
      <c r="B17" s="26" t="s">
        <v>57</v>
      </c>
      <c r="C17" s="26"/>
      <c r="D17" s="26"/>
      <c r="E17" s="26"/>
      <c r="F17" s="26"/>
      <c r="G17" s="26"/>
      <c r="H17" s="26"/>
      <c r="I17" s="4"/>
      <c r="J17" s="4"/>
    </row>
    <row r="19" spans="1:10" ht="18.75" x14ac:dyDescent="0.35">
      <c r="A19" s="6" t="s">
        <v>49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12" t="s">
        <v>58</v>
      </c>
      <c r="J19" s="13" t="s">
        <v>59</v>
      </c>
    </row>
    <row r="20" spans="1:10" x14ac:dyDescent="0.25">
      <c r="A20" s="22" t="s">
        <v>53</v>
      </c>
      <c r="B20" s="21">
        <v>3</v>
      </c>
      <c r="C20" s="21">
        <v>8</v>
      </c>
      <c r="D20" s="21">
        <v>9</v>
      </c>
      <c r="E20" s="21">
        <v>6</v>
      </c>
      <c r="F20" s="21">
        <v>10</v>
      </c>
      <c r="G20" s="21">
        <v>5</v>
      </c>
      <c r="H20" s="21">
        <v>3</v>
      </c>
      <c r="I20" s="24">
        <v>44</v>
      </c>
      <c r="J20" s="23">
        <v>0.24719101123595505</v>
      </c>
    </row>
    <row r="21" spans="1:10" x14ac:dyDescent="0.25">
      <c r="A21" s="21"/>
      <c r="B21" s="21"/>
      <c r="C21" s="21"/>
      <c r="D21" s="21"/>
      <c r="E21" s="21"/>
      <c r="F21" s="21"/>
      <c r="G21" s="21"/>
      <c r="H21" s="21"/>
      <c r="I21" s="24"/>
      <c r="J21" s="23"/>
    </row>
    <row r="22" spans="1:10" x14ac:dyDescent="0.25">
      <c r="A22" s="21" t="s">
        <v>4</v>
      </c>
      <c r="B22" s="21">
        <v>6</v>
      </c>
      <c r="C22" s="21">
        <v>5</v>
      </c>
      <c r="D22" s="21">
        <v>6</v>
      </c>
      <c r="E22" s="21">
        <v>5</v>
      </c>
      <c r="F22" s="21">
        <v>10</v>
      </c>
      <c r="G22" s="21">
        <v>5</v>
      </c>
      <c r="H22" s="21">
        <v>6</v>
      </c>
      <c r="I22" s="24">
        <v>43</v>
      </c>
      <c r="J22" s="23">
        <v>0.24157303370786518</v>
      </c>
    </row>
    <row r="23" spans="1:10" x14ac:dyDescent="0.25">
      <c r="A23" s="21"/>
      <c r="B23" s="21"/>
      <c r="C23" s="21"/>
      <c r="D23" s="21"/>
      <c r="E23" s="21"/>
      <c r="F23" s="21"/>
      <c r="G23" s="21"/>
      <c r="H23" s="21"/>
      <c r="I23" s="24"/>
      <c r="J23" s="23"/>
    </row>
    <row r="24" spans="1:10" x14ac:dyDescent="0.25">
      <c r="A24" s="22" t="s">
        <v>54</v>
      </c>
      <c r="B24" s="21">
        <v>4</v>
      </c>
      <c r="C24" s="21">
        <v>10</v>
      </c>
      <c r="D24" s="21">
        <v>6</v>
      </c>
      <c r="E24" s="21">
        <v>5</v>
      </c>
      <c r="F24" s="21">
        <v>10</v>
      </c>
      <c r="G24" s="21">
        <v>5</v>
      </c>
      <c r="H24" s="21">
        <v>5</v>
      </c>
      <c r="I24" s="24">
        <v>45</v>
      </c>
      <c r="J24" s="23">
        <v>0.25280898876404495</v>
      </c>
    </row>
    <row r="25" spans="1:10" x14ac:dyDescent="0.25">
      <c r="A25" s="21"/>
      <c r="B25" s="21"/>
      <c r="C25" s="21"/>
      <c r="D25" s="21"/>
      <c r="E25" s="21"/>
      <c r="F25" s="21"/>
      <c r="G25" s="21"/>
      <c r="H25" s="21"/>
      <c r="I25" s="24"/>
      <c r="J25" s="23"/>
    </row>
    <row r="26" spans="1:10" x14ac:dyDescent="0.25">
      <c r="A26" s="21" t="s">
        <v>55</v>
      </c>
      <c r="B26" s="21">
        <v>4</v>
      </c>
      <c r="C26" s="21">
        <v>8</v>
      </c>
      <c r="D26" s="21">
        <v>9</v>
      </c>
      <c r="E26" s="21">
        <v>4</v>
      </c>
      <c r="F26" s="21">
        <v>10</v>
      </c>
      <c r="G26" s="21">
        <v>6</v>
      </c>
      <c r="H26" s="21">
        <v>5</v>
      </c>
      <c r="I26" s="24">
        <v>46</v>
      </c>
      <c r="J26" s="23">
        <v>0.25842696629213485</v>
      </c>
    </row>
    <row r="27" spans="1:10" x14ac:dyDescent="0.25">
      <c r="A27" s="21"/>
      <c r="B27" s="21"/>
      <c r="C27" s="21"/>
      <c r="D27" s="21"/>
      <c r="E27" s="21"/>
      <c r="F27" s="21"/>
      <c r="G27" s="21"/>
      <c r="H27" s="21"/>
      <c r="I27" s="24"/>
      <c r="J27" s="23"/>
    </row>
    <row r="29" spans="1:10" x14ac:dyDescent="0.25">
      <c r="A29" s="9"/>
      <c r="B29" s="25" t="s">
        <v>60</v>
      </c>
      <c r="C29" s="25"/>
      <c r="D29" s="25"/>
      <c r="E29" s="20">
        <v>178</v>
      </c>
      <c r="F29" s="20"/>
      <c r="G29" s="11"/>
      <c r="H29" s="11"/>
      <c r="I29" s="4"/>
      <c r="J29" s="4"/>
    </row>
    <row r="32" spans="1:10" x14ac:dyDescent="0.25">
      <c r="A32" s="4"/>
      <c r="B32" s="24" t="s">
        <v>61</v>
      </c>
      <c r="C32" s="24"/>
      <c r="D32" s="24"/>
      <c r="E32" s="24"/>
      <c r="F32" s="14"/>
      <c r="G32" s="4"/>
      <c r="H32" s="4"/>
      <c r="I32" s="4"/>
      <c r="J32" s="4"/>
    </row>
    <row r="33" spans="2:7" x14ac:dyDescent="0.25">
      <c r="B33" s="22" t="s">
        <v>53</v>
      </c>
      <c r="C33" s="22"/>
      <c r="D33" s="23">
        <v>0.9910714285714286</v>
      </c>
      <c r="E33" s="23"/>
    </row>
    <row r="34" spans="2:7" x14ac:dyDescent="0.25">
      <c r="B34" s="22"/>
      <c r="C34" s="22"/>
      <c r="D34" s="23"/>
      <c r="E34" s="23"/>
      <c r="G34">
        <f>D33</f>
        <v>0.9910714285714286</v>
      </c>
    </row>
    <row r="35" spans="2:7" x14ac:dyDescent="0.25">
      <c r="B35" s="21" t="s">
        <v>4</v>
      </c>
      <c r="C35" s="21"/>
      <c r="D35" s="23">
        <v>0.9866071428571429</v>
      </c>
      <c r="E35" s="23"/>
      <c r="G35">
        <f>D35</f>
        <v>0.9866071428571429</v>
      </c>
    </row>
    <row r="36" spans="2:7" x14ac:dyDescent="0.25">
      <c r="B36" s="21"/>
      <c r="C36" s="21"/>
      <c r="D36" s="23"/>
      <c r="E36" s="23"/>
      <c r="G36">
        <f>D37</f>
        <v>0.99553571428571441</v>
      </c>
    </row>
    <row r="37" spans="2:7" x14ac:dyDescent="0.25">
      <c r="B37" s="22" t="s">
        <v>54</v>
      </c>
      <c r="C37" s="22"/>
      <c r="D37" s="23">
        <v>0.99553571428571441</v>
      </c>
      <c r="E37" s="23"/>
      <c r="G37">
        <f>D39</f>
        <v>1</v>
      </c>
    </row>
    <row r="38" spans="2:7" x14ac:dyDescent="0.25">
      <c r="B38" s="22"/>
      <c r="C38" s="22"/>
      <c r="D38" s="23"/>
      <c r="E38" s="23"/>
    </row>
    <row r="39" spans="2:7" x14ac:dyDescent="0.25">
      <c r="B39" s="21" t="s">
        <v>55</v>
      </c>
      <c r="C39" s="21"/>
      <c r="D39" s="23">
        <v>1</v>
      </c>
      <c r="E39" s="23"/>
    </row>
    <row r="40" spans="2:7" x14ac:dyDescent="0.25">
      <c r="B40" s="21"/>
      <c r="C40" s="21"/>
      <c r="D40" s="23"/>
      <c r="E40" s="23"/>
    </row>
    <row r="42" spans="2:7" x14ac:dyDescent="0.25">
      <c r="B42" s="21" t="s">
        <v>62</v>
      </c>
      <c r="C42" s="21"/>
      <c r="D42" s="21">
        <v>1</v>
      </c>
      <c r="E42" s="21"/>
    </row>
    <row r="43" spans="2:7" x14ac:dyDescent="0.25">
      <c r="B43" s="21"/>
      <c r="C43" s="21"/>
      <c r="D43" s="21"/>
      <c r="E43" s="21"/>
    </row>
    <row r="44" spans="2:7" x14ac:dyDescent="0.25">
      <c r="B44" s="22" t="s">
        <v>63</v>
      </c>
      <c r="C44" s="21"/>
      <c r="D44" s="21">
        <v>0.25842696629213485</v>
      </c>
      <c r="E44" s="21"/>
    </row>
    <row r="45" spans="2:7" x14ac:dyDescent="0.25">
      <c r="B45" s="21"/>
      <c r="C45" s="21"/>
      <c r="D45" s="21"/>
      <c r="E45" s="21"/>
    </row>
    <row r="46" spans="2:7" x14ac:dyDescent="0.25">
      <c r="B46" s="22" t="s">
        <v>64</v>
      </c>
      <c r="C46" s="21"/>
      <c r="D46" s="22">
        <v>1.2584269662921348</v>
      </c>
      <c r="E46" s="21"/>
    </row>
    <row r="47" spans="2:7" x14ac:dyDescent="0.25">
      <c r="B47" s="21"/>
      <c r="C47" s="21"/>
      <c r="D47" s="21"/>
      <c r="E47" s="21"/>
    </row>
  </sheetData>
  <mergeCells count="101">
    <mergeCell ref="H5:H6"/>
    <mergeCell ref="A5:A6"/>
    <mergeCell ref="A7:A8"/>
    <mergeCell ref="A9:A10"/>
    <mergeCell ref="A11:A12"/>
    <mergeCell ref="B5:B6"/>
    <mergeCell ref="B11:B12"/>
    <mergeCell ref="C7:C8"/>
    <mergeCell ref="D7:D8"/>
    <mergeCell ref="E7:E8"/>
    <mergeCell ref="F7:F8"/>
    <mergeCell ref="G7:G8"/>
    <mergeCell ref="C5:C6"/>
    <mergeCell ref="D5:D6"/>
    <mergeCell ref="E5:E6"/>
    <mergeCell ref="F5:F6"/>
    <mergeCell ref="G5:G6"/>
    <mergeCell ref="B2:H2"/>
    <mergeCell ref="J9:J10"/>
    <mergeCell ref="C11:C12"/>
    <mergeCell ref="D11:D12"/>
    <mergeCell ref="E11:E12"/>
    <mergeCell ref="F11:F12"/>
    <mergeCell ref="G11:G12"/>
    <mergeCell ref="H11:H12"/>
    <mergeCell ref="I11:I12"/>
    <mergeCell ref="J11:J12"/>
    <mergeCell ref="H7:H8"/>
    <mergeCell ref="I7:I8"/>
    <mergeCell ref="J7:J8"/>
    <mergeCell ref="C9:C10"/>
    <mergeCell ref="D9:D10"/>
    <mergeCell ref="E9:E10"/>
    <mergeCell ref="F9:F10"/>
    <mergeCell ref="G9:G10"/>
    <mergeCell ref="H9:H10"/>
    <mergeCell ref="I9:I10"/>
    <mergeCell ref="I5:I6"/>
    <mergeCell ref="J5:J6"/>
    <mergeCell ref="B7:B8"/>
    <mergeCell ref="B9:B10"/>
    <mergeCell ref="A26:A27"/>
    <mergeCell ref="B26:B27"/>
    <mergeCell ref="C26:C27"/>
    <mergeCell ref="D26:D27"/>
    <mergeCell ref="E26:E27"/>
    <mergeCell ref="F26:F27"/>
    <mergeCell ref="H20:H21"/>
    <mergeCell ref="A22:A23"/>
    <mergeCell ref="B22:B23"/>
    <mergeCell ref="C22:C23"/>
    <mergeCell ref="D22:D23"/>
    <mergeCell ref="E22:E23"/>
    <mergeCell ref="F22:F23"/>
    <mergeCell ref="G22:G23"/>
    <mergeCell ref="H22:H23"/>
    <mergeCell ref="A20:A21"/>
    <mergeCell ref="B20:B21"/>
    <mergeCell ref="C20:C21"/>
    <mergeCell ref="D20:D21"/>
    <mergeCell ref="E20:E21"/>
    <mergeCell ref="F20:F21"/>
    <mergeCell ref="G20:G21"/>
    <mergeCell ref="A24:A25"/>
    <mergeCell ref="B24:B25"/>
    <mergeCell ref="B14:D14"/>
    <mergeCell ref="E14:F14"/>
    <mergeCell ref="I20:I21"/>
    <mergeCell ref="J20:J21"/>
    <mergeCell ref="I22:I23"/>
    <mergeCell ref="J22:J23"/>
    <mergeCell ref="I24:I25"/>
    <mergeCell ref="J24:J25"/>
    <mergeCell ref="E24:E25"/>
    <mergeCell ref="F24:F25"/>
    <mergeCell ref="G24:G25"/>
    <mergeCell ref="H24:H25"/>
    <mergeCell ref="B17:H17"/>
    <mergeCell ref="C24:C25"/>
    <mergeCell ref="D24:D25"/>
    <mergeCell ref="B32:E32"/>
    <mergeCell ref="B33:C34"/>
    <mergeCell ref="B35:C36"/>
    <mergeCell ref="B37:C38"/>
    <mergeCell ref="I26:I27"/>
    <mergeCell ref="J26:J27"/>
    <mergeCell ref="B29:D29"/>
    <mergeCell ref="E29:F29"/>
    <mergeCell ref="G26:G27"/>
    <mergeCell ref="H26:H27"/>
    <mergeCell ref="B42:C43"/>
    <mergeCell ref="D42:E43"/>
    <mergeCell ref="B44:C45"/>
    <mergeCell ref="D44:E45"/>
    <mergeCell ref="B46:C47"/>
    <mergeCell ref="D46:E47"/>
    <mergeCell ref="B39:C40"/>
    <mergeCell ref="D33:E34"/>
    <mergeCell ref="D35:E36"/>
    <mergeCell ref="D37:E38"/>
    <mergeCell ref="D39:E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D3EE-DA51-459E-A088-E292D75DA720}">
  <dimension ref="A2:D9"/>
  <sheetViews>
    <sheetView tabSelected="1" workbookViewId="0">
      <selection activeCell="F5" sqref="F5"/>
    </sheetView>
  </sheetViews>
  <sheetFormatPr baseColWidth="10" defaultRowHeight="15" x14ac:dyDescent="0.25"/>
  <cols>
    <col min="1" max="1" width="26.42578125" customWidth="1"/>
    <col min="2" max="2" width="16.28515625" customWidth="1"/>
    <col min="3" max="3" width="18" customWidth="1"/>
  </cols>
  <sheetData>
    <row r="2" spans="1:4" ht="30" x14ac:dyDescent="0.25">
      <c r="B2" s="1" t="s">
        <v>65</v>
      </c>
      <c r="C2" s="1" t="s">
        <v>66</v>
      </c>
    </row>
    <row r="3" spans="1:4" x14ac:dyDescent="0.25">
      <c r="B3" s="5">
        <f>MAX('Segunda entrega'!D25:G25)</f>
        <v>100</v>
      </c>
      <c r="C3" s="5">
        <f>MAX('Tercera entrega'!D33:E40)*100</f>
        <v>100</v>
      </c>
    </row>
    <row r="5" spans="1:4" x14ac:dyDescent="0.25">
      <c r="D5" t="s">
        <v>69</v>
      </c>
    </row>
    <row r="6" spans="1:4" ht="30" x14ac:dyDescent="0.25">
      <c r="A6" s="1" t="s">
        <v>67</v>
      </c>
      <c r="B6" s="17">
        <f>'Segunda entrega'!D25</f>
        <v>100</v>
      </c>
      <c r="C6" s="18">
        <f>'Tercera entrega'!G34*100</f>
        <v>99.107142857142861</v>
      </c>
      <c r="D6" s="16">
        <f>(B6+C6)/200</f>
        <v>0.9955357142857143</v>
      </c>
    </row>
    <row r="7" spans="1:4" x14ac:dyDescent="0.25">
      <c r="A7" s="5" t="s">
        <v>4</v>
      </c>
      <c r="B7" s="17">
        <f>'Segunda entrega'!E25</f>
        <v>90.367199077885743</v>
      </c>
      <c r="C7" s="18">
        <f>'Tercera entrega'!G35*100</f>
        <v>98.660714285714292</v>
      </c>
      <c r="D7" s="16">
        <f t="shared" ref="D7:D9" si="0">(B7+C7)/200</f>
        <v>0.94513956681800015</v>
      </c>
    </row>
    <row r="8" spans="1:4" ht="30" x14ac:dyDescent="0.25">
      <c r="A8" s="1" t="s">
        <v>68</v>
      </c>
      <c r="B8" s="17">
        <f>'Segunda entrega'!F25</f>
        <v>99.753005104561197</v>
      </c>
      <c r="C8" s="18">
        <f>'Tercera entrega'!G36*100</f>
        <v>99.553571428571445</v>
      </c>
      <c r="D8" s="16">
        <f t="shared" si="0"/>
        <v>0.9965328826656632</v>
      </c>
    </row>
    <row r="9" spans="1:4" x14ac:dyDescent="0.25">
      <c r="A9" s="5" t="s">
        <v>55</v>
      </c>
      <c r="B9" s="17">
        <f>'Segunda entrega'!G25</f>
        <v>99.127284702782831</v>
      </c>
      <c r="C9" s="18">
        <f>'Tercera entrega'!G37*100</f>
        <v>100</v>
      </c>
      <c r="D9" s="16">
        <f t="shared" si="0"/>
        <v>0.99563642351391424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Segunda entrega</vt:lpstr>
      <vt:lpstr>Tercera entrega</vt:lpstr>
      <vt:lpstr>Resultados 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noeal</dc:creator>
  <cp:lastModifiedBy>noeal</cp:lastModifiedBy>
  <dcterms:created xsi:type="dcterms:W3CDTF">2021-05-30T20:35:57Z</dcterms:created>
  <dcterms:modified xsi:type="dcterms:W3CDTF">2021-06-30T01:23:38Z</dcterms:modified>
</cp:coreProperties>
</file>