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uptasha.homes.deakin.edu.au\my-home\UserData\Desktop\Marketing Analytics\"/>
    </mc:Choice>
  </mc:AlternateContent>
  <bookViews>
    <workbookView xWindow="-105" yWindow="-105" windowWidth="19425" windowHeight="10425" activeTab="1"/>
  </bookViews>
  <sheets>
    <sheet name="Evaluation" sheetId="1" r:id="rId1"/>
    <sheet name="Chart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U138" i="2" l="1"/>
  <c r="V138" i="2"/>
  <c r="W138" i="2"/>
  <c r="T138" i="2"/>
  <c r="U137" i="2"/>
  <c r="V137" i="2"/>
  <c r="W137" i="2"/>
  <c r="T137" i="2"/>
  <c r="U136" i="2"/>
  <c r="V136" i="2"/>
  <c r="W136" i="2"/>
  <c r="T136" i="2"/>
  <c r="U135" i="2"/>
  <c r="V135" i="2"/>
  <c r="W135" i="2"/>
  <c r="T135" i="2"/>
  <c r="L141" i="2"/>
  <c r="L140" i="2"/>
  <c r="E44" i="1" l="1"/>
  <c r="D44" i="1"/>
  <c r="C44" i="1"/>
  <c r="B44" i="1"/>
  <c r="C57" i="2" l="1"/>
  <c r="C56" i="2"/>
  <c r="C40" i="2"/>
  <c r="C39" i="2"/>
  <c r="D16" i="2"/>
  <c r="D15" i="2"/>
  <c r="E41" i="1"/>
  <c r="D41" i="1"/>
  <c r="C41" i="1"/>
  <c r="B41" i="1"/>
  <c r="E40" i="1"/>
  <c r="D40" i="1"/>
  <c r="C40" i="1"/>
  <c r="B40" i="1"/>
  <c r="E39" i="1"/>
  <c r="D39" i="1"/>
  <c r="C39" i="1"/>
  <c r="B39" i="1"/>
  <c r="E34" i="1"/>
  <c r="D34" i="1"/>
  <c r="C34" i="1"/>
  <c r="B34" i="1"/>
  <c r="E32" i="1"/>
  <c r="D32" i="1"/>
  <c r="C32" i="1"/>
  <c r="B32" i="1"/>
  <c r="E31" i="1"/>
  <c r="D31" i="1"/>
  <c r="C31" i="1"/>
  <c r="B31" i="1"/>
  <c r="E30" i="1"/>
  <c r="D30" i="1"/>
  <c r="C30" i="1"/>
  <c r="B30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M18" i="1"/>
  <c r="J18" i="1"/>
  <c r="G18" i="1"/>
  <c r="D18" i="1"/>
  <c r="M17" i="1"/>
  <c r="J17" i="1"/>
  <c r="G17" i="1"/>
  <c r="D17" i="1"/>
  <c r="M16" i="1"/>
  <c r="J16" i="1"/>
  <c r="G16" i="1"/>
  <c r="D16" i="1"/>
  <c r="M15" i="1"/>
  <c r="J15" i="1"/>
  <c r="G15" i="1"/>
  <c r="D15" i="1"/>
  <c r="M14" i="1"/>
  <c r="J14" i="1"/>
  <c r="G14" i="1"/>
  <c r="D14" i="1"/>
  <c r="M13" i="1"/>
  <c r="J13" i="1"/>
  <c r="G13" i="1"/>
  <c r="D13" i="1"/>
  <c r="M12" i="1"/>
  <c r="J12" i="1"/>
  <c r="G12" i="1"/>
  <c r="D12" i="1"/>
  <c r="M11" i="1"/>
  <c r="J11" i="1"/>
  <c r="G11" i="1"/>
  <c r="D11" i="1"/>
  <c r="M10" i="1"/>
  <c r="J10" i="1"/>
  <c r="G10" i="1"/>
  <c r="D10" i="1"/>
  <c r="M9" i="1"/>
  <c r="J9" i="1"/>
  <c r="G9" i="1"/>
  <c r="D9" i="1"/>
  <c r="M8" i="1"/>
  <c r="J8" i="1"/>
  <c r="G8" i="1"/>
  <c r="D8" i="1"/>
  <c r="M7" i="1"/>
  <c r="J7" i="1"/>
  <c r="G7" i="1"/>
  <c r="D7" i="1"/>
  <c r="M6" i="1"/>
  <c r="J6" i="1"/>
  <c r="G6" i="1"/>
  <c r="D6" i="1"/>
  <c r="M5" i="1"/>
  <c r="J5" i="1"/>
  <c r="G5" i="1"/>
  <c r="D5" i="1"/>
  <c r="M4" i="1"/>
  <c r="J4" i="1"/>
  <c r="G4" i="1"/>
  <c r="D4" i="1"/>
  <c r="M3" i="1"/>
  <c r="J3" i="1"/>
  <c r="G3" i="1"/>
  <c r="D3" i="1"/>
</calcChain>
</file>

<file path=xl/sharedStrings.xml><?xml version="1.0" encoding="utf-8"?>
<sst xmlns="http://schemas.openxmlformats.org/spreadsheetml/2006/main" count="126" uniqueCount="53">
  <si>
    <t xml:space="preserve">Week </t>
  </si>
  <si>
    <t>Category sales</t>
  </si>
  <si>
    <t>Incremental sales</t>
  </si>
  <si>
    <t>Regular margin</t>
  </si>
  <si>
    <t>Incremental gain</t>
  </si>
  <si>
    <t>Foregone contribution</t>
  </si>
  <si>
    <t>Net effect of promotion</t>
  </si>
  <si>
    <t>Post - promotion sales</t>
  </si>
  <si>
    <t>Promotion sales</t>
  </si>
  <si>
    <t>Post - promotion dip</t>
  </si>
  <si>
    <t>Promotion margin</t>
  </si>
  <si>
    <t>Post promotion loss</t>
  </si>
  <si>
    <t>% Gain in category sales</t>
  </si>
  <si>
    <t>Baseline brand sales</t>
  </si>
  <si>
    <t>Retailer (fixed) costs</t>
  </si>
  <si>
    <t>Avg. weekly category sales</t>
  </si>
  <si>
    <t>Long term effects</t>
  </si>
  <si>
    <t>Avg. weekly brand sales</t>
  </si>
  <si>
    <t>Long term gain in brand sales</t>
  </si>
  <si>
    <t>Long term gain in brand profit</t>
  </si>
  <si>
    <t>Brand market share</t>
  </si>
  <si>
    <t>Strategy 1</t>
  </si>
  <si>
    <t>Strategy 2</t>
  </si>
  <si>
    <t>Strategy 3</t>
  </si>
  <si>
    <t>Strategy 4</t>
  </si>
  <si>
    <t>Brand sales</t>
  </si>
  <si>
    <t>(Avg. weekly values)</t>
  </si>
  <si>
    <t>Strategy</t>
  </si>
  <si>
    <t>Post Pro</t>
  </si>
  <si>
    <t>Baseline category sales</t>
  </si>
  <si>
    <t>Pre Promo</t>
  </si>
  <si>
    <t>Promo</t>
  </si>
  <si>
    <t>Weeks</t>
  </si>
  <si>
    <t>Promotion Price</t>
  </si>
  <si>
    <t>Retail Cost Per Store</t>
  </si>
  <si>
    <t>Pre-Promotion</t>
  </si>
  <si>
    <t>Week</t>
  </si>
  <si>
    <t>Max</t>
  </si>
  <si>
    <t>Min</t>
  </si>
  <si>
    <t>Promotion</t>
  </si>
  <si>
    <t>Post Promotion</t>
  </si>
  <si>
    <t>Lift(%)</t>
  </si>
  <si>
    <t>Long Term Sales</t>
  </si>
  <si>
    <t>Short Term Sales (Promotion)</t>
  </si>
  <si>
    <t>Short Term Sales (Post-Promotion)</t>
  </si>
  <si>
    <t>Baseline sales (Pre-Promotion)</t>
  </si>
  <si>
    <t>Carman's Cereal Bar Sales</t>
  </si>
  <si>
    <t>Cereal Bar (Category) Sales</t>
  </si>
  <si>
    <t>Carman's  Cereal Bar Sales Analysis (16-week)</t>
  </si>
  <si>
    <t>Compare Brand sales vs. Carman's Sale</t>
  </si>
  <si>
    <t>Average Category Sales</t>
  </si>
  <si>
    <t>Average Carman's Sale</t>
  </si>
  <si>
    <t>Comparison between Brand sale &amp; Carman's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</si>
</sst>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0.0000"/>
    <numFmt numFmtId="165" formatCode="&quot;$&quot;#,##0.00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0" fontId="1" fillId="0" borderId="0" xfId="0" applyFont="1" applyFill="1"/>
    <xf numFmtId="0" fontId="1" fillId="2" borderId="0" xfId="0" applyFont="1" applyFill="1"/>
    <xf numFmtId="10" fontId="1" fillId="2" borderId="0" xfId="0" applyNumberFormat="1" applyFont="1" applyFill="1"/>
    <xf numFmtId="0" fontId="1" fillId="3" borderId="0" xfId="0" applyFont="1" applyFill="1"/>
    <xf numFmtId="10" fontId="1" fillId="3" borderId="0" xfId="0" applyNumberFormat="1" applyFont="1" applyFill="1"/>
    <xf numFmtId="1" fontId="1" fillId="0" borderId="0" xfId="0" applyNumberFormat="1" applyFont="1"/>
    <xf numFmtId="1" fontId="1" fillId="3" borderId="0" xfId="0" applyNumberFormat="1" applyFont="1" applyFill="1"/>
    <xf numFmtId="1" fontId="1" fillId="2" borderId="0" xfId="0" applyNumberFormat="1" applyFont="1" applyFill="1"/>
    <xf numFmtId="164" fontId="1" fillId="0" borderId="0" xfId="0" applyNumberFormat="1" applyFont="1"/>
    <xf numFmtId="165" fontId="1" fillId="0" borderId="0" xfId="1" applyNumberFormat="1" applyFont="1"/>
    <xf numFmtId="166" fontId="1" fillId="0" borderId="0" xfId="1" applyNumberFormat="1" applyFont="1"/>
    <xf numFmtId="1" fontId="0" fillId="0" borderId="0" xfId="0" applyNumberFormat="1"/>
    <xf numFmtId="10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Cereal</a:t>
            </a:r>
            <a:r>
              <a:rPr lang="en-A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sales post promotion</a:t>
            </a:r>
            <a:r>
              <a:rPr lang="en-AU" baseline="0"/>
              <a:t> 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Charts!$B$52</c:f>
              <c:strCache>
                <c:ptCount val="1"/>
                <c:pt idx="0">
                  <c:v>Strategy 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Charts!$A$53:$A$54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Charts!$B$53:$B$54</c:f>
              <c:numCache>
                <c:formatCode>0</c:formatCode>
                <c:ptCount val="2"/>
                <c:pt idx="0">
                  <c:v>869.36199999999997</c:v>
                </c:pt>
                <c:pt idx="1">
                  <c:v>969.7600000000001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4-4900-8867-58E39964B95C}"/>
            </c:ext>
          </c:extLst>
        </c:ser>
        <c:ser>
          <c:idx val="1"/>
          <c:order val="1"/>
          <c:tx>
            <c:strRef>
              <c:f>Charts!$C$52</c:f>
              <c:strCache>
                <c:ptCount val="1"/>
                <c:pt idx="0">
                  <c:v>Strategy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Charts!$A$53:$A$54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Charts!$C$53:$C$54</c:f>
              <c:numCache>
                <c:formatCode>0</c:formatCode>
                <c:ptCount val="2"/>
                <c:pt idx="0">
                  <c:v>949.654</c:v>
                </c:pt>
                <c:pt idx="1">
                  <c:v>1089.809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4-4900-8867-58E39964B95C}"/>
            </c:ext>
          </c:extLst>
        </c:ser>
        <c:ser>
          <c:idx val="2"/>
          <c:order val="2"/>
          <c:tx>
            <c:strRef>
              <c:f>Charts!$D$52</c:f>
              <c:strCache>
                <c:ptCount val="1"/>
                <c:pt idx="0">
                  <c:v>Strategy 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Charts!$A$53:$A$54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Charts!$D$53:$D$54</c:f>
              <c:numCache>
                <c:formatCode>0</c:formatCode>
                <c:ptCount val="2"/>
                <c:pt idx="0">
                  <c:v>1078.7839999999999</c:v>
                </c:pt>
                <c:pt idx="1">
                  <c:v>1209.3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4-4900-8867-58E39964B95C}"/>
            </c:ext>
          </c:extLst>
        </c:ser>
        <c:ser>
          <c:idx val="3"/>
          <c:order val="3"/>
          <c:tx>
            <c:strRef>
              <c:f>Charts!$E$52</c:f>
              <c:strCache>
                <c:ptCount val="1"/>
                <c:pt idx="0">
                  <c:v>Strategy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Charts!$A$53:$A$54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Charts!$E$53:$E$54</c:f>
              <c:numCache>
                <c:formatCode>0</c:formatCode>
                <c:ptCount val="2"/>
                <c:pt idx="0">
                  <c:v>979.69199999999989</c:v>
                </c:pt>
                <c:pt idx="1">
                  <c:v>1169.922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4-4900-8867-58E39964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91528"/>
        <c:axId val="388591856"/>
      </c:lineChart>
      <c:catAx>
        <c:axId val="38859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591856"/>
        <c:crosses val="autoZero"/>
        <c:auto val="1"/>
        <c:lblAlgn val="ctr"/>
        <c:lblOffset val="100"/>
        <c:noMultiLvlLbl val="0"/>
      </c:catAx>
      <c:valAx>
        <c:axId val="388591856"/>
        <c:scaling>
          <c:orientation val="minMax"/>
          <c:max val="1230"/>
          <c:min val="8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Cereal</a:t>
                </a:r>
                <a:r>
                  <a:rPr lang="en-AU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Sales($)</a:t>
                </a:r>
                <a:endParaRPr lang="en-AU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59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Carman's</a:t>
            </a:r>
            <a:r>
              <a:rPr lang="en-A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Cereal Bar Sales</a:t>
            </a:r>
            <a:endParaRPr lang="en-AU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Charts!$B$92</c:f>
              <c:strCache>
                <c:ptCount val="1"/>
                <c:pt idx="0">
                  <c:v>Strategy 1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Charts!$A$93:$A$96</c:f>
              <c:strCache>
                <c:ptCount val="4"/>
                <c:pt idx="0">
                  <c:v>Baseline sales (Pre-Promotion)</c:v>
                </c:pt>
                <c:pt idx="1">
                  <c:v>Short Term Sales (Promotion)</c:v>
                </c:pt>
                <c:pt idx="2">
                  <c:v>Short Term Sales (Post-Promotion)</c:v>
                </c:pt>
                <c:pt idx="3">
                  <c:v>Long Term Sales</c:v>
                </c:pt>
              </c:strCache>
            </c:strRef>
          </c:cat>
          <c:val>
            <c:numRef>
              <c:f>Charts!$B$93:$B$96</c:f>
              <c:numCache>
                <c:formatCode>0</c:formatCode>
                <c:ptCount val="4"/>
                <c:pt idx="0">
                  <c:v>990.4126</c:v>
                </c:pt>
                <c:pt idx="1">
                  <c:v>1212.0284999999999</c:v>
                </c:pt>
                <c:pt idx="2">
                  <c:v>919.56100000000004</c:v>
                </c:pt>
                <c:pt idx="3" formatCode="General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C-4A7B-B4C0-53B1CE637208}"/>
            </c:ext>
          </c:extLst>
        </c:ser>
        <c:ser>
          <c:idx val="1"/>
          <c:order val="1"/>
          <c:tx>
            <c:strRef>
              <c:f>Charts!$C$92</c:f>
              <c:strCache>
                <c:ptCount val="1"/>
                <c:pt idx="0">
                  <c:v>Strategy 2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Charts!$A$93:$A$96</c:f>
              <c:strCache>
                <c:ptCount val="4"/>
                <c:pt idx="0">
                  <c:v>Baseline sales (Pre-Promotion)</c:v>
                </c:pt>
                <c:pt idx="1">
                  <c:v>Short Term Sales (Promotion)</c:v>
                </c:pt>
                <c:pt idx="2">
                  <c:v>Short Term Sales (Post-Promotion)</c:v>
                </c:pt>
                <c:pt idx="3">
                  <c:v>Long Term Sales</c:v>
                </c:pt>
              </c:strCache>
            </c:strRef>
          </c:cat>
          <c:val>
            <c:numRef>
              <c:f>Charts!$C$93:$C$96</c:f>
              <c:numCache>
                <c:formatCode>0</c:formatCode>
                <c:ptCount val="4"/>
                <c:pt idx="0">
                  <c:v>1112.2377999999999</c:v>
                </c:pt>
                <c:pt idx="1">
                  <c:v>1911.9904999999999</c:v>
                </c:pt>
                <c:pt idx="2">
                  <c:v>1019.7315</c:v>
                </c:pt>
                <c:pt idx="3" formatCode="General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C-4A7B-B4C0-53B1CE637208}"/>
            </c:ext>
          </c:extLst>
        </c:ser>
        <c:ser>
          <c:idx val="2"/>
          <c:order val="2"/>
          <c:tx>
            <c:strRef>
              <c:f>Charts!$D$92</c:f>
              <c:strCache>
                <c:ptCount val="1"/>
                <c:pt idx="0">
                  <c:v>Strategy 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Charts!$A$93:$A$96</c:f>
              <c:strCache>
                <c:ptCount val="4"/>
                <c:pt idx="0">
                  <c:v>Baseline sales (Pre-Promotion)</c:v>
                </c:pt>
                <c:pt idx="1">
                  <c:v>Short Term Sales (Promotion)</c:v>
                </c:pt>
                <c:pt idx="2">
                  <c:v>Short Term Sales (Post-Promotion)</c:v>
                </c:pt>
                <c:pt idx="3">
                  <c:v>Long Term Sales</c:v>
                </c:pt>
              </c:strCache>
            </c:strRef>
          </c:cat>
          <c:val>
            <c:numRef>
              <c:f>Charts!$D$93:$D$96</c:f>
              <c:numCache>
                <c:formatCode>0</c:formatCode>
                <c:ptCount val="4"/>
                <c:pt idx="0">
                  <c:v>1223.3898000000002</c:v>
                </c:pt>
                <c:pt idx="1">
                  <c:v>1722.0065</c:v>
                </c:pt>
                <c:pt idx="2">
                  <c:v>1144.0419999999999</c:v>
                </c:pt>
                <c:pt idx="3" formatCode="General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C-4A7B-B4C0-53B1CE637208}"/>
            </c:ext>
          </c:extLst>
        </c:ser>
        <c:ser>
          <c:idx val="3"/>
          <c:order val="3"/>
          <c:tx>
            <c:strRef>
              <c:f>Charts!$E$92</c:f>
              <c:strCache>
                <c:ptCount val="1"/>
                <c:pt idx="0">
                  <c:v>Strategy 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Charts!$A$93:$A$96</c:f>
              <c:strCache>
                <c:ptCount val="4"/>
                <c:pt idx="0">
                  <c:v>Baseline sales (Pre-Promotion)</c:v>
                </c:pt>
                <c:pt idx="1">
                  <c:v>Short Term Sales (Promotion)</c:v>
                </c:pt>
                <c:pt idx="2">
                  <c:v>Short Term Sales (Post-Promotion)</c:v>
                </c:pt>
                <c:pt idx="3">
                  <c:v>Long Term Sales</c:v>
                </c:pt>
              </c:strCache>
            </c:strRef>
          </c:cat>
          <c:val>
            <c:numRef>
              <c:f>Charts!$E$93:$E$96</c:f>
              <c:numCache>
                <c:formatCode>0</c:formatCode>
                <c:ptCount val="4"/>
                <c:pt idx="0">
                  <c:v>1195.3819000000001</c:v>
                </c:pt>
                <c:pt idx="1">
                  <c:v>2379.3070000000002</c:v>
                </c:pt>
                <c:pt idx="2">
                  <c:v>1074.807</c:v>
                </c:pt>
                <c:pt idx="3" formatCode="General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C-4A7B-B4C0-53B1CE63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760552"/>
        <c:axId val="747760880"/>
      </c:barChart>
      <c:catAx>
        <c:axId val="7477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7760880"/>
        <c:crosses val="autoZero"/>
        <c:auto val="1"/>
        <c:lblAlgn val="ctr"/>
        <c:lblOffset val="100"/>
        <c:noMultiLvlLbl val="0"/>
      </c:catAx>
      <c:valAx>
        <c:axId val="74776088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AU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weekly Carman's Cereal Bar Sales</a:t>
                </a:r>
                <a:endParaRPr lang="en-AU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77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Cereal</a:t>
            </a:r>
            <a:r>
              <a:rPr lang="en-A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sales pre-promotion</a:t>
            </a:r>
            <a:endParaRPr lang="en-AU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Strategy 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Charts!$A$4:$A$13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Charts!$B$4:$B$13</c:f>
              <c:numCache>
                <c:formatCode>0</c:formatCode>
                <c:ptCount val="10"/>
                <c:pt idx="0">
                  <c:v>969.18399999999997</c:v>
                </c:pt>
                <c:pt idx="1">
                  <c:v>979.67200000000003</c:v>
                </c:pt>
                <c:pt idx="2">
                  <c:v>1349.27</c:v>
                </c:pt>
                <c:pt idx="3">
                  <c:v>789.52499999999998</c:v>
                </c:pt>
                <c:pt idx="4">
                  <c:v>819.26400000000001</c:v>
                </c:pt>
                <c:pt idx="5">
                  <c:v>1069.43</c:v>
                </c:pt>
                <c:pt idx="6">
                  <c:v>1019.1130000000001</c:v>
                </c:pt>
                <c:pt idx="7">
                  <c:v>1109.152</c:v>
                </c:pt>
                <c:pt idx="8">
                  <c:v>810</c:v>
                </c:pt>
                <c:pt idx="9">
                  <c:v>989.51600000000008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3-44C3-9426-9A9C6B76CF1A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Strategy 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Charts!$A$4:$A$13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Charts!$C$4:$C$13</c:f>
              <c:numCache>
                <c:formatCode>0</c:formatCode>
                <c:ptCount val="10"/>
                <c:pt idx="0">
                  <c:v>969.13600000000008</c:v>
                </c:pt>
                <c:pt idx="1">
                  <c:v>1269.165</c:v>
                </c:pt>
                <c:pt idx="2">
                  <c:v>1139.28</c:v>
                </c:pt>
                <c:pt idx="3">
                  <c:v>1578.63</c:v>
                </c:pt>
                <c:pt idx="4">
                  <c:v>1039.248</c:v>
                </c:pt>
                <c:pt idx="5">
                  <c:v>729.6</c:v>
                </c:pt>
                <c:pt idx="6">
                  <c:v>1099.08</c:v>
                </c:pt>
                <c:pt idx="7">
                  <c:v>969.3</c:v>
                </c:pt>
                <c:pt idx="8">
                  <c:v>949.30799999999999</c:v>
                </c:pt>
                <c:pt idx="9">
                  <c:v>1379.6310000000001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44C3-9426-9A9C6B76CF1A}"/>
            </c:ext>
          </c:extLst>
        </c:ser>
        <c:ser>
          <c:idx val="2"/>
          <c:order val="2"/>
          <c:tx>
            <c:strRef>
              <c:f>Charts!$D$3</c:f>
              <c:strCache>
                <c:ptCount val="1"/>
                <c:pt idx="0">
                  <c:v>Strategy 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Charts!$A$4:$A$13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Charts!$D$4:$D$13</c:f>
              <c:numCache>
                <c:formatCode>0</c:formatCode>
                <c:ptCount val="10"/>
                <c:pt idx="0">
                  <c:v>929.29600000000005</c:v>
                </c:pt>
                <c:pt idx="1">
                  <c:v>779.779</c:v>
                </c:pt>
                <c:pt idx="2">
                  <c:v>1039.8709999999999</c:v>
                </c:pt>
                <c:pt idx="3">
                  <c:v>1559.712</c:v>
                </c:pt>
                <c:pt idx="4">
                  <c:v>1099.3140000000001</c:v>
                </c:pt>
                <c:pt idx="5">
                  <c:v>1198.76</c:v>
                </c:pt>
                <c:pt idx="6">
                  <c:v>1319.692</c:v>
                </c:pt>
                <c:pt idx="7">
                  <c:v>1199.47</c:v>
                </c:pt>
                <c:pt idx="8">
                  <c:v>1319.4580000000001</c:v>
                </c:pt>
                <c:pt idx="9">
                  <c:v>1788.546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3-44C3-9426-9A9C6B76CF1A}"/>
            </c:ext>
          </c:extLst>
        </c:ser>
        <c:ser>
          <c:idx val="3"/>
          <c:order val="3"/>
          <c:tx>
            <c:strRef>
              <c:f>Charts!$E$3</c:f>
              <c:strCache>
                <c:ptCount val="1"/>
                <c:pt idx="0">
                  <c:v>Strategy 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Charts!$E$4:$E$13</c:f>
              <c:numCache>
                <c:formatCode>0</c:formatCode>
                <c:ptCount val="10"/>
                <c:pt idx="0">
                  <c:v>1098.846</c:v>
                </c:pt>
                <c:pt idx="1">
                  <c:v>1249.5719999999999</c:v>
                </c:pt>
                <c:pt idx="2">
                  <c:v>1229.2839999999999</c:v>
                </c:pt>
                <c:pt idx="3">
                  <c:v>1329.412</c:v>
                </c:pt>
                <c:pt idx="4">
                  <c:v>1239.52</c:v>
                </c:pt>
                <c:pt idx="5">
                  <c:v>1219.2080000000001</c:v>
                </c:pt>
                <c:pt idx="6">
                  <c:v>1079.6369999999999</c:v>
                </c:pt>
                <c:pt idx="7">
                  <c:v>1069.25</c:v>
                </c:pt>
                <c:pt idx="8">
                  <c:v>1260</c:v>
                </c:pt>
                <c:pt idx="9">
                  <c:v>1179.0900000000001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44C3-9426-9A9C6B76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51016"/>
        <c:axId val="583152000"/>
      </c:scatterChart>
      <c:valAx>
        <c:axId val="583151016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3152000"/>
        <c:crosses val="autoZero"/>
        <c:crossBetween val="midCat"/>
      </c:valAx>
      <c:valAx>
        <c:axId val="583152000"/>
        <c:scaling>
          <c:orientation val="minMax"/>
          <c:max val="1800"/>
          <c:min val="7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Cereal</a:t>
                </a:r>
                <a:r>
                  <a:rPr lang="en-AU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Sales($)</a:t>
                </a:r>
                <a:endParaRPr lang="en-AU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315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Cereal</a:t>
            </a:r>
            <a:r>
              <a:rPr lang="en-A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sales during promotion</a:t>
            </a:r>
            <a:endParaRPr lang="en-AU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Charts!$B$33</c:f>
              <c:strCache>
                <c:ptCount val="1"/>
                <c:pt idx="0">
                  <c:v>Strategy 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Charts!$A$34:$A$37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</c:numCache>
            </c:numRef>
          </c:cat>
          <c:val>
            <c:numRef>
              <c:f>Charts!$B$34:$B$37</c:f>
              <c:numCache>
                <c:formatCode>0</c:formatCode>
                <c:ptCount val="4"/>
                <c:pt idx="0">
                  <c:v>1269.7830000000001</c:v>
                </c:pt>
                <c:pt idx="1">
                  <c:v>1539.8150000000001</c:v>
                </c:pt>
                <c:pt idx="2">
                  <c:v>849.4</c:v>
                </c:pt>
                <c:pt idx="3">
                  <c:v>1189.116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B-4AC8-A9B6-A10D645471F9}"/>
            </c:ext>
          </c:extLst>
        </c:ser>
        <c:ser>
          <c:idx val="0"/>
          <c:order val="1"/>
          <c:tx>
            <c:strRef>
              <c:f>Charts!$C$33</c:f>
              <c:strCache>
                <c:ptCount val="1"/>
                <c:pt idx="0">
                  <c:v>Strategy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Charts!$A$34:$A$37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</c:numCache>
            </c:numRef>
          </c:cat>
          <c:val>
            <c:numRef>
              <c:f>Charts!$C$34:$C$37</c:f>
              <c:numCache>
                <c:formatCode>0</c:formatCode>
                <c:ptCount val="4"/>
                <c:pt idx="0">
                  <c:v>2119.8320000000003</c:v>
                </c:pt>
                <c:pt idx="1">
                  <c:v>1639.021</c:v>
                </c:pt>
                <c:pt idx="2">
                  <c:v>2209.9189999999999</c:v>
                </c:pt>
                <c:pt idx="3">
                  <c:v>1679.19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B-4AC8-A9B6-A10D645471F9}"/>
            </c:ext>
          </c:extLst>
        </c:ser>
        <c:ser>
          <c:idx val="2"/>
          <c:order val="2"/>
          <c:tx>
            <c:strRef>
              <c:f>Charts!$D$33</c:f>
              <c:strCache>
                <c:ptCount val="1"/>
                <c:pt idx="0">
                  <c:v>Strategy 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Charts!$A$34:$A$37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</c:numCache>
            </c:numRef>
          </c:cat>
          <c:val>
            <c:numRef>
              <c:f>Charts!$D$34:$D$37</c:f>
              <c:numCache>
                <c:formatCode>0</c:formatCode>
                <c:ptCount val="4"/>
                <c:pt idx="0">
                  <c:v>1869.9460000000001</c:v>
                </c:pt>
                <c:pt idx="1">
                  <c:v>1679.8560000000002</c:v>
                </c:pt>
                <c:pt idx="2">
                  <c:v>1749.0639999999999</c:v>
                </c:pt>
                <c:pt idx="3">
                  <c:v>1589.16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B-4AC8-A9B6-A10D645471F9}"/>
            </c:ext>
          </c:extLst>
        </c:ser>
        <c:ser>
          <c:idx val="3"/>
          <c:order val="3"/>
          <c:tx>
            <c:strRef>
              <c:f>Charts!$E$33</c:f>
              <c:strCache>
                <c:ptCount val="1"/>
                <c:pt idx="0">
                  <c:v>Strategy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Charts!$A$34:$A$37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</c:numCache>
            </c:numRef>
          </c:cat>
          <c:val>
            <c:numRef>
              <c:f>Charts!$E$34:$E$37</c:f>
              <c:numCache>
                <c:formatCode>0</c:formatCode>
                <c:ptCount val="4"/>
                <c:pt idx="0">
                  <c:v>2359.8690000000001</c:v>
                </c:pt>
                <c:pt idx="1">
                  <c:v>2379.2489999999998</c:v>
                </c:pt>
                <c:pt idx="2">
                  <c:v>2419</c:v>
                </c:pt>
                <c:pt idx="3">
                  <c:v>2359.11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B-4AC8-A9B6-A10D6454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27368"/>
        <c:axId val="589971256"/>
      </c:lineChart>
      <c:catAx>
        <c:axId val="68272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9971256"/>
        <c:crosses val="autoZero"/>
        <c:auto val="1"/>
        <c:lblAlgn val="ctr"/>
        <c:lblOffset val="100"/>
        <c:noMultiLvlLbl val="0"/>
      </c:catAx>
      <c:valAx>
        <c:axId val="589971256"/>
        <c:scaling>
          <c:orientation val="minMax"/>
          <c:max val="2450"/>
          <c:min val="8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Cereal</a:t>
                </a:r>
                <a:r>
                  <a:rPr lang="en-AU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Sales($)</a:t>
                </a:r>
                <a:endParaRPr lang="en-AU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72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Carman's </a:t>
            </a:r>
            <a:r>
              <a:rPr lang="en-A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Cereal Bar Sales Analysis</a:t>
            </a:r>
            <a:r>
              <a:rPr lang="en-AU" baseline="0"/>
              <a:t> 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Strategy1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[1]Evaluation!$D$3:$D$18</c:f>
              <c:numCache>
                <c:formatCode>General</c:formatCode>
                <c:ptCount val="16"/>
                <c:pt idx="0">
                  <c:v>969.18399999999997</c:v>
                </c:pt>
                <c:pt idx="1">
                  <c:v>979.67200000000003</c:v>
                </c:pt>
                <c:pt idx="2">
                  <c:v>1349.27</c:v>
                </c:pt>
                <c:pt idx="3">
                  <c:v>789.52499999999998</c:v>
                </c:pt>
                <c:pt idx="4">
                  <c:v>819.26400000000001</c:v>
                </c:pt>
                <c:pt idx="5">
                  <c:v>1069.43</c:v>
                </c:pt>
                <c:pt idx="6">
                  <c:v>1019.1130000000001</c:v>
                </c:pt>
                <c:pt idx="7">
                  <c:v>1109.152</c:v>
                </c:pt>
                <c:pt idx="8">
                  <c:v>810</c:v>
                </c:pt>
                <c:pt idx="9">
                  <c:v>989.51600000000008</c:v>
                </c:pt>
                <c:pt idx="10">
                  <c:v>1269.7830000000001</c:v>
                </c:pt>
                <c:pt idx="11">
                  <c:v>1539.8150000000001</c:v>
                </c:pt>
                <c:pt idx="12">
                  <c:v>849.4</c:v>
                </c:pt>
                <c:pt idx="13">
                  <c:v>1189.116</c:v>
                </c:pt>
                <c:pt idx="14">
                  <c:v>869.36199999999997</c:v>
                </c:pt>
                <c:pt idx="15">
                  <c:v>969.7600000000001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4-4987-BEEF-B83C5D79EBB2}"/>
            </c:ext>
          </c:extLst>
        </c:ser>
        <c:ser>
          <c:idx val="1"/>
          <c:order val="1"/>
          <c:tx>
            <c:v>Strategy 2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[1]Evaluation!$G$3:$G$18</c:f>
              <c:numCache>
                <c:formatCode>General</c:formatCode>
                <c:ptCount val="16"/>
                <c:pt idx="0">
                  <c:v>969.13600000000008</c:v>
                </c:pt>
                <c:pt idx="1">
                  <c:v>1269.165</c:v>
                </c:pt>
                <c:pt idx="2">
                  <c:v>1139.28</c:v>
                </c:pt>
                <c:pt idx="3">
                  <c:v>1578.63</c:v>
                </c:pt>
                <c:pt idx="4">
                  <c:v>1039.248</c:v>
                </c:pt>
                <c:pt idx="5">
                  <c:v>729.6</c:v>
                </c:pt>
                <c:pt idx="6">
                  <c:v>1099.08</c:v>
                </c:pt>
                <c:pt idx="7">
                  <c:v>969.3</c:v>
                </c:pt>
                <c:pt idx="8">
                  <c:v>949.30799999999999</c:v>
                </c:pt>
                <c:pt idx="9">
                  <c:v>1379.6310000000001</c:v>
                </c:pt>
                <c:pt idx="10">
                  <c:v>2119.8320000000003</c:v>
                </c:pt>
                <c:pt idx="11">
                  <c:v>1639.021</c:v>
                </c:pt>
                <c:pt idx="12">
                  <c:v>2209.9189999999999</c:v>
                </c:pt>
                <c:pt idx="13">
                  <c:v>1679.19</c:v>
                </c:pt>
                <c:pt idx="14">
                  <c:v>949.654</c:v>
                </c:pt>
                <c:pt idx="15">
                  <c:v>1089.809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4-4987-BEEF-B83C5D79EBB2}"/>
            </c:ext>
          </c:extLst>
        </c:ser>
        <c:ser>
          <c:idx val="2"/>
          <c:order val="2"/>
          <c:tx>
            <c:v>Strategy 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[1]Evaluation!$J$3:$J$18</c:f>
              <c:numCache>
                <c:formatCode>General</c:formatCode>
                <c:ptCount val="16"/>
                <c:pt idx="0">
                  <c:v>929.29600000000005</c:v>
                </c:pt>
                <c:pt idx="1">
                  <c:v>779.779</c:v>
                </c:pt>
                <c:pt idx="2">
                  <c:v>1039.8709999999999</c:v>
                </c:pt>
                <c:pt idx="3">
                  <c:v>1559.712</c:v>
                </c:pt>
                <c:pt idx="4">
                  <c:v>1099.3140000000001</c:v>
                </c:pt>
                <c:pt idx="5">
                  <c:v>1198.76</c:v>
                </c:pt>
                <c:pt idx="6">
                  <c:v>1319.692</c:v>
                </c:pt>
                <c:pt idx="7">
                  <c:v>1199.47</c:v>
                </c:pt>
                <c:pt idx="8">
                  <c:v>1319.4580000000001</c:v>
                </c:pt>
                <c:pt idx="9">
                  <c:v>1788.546</c:v>
                </c:pt>
                <c:pt idx="10">
                  <c:v>1869.9460000000001</c:v>
                </c:pt>
                <c:pt idx="11">
                  <c:v>1679.8560000000002</c:v>
                </c:pt>
                <c:pt idx="12">
                  <c:v>1749.0639999999999</c:v>
                </c:pt>
                <c:pt idx="13">
                  <c:v>1589.16</c:v>
                </c:pt>
                <c:pt idx="14">
                  <c:v>1078.7839999999999</c:v>
                </c:pt>
                <c:pt idx="15">
                  <c:v>1209.3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4-4987-BEEF-B83C5D79EBB2}"/>
            </c:ext>
          </c:extLst>
        </c:ser>
        <c:ser>
          <c:idx val="3"/>
          <c:order val="3"/>
          <c:tx>
            <c:v>Strategy 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[1]Evaluation!$M$3:$M$18</c:f>
              <c:numCache>
                <c:formatCode>General</c:formatCode>
                <c:ptCount val="16"/>
                <c:pt idx="0">
                  <c:v>1098.846</c:v>
                </c:pt>
                <c:pt idx="1">
                  <c:v>1249.5719999999999</c:v>
                </c:pt>
                <c:pt idx="2">
                  <c:v>1229.2839999999999</c:v>
                </c:pt>
                <c:pt idx="3">
                  <c:v>1329.412</c:v>
                </c:pt>
                <c:pt idx="4">
                  <c:v>1239.52</c:v>
                </c:pt>
                <c:pt idx="5">
                  <c:v>1219.2080000000001</c:v>
                </c:pt>
                <c:pt idx="6">
                  <c:v>1079.6369999999999</c:v>
                </c:pt>
                <c:pt idx="7">
                  <c:v>1069.25</c:v>
                </c:pt>
                <c:pt idx="8">
                  <c:v>1260</c:v>
                </c:pt>
                <c:pt idx="9">
                  <c:v>1179.0900000000001</c:v>
                </c:pt>
                <c:pt idx="10">
                  <c:v>2359.8690000000001</c:v>
                </c:pt>
                <c:pt idx="11">
                  <c:v>2379.2489999999998</c:v>
                </c:pt>
                <c:pt idx="12">
                  <c:v>2419</c:v>
                </c:pt>
                <c:pt idx="13">
                  <c:v>2359.11</c:v>
                </c:pt>
                <c:pt idx="14">
                  <c:v>979.69199999999989</c:v>
                </c:pt>
                <c:pt idx="15">
                  <c:v>1169.922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4-4987-BEEF-B83C5D79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66968"/>
        <c:axId val="716667624"/>
      </c:lineChart>
      <c:catAx>
        <c:axId val="71666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667624"/>
        <c:crosses val="autoZero"/>
        <c:auto val="1"/>
        <c:lblAlgn val="ctr"/>
        <c:lblOffset val="100"/>
        <c:noMultiLvlLbl val="0"/>
      </c:catAx>
      <c:valAx>
        <c:axId val="7166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Carman's</a:t>
                </a:r>
                <a:r>
                  <a:rPr lang="en-AU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Cereal Sales($)</a:t>
                </a:r>
                <a:endParaRPr lang="en-AU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6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Cereal</a:t>
            </a:r>
            <a:r>
              <a:rPr lang="en-A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Bar(Category) Sales</a:t>
            </a:r>
            <a:endParaRPr lang="en-AU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Charts!$B$114</c:f>
              <c:strCache>
                <c:ptCount val="1"/>
                <c:pt idx="0">
                  <c:v>Strategy 1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Charts!$A$115:$A$118</c:f>
              <c:strCache>
                <c:ptCount val="4"/>
                <c:pt idx="0">
                  <c:v>Baseline sales (Pre-Promotion)</c:v>
                </c:pt>
                <c:pt idx="1">
                  <c:v>Short Term Sales (Promotion)</c:v>
                </c:pt>
                <c:pt idx="2">
                  <c:v>Short Term Sales (Post-Promotion)</c:v>
                </c:pt>
                <c:pt idx="3">
                  <c:v>Long Term Sales</c:v>
                </c:pt>
              </c:strCache>
            </c:strRef>
          </c:cat>
          <c:val>
            <c:numRef>
              <c:f>Charts!$B$115:$B$118</c:f>
              <c:numCache>
                <c:formatCode>0</c:formatCode>
                <c:ptCount val="4"/>
                <c:pt idx="0" formatCode="General">
                  <c:v>9957</c:v>
                </c:pt>
                <c:pt idx="1">
                  <c:v>9657.5</c:v>
                </c:pt>
                <c:pt idx="2" formatCode="General">
                  <c:v>9945</c:v>
                </c:pt>
                <c:pt idx="3" formatCode="General">
                  <c:v>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37A-8AAF-856547525831}"/>
            </c:ext>
          </c:extLst>
        </c:ser>
        <c:ser>
          <c:idx val="1"/>
          <c:order val="1"/>
          <c:tx>
            <c:strRef>
              <c:f>Charts!$C$114</c:f>
              <c:strCache>
                <c:ptCount val="1"/>
                <c:pt idx="0">
                  <c:v>Strategy 2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Charts!$A$115:$A$118</c:f>
              <c:strCache>
                <c:ptCount val="4"/>
                <c:pt idx="0">
                  <c:v>Baseline sales (Pre-Promotion)</c:v>
                </c:pt>
                <c:pt idx="1">
                  <c:v>Short Term Sales (Promotion)</c:v>
                </c:pt>
                <c:pt idx="2">
                  <c:v>Short Term Sales (Post-Promotion)</c:v>
                </c:pt>
                <c:pt idx="3">
                  <c:v>Long Term Sales</c:v>
                </c:pt>
              </c:strCache>
            </c:strRef>
          </c:cat>
          <c:val>
            <c:numRef>
              <c:f>Charts!$C$115:$C$118</c:f>
              <c:numCache>
                <c:formatCode>0</c:formatCode>
                <c:ptCount val="4"/>
                <c:pt idx="0" formatCode="General">
                  <c:v>11078</c:v>
                </c:pt>
                <c:pt idx="1">
                  <c:v>12735</c:v>
                </c:pt>
                <c:pt idx="2" formatCode="General">
                  <c:v>10905</c:v>
                </c:pt>
                <c:pt idx="3" formatCode="General">
                  <c:v>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37A-8AAF-856547525831}"/>
            </c:ext>
          </c:extLst>
        </c:ser>
        <c:ser>
          <c:idx val="2"/>
          <c:order val="2"/>
          <c:tx>
            <c:strRef>
              <c:f>Charts!$D$114</c:f>
              <c:strCache>
                <c:ptCount val="1"/>
                <c:pt idx="0">
                  <c:v>Strategy 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Charts!$A$115:$A$118</c:f>
              <c:strCache>
                <c:ptCount val="4"/>
                <c:pt idx="0">
                  <c:v>Baseline sales (Pre-Promotion)</c:v>
                </c:pt>
                <c:pt idx="1">
                  <c:v>Short Term Sales (Promotion)</c:v>
                </c:pt>
                <c:pt idx="2">
                  <c:v>Short Term Sales (Post-Promotion)</c:v>
                </c:pt>
                <c:pt idx="3">
                  <c:v>Long Term Sales</c:v>
                </c:pt>
              </c:strCache>
            </c:strRef>
          </c:cat>
          <c:val>
            <c:numRef>
              <c:f>Charts!$D$115:$D$118</c:f>
              <c:numCache>
                <c:formatCode>0</c:formatCode>
                <c:ptCount val="4"/>
                <c:pt idx="0" formatCode="General">
                  <c:v>12259</c:v>
                </c:pt>
                <c:pt idx="1">
                  <c:v>13460</c:v>
                </c:pt>
                <c:pt idx="2" formatCode="General">
                  <c:v>12970</c:v>
                </c:pt>
                <c:pt idx="3" formatCode="General">
                  <c:v>12973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37A-8AAF-856547525831}"/>
            </c:ext>
          </c:extLst>
        </c:ser>
        <c:ser>
          <c:idx val="3"/>
          <c:order val="3"/>
          <c:tx>
            <c:strRef>
              <c:f>Charts!$E$114</c:f>
              <c:strCache>
                <c:ptCount val="1"/>
                <c:pt idx="0">
                  <c:v>Strategy 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Charts!$A$115:$A$118</c:f>
              <c:strCache>
                <c:ptCount val="4"/>
                <c:pt idx="0">
                  <c:v>Baseline sales (Pre-Promotion)</c:v>
                </c:pt>
                <c:pt idx="1">
                  <c:v>Short Term Sales (Promotion)</c:v>
                </c:pt>
                <c:pt idx="2">
                  <c:v>Short Term Sales (Post-Promotion)</c:v>
                </c:pt>
                <c:pt idx="3">
                  <c:v>Long Term Sales</c:v>
                </c:pt>
              </c:strCache>
            </c:strRef>
          </c:cat>
          <c:val>
            <c:numRef>
              <c:f>Charts!$E$115:$E$118</c:f>
              <c:numCache>
                <c:formatCode>0</c:formatCode>
                <c:ptCount val="4"/>
                <c:pt idx="0" formatCode="General">
                  <c:v>11996</c:v>
                </c:pt>
                <c:pt idx="1">
                  <c:v>14900</c:v>
                </c:pt>
                <c:pt idx="2" formatCode="General">
                  <c:v>13430</c:v>
                </c:pt>
                <c:pt idx="3" formatCode="General">
                  <c:v>13037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8-437A-8AAF-856547525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042304"/>
        <c:axId val="638042632"/>
      </c:barChart>
      <c:catAx>
        <c:axId val="63804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042632"/>
        <c:crosses val="autoZero"/>
        <c:auto val="1"/>
        <c:lblAlgn val="ctr"/>
        <c:lblOffset val="100"/>
        <c:noMultiLvlLbl val="0"/>
      </c:catAx>
      <c:valAx>
        <c:axId val="63804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AU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weekly Cereal Bar sales</a:t>
                </a:r>
                <a:endParaRPr lang="en-AU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0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50</xdr:row>
      <xdr:rowOff>19050</xdr:rowOff>
    </xdr:from>
    <xdr:to>
      <xdr:col>25</xdr:col>
      <xdr:colOff>361950</xdr:colOff>
      <xdr:row>64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20</xdr:col>
      <xdr:colOff>457200</xdr:colOff>
      <xdr:row>105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2</xdr:row>
      <xdr:rowOff>0</xdr:rowOff>
    </xdr:from>
    <xdr:to>
      <xdr:col>24</xdr:col>
      <xdr:colOff>571500</xdr:colOff>
      <xdr:row>23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29</xdr:row>
      <xdr:rowOff>0</xdr:rowOff>
    </xdr:from>
    <xdr:to>
      <xdr:col>25</xdr:col>
      <xdr:colOff>295275</xdr:colOff>
      <xdr:row>47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25</xdr:col>
      <xdr:colOff>495300</xdr:colOff>
      <xdr:row>86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609599</xdr:colOff>
      <xdr:row>108</xdr:row>
      <xdr:rowOff>114300</xdr:rowOff>
    </xdr:from>
    <xdr:to>
      <xdr:col>20</xdr:col>
      <xdr:colOff>390524</xdr:colOff>
      <xdr:row>125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0.78673</cdr:x>
      <cdr:y>0</cdr:y>
    </cdr:from>
    <cdr:to>
      <cdr:x>0.99873</cdr:x>
      <cdr:y>0.16224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24600" y="0"/>
          <a:ext cx="1704256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0.23443</cdr:x>
      <cdr:y>0.16224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310754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0.22828</cdr:x>
      <cdr:y>0</cdr:y>
    </cdr:from>
    <cdr:to>
      <cdr:x>0.38981</cdr:x>
      <cdr:y>0.16224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1835162" y="0"/>
          <a:ext cx="1298564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0.61374</cdr:x>
      <cdr:y>0</cdr:y>
    </cdr:from>
    <cdr:to>
      <cdr:x>0.78589</cdr:x>
      <cdr:y>0.16224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4933950" y="0"/>
          <a:ext cx="1383912" cy="44504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0.81054</cdr:x>
      <cdr:y>0</cdr:y>
    </cdr:from>
    <cdr:to>
      <cdr:x>1</cdr:x>
      <cdr:y>0.16224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86575" y="0"/>
          <a:ext cx="1609725" cy="666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0.21188</cdr:x>
      <cdr:y>0.13982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800225" cy="574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0.61725</cdr:x>
      <cdr:y>0.0116</cdr:y>
    </cdr:from>
    <cdr:to>
      <cdr:x>0.80765</cdr:x>
      <cdr:y>0.15545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5244344" y="47625"/>
          <a:ext cx="1617664" cy="59055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0.21749</cdr:x>
      <cdr:y>0.00928</cdr:y>
    </cdr:from>
    <cdr:to>
      <cdr:x>0.38037</cdr:x>
      <cdr:y>0.14153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1847850" y="38101"/>
          <a:ext cx="1383912" cy="54292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0.83774</cdr:x>
      <cdr:y>0</cdr:y>
    </cdr:from>
    <cdr:to>
      <cdr:x>1</cdr:x>
      <cdr:y>0.12493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396991" y="0"/>
          <a:ext cx="1432684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0.00971</cdr:x>
      <cdr:y>0</cdr:y>
    </cdr:from>
    <cdr:to>
      <cdr:x>0.17197</cdr:x>
      <cdr:y>0.12493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85725" y="0"/>
          <a:ext cx="1432684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0.17584</cdr:x>
      <cdr:y>0</cdr:y>
    </cdr:from>
    <cdr:to>
      <cdr:x>0.33809</cdr:x>
      <cdr:y>0.12493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1552575" y="0"/>
          <a:ext cx="1432684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0.65588</cdr:x>
      <cdr:y>0</cdr:y>
    </cdr:from>
    <cdr:to>
      <cdr:x>0.81261</cdr:x>
      <cdr:y>0.12493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5791200" y="0"/>
          <a:ext cx="1383912" cy="44504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0.80779</cdr:x>
      <cdr:y>0</cdr:y>
    </cdr:from>
    <cdr:to>
      <cdr:x>1</cdr:x>
      <cdr:y>0.13051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124576" y="0"/>
          <a:ext cx="1457325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0.16805</cdr:x>
      <cdr:y>0.13051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274174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0.62814</cdr:x>
      <cdr:y>0</cdr:y>
    </cdr:from>
    <cdr:to>
      <cdr:x>0.81067</cdr:x>
      <cdr:y>0.13051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762500" y="0"/>
          <a:ext cx="1383912" cy="4450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0.1809</cdr:x>
      <cdr:y>0</cdr:y>
    </cdr:from>
    <cdr:to>
      <cdr:x>0.36343</cdr:x>
      <cdr:y>0.13051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1371600" y="0"/>
          <a:ext cx="1383912" cy="445047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Charts"/>
      <sheetName val="Sheet1"/>
    </sheetNames>
    <sheetDataSet>
      <sheetData sheetId="0">
        <row r="3">
          <cell r="D3">
            <v>969.18399999999997</v>
          </cell>
          <cell r="G3">
            <v>969.13600000000008</v>
          </cell>
          <cell r="J3">
            <v>929.29600000000005</v>
          </cell>
          <cell r="M3">
            <v>1098.846</v>
          </cell>
        </row>
        <row r="4">
          <cell r="D4">
            <v>979.67200000000003</v>
          </cell>
          <cell r="G4">
            <v>1269.165</v>
          </cell>
          <cell r="J4">
            <v>779.779</v>
          </cell>
          <cell r="M4">
            <v>1249.5719999999999</v>
          </cell>
        </row>
        <row r="5">
          <cell r="D5">
            <v>1349.27</v>
          </cell>
          <cell r="G5">
            <v>1139.28</v>
          </cell>
          <cell r="J5">
            <v>1039.8709999999999</v>
          </cell>
          <cell r="M5">
            <v>1229.2839999999999</v>
          </cell>
        </row>
        <row r="6">
          <cell r="D6">
            <v>789.52499999999998</v>
          </cell>
          <cell r="G6">
            <v>1578.63</v>
          </cell>
          <cell r="J6">
            <v>1559.712</v>
          </cell>
          <cell r="M6">
            <v>1329.412</v>
          </cell>
        </row>
        <row r="7">
          <cell r="D7">
            <v>819.26400000000001</v>
          </cell>
          <cell r="G7">
            <v>1039.248</v>
          </cell>
          <cell r="J7">
            <v>1099.3140000000001</v>
          </cell>
          <cell r="M7">
            <v>1239.52</v>
          </cell>
        </row>
        <row r="8">
          <cell r="D8">
            <v>1069.43</v>
          </cell>
          <cell r="G8">
            <v>729.6</v>
          </cell>
          <cell r="J8">
            <v>1198.76</v>
          </cell>
          <cell r="M8">
            <v>1219.2080000000001</v>
          </cell>
        </row>
        <row r="9">
          <cell r="D9">
            <v>1019.1130000000001</v>
          </cell>
          <cell r="G9">
            <v>1099.08</v>
          </cell>
          <cell r="J9">
            <v>1319.692</v>
          </cell>
          <cell r="M9">
            <v>1079.6369999999999</v>
          </cell>
        </row>
        <row r="10">
          <cell r="D10">
            <v>1109.152</v>
          </cell>
          <cell r="G10">
            <v>969.3</v>
          </cell>
          <cell r="J10">
            <v>1199.47</v>
          </cell>
          <cell r="M10">
            <v>1069.25</v>
          </cell>
        </row>
        <row r="11">
          <cell r="D11">
            <v>810</v>
          </cell>
          <cell r="G11">
            <v>949.30799999999999</v>
          </cell>
          <cell r="J11">
            <v>1319.4580000000001</v>
          </cell>
          <cell r="M11">
            <v>1260</v>
          </cell>
        </row>
        <row r="12">
          <cell r="D12">
            <v>989.51600000000008</v>
          </cell>
          <cell r="G12">
            <v>1379.6310000000001</v>
          </cell>
          <cell r="J12">
            <v>1788.546</v>
          </cell>
          <cell r="M12">
            <v>1179.0900000000001</v>
          </cell>
        </row>
        <row r="13">
          <cell r="D13">
            <v>1269.7830000000001</v>
          </cell>
          <cell r="G13">
            <v>2119.8320000000003</v>
          </cell>
          <cell r="J13">
            <v>1869.9460000000001</v>
          </cell>
          <cell r="M13">
            <v>2359.8690000000001</v>
          </cell>
        </row>
        <row r="14">
          <cell r="D14">
            <v>1539.8150000000001</v>
          </cell>
          <cell r="G14">
            <v>1639.021</v>
          </cell>
          <cell r="J14">
            <v>1679.8560000000002</v>
          </cell>
          <cell r="M14">
            <v>2379.2489999999998</v>
          </cell>
        </row>
        <row r="15">
          <cell r="D15">
            <v>849.4</v>
          </cell>
          <cell r="G15">
            <v>2209.9189999999999</v>
          </cell>
          <cell r="J15">
            <v>1749.0639999999999</v>
          </cell>
          <cell r="M15">
            <v>2419</v>
          </cell>
        </row>
        <row r="16">
          <cell r="D16">
            <v>1189.116</v>
          </cell>
          <cell r="G16">
            <v>1679.19</v>
          </cell>
          <cell r="J16">
            <v>1589.16</v>
          </cell>
          <cell r="M16">
            <v>2359.11</v>
          </cell>
        </row>
        <row r="17">
          <cell r="D17">
            <v>869.36199999999997</v>
          </cell>
          <cell r="G17">
            <v>949.654</v>
          </cell>
          <cell r="J17">
            <v>1078.7839999999999</v>
          </cell>
          <cell r="M17">
            <v>979.69199999999989</v>
          </cell>
        </row>
        <row r="18">
          <cell r="D18">
            <v>969.7600000000001</v>
          </cell>
          <cell r="G18">
            <v>1089.809</v>
          </cell>
          <cell r="J18">
            <v>1209.3</v>
          </cell>
          <cell r="M18">
            <v>1169.922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opLeftCell="A7" workbookViewId="0">
      <selection activeCell="G37" sqref="G37"/>
    </sheetView>
  </sheetViews>
  <sheetFormatPr defaultColWidth="9.140625" defaultRowHeight="15" x14ac:dyDescent="0.25"/>
  <cols>
    <col min="1" max="1" width="26.5703125" style="1" bestFit="1" customWidth="1"/>
    <col min="2" max="2" width="15" style="1" bestFit="1" customWidth="1"/>
    <col min="3" max="3" width="20" style="1" bestFit="1" customWidth="1"/>
    <col min="4" max="4" width="14" style="1" bestFit="1" customWidth="1"/>
    <col min="5" max="5" width="18.85546875" style="1" bestFit="1" customWidth="1"/>
    <col min="6" max="6" width="20" style="1" bestFit="1" customWidth="1"/>
    <col min="7" max="7" width="14" style="1" bestFit="1" customWidth="1"/>
    <col min="8" max="8" width="17" style="1" bestFit="1" customWidth="1"/>
    <col min="9" max="9" width="20" style="1" bestFit="1" customWidth="1"/>
    <col min="10" max="10" width="14" style="1" bestFit="1" customWidth="1"/>
    <col min="11" max="11" width="25.7109375" style="1" bestFit="1" customWidth="1"/>
    <col min="12" max="12" width="20" style="1" bestFit="1" customWidth="1"/>
    <col min="13" max="13" width="12" style="1" customWidth="1"/>
    <col min="14" max="16384" width="9.140625" style="4"/>
  </cols>
  <sheetData>
    <row r="1" spans="1:13" x14ac:dyDescent="0.25">
      <c r="A1" s="19" t="s">
        <v>0</v>
      </c>
      <c r="B1" s="19" t="s">
        <v>21</v>
      </c>
      <c r="C1" s="19"/>
      <c r="D1" s="19"/>
      <c r="E1" s="19" t="s">
        <v>22</v>
      </c>
      <c r="F1" s="19"/>
      <c r="G1" s="19"/>
      <c r="H1" s="19" t="s">
        <v>23</v>
      </c>
      <c r="I1" s="19"/>
      <c r="J1" s="19"/>
      <c r="K1" s="19" t="s">
        <v>24</v>
      </c>
      <c r="L1" s="19"/>
      <c r="M1" s="19"/>
    </row>
    <row r="2" spans="1:13" x14ac:dyDescent="0.25">
      <c r="A2" s="19"/>
      <c r="B2" s="2" t="s">
        <v>1</v>
      </c>
      <c r="C2" s="2" t="s">
        <v>20</v>
      </c>
      <c r="D2" s="2" t="s">
        <v>25</v>
      </c>
      <c r="E2" s="2" t="s">
        <v>1</v>
      </c>
      <c r="F2" s="2" t="s">
        <v>20</v>
      </c>
      <c r="G2" s="2" t="s">
        <v>25</v>
      </c>
      <c r="H2" s="2" t="s">
        <v>1</v>
      </c>
      <c r="I2" s="2" t="s">
        <v>20</v>
      </c>
      <c r="J2" s="2" t="s">
        <v>25</v>
      </c>
      <c r="K2" s="2" t="s">
        <v>1</v>
      </c>
      <c r="L2" s="2" t="s">
        <v>20</v>
      </c>
      <c r="M2" s="2" t="s">
        <v>25</v>
      </c>
    </row>
    <row r="3" spans="1:13" x14ac:dyDescent="0.25">
      <c r="A3" s="1">
        <v>1</v>
      </c>
      <c r="B3" s="1">
        <v>9920</v>
      </c>
      <c r="C3" s="3">
        <v>9.7699999999999995E-2</v>
      </c>
      <c r="D3" s="9">
        <f>B3*C3</f>
        <v>969.18399999999997</v>
      </c>
      <c r="E3" s="1">
        <v>10180</v>
      </c>
      <c r="F3" s="3">
        <v>9.5200000000000007E-2</v>
      </c>
      <c r="G3" s="9">
        <f>E3*F3</f>
        <v>969.13600000000008</v>
      </c>
      <c r="H3" s="1">
        <v>9640</v>
      </c>
      <c r="I3" s="3">
        <v>9.64E-2</v>
      </c>
      <c r="J3" s="9">
        <f>H3*I3</f>
        <v>929.29600000000005</v>
      </c>
      <c r="K3" s="1">
        <v>11970</v>
      </c>
      <c r="L3" s="3">
        <v>9.1800000000000007E-2</v>
      </c>
      <c r="M3" s="9">
        <f>K3*L3</f>
        <v>1098.846</v>
      </c>
    </row>
    <row r="4" spans="1:13" x14ac:dyDescent="0.25">
      <c r="A4" s="1">
        <v>2</v>
      </c>
      <c r="B4" s="1">
        <v>11120</v>
      </c>
      <c r="C4" s="3">
        <v>8.8099999999999998E-2</v>
      </c>
      <c r="D4" s="9">
        <f t="shared" ref="D4:D18" si="0">B4*C4</f>
        <v>979.67200000000003</v>
      </c>
      <c r="E4" s="1">
        <v>12030</v>
      </c>
      <c r="F4" s="3">
        <v>0.1055</v>
      </c>
      <c r="G4" s="9">
        <f t="shared" ref="G4:G18" si="1">E4*F4</f>
        <v>1269.165</v>
      </c>
      <c r="H4" s="1">
        <v>7790</v>
      </c>
      <c r="I4" s="3">
        <v>0.10009999999999999</v>
      </c>
      <c r="J4" s="9">
        <f t="shared" ref="J4:J18" si="2">H4*I4</f>
        <v>779.779</v>
      </c>
      <c r="K4" s="1">
        <v>12120</v>
      </c>
      <c r="L4" s="3">
        <v>0.1031</v>
      </c>
      <c r="M4" s="9">
        <f t="shared" ref="M4:M18" si="3">K4*L4</f>
        <v>1249.5719999999999</v>
      </c>
    </row>
    <row r="5" spans="1:13" x14ac:dyDescent="0.25">
      <c r="A5" s="1">
        <v>3</v>
      </c>
      <c r="B5" s="1">
        <v>13910</v>
      </c>
      <c r="C5" s="3">
        <v>9.7000000000000003E-2</v>
      </c>
      <c r="D5" s="9">
        <f t="shared" si="0"/>
        <v>1349.27</v>
      </c>
      <c r="E5" s="1">
        <v>11280</v>
      </c>
      <c r="F5" s="3">
        <v>0.10100000000000001</v>
      </c>
      <c r="G5" s="9">
        <f t="shared" si="1"/>
        <v>1139.28</v>
      </c>
      <c r="H5" s="1">
        <v>10430</v>
      </c>
      <c r="I5" s="3">
        <v>9.9699999999999997E-2</v>
      </c>
      <c r="J5" s="9">
        <f t="shared" si="2"/>
        <v>1039.8709999999999</v>
      </c>
      <c r="K5" s="1">
        <v>12040</v>
      </c>
      <c r="L5" s="3">
        <v>0.1021</v>
      </c>
      <c r="M5" s="9">
        <f t="shared" si="3"/>
        <v>1229.2839999999999</v>
      </c>
    </row>
    <row r="6" spans="1:13" x14ac:dyDescent="0.25">
      <c r="A6" s="1">
        <v>4</v>
      </c>
      <c r="B6" s="1">
        <v>8250</v>
      </c>
      <c r="C6" s="3">
        <v>9.5699999999999993E-2</v>
      </c>
      <c r="D6" s="9">
        <f t="shared" si="0"/>
        <v>789.52499999999998</v>
      </c>
      <c r="E6" s="1">
        <v>15630</v>
      </c>
      <c r="F6" s="3">
        <v>0.10100000000000001</v>
      </c>
      <c r="G6" s="9">
        <f t="shared" si="1"/>
        <v>1578.63</v>
      </c>
      <c r="H6" s="1">
        <v>16880</v>
      </c>
      <c r="I6" s="3">
        <v>9.2399999999999996E-2</v>
      </c>
      <c r="J6" s="9">
        <f t="shared" si="2"/>
        <v>1559.712</v>
      </c>
      <c r="K6" s="1">
        <v>12020</v>
      </c>
      <c r="L6" s="3">
        <v>0.1106</v>
      </c>
      <c r="M6" s="9">
        <f t="shared" si="3"/>
        <v>1329.412</v>
      </c>
    </row>
    <row r="7" spans="1:13" x14ac:dyDescent="0.25">
      <c r="A7" s="1">
        <v>5</v>
      </c>
      <c r="B7" s="1">
        <v>8160</v>
      </c>
      <c r="C7" s="3">
        <v>0.1004</v>
      </c>
      <c r="D7" s="9">
        <f t="shared" si="0"/>
        <v>819.26400000000001</v>
      </c>
      <c r="E7" s="1">
        <v>10080</v>
      </c>
      <c r="F7" s="3">
        <v>0.1031</v>
      </c>
      <c r="G7" s="9">
        <f t="shared" si="1"/>
        <v>1039.248</v>
      </c>
      <c r="H7" s="1">
        <v>11670</v>
      </c>
      <c r="I7" s="3">
        <v>9.4200000000000006E-2</v>
      </c>
      <c r="J7" s="9">
        <f t="shared" si="2"/>
        <v>1099.3140000000001</v>
      </c>
      <c r="K7" s="1">
        <v>12200</v>
      </c>
      <c r="L7" s="3">
        <v>0.1016</v>
      </c>
      <c r="M7" s="9">
        <f t="shared" si="3"/>
        <v>1239.52</v>
      </c>
    </row>
    <row r="8" spans="1:13" x14ac:dyDescent="0.25">
      <c r="A8" s="1">
        <v>6</v>
      </c>
      <c r="B8" s="1">
        <v>9340</v>
      </c>
      <c r="C8" s="3">
        <v>0.1145</v>
      </c>
      <c r="D8" s="9">
        <f t="shared" si="0"/>
        <v>1069.43</v>
      </c>
      <c r="E8" s="1">
        <v>8000</v>
      </c>
      <c r="F8" s="3">
        <v>9.1200000000000003E-2</v>
      </c>
      <c r="G8" s="9">
        <f t="shared" si="1"/>
        <v>729.6</v>
      </c>
      <c r="H8" s="1">
        <v>13030</v>
      </c>
      <c r="I8" s="3">
        <v>9.1999999999999998E-2</v>
      </c>
      <c r="J8" s="9">
        <f t="shared" si="2"/>
        <v>1198.76</v>
      </c>
      <c r="K8" s="1">
        <v>11860</v>
      </c>
      <c r="L8" s="3">
        <v>0.1028</v>
      </c>
      <c r="M8" s="9">
        <f t="shared" si="3"/>
        <v>1219.2080000000001</v>
      </c>
    </row>
    <row r="9" spans="1:13" x14ac:dyDescent="0.25">
      <c r="A9" s="1">
        <v>7</v>
      </c>
      <c r="B9" s="1">
        <v>9290</v>
      </c>
      <c r="C9" s="3">
        <v>0.10970000000000001</v>
      </c>
      <c r="D9" s="9">
        <f t="shared" si="0"/>
        <v>1019.1130000000001</v>
      </c>
      <c r="E9" s="1">
        <v>10320</v>
      </c>
      <c r="F9" s="3">
        <v>0.1065</v>
      </c>
      <c r="G9" s="9">
        <f t="shared" si="1"/>
        <v>1099.08</v>
      </c>
      <c r="H9" s="1">
        <v>13480</v>
      </c>
      <c r="I9" s="3">
        <v>9.7900000000000001E-2</v>
      </c>
      <c r="J9" s="9">
        <f t="shared" si="2"/>
        <v>1319.692</v>
      </c>
      <c r="K9" s="1">
        <v>12090</v>
      </c>
      <c r="L9" s="3">
        <v>8.9300000000000004E-2</v>
      </c>
      <c r="M9" s="9">
        <f t="shared" si="3"/>
        <v>1079.6369999999999</v>
      </c>
    </row>
    <row r="10" spans="1:13" x14ac:dyDescent="0.25">
      <c r="A10" s="1">
        <v>8</v>
      </c>
      <c r="B10" s="1">
        <v>10120</v>
      </c>
      <c r="C10" s="3">
        <v>0.1096</v>
      </c>
      <c r="D10" s="9">
        <f t="shared" si="0"/>
        <v>1109.152</v>
      </c>
      <c r="E10" s="1">
        <v>10770</v>
      </c>
      <c r="F10" s="3">
        <v>0.09</v>
      </c>
      <c r="G10" s="9">
        <f t="shared" si="1"/>
        <v>969.3</v>
      </c>
      <c r="H10" s="1">
        <v>11210</v>
      </c>
      <c r="I10" s="3">
        <v>0.107</v>
      </c>
      <c r="J10" s="9">
        <f t="shared" si="2"/>
        <v>1199.47</v>
      </c>
      <c r="K10" s="1">
        <v>11750</v>
      </c>
      <c r="L10" s="3">
        <v>9.0999999999999998E-2</v>
      </c>
      <c r="M10" s="9">
        <f t="shared" si="3"/>
        <v>1069.25</v>
      </c>
    </row>
    <row r="11" spans="1:13" x14ac:dyDescent="0.25">
      <c r="A11" s="1">
        <v>9</v>
      </c>
      <c r="B11" s="1">
        <v>9000</v>
      </c>
      <c r="C11" s="3">
        <v>0.09</v>
      </c>
      <c r="D11" s="9">
        <f t="shared" si="0"/>
        <v>810</v>
      </c>
      <c r="E11" s="1">
        <v>9560</v>
      </c>
      <c r="F11" s="3">
        <v>9.9299999999999999E-2</v>
      </c>
      <c r="G11" s="9">
        <f t="shared" si="1"/>
        <v>949.30799999999999</v>
      </c>
      <c r="H11" s="1">
        <v>11930</v>
      </c>
      <c r="I11" s="3">
        <v>0.1106</v>
      </c>
      <c r="J11" s="9">
        <f t="shared" si="2"/>
        <v>1319.4580000000001</v>
      </c>
      <c r="K11" s="1">
        <v>12000</v>
      </c>
      <c r="L11" s="3">
        <v>0.105</v>
      </c>
      <c r="M11" s="9">
        <f t="shared" si="3"/>
        <v>1260</v>
      </c>
    </row>
    <row r="12" spans="1:13" x14ac:dyDescent="0.25">
      <c r="A12" s="1">
        <v>10</v>
      </c>
      <c r="B12" s="1">
        <v>10460</v>
      </c>
      <c r="C12" s="3">
        <v>9.4600000000000004E-2</v>
      </c>
      <c r="D12" s="9">
        <f t="shared" si="0"/>
        <v>989.51600000000008</v>
      </c>
      <c r="E12" s="1">
        <v>12930</v>
      </c>
      <c r="F12" s="3">
        <v>0.1067</v>
      </c>
      <c r="G12" s="9">
        <f t="shared" si="1"/>
        <v>1379.6310000000001</v>
      </c>
      <c r="H12" s="1">
        <v>16530</v>
      </c>
      <c r="I12" s="3">
        <v>0.1082</v>
      </c>
      <c r="J12" s="9">
        <f t="shared" si="2"/>
        <v>1788.546</v>
      </c>
      <c r="K12" s="1">
        <v>11910</v>
      </c>
      <c r="L12" s="3">
        <v>9.9000000000000005E-2</v>
      </c>
      <c r="M12" s="9">
        <f t="shared" si="3"/>
        <v>1179.0900000000001</v>
      </c>
    </row>
    <row r="13" spans="1:13" x14ac:dyDescent="0.25">
      <c r="A13" s="7">
        <v>11</v>
      </c>
      <c r="B13" s="7">
        <v>10770</v>
      </c>
      <c r="C13" s="8">
        <v>0.1179</v>
      </c>
      <c r="D13" s="10">
        <f t="shared" si="0"/>
        <v>1269.7830000000001</v>
      </c>
      <c r="E13" s="7">
        <v>14170</v>
      </c>
      <c r="F13" s="8">
        <v>0.14960000000000001</v>
      </c>
      <c r="G13" s="10">
        <f t="shared" si="1"/>
        <v>2119.8320000000003</v>
      </c>
      <c r="H13" s="7">
        <v>13570</v>
      </c>
      <c r="I13" s="8">
        <v>0.13780000000000001</v>
      </c>
      <c r="J13" s="10">
        <f t="shared" si="2"/>
        <v>1869.9460000000001</v>
      </c>
      <c r="K13" s="7">
        <v>14870</v>
      </c>
      <c r="L13" s="8">
        <v>0.15870000000000001</v>
      </c>
      <c r="M13" s="10">
        <f t="shared" si="3"/>
        <v>2359.8690000000001</v>
      </c>
    </row>
    <row r="14" spans="1:13" x14ac:dyDescent="0.25">
      <c r="A14" s="7">
        <v>12</v>
      </c>
      <c r="B14" s="7">
        <v>11150</v>
      </c>
      <c r="C14" s="8">
        <v>0.1381</v>
      </c>
      <c r="D14" s="10">
        <f t="shared" si="0"/>
        <v>1539.8150000000001</v>
      </c>
      <c r="E14" s="7">
        <v>11390</v>
      </c>
      <c r="F14" s="8">
        <v>0.1439</v>
      </c>
      <c r="G14" s="10">
        <f t="shared" si="1"/>
        <v>1639.021</v>
      </c>
      <c r="H14" s="7">
        <v>13290</v>
      </c>
      <c r="I14" s="8">
        <v>0.12640000000000001</v>
      </c>
      <c r="J14" s="10">
        <f t="shared" si="2"/>
        <v>1679.8560000000002</v>
      </c>
      <c r="K14" s="7">
        <v>15030</v>
      </c>
      <c r="L14" s="8">
        <v>0.1583</v>
      </c>
      <c r="M14" s="10">
        <f t="shared" si="3"/>
        <v>2379.2489999999998</v>
      </c>
    </row>
    <row r="15" spans="1:13" x14ac:dyDescent="0.25">
      <c r="A15" s="7">
        <v>13</v>
      </c>
      <c r="B15" s="7">
        <v>6850</v>
      </c>
      <c r="C15" s="8">
        <v>0.124</v>
      </c>
      <c r="D15" s="10">
        <f t="shared" si="0"/>
        <v>849.4</v>
      </c>
      <c r="E15" s="7">
        <v>14230</v>
      </c>
      <c r="F15" s="8">
        <v>0.15529999999999999</v>
      </c>
      <c r="G15" s="10">
        <f t="shared" si="1"/>
        <v>2209.9189999999999</v>
      </c>
      <c r="H15" s="7">
        <v>14060</v>
      </c>
      <c r="I15" s="8">
        <v>0.1244</v>
      </c>
      <c r="J15" s="10">
        <f t="shared" si="2"/>
        <v>1749.0639999999999</v>
      </c>
      <c r="K15" s="7">
        <v>14750</v>
      </c>
      <c r="L15" s="8">
        <v>0.16400000000000001</v>
      </c>
      <c r="M15" s="10">
        <f t="shared" si="3"/>
        <v>2419</v>
      </c>
    </row>
    <row r="16" spans="1:13" x14ac:dyDescent="0.25">
      <c r="A16" s="7">
        <v>14</v>
      </c>
      <c r="B16" s="7">
        <v>9860</v>
      </c>
      <c r="C16" s="8">
        <v>0.1206</v>
      </c>
      <c r="D16" s="10">
        <f t="shared" si="0"/>
        <v>1189.116</v>
      </c>
      <c r="E16" s="7">
        <v>11150</v>
      </c>
      <c r="F16" s="8">
        <v>0.15060000000000001</v>
      </c>
      <c r="G16" s="10">
        <f t="shared" si="1"/>
        <v>1679.19</v>
      </c>
      <c r="H16" s="7">
        <v>12920</v>
      </c>
      <c r="I16" s="8">
        <v>0.123</v>
      </c>
      <c r="J16" s="10">
        <f t="shared" si="2"/>
        <v>1589.16</v>
      </c>
      <c r="K16" s="7">
        <v>14950</v>
      </c>
      <c r="L16" s="8">
        <v>0.1578</v>
      </c>
      <c r="M16" s="10">
        <f t="shared" si="3"/>
        <v>2359.11</v>
      </c>
    </row>
    <row r="17" spans="1:13" x14ac:dyDescent="0.25">
      <c r="A17" s="5">
        <v>15</v>
      </c>
      <c r="B17" s="5">
        <v>11530</v>
      </c>
      <c r="C17" s="6">
        <v>7.5399999999999995E-2</v>
      </c>
      <c r="D17" s="11">
        <f t="shared" si="0"/>
        <v>869.36199999999997</v>
      </c>
      <c r="E17" s="5">
        <v>10540</v>
      </c>
      <c r="F17" s="6">
        <v>9.01E-2</v>
      </c>
      <c r="G17" s="11">
        <f t="shared" si="1"/>
        <v>949.654</v>
      </c>
      <c r="H17" s="5">
        <v>12040</v>
      </c>
      <c r="I17" s="6">
        <v>8.9599999999999999E-2</v>
      </c>
      <c r="J17" s="11">
        <f t="shared" si="2"/>
        <v>1078.7839999999999</v>
      </c>
      <c r="K17" s="5">
        <v>13080</v>
      </c>
      <c r="L17" s="6">
        <v>7.4899999999999994E-2</v>
      </c>
      <c r="M17" s="11">
        <f t="shared" si="3"/>
        <v>979.69199999999989</v>
      </c>
    </row>
    <row r="18" spans="1:13" x14ac:dyDescent="0.25">
      <c r="A18" s="5">
        <v>16</v>
      </c>
      <c r="B18" s="5">
        <v>8360</v>
      </c>
      <c r="C18" s="6">
        <v>0.11600000000000001</v>
      </c>
      <c r="D18" s="11">
        <f t="shared" si="0"/>
        <v>969.7600000000001</v>
      </c>
      <c r="E18" s="5">
        <v>11270</v>
      </c>
      <c r="F18" s="6">
        <v>9.6699999999999994E-2</v>
      </c>
      <c r="G18" s="11">
        <f t="shared" si="1"/>
        <v>1089.809</v>
      </c>
      <c r="H18" s="5">
        <v>13900</v>
      </c>
      <c r="I18" s="6">
        <v>8.6999999999999994E-2</v>
      </c>
      <c r="J18" s="11">
        <f t="shared" si="2"/>
        <v>1209.3</v>
      </c>
      <c r="K18" s="5">
        <v>13780</v>
      </c>
      <c r="L18" s="6">
        <v>8.4900000000000003E-2</v>
      </c>
      <c r="M18" s="11">
        <f t="shared" si="3"/>
        <v>1169.922</v>
      </c>
    </row>
    <row r="19" spans="1:13" x14ac:dyDescent="0.25">
      <c r="C19" s="3"/>
      <c r="F19" s="3"/>
      <c r="I19" s="3"/>
      <c r="L19" s="3"/>
    </row>
    <row r="21" spans="1:13" x14ac:dyDescent="0.25">
      <c r="A21" s="1" t="s">
        <v>26</v>
      </c>
      <c r="B21" s="2" t="s">
        <v>21</v>
      </c>
      <c r="C21" s="2" t="s">
        <v>22</v>
      </c>
      <c r="D21" s="2" t="s">
        <v>23</v>
      </c>
      <c r="E21" s="2" t="s">
        <v>24</v>
      </c>
      <c r="G21" s="2" t="s">
        <v>27</v>
      </c>
      <c r="H21" s="2" t="s">
        <v>33</v>
      </c>
      <c r="I21" s="2" t="s">
        <v>34</v>
      </c>
    </row>
    <row r="22" spans="1:13" x14ac:dyDescent="0.25">
      <c r="A22" s="1" t="s">
        <v>29</v>
      </c>
      <c r="B22" s="1">
        <f>AVERAGE(B3:B12)</f>
        <v>9957</v>
      </c>
      <c r="C22" s="1">
        <f>AVERAGE(E3:E12)</f>
        <v>11078</v>
      </c>
      <c r="D22" s="1">
        <f>AVERAGE(H3:H12)</f>
        <v>12259</v>
      </c>
      <c r="E22" s="1">
        <f>AVERAGE(K3:K12)</f>
        <v>11996</v>
      </c>
      <c r="G22" s="2">
        <v>1</v>
      </c>
      <c r="H22" s="13">
        <v>4.5</v>
      </c>
      <c r="I22" s="14">
        <v>0</v>
      </c>
    </row>
    <row r="23" spans="1:13" x14ac:dyDescent="0.25">
      <c r="A23" s="1" t="s">
        <v>13</v>
      </c>
      <c r="B23" s="9">
        <f>AVERAGE(D3:D12)</f>
        <v>990.4126</v>
      </c>
      <c r="C23" s="9">
        <f>AVERAGE(G3:G12)</f>
        <v>1112.2377999999999</v>
      </c>
      <c r="D23" s="9">
        <f>AVERAGE(J3:J12)</f>
        <v>1223.3898000000002</v>
      </c>
      <c r="E23" s="9">
        <f>AVERAGE(M3:M12)</f>
        <v>1195.3819000000001</v>
      </c>
      <c r="G23" s="2">
        <v>2</v>
      </c>
      <c r="H23" s="13">
        <v>4</v>
      </c>
      <c r="I23" s="14">
        <v>0</v>
      </c>
    </row>
    <row r="24" spans="1:13" x14ac:dyDescent="0.25">
      <c r="A24" s="1" t="s">
        <v>8</v>
      </c>
      <c r="B24" s="9">
        <f>AVERAGE(D13:D16)</f>
        <v>1212.0284999999999</v>
      </c>
      <c r="C24" s="9">
        <f>AVERAGE(G13:G16)</f>
        <v>1911.9904999999999</v>
      </c>
      <c r="D24" s="9">
        <f>AVERAGE(J13:J16)</f>
        <v>1722.0065</v>
      </c>
      <c r="E24" s="9">
        <f>AVERAGE(M13:M16)</f>
        <v>2379.3070000000002</v>
      </c>
      <c r="G24" s="2">
        <v>3</v>
      </c>
      <c r="H24" s="13">
        <v>4.5</v>
      </c>
      <c r="I24" s="14">
        <v>300</v>
      </c>
    </row>
    <row r="25" spans="1:13" x14ac:dyDescent="0.25">
      <c r="A25" s="1" t="s">
        <v>7</v>
      </c>
      <c r="B25" s="9">
        <f>AVERAGE(D17:D18)</f>
        <v>919.56100000000004</v>
      </c>
      <c r="C25" s="9">
        <f>AVERAGE(G17:G18)</f>
        <v>1019.7315</v>
      </c>
      <c r="D25" s="9">
        <f>AVERAGE(J17:J18)</f>
        <v>1144.0419999999999</v>
      </c>
      <c r="E25" s="9">
        <f>AVERAGE(M17:M18)</f>
        <v>1074.807</v>
      </c>
      <c r="G25" s="2">
        <v>4</v>
      </c>
      <c r="H25" s="13">
        <v>4</v>
      </c>
      <c r="I25" s="14">
        <v>1000</v>
      </c>
    </row>
    <row r="26" spans="1:13" x14ac:dyDescent="0.25">
      <c r="A26" s="1" t="s">
        <v>2</v>
      </c>
      <c r="B26" s="9">
        <f>B24-B23</f>
        <v>221.6158999999999</v>
      </c>
      <c r="C26" s="9">
        <f>C24-C23</f>
        <v>799.7527</v>
      </c>
      <c r="D26" s="9">
        <f>D24-D23</f>
        <v>498.61669999999981</v>
      </c>
      <c r="E26" s="9">
        <f>E24-E23</f>
        <v>1183.9251000000002</v>
      </c>
    </row>
    <row r="27" spans="1:13" x14ac:dyDescent="0.25">
      <c r="A27" s="1" t="s">
        <v>9</v>
      </c>
      <c r="B27" s="9">
        <f>B23-B25</f>
        <v>70.851599999999962</v>
      </c>
      <c r="C27" s="9">
        <f>C23-C25</f>
        <v>92.506299999999896</v>
      </c>
      <c r="D27" s="9">
        <f>D23-D25</f>
        <v>79.347800000000234</v>
      </c>
      <c r="E27" s="9">
        <f>E23-E25</f>
        <v>120.57490000000007</v>
      </c>
    </row>
    <row r="28" spans="1:13" x14ac:dyDescent="0.25">
      <c r="A28" s="1" t="s">
        <v>3</v>
      </c>
      <c r="B28" s="1">
        <v>3</v>
      </c>
      <c r="C28" s="1">
        <v>3</v>
      </c>
      <c r="D28" s="1">
        <v>3</v>
      </c>
      <c r="E28" s="1">
        <v>3</v>
      </c>
    </row>
    <row r="29" spans="1:13" x14ac:dyDescent="0.25">
      <c r="A29" s="1" t="s">
        <v>10</v>
      </c>
      <c r="B29" s="1">
        <v>2.5</v>
      </c>
      <c r="C29" s="1">
        <v>2</v>
      </c>
      <c r="D29" s="1">
        <v>2.5</v>
      </c>
      <c r="E29" s="1">
        <v>2</v>
      </c>
      <c r="H29" s="2" t="s">
        <v>32</v>
      </c>
    </row>
    <row r="30" spans="1:13" x14ac:dyDescent="0.25">
      <c r="A30" s="1" t="s">
        <v>4</v>
      </c>
      <c r="B30" s="12">
        <f>(B24-B23)*4*B29</f>
        <v>2216.1589999999987</v>
      </c>
      <c r="C30" s="1">
        <f>(C24-C23)*4*C29</f>
        <v>6398.0216</v>
      </c>
      <c r="D30" s="12">
        <f>(D24-D23)*4*D29</f>
        <v>4986.1669999999976</v>
      </c>
      <c r="E30" s="1">
        <f>(E24-E23)*4*E29</f>
        <v>9471.4008000000013</v>
      </c>
      <c r="G30" s="2" t="s">
        <v>30</v>
      </c>
      <c r="H30" s="1">
        <v>10</v>
      </c>
    </row>
    <row r="31" spans="1:13" x14ac:dyDescent="0.25">
      <c r="A31" s="1" t="s">
        <v>5</v>
      </c>
      <c r="B31" s="1">
        <f>(B28-B29)*B23*4</f>
        <v>1980.8252</v>
      </c>
      <c r="C31" s="1">
        <f>(C28-C29)*C23*4</f>
        <v>4448.9511999999995</v>
      </c>
      <c r="D31" s="1">
        <f>(D28-D29)*D23*4</f>
        <v>2446.7796000000003</v>
      </c>
      <c r="E31" s="1">
        <f>(E28-E29)*E23*4</f>
        <v>4781.5276000000003</v>
      </c>
      <c r="G31" s="2" t="s">
        <v>31</v>
      </c>
      <c r="H31" s="1">
        <v>4</v>
      </c>
    </row>
    <row r="32" spans="1:13" x14ac:dyDescent="0.25">
      <c r="A32" s="1" t="s">
        <v>11</v>
      </c>
      <c r="B32" s="1">
        <f>B27*B28*2</f>
        <v>425.10959999999977</v>
      </c>
      <c r="C32" s="1">
        <f>C27*C28*2</f>
        <v>555.03779999999938</v>
      </c>
      <c r="D32" s="1">
        <f>D27*D28*2</f>
        <v>476.0868000000014</v>
      </c>
      <c r="E32" s="1">
        <f>E27*E28*2</f>
        <v>723.44940000000042</v>
      </c>
      <c r="G32" s="2" t="s">
        <v>28</v>
      </c>
      <c r="H32" s="1">
        <v>2</v>
      </c>
    </row>
    <row r="33" spans="1:5" x14ac:dyDescent="0.25">
      <c r="A33" s="1" t="s">
        <v>14</v>
      </c>
      <c r="B33" s="1">
        <v>0</v>
      </c>
      <c r="C33" s="1">
        <v>0</v>
      </c>
      <c r="D33" s="1">
        <v>300</v>
      </c>
      <c r="E33" s="1">
        <v>1000</v>
      </c>
    </row>
    <row r="34" spans="1:5" x14ac:dyDescent="0.25">
      <c r="A34" s="1" t="s">
        <v>6</v>
      </c>
      <c r="B34" s="1">
        <f>B30-B31-B32-B33</f>
        <v>-189.77580000000103</v>
      </c>
      <c r="C34" s="1">
        <f>C30-C31-C32-C33</f>
        <v>1394.0326000000011</v>
      </c>
      <c r="D34" s="1">
        <f>D30-D31-D32-D33</f>
        <v>1763.3005999999959</v>
      </c>
      <c r="E34" s="1">
        <f>E30-E31-E32-E33</f>
        <v>2966.4238000000005</v>
      </c>
    </row>
    <row r="35" spans="1:5" x14ac:dyDescent="0.25">
      <c r="A35" s="2"/>
    </row>
    <row r="36" spans="1:5" x14ac:dyDescent="0.25">
      <c r="A36" s="20" t="s">
        <v>16</v>
      </c>
      <c r="B36" s="20"/>
      <c r="C36" s="20"/>
      <c r="D36" s="20"/>
      <c r="E36" s="20"/>
    </row>
    <row r="37" spans="1:5" x14ac:dyDescent="0.25">
      <c r="A37" s="1" t="s">
        <v>15</v>
      </c>
      <c r="B37" s="1">
        <v>9764</v>
      </c>
      <c r="C37" s="1">
        <v>10999</v>
      </c>
      <c r="D37" s="1">
        <v>12973</v>
      </c>
      <c r="E37" s="1">
        <v>13037</v>
      </c>
    </row>
    <row r="38" spans="1:5" x14ac:dyDescent="0.25">
      <c r="A38" s="1" t="s">
        <v>17</v>
      </c>
      <c r="B38" s="1">
        <v>994</v>
      </c>
      <c r="C38" s="1">
        <v>1320</v>
      </c>
      <c r="D38" s="1">
        <v>1299</v>
      </c>
      <c r="E38" s="1">
        <v>1554</v>
      </c>
    </row>
    <row r="39" spans="1:5" x14ac:dyDescent="0.25">
      <c r="A39" s="1" t="s">
        <v>12</v>
      </c>
      <c r="B39" s="3">
        <f>(B37-B22)/B22</f>
        <v>-1.9383348398111882E-2</v>
      </c>
      <c r="C39" s="3">
        <f>(C37-C22)/C22</f>
        <v>-7.1312511283625202E-3</v>
      </c>
      <c r="D39" s="3">
        <f>(D37-D22)/D22</f>
        <v>5.8242923566359413E-2</v>
      </c>
      <c r="E39" s="3">
        <f>(E37-E22)/E22</f>
        <v>8.6778926308769586E-2</v>
      </c>
    </row>
    <row r="40" spans="1:5" x14ac:dyDescent="0.25">
      <c r="A40" s="1" t="s">
        <v>18</v>
      </c>
      <c r="B40" s="9">
        <f>B38-B23</f>
        <v>3.5874000000000024</v>
      </c>
      <c r="C40" s="9">
        <f>C38-C23</f>
        <v>207.76220000000012</v>
      </c>
      <c r="D40" s="9">
        <f>D38-D23</f>
        <v>75.61019999999985</v>
      </c>
      <c r="E40" s="9">
        <f>E38-E23</f>
        <v>358.61809999999991</v>
      </c>
    </row>
    <row r="41" spans="1:5" x14ac:dyDescent="0.25">
      <c r="A41" s="1" t="s">
        <v>19</v>
      </c>
      <c r="B41" s="1">
        <f>B40*B28</f>
        <v>10.762200000000007</v>
      </c>
      <c r="C41" s="1">
        <f>C40*C28</f>
        <v>623.28660000000036</v>
      </c>
      <c r="D41" s="1">
        <f>D40*D28</f>
        <v>226.83059999999955</v>
      </c>
      <c r="E41" s="1">
        <f>E40*E28</f>
        <v>1075.8542999999997</v>
      </c>
    </row>
    <row r="44" spans="1:5" x14ac:dyDescent="0.25">
      <c r="A44" s="2" t="s">
        <v>41</v>
      </c>
      <c r="B44" s="12">
        <f>(B26/B23)*100</f>
        <v>22.376118801396501</v>
      </c>
      <c r="C44" s="12">
        <f>(C26/C23)*100</f>
        <v>71.904830064218288</v>
      </c>
      <c r="D44" s="12">
        <f>(D26/D23)*100</f>
        <v>40.756977048525314</v>
      </c>
      <c r="E44" s="12">
        <f>(E26/E23)*100</f>
        <v>99.041578260470573</v>
      </c>
    </row>
    <row r="45" spans="1:5" x14ac:dyDescent="0.25">
      <c r="A45" s="2"/>
    </row>
    <row r="46" spans="1:5" x14ac:dyDescent="0.25">
      <c r="A46" s="2"/>
    </row>
    <row r="47" spans="1:5" x14ac:dyDescent="0.25">
      <c r="A47" s="2"/>
    </row>
    <row r="50" spans="1:1" x14ac:dyDescent="0.25">
      <c r="A50" s="2"/>
    </row>
  </sheetData>
  <mergeCells count="6">
    <mergeCell ref="K1:M1"/>
    <mergeCell ref="A36:E36"/>
    <mergeCell ref="A1:A2"/>
    <mergeCell ref="B1:D1"/>
    <mergeCell ref="E1:G1"/>
    <mergeCell ref="H1:J1"/>
  </mergeCells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tabSelected="1" workbookViewId="0">
      <selection activeCell="Y126" sqref="Y126"/>
    </sheetView>
  </sheetViews>
  <sheetFormatPr defaultRowHeight="15" x14ac:dyDescent="0.25"/>
  <cols>
    <col min="1" max="1" width="49.5703125" bestFit="1" customWidth="1"/>
    <col min="11" max="11" width="32.42578125" customWidth="1"/>
    <col min="19" max="19" width="24.28515625" customWidth="1"/>
    <col min="20" max="20" width="13.28515625" customWidth="1"/>
  </cols>
  <sheetData>
    <row r="1" spans="1:5" ht="18.75" x14ac:dyDescent="0.3">
      <c r="A1" s="17" t="s">
        <v>35</v>
      </c>
    </row>
    <row r="3" spans="1:5" x14ac:dyDescent="0.25">
      <c r="A3" t="s">
        <v>36</v>
      </c>
      <c r="B3" t="s">
        <v>21</v>
      </c>
      <c r="C3" t="s">
        <v>22</v>
      </c>
      <c r="D3" t="s">
        <v>23</v>
      </c>
      <c r="E3" t="s">
        <v>24</v>
      </c>
    </row>
    <row r="4" spans="1:5" x14ac:dyDescent="0.25">
      <c r="A4" s="1">
        <v>1</v>
      </c>
      <c r="B4" s="15">
        <v>969.18399999999997</v>
      </c>
      <c r="C4" s="9">
        <v>969.13600000000008</v>
      </c>
      <c r="D4" s="9">
        <v>929.29600000000005</v>
      </c>
      <c r="E4" s="9">
        <v>1098.846</v>
      </c>
    </row>
    <row r="5" spans="1:5" x14ac:dyDescent="0.25">
      <c r="A5" s="1">
        <v>2</v>
      </c>
      <c r="B5" s="15">
        <v>979.67200000000003</v>
      </c>
      <c r="C5" s="9">
        <v>1269.165</v>
      </c>
      <c r="D5" s="9">
        <v>779.779</v>
      </c>
      <c r="E5" s="9">
        <v>1249.5719999999999</v>
      </c>
    </row>
    <row r="6" spans="1:5" x14ac:dyDescent="0.25">
      <c r="A6" s="1">
        <v>3</v>
      </c>
      <c r="B6" s="15">
        <v>1349.27</v>
      </c>
      <c r="C6" s="9">
        <v>1139.28</v>
      </c>
      <c r="D6" s="9">
        <v>1039.8709999999999</v>
      </c>
      <c r="E6" s="9">
        <v>1229.2839999999999</v>
      </c>
    </row>
    <row r="7" spans="1:5" x14ac:dyDescent="0.25">
      <c r="A7" s="1">
        <v>4</v>
      </c>
      <c r="B7" s="15">
        <v>789.52499999999998</v>
      </c>
      <c r="C7" s="9">
        <v>1578.63</v>
      </c>
      <c r="D7" s="9">
        <v>1559.712</v>
      </c>
      <c r="E7" s="9">
        <v>1329.412</v>
      </c>
    </row>
    <row r="8" spans="1:5" x14ac:dyDescent="0.25">
      <c r="A8" s="1">
        <v>5</v>
      </c>
      <c r="B8" s="15">
        <v>819.26400000000001</v>
      </c>
      <c r="C8" s="9">
        <v>1039.248</v>
      </c>
      <c r="D8" s="9">
        <v>1099.3140000000001</v>
      </c>
      <c r="E8" s="9">
        <v>1239.52</v>
      </c>
    </row>
    <row r="9" spans="1:5" x14ac:dyDescent="0.25">
      <c r="A9" s="1">
        <v>6</v>
      </c>
      <c r="B9" s="15">
        <v>1069.43</v>
      </c>
      <c r="C9" s="9">
        <v>729.6</v>
      </c>
      <c r="D9" s="9">
        <v>1198.76</v>
      </c>
      <c r="E9" s="9">
        <v>1219.2080000000001</v>
      </c>
    </row>
    <row r="10" spans="1:5" x14ac:dyDescent="0.25">
      <c r="A10" s="1">
        <v>7</v>
      </c>
      <c r="B10" s="15">
        <v>1019.1130000000001</v>
      </c>
      <c r="C10" s="9">
        <v>1099.08</v>
      </c>
      <c r="D10" s="9">
        <v>1319.692</v>
      </c>
      <c r="E10" s="9">
        <v>1079.6369999999999</v>
      </c>
    </row>
    <row r="11" spans="1:5" x14ac:dyDescent="0.25">
      <c r="A11" s="1">
        <v>8</v>
      </c>
      <c r="B11" s="15">
        <v>1109.152</v>
      </c>
      <c r="C11" s="9">
        <v>969.3</v>
      </c>
      <c r="D11" s="9">
        <v>1199.47</v>
      </c>
      <c r="E11" s="9">
        <v>1069.25</v>
      </c>
    </row>
    <row r="12" spans="1:5" x14ac:dyDescent="0.25">
      <c r="A12" s="1">
        <v>9</v>
      </c>
      <c r="B12" s="15">
        <v>810</v>
      </c>
      <c r="C12" s="9">
        <v>949.30799999999999</v>
      </c>
      <c r="D12" s="9">
        <v>1319.4580000000001</v>
      </c>
      <c r="E12" s="9">
        <v>1260</v>
      </c>
    </row>
    <row r="13" spans="1:5" x14ac:dyDescent="0.25">
      <c r="A13" s="1">
        <v>10</v>
      </c>
      <c r="B13" s="15">
        <v>989.51600000000008</v>
      </c>
      <c r="C13" s="9">
        <v>1379.6310000000001</v>
      </c>
      <c r="D13" s="9">
        <v>1788.546</v>
      </c>
      <c r="E13" s="9">
        <v>1179.0900000000001</v>
      </c>
    </row>
    <row r="15" spans="1:5" x14ac:dyDescent="0.25">
      <c r="C15" t="s">
        <v>37</v>
      </c>
      <c r="D15" s="15">
        <f>MAX(B4:E13)</f>
        <v>1788.546</v>
      </c>
    </row>
    <row r="16" spans="1:5" x14ac:dyDescent="0.25">
      <c r="C16" t="s">
        <v>38</v>
      </c>
      <c r="D16" s="15">
        <f>MIN(B4:E13)</f>
        <v>729.6</v>
      </c>
    </row>
    <row r="31" spans="1:1" ht="18.75" x14ac:dyDescent="0.3">
      <c r="A31" s="17" t="s">
        <v>39</v>
      </c>
    </row>
    <row r="33" spans="1:5" x14ac:dyDescent="0.25">
      <c r="A33" t="s">
        <v>36</v>
      </c>
      <c r="B33" t="s">
        <v>21</v>
      </c>
      <c r="C33" t="s">
        <v>22</v>
      </c>
      <c r="D33" t="s">
        <v>23</v>
      </c>
      <c r="E33" t="s">
        <v>24</v>
      </c>
    </row>
    <row r="34" spans="1:5" x14ac:dyDescent="0.25">
      <c r="A34" s="7">
        <v>11</v>
      </c>
      <c r="B34" s="10">
        <v>1269.7830000000001</v>
      </c>
      <c r="C34" s="10">
        <v>2119.8320000000003</v>
      </c>
      <c r="D34" s="10">
        <v>1869.9460000000001</v>
      </c>
      <c r="E34" s="10">
        <v>2359.8690000000001</v>
      </c>
    </row>
    <row r="35" spans="1:5" x14ac:dyDescent="0.25">
      <c r="A35" s="7">
        <v>12</v>
      </c>
      <c r="B35" s="10">
        <v>1539.8150000000001</v>
      </c>
      <c r="C35" s="10">
        <v>1639.021</v>
      </c>
      <c r="D35" s="10">
        <v>1679.8560000000002</v>
      </c>
      <c r="E35" s="10">
        <v>2379.2489999999998</v>
      </c>
    </row>
    <row r="36" spans="1:5" x14ac:dyDescent="0.25">
      <c r="A36" s="7">
        <v>13</v>
      </c>
      <c r="B36" s="10">
        <v>849.4</v>
      </c>
      <c r="C36" s="10">
        <v>2209.9189999999999</v>
      </c>
      <c r="D36" s="10">
        <v>1749.0639999999999</v>
      </c>
      <c r="E36" s="10">
        <v>2419</v>
      </c>
    </row>
    <row r="37" spans="1:5" x14ac:dyDescent="0.25">
      <c r="A37" s="7">
        <v>14</v>
      </c>
      <c r="B37" s="10">
        <v>1189.116</v>
      </c>
      <c r="C37" s="10">
        <v>1679.19</v>
      </c>
      <c r="D37" s="10">
        <v>1589.16</v>
      </c>
      <c r="E37" s="10">
        <v>2359.11</v>
      </c>
    </row>
    <row r="39" spans="1:5" x14ac:dyDescent="0.25">
      <c r="B39" t="s">
        <v>37</v>
      </c>
      <c r="C39" s="15">
        <f>MAX(B34:E37)</f>
        <v>2419</v>
      </c>
    </row>
    <row r="40" spans="1:5" x14ac:dyDescent="0.25">
      <c r="B40" t="s">
        <v>38</v>
      </c>
      <c r="C40" s="15">
        <f>MIN(B34:E37)</f>
        <v>849.4</v>
      </c>
    </row>
    <row r="50" spans="1:5" ht="18.75" x14ac:dyDescent="0.3">
      <c r="A50" s="17" t="s">
        <v>40</v>
      </c>
    </row>
    <row r="52" spans="1:5" x14ac:dyDescent="0.25">
      <c r="A52" t="s">
        <v>36</v>
      </c>
      <c r="B52" t="s">
        <v>21</v>
      </c>
      <c r="C52" t="s">
        <v>22</v>
      </c>
      <c r="D52" t="s">
        <v>23</v>
      </c>
      <c r="E52" t="s">
        <v>24</v>
      </c>
    </row>
    <row r="53" spans="1:5" x14ac:dyDescent="0.25">
      <c r="A53">
        <v>15</v>
      </c>
      <c r="B53" s="11">
        <v>869.36199999999997</v>
      </c>
      <c r="C53" s="11">
        <v>949.654</v>
      </c>
      <c r="D53" s="11">
        <v>1078.7839999999999</v>
      </c>
      <c r="E53" s="11">
        <v>979.69199999999989</v>
      </c>
    </row>
    <row r="54" spans="1:5" x14ac:dyDescent="0.25">
      <c r="A54">
        <v>16</v>
      </c>
      <c r="B54" s="11">
        <v>969.7600000000001</v>
      </c>
      <c r="C54" s="11">
        <v>1089.809</v>
      </c>
      <c r="D54" s="11">
        <v>1209.3</v>
      </c>
      <c r="E54" s="11">
        <v>1169.922</v>
      </c>
    </row>
    <row r="56" spans="1:5" x14ac:dyDescent="0.25">
      <c r="B56" t="s">
        <v>37</v>
      </c>
      <c r="C56" s="15">
        <f>MAX(B53:E54)</f>
        <v>1209.3</v>
      </c>
    </row>
    <row r="57" spans="1:5" x14ac:dyDescent="0.25">
      <c r="B57" t="s">
        <v>38</v>
      </c>
      <c r="C57" s="15">
        <f>MIN(B53:E54)</f>
        <v>869.36199999999997</v>
      </c>
    </row>
    <row r="69" spans="1:1" x14ac:dyDescent="0.25">
      <c r="A69" s="18" t="s">
        <v>48</v>
      </c>
    </row>
    <row r="90" spans="1:5" ht="18.75" x14ac:dyDescent="0.3">
      <c r="A90" s="17" t="s">
        <v>46</v>
      </c>
    </row>
    <row r="92" spans="1:5" x14ac:dyDescent="0.25">
      <c r="B92" t="s">
        <v>21</v>
      </c>
      <c r="C92" t="s">
        <v>22</v>
      </c>
      <c r="D92" t="s">
        <v>23</v>
      </c>
      <c r="E92" t="s">
        <v>24</v>
      </c>
    </row>
    <row r="93" spans="1:5" x14ac:dyDescent="0.25">
      <c r="A93" s="1" t="s">
        <v>45</v>
      </c>
      <c r="B93" s="9">
        <v>990.4126</v>
      </c>
      <c r="C93" s="9">
        <v>1112.2377999999999</v>
      </c>
      <c r="D93" s="9">
        <v>1223.3898000000002</v>
      </c>
      <c r="E93" s="9">
        <v>1195.3819000000001</v>
      </c>
    </row>
    <row r="94" spans="1:5" x14ac:dyDescent="0.25">
      <c r="A94" s="1" t="s">
        <v>43</v>
      </c>
      <c r="B94" s="9">
        <v>1212.0284999999999</v>
      </c>
      <c r="C94" s="9">
        <v>1911.9904999999999</v>
      </c>
      <c r="D94" s="9">
        <v>1722.0065</v>
      </c>
      <c r="E94" s="9">
        <v>2379.3070000000002</v>
      </c>
    </row>
    <row r="95" spans="1:5" x14ac:dyDescent="0.25">
      <c r="A95" s="1" t="s">
        <v>44</v>
      </c>
      <c r="B95" s="9">
        <v>919.56100000000004</v>
      </c>
      <c r="C95" s="9">
        <v>1019.7315</v>
      </c>
      <c r="D95" s="9">
        <v>1144.0419999999999</v>
      </c>
      <c r="E95" s="9">
        <v>1074.807</v>
      </c>
    </row>
    <row r="96" spans="1:5" x14ac:dyDescent="0.25">
      <c r="A96" s="1" t="s">
        <v>42</v>
      </c>
      <c r="B96" s="1">
        <v>994</v>
      </c>
      <c r="C96" s="1">
        <v>1320</v>
      </c>
      <c r="D96" s="1">
        <v>1299</v>
      </c>
      <c r="E96" s="1">
        <v>1554</v>
      </c>
    </row>
    <row r="112" spans="1:1" ht="18.75" x14ac:dyDescent="0.3">
      <c r="A112" s="17" t="s">
        <v>47</v>
      </c>
    </row>
    <row r="114" spans="1:5" x14ac:dyDescent="0.25">
      <c r="B114" t="s">
        <v>21</v>
      </c>
      <c r="C114" t="s">
        <v>22</v>
      </c>
      <c r="D114" t="s">
        <v>23</v>
      </c>
      <c r="E114" t="s">
        <v>24</v>
      </c>
    </row>
    <row r="115" spans="1:5" x14ac:dyDescent="0.25">
      <c r="A115" s="1" t="s">
        <v>45</v>
      </c>
      <c r="B115" s="1">
        <v>9957</v>
      </c>
      <c r="C115" s="1">
        <v>11078</v>
      </c>
      <c r="D115" s="1">
        <v>12259</v>
      </c>
      <c r="E115" s="1">
        <v>11996</v>
      </c>
    </row>
    <row r="116" spans="1:5" x14ac:dyDescent="0.25">
      <c r="A116" s="1" t="s">
        <v>43</v>
      </c>
      <c r="B116" s="15">
        <v>9657.5</v>
      </c>
      <c r="C116" s="15">
        <v>12735</v>
      </c>
      <c r="D116" s="15">
        <v>13460</v>
      </c>
      <c r="E116" s="15">
        <v>14900</v>
      </c>
    </row>
    <row r="117" spans="1:5" x14ac:dyDescent="0.25">
      <c r="A117" s="1" t="s">
        <v>44</v>
      </c>
      <c r="B117">
        <v>9945</v>
      </c>
      <c r="C117">
        <v>10905</v>
      </c>
      <c r="D117">
        <v>12970</v>
      </c>
      <c r="E117">
        <v>13430</v>
      </c>
    </row>
    <row r="118" spans="1:5" x14ac:dyDescent="0.25">
      <c r="A118" s="1" t="s">
        <v>42</v>
      </c>
      <c r="B118" s="1">
        <v>9764</v>
      </c>
      <c r="C118" s="1">
        <v>10999</v>
      </c>
      <c r="D118" s="1">
        <v>12973</v>
      </c>
      <c r="E118" s="1">
        <v>13037</v>
      </c>
    </row>
    <row r="120" spans="1:5" x14ac:dyDescent="0.25">
      <c r="C120" t="s">
        <v>37</v>
      </c>
      <c r="D120" s="15">
        <v>14900</v>
      </c>
    </row>
    <row r="121" spans="1:5" x14ac:dyDescent="0.25">
      <c r="C121" t="s">
        <v>38</v>
      </c>
      <c r="D121" s="15">
        <v>9657.5</v>
      </c>
    </row>
    <row r="132" spans="1:23" ht="18.75" x14ac:dyDescent="0.3">
      <c r="A132" s="17" t="s">
        <v>49</v>
      </c>
    </row>
    <row r="134" spans="1:23" x14ac:dyDescent="0.25">
      <c r="B134" t="s">
        <v>21</v>
      </c>
      <c r="C134" t="s">
        <v>22</v>
      </c>
      <c r="D134" t="s">
        <v>23</v>
      </c>
      <c r="E134" t="s">
        <v>24</v>
      </c>
      <c r="L134" t="s">
        <v>21</v>
      </c>
      <c r="M134" t="s">
        <v>22</v>
      </c>
      <c r="N134" t="s">
        <v>23</v>
      </c>
      <c r="O134" t="s">
        <v>24</v>
      </c>
      <c r="T134" t="s">
        <v>21</v>
      </c>
      <c r="U134" t="s">
        <v>22</v>
      </c>
      <c r="V134" t="s">
        <v>23</v>
      </c>
      <c r="W134" t="s">
        <v>24</v>
      </c>
    </row>
    <row r="135" spans="1:23" x14ac:dyDescent="0.25">
      <c r="A135" s="1" t="s">
        <v>45</v>
      </c>
      <c r="B135" s="1">
        <v>9957</v>
      </c>
      <c r="C135" s="1">
        <v>11078</v>
      </c>
      <c r="D135" s="1">
        <v>12259</v>
      </c>
      <c r="E135" s="1">
        <v>11996</v>
      </c>
      <c r="K135" s="1" t="s">
        <v>45</v>
      </c>
      <c r="L135" s="9">
        <v>990.4126</v>
      </c>
      <c r="M135" s="9">
        <v>1112.2377999999999</v>
      </c>
      <c r="N135" s="9">
        <v>1223.3898000000002</v>
      </c>
      <c r="O135" s="9">
        <v>1195.3819000000001</v>
      </c>
      <c r="R135" s="1" t="s">
        <v>45</v>
      </c>
      <c r="T135" s="16">
        <f>L$135/B$135</f>
        <v>9.9468976599377326E-2</v>
      </c>
      <c r="U135" s="16">
        <f t="shared" ref="U135:W135" si="0">M$135/C$135</f>
        <v>0.10040059577541072</v>
      </c>
      <c r="V135" s="16">
        <f t="shared" si="0"/>
        <v>9.9795236153030445E-2</v>
      </c>
      <c r="W135" s="16">
        <f t="shared" si="0"/>
        <v>9.9648374458152722E-2</v>
      </c>
    </row>
    <row r="136" spans="1:23" x14ac:dyDescent="0.25">
      <c r="A136" s="1" t="s">
        <v>43</v>
      </c>
      <c r="B136" s="15">
        <v>9657.5</v>
      </c>
      <c r="C136" s="15">
        <v>12735</v>
      </c>
      <c r="D136" s="15">
        <v>13460</v>
      </c>
      <c r="E136" s="15">
        <v>14900</v>
      </c>
      <c r="K136" s="1" t="s">
        <v>43</v>
      </c>
      <c r="L136" s="9">
        <v>1212.0284999999999</v>
      </c>
      <c r="M136" s="9">
        <v>1911.9904999999999</v>
      </c>
      <c r="N136" s="9">
        <v>1722.0065</v>
      </c>
      <c r="O136" s="9">
        <v>2379.3070000000002</v>
      </c>
      <c r="R136" s="1" t="s">
        <v>43</v>
      </c>
      <c r="T136" s="16">
        <f>L$136/B$136</f>
        <v>0.12550126844421433</v>
      </c>
      <c r="U136" s="16">
        <f t="shared" ref="U136:W136" si="1">M$136/C$136</f>
        <v>0.15013667059285432</v>
      </c>
      <c r="V136" s="16">
        <f t="shared" si="1"/>
        <v>0.12793510401188707</v>
      </c>
      <c r="W136" s="16">
        <f t="shared" si="1"/>
        <v>0.159685033557047</v>
      </c>
    </row>
    <row r="137" spans="1:23" x14ac:dyDescent="0.25">
      <c r="A137" s="1" t="s">
        <v>44</v>
      </c>
      <c r="B137">
        <v>9945</v>
      </c>
      <c r="C137">
        <v>10905</v>
      </c>
      <c r="D137">
        <v>12970</v>
      </c>
      <c r="E137">
        <v>13430</v>
      </c>
      <c r="K137" s="1" t="s">
        <v>44</v>
      </c>
      <c r="L137" s="9">
        <v>919.56100000000004</v>
      </c>
      <c r="M137" s="9">
        <v>1019.7315</v>
      </c>
      <c r="N137" s="9">
        <v>1144.0419999999999</v>
      </c>
      <c r="O137" s="9">
        <v>1074.807</v>
      </c>
      <c r="R137" s="1" t="s">
        <v>44</v>
      </c>
      <c r="T137" s="16">
        <f>L$137/B$137</f>
        <v>9.2464655605832086E-2</v>
      </c>
      <c r="U137" s="16">
        <f t="shared" ref="U137:W137" si="2">M$137/C$137</f>
        <v>9.3510453920220074E-2</v>
      </c>
      <c r="V137" s="16">
        <f t="shared" si="2"/>
        <v>8.8206784888203535E-2</v>
      </c>
      <c r="W137" s="16">
        <f t="shared" si="2"/>
        <v>8.0030305286671627E-2</v>
      </c>
    </row>
    <row r="138" spans="1:23" x14ac:dyDescent="0.25">
      <c r="A138" s="1" t="s">
        <v>42</v>
      </c>
      <c r="B138" s="1">
        <v>9764</v>
      </c>
      <c r="C138" s="1">
        <v>10999</v>
      </c>
      <c r="D138" s="1">
        <v>12973</v>
      </c>
      <c r="E138" s="1">
        <v>13037</v>
      </c>
      <c r="K138" s="1" t="s">
        <v>42</v>
      </c>
      <c r="L138" s="1">
        <v>994</v>
      </c>
      <c r="M138" s="1">
        <v>1320</v>
      </c>
      <c r="N138" s="1">
        <v>1299</v>
      </c>
      <c r="O138" s="1">
        <v>1554</v>
      </c>
      <c r="R138" s="1" t="s">
        <v>42</v>
      </c>
      <c r="T138" s="16">
        <f>L$138/B$138</f>
        <v>0.10180253994264646</v>
      </c>
      <c r="U138" s="16">
        <f t="shared" ref="U138:W138" si="3">M$138/C$138</f>
        <v>0.12001091008273479</v>
      </c>
      <c r="V138" s="16">
        <f t="shared" si="3"/>
        <v>0.10013104139366376</v>
      </c>
      <c r="W138" s="16">
        <f t="shared" si="3"/>
        <v>0.11919920227046099</v>
      </c>
    </row>
    <row r="140" spans="1:23" x14ac:dyDescent="0.25">
      <c r="C140" t="s">
        <v>37</v>
      </c>
      <c r="D140">
        <v>14900</v>
      </c>
      <c r="K140" s="1" t="s">
        <v>37</v>
      </c>
      <c r="L140" s="15">
        <f>MAX(L135:O138)</f>
        <v>2379.3070000000002</v>
      </c>
    </row>
    <row r="141" spans="1:23" x14ac:dyDescent="0.25">
      <c r="C141" t="s">
        <v>38</v>
      </c>
      <c r="D141" s="15">
        <v>9657.5</v>
      </c>
      <c r="K141" s="1" t="s">
        <v>38</v>
      </c>
      <c r="L141" s="15">
        <f>MIN(L135:O138)</f>
        <v>919.56100000000004</v>
      </c>
    </row>
    <row r="143" spans="1:23" x14ac:dyDescent="0.25">
      <c r="A143" t="s">
        <v>50</v>
      </c>
      <c r="K143" s="1" t="s">
        <v>51</v>
      </c>
      <c r="S143" t="s">
        <v>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</vt:lpstr>
      <vt:lpstr>Charts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Gupta</dc:creator>
  <cp:lastModifiedBy>SHANTANU GUPTA</cp:lastModifiedBy>
  <cp:lastPrinted>2019-08-14T04:18:02Z</cp:lastPrinted>
  <dcterms:created xsi:type="dcterms:W3CDTF">2013-09-06T04:02:52Z</dcterms:created>
  <dcterms:modified xsi:type="dcterms:W3CDTF">2019-08-19T13:44:16Z</dcterms:modified>
</cp:coreProperties>
</file>