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1570" windowHeight="8055"/>
  </bookViews>
  <sheets>
    <sheet name="Data" sheetId="1" r:id="rId1"/>
    <sheet name="Charts" sheetId="26" r:id="rId2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Data!$J$22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59" i="1" l="1"/>
  <c r="AF58" i="1"/>
  <c r="M91" i="26"/>
  <c r="M92" i="26"/>
  <c r="AE25" i="1" l="1"/>
  <c r="AE26" i="1"/>
  <c r="AE27" i="1"/>
  <c r="AE28" i="1"/>
  <c r="AE29" i="1"/>
  <c r="AE30" i="1"/>
  <c r="AE31" i="1"/>
  <c r="AE24" i="1"/>
  <c r="G91" i="1" l="1"/>
  <c r="G92" i="1"/>
  <c r="G93" i="1"/>
  <c r="G94" i="1"/>
  <c r="I94" i="1" s="1"/>
  <c r="G95" i="1"/>
  <c r="G96" i="1"/>
  <c r="I96" i="1" s="1"/>
  <c r="G97" i="1"/>
  <c r="G98" i="1"/>
  <c r="G90" i="1"/>
  <c r="F91" i="1"/>
  <c r="I91" i="1" s="1"/>
  <c r="F92" i="1"/>
  <c r="F93" i="1"/>
  <c r="F94" i="1"/>
  <c r="F95" i="1"/>
  <c r="F96" i="1"/>
  <c r="F97" i="1"/>
  <c r="I97" i="1" s="1"/>
  <c r="F98" i="1"/>
  <c r="F90" i="1"/>
  <c r="I90" i="1" s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C67" i="1"/>
  <c r="K66" i="1"/>
  <c r="K65" i="1"/>
  <c r="K63" i="1"/>
  <c r="K62" i="1"/>
  <c r="S58" i="1"/>
  <c r="L42" i="1"/>
  <c r="T44" i="1"/>
  <c r="L34" i="1"/>
  <c r="L68" i="1" s="1"/>
  <c r="M34" i="1"/>
  <c r="N34" i="1"/>
  <c r="N41" i="1" s="1"/>
  <c r="O34" i="1"/>
  <c r="O68" i="1" s="1"/>
  <c r="P34" i="1"/>
  <c r="P41" i="1" s="1"/>
  <c r="Q34" i="1"/>
  <c r="Q41" i="1" s="1"/>
  <c r="R34" i="1"/>
  <c r="R41" i="1" s="1"/>
  <c r="S34" i="1"/>
  <c r="S68" i="1" s="1"/>
  <c r="T34" i="1"/>
  <c r="T41" i="1" s="1"/>
  <c r="U34" i="1"/>
  <c r="U68" i="1" s="1"/>
  <c r="V34" i="1"/>
  <c r="V41" i="1" s="1"/>
  <c r="W34" i="1"/>
  <c r="W41" i="1" s="1"/>
  <c r="X34" i="1"/>
  <c r="X68" i="1" s="1"/>
  <c r="Y34" i="1"/>
  <c r="Z34" i="1"/>
  <c r="Z41" i="1" s="1"/>
  <c r="AA34" i="1"/>
  <c r="AB34" i="1"/>
  <c r="AB41" i="1" s="1"/>
  <c r="AC34" i="1"/>
  <c r="AC41" i="1" s="1"/>
  <c r="AD34" i="1"/>
  <c r="AD68" i="1" s="1"/>
  <c r="L35" i="1"/>
  <c r="L58" i="1" s="1"/>
  <c r="M35" i="1"/>
  <c r="M42" i="1" s="1"/>
  <c r="N35" i="1"/>
  <c r="N42" i="1" s="1"/>
  <c r="O35" i="1"/>
  <c r="O42" i="1" s="1"/>
  <c r="P35" i="1"/>
  <c r="P42" i="1" s="1"/>
  <c r="Q35" i="1"/>
  <c r="Q58" i="1" s="1"/>
  <c r="R35" i="1"/>
  <c r="R58" i="1" s="1"/>
  <c r="S35" i="1"/>
  <c r="S42" i="1" s="1"/>
  <c r="T35" i="1"/>
  <c r="T42" i="1" s="1"/>
  <c r="U35" i="1"/>
  <c r="U42" i="1" s="1"/>
  <c r="V35" i="1"/>
  <c r="V42" i="1" s="1"/>
  <c r="W35" i="1"/>
  <c r="W42" i="1" s="1"/>
  <c r="X35" i="1"/>
  <c r="X42" i="1" s="1"/>
  <c r="Y35" i="1"/>
  <c r="Y42" i="1" s="1"/>
  <c r="Z35" i="1"/>
  <c r="Z42" i="1" s="1"/>
  <c r="AA35" i="1"/>
  <c r="AA42" i="1" s="1"/>
  <c r="AB35" i="1"/>
  <c r="AB42" i="1" s="1"/>
  <c r="AC35" i="1"/>
  <c r="AC58" i="1" s="1"/>
  <c r="AD35" i="1"/>
  <c r="AD58" i="1" s="1"/>
  <c r="L36" i="1"/>
  <c r="L43" i="1" s="1"/>
  <c r="M36" i="1"/>
  <c r="M43" i="1" s="1"/>
  <c r="N36" i="1"/>
  <c r="N43" i="1" s="1"/>
  <c r="O36" i="1"/>
  <c r="O43" i="1" s="1"/>
  <c r="P36" i="1"/>
  <c r="P43" i="1" s="1"/>
  <c r="Q36" i="1"/>
  <c r="Q43" i="1" s="1"/>
  <c r="R36" i="1"/>
  <c r="R43" i="1" s="1"/>
  <c r="S36" i="1"/>
  <c r="S43" i="1" s="1"/>
  <c r="T36" i="1"/>
  <c r="T43" i="1" s="1"/>
  <c r="U36" i="1"/>
  <c r="U43" i="1" s="1"/>
  <c r="V36" i="1"/>
  <c r="V43" i="1" s="1"/>
  <c r="W36" i="1"/>
  <c r="W43" i="1" s="1"/>
  <c r="X36" i="1"/>
  <c r="X43" i="1" s="1"/>
  <c r="Y36" i="1"/>
  <c r="Y43" i="1" s="1"/>
  <c r="Z36" i="1"/>
  <c r="Z43" i="1" s="1"/>
  <c r="AA36" i="1"/>
  <c r="AA43" i="1" s="1"/>
  <c r="AB36" i="1"/>
  <c r="AB43" i="1" s="1"/>
  <c r="AC36" i="1"/>
  <c r="AC43" i="1" s="1"/>
  <c r="AD36" i="1"/>
  <c r="AD43" i="1" s="1"/>
  <c r="L37" i="1"/>
  <c r="L44" i="1" s="1"/>
  <c r="M37" i="1"/>
  <c r="M44" i="1" s="1"/>
  <c r="N37" i="1"/>
  <c r="N44" i="1" s="1"/>
  <c r="O37" i="1"/>
  <c r="O44" i="1" s="1"/>
  <c r="P37" i="1"/>
  <c r="P44" i="1" s="1"/>
  <c r="Q37" i="1"/>
  <c r="Q44" i="1" s="1"/>
  <c r="R37" i="1"/>
  <c r="R44" i="1" s="1"/>
  <c r="S37" i="1"/>
  <c r="S44" i="1" s="1"/>
  <c r="T37" i="1"/>
  <c r="U37" i="1"/>
  <c r="U44" i="1" s="1"/>
  <c r="V37" i="1"/>
  <c r="V44" i="1" s="1"/>
  <c r="W37" i="1"/>
  <c r="W44" i="1" s="1"/>
  <c r="X37" i="1"/>
  <c r="X44" i="1" s="1"/>
  <c r="Y37" i="1"/>
  <c r="Y44" i="1" s="1"/>
  <c r="Z37" i="1"/>
  <c r="Z44" i="1" s="1"/>
  <c r="AA37" i="1"/>
  <c r="AA44" i="1" s="1"/>
  <c r="AB37" i="1"/>
  <c r="AB44" i="1" s="1"/>
  <c r="AC37" i="1"/>
  <c r="AC44" i="1" s="1"/>
  <c r="AD37" i="1"/>
  <c r="AD44" i="1" s="1"/>
  <c r="L38" i="1"/>
  <c r="L45" i="1" s="1"/>
  <c r="M38" i="1"/>
  <c r="M67" i="1" s="1"/>
  <c r="N38" i="1"/>
  <c r="N67" i="1" s="1"/>
  <c r="O38" i="1"/>
  <c r="O67" i="1" s="1"/>
  <c r="P38" i="1"/>
  <c r="P45" i="1" s="1"/>
  <c r="Q38" i="1"/>
  <c r="Q45" i="1" s="1"/>
  <c r="R38" i="1"/>
  <c r="R45" i="1" s="1"/>
  <c r="S38" i="1"/>
  <c r="S67" i="1" s="1"/>
  <c r="T38" i="1"/>
  <c r="T67" i="1" s="1"/>
  <c r="U38" i="1"/>
  <c r="U67" i="1" s="1"/>
  <c r="V38" i="1"/>
  <c r="V45" i="1" s="1"/>
  <c r="W38" i="1"/>
  <c r="W45" i="1" s="1"/>
  <c r="X38" i="1"/>
  <c r="X45" i="1" s="1"/>
  <c r="Y38" i="1"/>
  <c r="Y67" i="1" s="1"/>
  <c r="Z38" i="1"/>
  <c r="Z67" i="1" s="1"/>
  <c r="AA38" i="1"/>
  <c r="AA67" i="1" s="1"/>
  <c r="AB38" i="1"/>
  <c r="AB45" i="1" s="1"/>
  <c r="AC38" i="1"/>
  <c r="AC45" i="1" s="1"/>
  <c r="AD38" i="1"/>
  <c r="AD45" i="1" s="1"/>
  <c r="K38" i="1"/>
  <c r="K37" i="1"/>
  <c r="K36" i="1"/>
  <c r="K35" i="1"/>
  <c r="K34" i="1"/>
  <c r="K70" i="1" s="1"/>
  <c r="Z45" i="1" l="1"/>
  <c r="Z59" i="1"/>
  <c r="N58" i="1"/>
  <c r="W70" i="1"/>
  <c r="AB67" i="1"/>
  <c r="M64" i="1"/>
  <c r="I95" i="1"/>
  <c r="Y45" i="1"/>
  <c r="N59" i="1"/>
  <c r="N77" i="1" s="1"/>
  <c r="M58" i="1"/>
  <c r="AC69" i="1"/>
  <c r="W67" i="1"/>
  <c r="Z64" i="1"/>
  <c r="N45" i="1"/>
  <c r="Z58" i="1"/>
  <c r="Z74" i="1" s="1"/>
  <c r="Z69" i="1"/>
  <c r="Z81" i="1" s="1"/>
  <c r="V67" i="1"/>
  <c r="Y64" i="1"/>
  <c r="N64" i="1"/>
  <c r="M45" i="1"/>
  <c r="AD42" i="1"/>
  <c r="Y58" i="1"/>
  <c r="Y79" i="1" s="1"/>
  <c r="Q69" i="1"/>
  <c r="Q67" i="1"/>
  <c r="N78" i="1"/>
  <c r="T64" i="1"/>
  <c r="Z79" i="1"/>
  <c r="Q42" i="1"/>
  <c r="T58" i="1"/>
  <c r="N69" i="1"/>
  <c r="P67" i="1"/>
  <c r="S64" i="1"/>
  <c r="I98" i="1"/>
  <c r="I92" i="1"/>
  <c r="X59" i="1"/>
  <c r="AE38" i="1"/>
  <c r="AA45" i="1"/>
  <c r="O45" i="1"/>
  <c r="R42" i="1"/>
  <c r="R46" i="1" s="1"/>
  <c r="R52" i="1" s="1"/>
  <c r="AC59" i="1"/>
  <c r="AC79" i="1" s="1"/>
  <c r="Q59" i="1"/>
  <c r="Q74" i="1" s="1"/>
  <c r="AA58" i="1"/>
  <c r="U58" i="1"/>
  <c r="O58" i="1"/>
  <c r="K64" i="1"/>
  <c r="AB70" i="1"/>
  <c r="AD69" i="1"/>
  <c r="R69" i="1"/>
  <c r="AD67" i="1"/>
  <c r="X67" i="1"/>
  <c r="R67" i="1"/>
  <c r="L67" i="1"/>
  <c r="AA64" i="1"/>
  <c r="U64" i="1"/>
  <c r="O64" i="1"/>
  <c r="AC74" i="1"/>
  <c r="AC81" i="1"/>
  <c r="V70" i="1"/>
  <c r="U45" i="1"/>
  <c r="AC42" i="1"/>
  <c r="AD41" i="1"/>
  <c r="W59" i="1"/>
  <c r="X58" i="1"/>
  <c r="X75" i="1" s="1"/>
  <c r="K67" i="1"/>
  <c r="S70" i="1"/>
  <c r="X69" i="1"/>
  <c r="L69" i="1"/>
  <c r="AC77" i="1"/>
  <c r="AD64" i="1"/>
  <c r="AD76" i="1" s="1"/>
  <c r="X64" i="1"/>
  <c r="R64" i="1"/>
  <c r="L64" i="1"/>
  <c r="L76" i="1" s="1"/>
  <c r="I93" i="1"/>
  <c r="AC78" i="1"/>
  <c r="N75" i="1"/>
  <c r="AE36" i="1"/>
  <c r="T45" i="1"/>
  <c r="L41" i="1"/>
  <c r="T59" i="1"/>
  <c r="T77" i="1" s="1"/>
  <c r="W58" i="1"/>
  <c r="W82" i="1" s="1"/>
  <c r="Q70" i="1"/>
  <c r="W69" i="1"/>
  <c r="AC64" i="1"/>
  <c r="AC76" i="1" s="1"/>
  <c r="W64" i="1"/>
  <c r="Q64" i="1"/>
  <c r="Q76" i="1" s="1"/>
  <c r="R75" i="1"/>
  <c r="L59" i="1"/>
  <c r="L78" i="1" s="1"/>
  <c r="N81" i="1"/>
  <c r="AE35" i="1"/>
  <c r="AE37" i="1"/>
  <c r="S45" i="1"/>
  <c r="AD59" i="1"/>
  <c r="AD78" i="1" s="1"/>
  <c r="R59" i="1"/>
  <c r="R78" i="1" s="1"/>
  <c r="AB58" i="1"/>
  <c r="V58" i="1"/>
  <c r="P58" i="1"/>
  <c r="AC70" i="1"/>
  <c r="AC82" i="1" s="1"/>
  <c r="P70" i="1"/>
  <c r="T69" i="1"/>
  <c r="AB64" i="1"/>
  <c r="V64" i="1"/>
  <c r="P64" i="1"/>
  <c r="AC75" i="1"/>
  <c r="Y69" i="1"/>
  <c r="Y59" i="1"/>
  <c r="M69" i="1"/>
  <c r="M59" i="1"/>
  <c r="Y41" i="1"/>
  <c r="AD77" i="1"/>
  <c r="R77" i="1"/>
  <c r="L77" i="1"/>
  <c r="T74" i="1"/>
  <c r="AD79" i="1"/>
  <c r="AD80" i="1"/>
  <c r="M41" i="1"/>
  <c r="M46" i="1" s="1"/>
  <c r="M53" i="1" s="1"/>
  <c r="Y75" i="1"/>
  <c r="T79" i="1"/>
  <c r="M68" i="1"/>
  <c r="AD74" i="1"/>
  <c r="AE34" i="1"/>
  <c r="K69" i="1"/>
  <c r="K68" i="1"/>
  <c r="AA41" i="1"/>
  <c r="AA69" i="1"/>
  <c r="AA59" i="1"/>
  <c r="AA75" i="1" s="1"/>
  <c r="AA70" i="1"/>
  <c r="U41" i="1"/>
  <c r="U69" i="1"/>
  <c r="U59" i="1"/>
  <c r="U75" i="1" s="1"/>
  <c r="U70" i="1"/>
  <c r="O41" i="1"/>
  <c r="O46" i="1" s="1"/>
  <c r="O52" i="1" s="1"/>
  <c r="O69" i="1"/>
  <c r="O59" i="1"/>
  <c r="O70" i="1"/>
  <c r="AA68" i="1"/>
  <c r="P75" i="1"/>
  <c r="Y70" i="1"/>
  <c r="M70" i="1"/>
  <c r="Y68" i="1"/>
  <c r="Z76" i="1"/>
  <c r="N76" i="1"/>
  <c r="T78" i="1"/>
  <c r="S41" i="1"/>
  <c r="S46" i="1" s="1"/>
  <c r="S53" i="1" s="1"/>
  <c r="S69" i="1"/>
  <c r="S59" i="1"/>
  <c r="S80" i="1" s="1"/>
  <c r="R81" i="1"/>
  <c r="AD70" i="1"/>
  <c r="AD82" i="1" s="1"/>
  <c r="X70" i="1"/>
  <c r="X82" i="1" s="1"/>
  <c r="R70" i="1"/>
  <c r="R82" i="1" s="1"/>
  <c r="L70" i="1"/>
  <c r="Z68" i="1"/>
  <c r="Z80" i="1" s="1"/>
  <c r="T68" i="1"/>
  <c r="N68" i="1"/>
  <c r="N80" i="1" s="1"/>
  <c r="W79" i="1"/>
  <c r="X41" i="1"/>
  <c r="X46" i="1" s="1"/>
  <c r="AB59" i="1"/>
  <c r="AB79" i="1" s="1"/>
  <c r="V59" i="1"/>
  <c r="V77" i="1" s="1"/>
  <c r="P59" i="1"/>
  <c r="P77" i="1" s="1"/>
  <c r="AB69" i="1"/>
  <c r="AB81" i="1" s="1"/>
  <c r="V69" i="1"/>
  <c r="P69" i="1"/>
  <c r="AC68" i="1"/>
  <c r="AC80" i="1" s="1"/>
  <c r="W68" i="1"/>
  <c r="Q68" i="1"/>
  <c r="R68" i="1"/>
  <c r="R80" i="1" s="1"/>
  <c r="Z70" i="1"/>
  <c r="Z82" i="1" s="1"/>
  <c r="T70" i="1"/>
  <c r="N70" i="1"/>
  <c r="N82" i="1" s="1"/>
  <c r="AB68" i="1"/>
  <c r="V68" i="1"/>
  <c r="P68" i="1"/>
  <c r="P80" i="1" s="1"/>
  <c r="AC46" i="1"/>
  <c r="AC51" i="1" s="1"/>
  <c r="W46" i="1"/>
  <c r="W49" i="1" s="1"/>
  <c r="Q46" i="1"/>
  <c r="Q52" i="1" s="1"/>
  <c r="AA46" i="1"/>
  <c r="AA51" i="1" s="1"/>
  <c r="AB46" i="1"/>
  <c r="AB50" i="1" s="1"/>
  <c r="V46" i="1"/>
  <c r="V49" i="1" s="1"/>
  <c r="P46" i="1"/>
  <c r="P50" i="1" s="1"/>
  <c r="Q50" i="1"/>
  <c r="Q53" i="1"/>
  <c r="AB53" i="1"/>
  <c r="P52" i="1"/>
  <c r="Y46" i="1"/>
  <c r="Y53" i="1" s="1"/>
  <c r="L46" i="1"/>
  <c r="L50" i="1" s="1"/>
  <c r="T46" i="1"/>
  <c r="T52" i="1" s="1"/>
  <c r="N46" i="1"/>
  <c r="N52" i="1" s="1"/>
  <c r="Z46" i="1"/>
  <c r="Z52" i="1" s="1"/>
  <c r="AD46" i="1"/>
  <c r="AD51" i="1" s="1"/>
  <c r="AA78" i="1" l="1"/>
  <c r="AA80" i="1"/>
  <c r="AA81" i="1"/>
  <c r="AA77" i="1"/>
  <c r="AA79" i="1"/>
  <c r="W74" i="1"/>
  <c r="O75" i="1"/>
  <c r="N74" i="1"/>
  <c r="AA74" i="1"/>
  <c r="M79" i="1"/>
  <c r="Z77" i="1"/>
  <c r="AA76" i="1"/>
  <c r="S77" i="1"/>
  <c r="X80" i="1"/>
  <c r="T75" i="1"/>
  <c r="Z78" i="1"/>
  <c r="X76" i="1"/>
  <c r="X74" i="1"/>
  <c r="Y82" i="1"/>
  <c r="Y74" i="1"/>
  <c r="W81" i="1"/>
  <c r="S82" i="1"/>
  <c r="U46" i="1"/>
  <c r="U51" i="1" s="1"/>
  <c r="AD81" i="1"/>
  <c r="Z75" i="1"/>
  <c r="Y80" i="1"/>
  <c r="AB52" i="1"/>
  <c r="AB49" i="1"/>
  <c r="AC49" i="1"/>
  <c r="P81" i="1"/>
  <c r="X79" i="1"/>
  <c r="R76" i="1"/>
  <c r="X77" i="1"/>
  <c r="N79" i="1"/>
  <c r="O50" i="1"/>
  <c r="AB80" i="1"/>
  <c r="W80" i="1"/>
  <c r="T80" i="1"/>
  <c r="U76" i="1"/>
  <c r="U82" i="1"/>
  <c r="L74" i="1"/>
  <c r="L81" i="1"/>
  <c r="M75" i="1"/>
  <c r="L75" i="1"/>
  <c r="W77" i="1"/>
  <c r="R79" i="1"/>
  <c r="AB77" i="1"/>
  <c r="S50" i="1"/>
  <c r="T82" i="1"/>
  <c r="L82" i="1"/>
  <c r="T76" i="1"/>
  <c r="O82" i="1"/>
  <c r="O77" i="1"/>
  <c r="O80" i="1"/>
  <c r="O79" i="1"/>
  <c r="Q75" i="1"/>
  <c r="T81" i="1"/>
  <c r="Q78" i="1"/>
  <c r="Q82" i="1"/>
  <c r="W52" i="1"/>
  <c r="AA50" i="1"/>
  <c r="V81" i="1"/>
  <c r="Q79" i="1"/>
  <c r="V74" i="1"/>
  <c r="V75" i="1"/>
  <c r="O78" i="1"/>
  <c r="W75" i="1"/>
  <c r="AD75" i="1"/>
  <c r="X81" i="1"/>
  <c r="AB74" i="1"/>
  <c r="AB75" i="1"/>
  <c r="W78" i="1"/>
  <c r="O49" i="1"/>
  <c r="Q49" i="1"/>
  <c r="V80" i="1"/>
  <c r="Q80" i="1"/>
  <c r="L79" i="1"/>
  <c r="R74" i="1"/>
  <c r="L80" i="1"/>
  <c r="U74" i="1"/>
  <c r="U80" i="1"/>
  <c r="W76" i="1"/>
  <c r="Q81" i="1"/>
  <c r="Q77" i="1"/>
  <c r="X78" i="1"/>
  <c r="X52" i="1"/>
  <c r="X50" i="1"/>
  <c r="S78" i="1"/>
  <c r="O76" i="1"/>
  <c r="S79" i="1"/>
  <c r="AB78" i="1"/>
  <c r="O74" i="1"/>
  <c r="U78" i="1"/>
  <c r="U81" i="1"/>
  <c r="U77" i="1"/>
  <c r="M76" i="1"/>
  <c r="M77" i="1"/>
  <c r="U53" i="1"/>
  <c r="U79" i="1"/>
  <c r="M81" i="1"/>
  <c r="P53" i="1"/>
  <c r="P51" i="1"/>
  <c r="M80" i="1"/>
  <c r="S75" i="1"/>
  <c r="M78" i="1"/>
  <c r="N49" i="1"/>
  <c r="U52" i="1"/>
  <c r="S52" i="1"/>
  <c r="P76" i="1"/>
  <c r="P82" i="1"/>
  <c r="S81" i="1"/>
  <c r="M82" i="1"/>
  <c r="T49" i="1"/>
  <c r="N53" i="1"/>
  <c r="Q51" i="1"/>
  <c r="V76" i="1"/>
  <c r="V82" i="1"/>
  <c r="M74" i="1"/>
  <c r="P78" i="1"/>
  <c r="S76" i="1"/>
  <c r="P79" i="1"/>
  <c r="Y78" i="1"/>
  <c r="Y81" i="1"/>
  <c r="M50" i="1"/>
  <c r="S51" i="1"/>
  <c r="P49" i="1"/>
  <c r="O53" i="1"/>
  <c r="O51" i="1"/>
  <c r="AB76" i="1"/>
  <c r="AB82" i="1"/>
  <c r="S74" i="1"/>
  <c r="P74" i="1"/>
  <c r="O81" i="1"/>
  <c r="AA82" i="1"/>
  <c r="V78" i="1"/>
  <c r="Y76" i="1"/>
  <c r="V79" i="1"/>
  <c r="Y77" i="1"/>
  <c r="AD50" i="1"/>
  <c r="Z50" i="1"/>
  <c r="M52" i="1"/>
  <c r="V52" i="1"/>
  <c r="L53" i="1"/>
  <c r="X51" i="1"/>
  <c r="M51" i="1"/>
  <c r="AD53" i="1"/>
  <c r="W53" i="1"/>
  <c r="L49" i="1"/>
  <c r="Y50" i="1"/>
  <c r="U49" i="1"/>
  <c r="R49" i="1"/>
  <c r="Z53" i="1"/>
  <c r="X53" i="1"/>
  <c r="AA53" i="1"/>
  <c r="X49" i="1"/>
  <c r="V51" i="1"/>
  <c r="AC52" i="1"/>
  <c r="M49" i="1"/>
  <c r="AD49" i="1"/>
  <c r="L51" i="1"/>
  <c r="AC53" i="1"/>
  <c r="AA49" i="1"/>
  <c r="Y51" i="1"/>
  <c r="N51" i="1"/>
  <c r="R50" i="1"/>
  <c r="W50" i="1"/>
  <c r="V53" i="1"/>
  <c r="S49" i="1"/>
  <c r="AC50" i="1"/>
  <c r="R51" i="1"/>
  <c r="R53" i="1"/>
  <c r="N50" i="1"/>
  <c r="L52" i="1"/>
  <c r="T51" i="1"/>
  <c r="V50" i="1"/>
  <c r="AA52" i="1"/>
  <c r="AD52" i="1"/>
  <c r="Y49" i="1"/>
  <c r="W51" i="1"/>
  <c r="Z49" i="1"/>
  <c r="T50" i="1"/>
  <c r="AB51" i="1"/>
  <c r="U50" i="1"/>
  <c r="Z51" i="1"/>
  <c r="T53" i="1"/>
  <c r="Y52" i="1"/>
  <c r="K43" i="1" l="1"/>
  <c r="K44" i="1"/>
  <c r="K58" i="1"/>
  <c r="K59" i="1" l="1"/>
  <c r="K41" i="1"/>
  <c r="K45" i="1"/>
  <c r="K42" i="1"/>
  <c r="K75" i="1" l="1"/>
  <c r="AF75" i="1" s="1"/>
  <c r="K74" i="1"/>
  <c r="AF74" i="1" s="1"/>
  <c r="K79" i="1"/>
  <c r="AF79" i="1" s="1"/>
  <c r="K78" i="1"/>
  <c r="AF78" i="1" s="1"/>
  <c r="K80" i="1"/>
  <c r="AF80" i="1" s="1"/>
  <c r="K77" i="1"/>
  <c r="AF77" i="1" s="1"/>
  <c r="K81" i="1"/>
  <c r="AF81" i="1" s="1"/>
  <c r="K76" i="1"/>
  <c r="AF76" i="1" s="1"/>
  <c r="K82" i="1"/>
  <c r="AF82" i="1" s="1"/>
  <c r="K46" i="1"/>
  <c r="K52" i="1" l="1"/>
  <c r="AE52" i="1" s="1"/>
  <c r="K51" i="1"/>
  <c r="AE51" i="1" s="1"/>
  <c r="K53" i="1"/>
  <c r="AE53" i="1" s="1"/>
  <c r="K50" i="1"/>
  <c r="AE50" i="1" s="1"/>
  <c r="K49" i="1"/>
  <c r="AE49" i="1" s="1"/>
</calcChain>
</file>

<file path=xl/sharedStrings.xml><?xml version="1.0" encoding="utf-8"?>
<sst xmlns="http://schemas.openxmlformats.org/spreadsheetml/2006/main" count="160" uniqueCount="91">
  <si>
    <t>Estimating Part-worths</t>
  </si>
  <si>
    <t>Product Profile</t>
  </si>
  <si>
    <t>Preference ranking</t>
  </si>
  <si>
    <t>Profile</t>
  </si>
  <si>
    <t>Respondent</t>
  </si>
  <si>
    <t>Description</t>
  </si>
  <si>
    <t>Samsung</t>
  </si>
  <si>
    <t>SONY</t>
  </si>
  <si>
    <t>Screen size</t>
  </si>
  <si>
    <t>Brand</t>
  </si>
  <si>
    <t>Refresh rate</t>
  </si>
  <si>
    <t>Display</t>
  </si>
  <si>
    <t>Price</t>
  </si>
  <si>
    <t>Part-worths</t>
  </si>
  <si>
    <t xml:space="preserve">Utilities </t>
  </si>
  <si>
    <t>Existing products</t>
  </si>
  <si>
    <t>New products</t>
  </si>
  <si>
    <t>Consumers</t>
  </si>
  <si>
    <t>Purchase Probabilities</t>
  </si>
  <si>
    <t>Market shares</t>
  </si>
  <si>
    <t>Profitability Calculation</t>
  </si>
  <si>
    <t>Product profile</t>
  </si>
  <si>
    <t>Market share</t>
  </si>
  <si>
    <t>Market size</t>
  </si>
  <si>
    <t>Fixed cost</t>
  </si>
  <si>
    <t>Base cost</t>
  </si>
  <si>
    <t>Feature cost</t>
  </si>
  <si>
    <t>Total variable cost</t>
  </si>
  <si>
    <t>Sales</t>
  </si>
  <si>
    <t>Profit</t>
  </si>
  <si>
    <t>LG 65 in 120 HZ  4000 Pixels  $4000</t>
  </si>
  <si>
    <t>LG 85in 120 HZ  2160 Pixels  $6000</t>
  </si>
  <si>
    <t>Samsung 85in 120 HZ 4000 Pixels  $9000</t>
  </si>
  <si>
    <t>SONY 85 in  240 HZ  4000 Pixels $6000</t>
  </si>
  <si>
    <t>SONY 85 in  240 HZ  4000 Pixels  $4000</t>
  </si>
  <si>
    <t>SONY 65 in 120 HZ  4000 Pixels  $9000</t>
  </si>
  <si>
    <t>Samsung 85 in 120 HZ  2160 Pixels  $9000</t>
  </si>
  <si>
    <t>Samsung 85 in 120 HZ  4000 Pixels  $9000</t>
  </si>
  <si>
    <t>LG 75in 120 HZ  4000 Pixels  $4000</t>
  </si>
  <si>
    <t>SONY 65 in 120 HZ  2160 Pixels  $6000</t>
  </si>
  <si>
    <t>LG 75in  240 HZ  2160 Pixels  $9000</t>
  </si>
  <si>
    <t>LG 65 in 120 HZ  4000 Pixels  $6000</t>
  </si>
  <si>
    <t>Samsung 75 in 120 HZ  4000 Pixels $6000</t>
  </si>
  <si>
    <t>SONY 75 in 120 HZ  4000 Pixels  $9000</t>
  </si>
  <si>
    <t>LG 65 in  240 HZ  4000 Pixels  $9000</t>
  </si>
  <si>
    <t>Samsung 65 in 120 HZ 4000 Pixels $4000</t>
  </si>
  <si>
    <t>SONY 75 in 120 HZ  2160 Pixels  $4000</t>
  </si>
  <si>
    <t>Samsung 65 in 240 HZ  2160 Pixels  $4000</t>
  </si>
  <si>
    <t>Samsung 75 in  240 HZ  4000 Pixels  $6000</t>
  </si>
  <si>
    <t>75 in</t>
  </si>
  <si>
    <t>85 in</t>
  </si>
  <si>
    <t>4000 pixels</t>
  </si>
  <si>
    <t>LG 85in 120 HZ  4000 Pixels  $4000</t>
  </si>
  <si>
    <t>4000 Pixels</t>
  </si>
  <si>
    <t>Resolution</t>
  </si>
  <si>
    <t>LG</t>
  </si>
  <si>
    <t>2160 Pixels</t>
  </si>
  <si>
    <t xml:space="preserve">sum range </t>
  </si>
  <si>
    <t xml:space="preserve">Importance </t>
  </si>
  <si>
    <t xml:space="preserve"> Part-worths
Range</t>
  </si>
  <si>
    <t>Base (Reference) Level 
Part-worths</t>
  </si>
  <si>
    <t>Sony 65 in 120 HZ 4000 Pixels $4000</t>
  </si>
  <si>
    <t>Sony 65 in 120 HZ 4000 Pixels $6000</t>
  </si>
  <si>
    <t>Sony 65 in 120 HZ 4000 Pixels $9000</t>
  </si>
  <si>
    <t>Sony 75 in 120 HZ 4000 Pixels $4000</t>
  </si>
  <si>
    <t>Sony 75 in 120 HZ 4000 Pixels $6000</t>
  </si>
  <si>
    <t>Sony 75 in 120 HZ 4000 Pixels $9000</t>
  </si>
  <si>
    <t>Sony 85 in 120 HZ 4000 Pixels $4000</t>
  </si>
  <si>
    <t>Sony 85 in 120 HZ 4000 Pixels $6000</t>
  </si>
  <si>
    <t>Sony 85 in 120 HZ 4000 Pixels $9000</t>
  </si>
  <si>
    <t>65"</t>
  </si>
  <si>
    <t>75"</t>
  </si>
  <si>
    <t>85"</t>
  </si>
  <si>
    <t>120 Hz</t>
  </si>
  <si>
    <t>240 Hz</t>
  </si>
  <si>
    <t>2160 pixels</t>
  </si>
  <si>
    <t>Mean Part-worths</t>
  </si>
  <si>
    <t>Market Share of existing product</t>
  </si>
  <si>
    <t>Dummy Coding</t>
  </si>
  <si>
    <t>D(Samsung)</t>
  </si>
  <si>
    <t>D(Sony)</t>
  </si>
  <si>
    <t>Screen Size</t>
  </si>
  <si>
    <t>D(65 inches)</t>
  </si>
  <si>
    <t>D(75 inches)</t>
  </si>
  <si>
    <t>65 inches</t>
  </si>
  <si>
    <t>75 inches</t>
  </si>
  <si>
    <t>85 inches</t>
  </si>
  <si>
    <t>D($4000)</t>
  </si>
  <si>
    <t>D($6000)</t>
  </si>
  <si>
    <t>Refresh Rate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</si>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</sst>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;[Red]\-&quot;$&quot;#,##0"/>
    <numFmt numFmtId="8" formatCode="&quot;$&quot;#,##0.00;[Red]\-&quot;$&quot;#,##0.00"/>
    <numFmt numFmtId="164" formatCode="0.0000"/>
    <numFmt numFmtId="165" formatCode="&quot;$&quot;#,##0"/>
    <numFmt numFmtId="166" formatCode="&quot;$&quot;#,,&quot; M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2">
    <xf numFmtId="0" fontId="0" fillId="0" borderId="0" xfId="0"/>
    <xf numFmtId="0" fontId="3" fillId="0" borderId="5" xfId="0" applyFont="1" applyBorder="1" applyAlignment="1">
      <alignment horizontal="center"/>
    </xf>
    <xf numFmtId="0" fontId="1" fillId="0" borderId="0" xfId="0" applyFont="1" applyBorder="1"/>
    <xf numFmtId="0" fontId="1" fillId="0" borderId="9" xfId="0" applyFont="1" applyBorder="1"/>
    <xf numFmtId="0" fontId="1" fillId="0" borderId="8" xfId="0" applyFont="1" applyBorder="1"/>
    <xf numFmtId="0" fontId="1" fillId="0" borderId="12" xfId="0" applyFont="1" applyBorder="1"/>
    <xf numFmtId="0" fontId="1" fillId="0" borderId="11" xfId="0" applyFont="1" applyBorder="1"/>
    <xf numFmtId="0" fontId="1" fillId="0" borderId="13" xfId="0" applyFont="1" applyBorder="1"/>
    <xf numFmtId="0" fontId="3" fillId="0" borderId="11" xfId="0" applyFont="1" applyBorder="1" applyAlignment="1">
      <alignment horizontal="center"/>
    </xf>
    <xf numFmtId="0" fontId="1" fillId="0" borderId="14" xfId="0" applyFont="1" applyBorder="1"/>
    <xf numFmtId="0" fontId="1" fillId="0" borderId="5" xfId="0" applyFont="1" applyBorder="1"/>
    <xf numFmtId="0" fontId="1" fillId="0" borderId="6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1" fillId="0" borderId="0" xfId="0" applyFont="1"/>
    <xf numFmtId="164" fontId="1" fillId="0" borderId="0" xfId="0" applyNumberFormat="1" applyFont="1"/>
    <xf numFmtId="0" fontId="3" fillId="0" borderId="0" xfId="0" applyFont="1"/>
    <xf numFmtId="3" fontId="1" fillId="0" borderId="0" xfId="0" applyNumberFormat="1" applyFont="1"/>
    <xf numFmtId="6" fontId="1" fillId="0" borderId="0" xfId="0" applyNumberFormat="1" applyFont="1"/>
    <xf numFmtId="1" fontId="1" fillId="0" borderId="0" xfId="0" applyNumberFormat="1" applyFont="1"/>
    <xf numFmtId="165" fontId="1" fillId="0" borderId="0" xfId="0" applyNumberFormat="1" applyFont="1"/>
    <xf numFmtId="0" fontId="3" fillId="5" borderId="1" xfId="0" applyFont="1" applyFill="1" applyBorder="1"/>
    <xf numFmtId="0" fontId="3" fillId="4" borderId="0" xfId="0" applyFont="1" applyFill="1"/>
    <xf numFmtId="164" fontId="3" fillId="0" borderId="0" xfId="0" applyNumberFormat="1" applyFont="1"/>
    <xf numFmtId="6" fontId="3" fillId="0" borderId="11" xfId="0" applyNumberFormat="1" applyFont="1" applyFill="1" applyBorder="1" applyAlignment="1">
      <alignment horizontal="center"/>
    </xf>
    <xf numFmtId="6" fontId="3" fillId="0" borderId="13" xfId="0" applyNumberFormat="1" applyFont="1" applyFill="1" applyBorder="1"/>
    <xf numFmtId="6" fontId="3" fillId="0" borderId="1" xfId="0" applyNumberFormat="1" applyFont="1" applyFill="1" applyBorder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6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2" fontId="0" fillId="0" borderId="0" xfId="0" applyNumberFormat="1" applyFill="1" applyBorder="1" applyAlignment="1"/>
    <xf numFmtId="2" fontId="1" fillId="0" borderId="0" xfId="0" applyNumberFormat="1" applyFont="1"/>
    <xf numFmtId="2" fontId="1" fillId="0" borderId="0" xfId="0" applyNumberFormat="1" applyFont="1" applyBorder="1" applyAlignment="1"/>
    <xf numFmtId="2" fontId="3" fillId="0" borderId="0" xfId="0" applyNumberFormat="1" applyFont="1"/>
    <xf numFmtId="9" fontId="1" fillId="0" borderId="0" xfId="1" applyFont="1"/>
    <xf numFmtId="9" fontId="1" fillId="0" borderId="0" xfId="0" applyNumberFormat="1" applyFont="1"/>
    <xf numFmtId="8" fontId="1" fillId="0" borderId="0" xfId="0" applyNumberFormat="1" applyFont="1"/>
    <xf numFmtId="6" fontId="0" fillId="0" borderId="0" xfId="0" applyNumberFormat="1"/>
    <xf numFmtId="2" fontId="0" fillId="0" borderId="0" xfId="0" applyNumberFormat="1" applyFill="1" applyBorder="1"/>
    <xf numFmtId="166" fontId="3" fillId="0" borderId="0" xfId="0" applyNumberFormat="1" applyFont="1"/>
    <xf numFmtId="166" fontId="1" fillId="0" borderId="0" xfId="0" applyNumberFormat="1" applyFont="1"/>
    <xf numFmtId="10" fontId="1" fillId="0" borderId="0" xfId="0" applyNumberFormat="1" applyFont="1"/>
    <xf numFmtId="0" fontId="3" fillId="6" borderId="0" xfId="0" applyFont="1" applyFill="1"/>
    <xf numFmtId="2" fontId="7" fillId="0" borderId="0" xfId="0" applyNumberFormat="1" applyFont="1"/>
    <xf numFmtId="0" fontId="0" fillId="0" borderId="20" xfId="0" applyBorder="1"/>
    <xf numFmtId="0" fontId="0" fillId="0" borderId="0" xfId="0" applyBorder="1"/>
    <xf numFmtId="0" fontId="0" fillId="0" borderId="21" xfId="0" applyBorder="1"/>
    <xf numFmtId="0" fontId="0" fillId="0" borderId="22" xfId="0" applyBorder="1"/>
    <xf numFmtId="0" fontId="0" fillId="0" borderId="16" xfId="0" applyBorder="1"/>
    <xf numFmtId="0" fontId="0" fillId="0" borderId="23" xfId="0" applyBorder="1"/>
    <xf numFmtId="0" fontId="6" fillId="6" borderId="0" xfId="0" applyFont="1" applyFill="1"/>
    <xf numFmtId="0" fontId="6" fillId="0" borderId="17" xfId="0" applyFont="1" applyBorder="1"/>
    <xf numFmtId="0" fontId="6" fillId="0" borderId="18" xfId="0" applyFont="1" applyBorder="1"/>
    <xf numFmtId="0" fontId="6" fillId="0" borderId="19" xfId="0" applyFont="1" applyBorder="1"/>
    <xf numFmtId="6" fontId="0" fillId="0" borderId="20" xfId="0" applyNumberFormat="1" applyBorder="1"/>
    <xf numFmtId="6" fontId="0" fillId="0" borderId="22" xfId="0" applyNumberFormat="1" applyBorder="1"/>
    <xf numFmtId="0" fontId="6" fillId="0" borderId="24" xfId="0" applyFont="1" applyBorder="1"/>
    <xf numFmtId="0" fontId="0" fillId="0" borderId="25" xfId="0" applyBorder="1"/>
    <xf numFmtId="0" fontId="0" fillId="0" borderId="26" xfId="0" applyBorder="1"/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sz="1400" b="1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Average Part-worths of Price</a:t>
            </a:r>
            <a:endParaRPr lang="en-AU" sz="1400" b="1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1">
                <a:solidFill>
                  <a:sysClr val="windowText" lastClr="000000"/>
                </a:solidFill>
              </a:defRPr>
            </a:pPr>
            <a:endParaRPr lang="en-AU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Charts!$H$4:$H$6</c:f>
              <c:numCache>
                <c:formatCode>"$"#,##0_);[Red]\("$"#,##0\)</c:formatCode>
                <c:ptCount val="3"/>
                <c:pt idx="0">
                  <c:v>4000</c:v>
                </c:pt>
                <c:pt idx="1">
                  <c:v>6000</c:v>
                </c:pt>
                <c:pt idx="2">
                  <c:v>9000</c:v>
                </c:pt>
              </c:numCache>
            </c:numRef>
          </c:cat>
          <c:val>
            <c:numRef>
              <c:f>Charts!$I$4:$I$6</c:f>
              <c:numCache>
                <c:formatCode>General</c:formatCode>
                <c:ptCount val="3"/>
                <c:pt idx="0" formatCode="0.00">
                  <c:v>-0.27222222222222225</c:v>
                </c:pt>
                <c:pt idx="1">
                  <c:v>0.24</c:v>
                </c:pt>
                <c:pt idx="2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9-4970-9B17-C5915B96D3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5794112"/>
        <c:axId val="675786240"/>
      </c:lineChart>
      <c:catAx>
        <c:axId val="67579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Price (AUD</a:t>
                </a:r>
                <a:r>
                  <a:rPr lang="en-AU" sz="11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$</a:t>
                </a:r>
                <a:r>
                  <a:rPr lang="en-AU" sz="11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5786240"/>
        <c:crosses val="autoZero"/>
        <c:auto val="1"/>
        <c:lblAlgn val="ctr"/>
        <c:lblOffset val="100"/>
        <c:noMultiLvlLbl val="0"/>
      </c:catAx>
      <c:valAx>
        <c:axId val="675786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Mean Part-worth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579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AU" sz="1400" b="1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Average Part-worths of Brand</a:t>
            </a:r>
            <a:endParaRPr lang="en-AU" sz="1400" b="1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flat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 cap="flat" cmpd="sng" algn="ctr">
                <a:solidFill>
                  <a:srgbClr val="FF00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Charts!$T$4:$T$6</c:f>
              <c:strCache>
                <c:ptCount val="3"/>
                <c:pt idx="0">
                  <c:v>Samsung</c:v>
                </c:pt>
                <c:pt idx="1">
                  <c:v>SONY</c:v>
                </c:pt>
                <c:pt idx="2">
                  <c:v>LG</c:v>
                </c:pt>
              </c:strCache>
            </c:strRef>
          </c:cat>
          <c:val>
            <c:numRef>
              <c:f>Charts!$U$4:$U$6</c:f>
              <c:numCache>
                <c:formatCode>General</c:formatCode>
                <c:ptCount val="3"/>
                <c:pt idx="0">
                  <c:v>-0.36</c:v>
                </c:pt>
                <c:pt idx="1">
                  <c:v>0.05</c:v>
                </c:pt>
                <c:pt idx="2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4638-AE53-5F8310451EA9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5913640"/>
        <c:axId val="635913968"/>
      </c:lineChart>
      <c:catAx>
        <c:axId val="635913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5913968"/>
        <c:crosses val="autoZero"/>
        <c:auto val="1"/>
        <c:lblAlgn val="ctr"/>
        <c:lblOffset val="100"/>
        <c:noMultiLvlLbl val="0"/>
      </c:catAx>
      <c:valAx>
        <c:axId val="635913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Mean</a:t>
                </a:r>
                <a:r>
                  <a:rPr lang="en-AU" sz="11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Part-worths</a:t>
                </a:r>
                <a:endParaRPr lang="en-AU" sz="11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5913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AU" sz="1400" b="1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Average Part-worths of Refresh Rate</a:t>
            </a:r>
            <a:endParaRPr lang="en-AU" sz="1400" b="1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Charts!$T$19:$T$20</c:f>
              <c:strCache>
                <c:ptCount val="2"/>
                <c:pt idx="0">
                  <c:v>120 Hz</c:v>
                </c:pt>
                <c:pt idx="1">
                  <c:v>240 Hz</c:v>
                </c:pt>
              </c:strCache>
            </c:strRef>
          </c:cat>
          <c:val>
            <c:numRef>
              <c:f>Charts!$U$19:$U$20</c:f>
              <c:numCache>
                <c:formatCode>General</c:formatCode>
                <c:ptCount val="2"/>
                <c:pt idx="0">
                  <c:v>0.51</c:v>
                </c:pt>
                <c:pt idx="1">
                  <c:v>-0.51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9-46A0-89F1-ECDD80C6A96D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3907960"/>
        <c:axId val="633912224"/>
      </c:lineChart>
      <c:catAx>
        <c:axId val="633907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Refresh</a:t>
                </a:r>
                <a:r>
                  <a:rPr lang="en-AU" sz="11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Rate (Hz)</a:t>
                </a:r>
                <a:endParaRPr lang="en-AU" sz="11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3912224"/>
        <c:crosses val="autoZero"/>
        <c:auto val="1"/>
        <c:lblAlgn val="ctr"/>
        <c:lblOffset val="100"/>
        <c:noMultiLvlLbl val="0"/>
      </c:catAx>
      <c:valAx>
        <c:axId val="633912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Mean</a:t>
                </a:r>
                <a:r>
                  <a:rPr lang="en-AU" sz="11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Part-worhs</a:t>
                </a:r>
                <a:endParaRPr lang="en-AU" sz="11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3907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Average</a:t>
            </a:r>
            <a:r>
              <a:rPr lang="en-AU" sz="14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Part-worths of Resolution</a:t>
            </a:r>
            <a:endParaRPr lang="en-AU" sz="14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Charts!$H$38:$H$39</c:f>
              <c:strCache>
                <c:ptCount val="2"/>
                <c:pt idx="0">
                  <c:v>4000 pixels</c:v>
                </c:pt>
                <c:pt idx="1">
                  <c:v>2160 pixels</c:v>
                </c:pt>
              </c:strCache>
            </c:strRef>
          </c:cat>
          <c:val>
            <c:numRef>
              <c:f>Charts!$I$38:$I$39</c:f>
              <c:numCache>
                <c:formatCode>General</c:formatCode>
                <c:ptCount val="2"/>
                <c:pt idx="0">
                  <c:v>-0.08</c:v>
                </c:pt>
                <c:pt idx="1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18-488B-9BF0-CA0B214D1FF7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01354200"/>
        <c:axId val="701351904"/>
      </c:lineChart>
      <c:catAx>
        <c:axId val="701354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Resolution (pixels)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1351904"/>
        <c:crosses val="autoZero"/>
        <c:auto val="1"/>
        <c:lblAlgn val="ctr"/>
        <c:lblOffset val="100"/>
        <c:noMultiLvlLbl val="0"/>
      </c:catAx>
      <c:valAx>
        <c:axId val="701351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Mean</a:t>
                </a:r>
                <a:r>
                  <a:rPr lang="en-AU" sz="11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Part-worths</a:t>
                </a:r>
                <a:endParaRPr lang="en-AU" sz="11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1354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AU" sz="1400" b="1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Average Part-worths of Screen Size</a:t>
            </a:r>
            <a:endParaRPr lang="en-AU" sz="1400" b="1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Charts!$H$19:$H$21</c:f>
              <c:strCache>
                <c:ptCount val="3"/>
                <c:pt idx="0">
                  <c:v>65"</c:v>
                </c:pt>
                <c:pt idx="1">
                  <c:v>75"</c:v>
                </c:pt>
                <c:pt idx="2">
                  <c:v>85"</c:v>
                </c:pt>
              </c:strCache>
            </c:strRef>
          </c:cat>
          <c:val>
            <c:numRef>
              <c:f>Charts!$I$19:$I$21</c:f>
              <c:numCache>
                <c:formatCode>General</c:formatCode>
                <c:ptCount val="3"/>
                <c:pt idx="0">
                  <c:v>-0.27</c:v>
                </c:pt>
                <c:pt idx="1">
                  <c:v>0.24</c:v>
                </c:pt>
                <c:pt idx="2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4-468F-8FC1-E7659D5941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3899760"/>
        <c:axId val="633900088"/>
      </c:lineChart>
      <c:catAx>
        <c:axId val="63389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Screen</a:t>
                </a:r>
                <a:r>
                  <a:rPr lang="en-AU" sz="11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Size (inches)</a:t>
                </a:r>
                <a:endParaRPr lang="en-AU" sz="11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3900088"/>
        <c:crosses val="autoZero"/>
        <c:auto val="1"/>
        <c:lblAlgn val="ctr"/>
        <c:lblOffset val="100"/>
        <c:noMultiLvlLbl val="0"/>
      </c:catAx>
      <c:valAx>
        <c:axId val="633900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Mean</a:t>
                </a:r>
                <a:r>
                  <a:rPr lang="en-AU" sz="11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Part-worths</a:t>
                </a:r>
                <a:endParaRPr lang="en-AU" sz="11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389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Profit Analysis</a:t>
            </a:r>
            <a:r>
              <a:rPr lang="en-US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for SONY T.V.</a:t>
            </a:r>
            <a:endParaRPr lang="en-US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Charts!$Y$40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Charts!$X$41:$X$49</c:f>
              <c:strCache>
                <c:ptCount val="9"/>
                <c:pt idx="0">
                  <c:v>Sony 65 in 120 HZ 4000 Pixels $4000</c:v>
                </c:pt>
                <c:pt idx="1">
                  <c:v>Sony 65 in 120 HZ 4000 Pixels $6000</c:v>
                </c:pt>
                <c:pt idx="2">
                  <c:v>Sony 65 in 120 HZ 4000 Pixels $9000</c:v>
                </c:pt>
                <c:pt idx="3">
                  <c:v>Sony 75 in 120 HZ 4000 Pixels $4000</c:v>
                </c:pt>
                <c:pt idx="4">
                  <c:v>Sony 75 in 120 HZ 4000 Pixels $6000</c:v>
                </c:pt>
                <c:pt idx="5">
                  <c:v>Sony 75 in 120 HZ 4000 Pixels $9000</c:v>
                </c:pt>
                <c:pt idx="6">
                  <c:v>Sony 85 in 120 HZ 4000 Pixels $4000</c:v>
                </c:pt>
                <c:pt idx="7">
                  <c:v>Sony 85 in 120 HZ 4000 Pixels $6000</c:v>
                </c:pt>
                <c:pt idx="8">
                  <c:v>Sony 85 in 120 HZ 4000 Pixels $9000</c:v>
                </c:pt>
              </c:strCache>
            </c:strRef>
          </c:cat>
          <c:val>
            <c:numRef>
              <c:f>Charts!$Y$41:$Y$49</c:f>
              <c:numCache>
                <c:formatCode>"$"#,," M"</c:formatCode>
                <c:ptCount val="9"/>
                <c:pt idx="0">
                  <c:v>124836864.02431384</c:v>
                </c:pt>
                <c:pt idx="1">
                  <c:v>108030504.66526899</c:v>
                </c:pt>
                <c:pt idx="2">
                  <c:v>70946707.764065534</c:v>
                </c:pt>
                <c:pt idx="3">
                  <c:v>127399753.87005925</c:v>
                </c:pt>
                <c:pt idx="4">
                  <c:v>138518556.75378755</c:v>
                </c:pt>
                <c:pt idx="5">
                  <c:v>108360396.56121306</c:v>
                </c:pt>
                <c:pt idx="6">
                  <c:v>99692743.746739924</c:v>
                </c:pt>
                <c:pt idx="7">
                  <c:v>107981014.69998017</c:v>
                </c:pt>
                <c:pt idx="8">
                  <c:v>76022522.086804032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A-413E-906F-F19C3E43EC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698567040"/>
        <c:axId val="698562120"/>
        <c:axId val="0"/>
      </c:bar3DChart>
      <c:catAx>
        <c:axId val="698567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Product</a:t>
                </a:r>
                <a:r>
                  <a:rPr lang="en-AU" sz="11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Profile</a:t>
                </a:r>
                <a:endParaRPr lang="en-AU" sz="11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8562120"/>
        <c:crosses val="autoZero"/>
        <c:auto val="1"/>
        <c:lblAlgn val="ctr"/>
        <c:lblOffset val="100"/>
        <c:noMultiLvlLbl val="0"/>
      </c:catAx>
      <c:valAx>
        <c:axId val="69856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Profit (AUD</a:t>
                </a:r>
                <a:r>
                  <a:rPr lang="en-AU" sz="11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$)</a:t>
                </a:r>
                <a:endParaRPr lang="en-AU" sz="11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,&quot; 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856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Importance</a:t>
            </a:r>
            <a:r>
              <a:rPr lang="en-AU" sz="14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of Attributes</a:t>
            </a:r>
            <a:endParaRPr lang="en-AU" sz="14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43-45B0-B402-52C5C76CAFE0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43-45B0-B402-52C5C76CAFE0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43-45B0-B402-52C5C76CAFE0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843-45B0-B402-52C5C76CAFE0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843-45B0-B402-52C5C76CAF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Data!$I$49:$I$53</c:f>
              <c:strCache>
                <c:ptCount val="5"/>
                <c:pt idx="0">
                  <c:v>Screen size</c:v>
                </c:pt>
                <c:pt idx="1">
                  <c:v>Brand</c:v>
                </c:pt>
                <c:pt idx="2">
                  <c:v>Refresh rate</c:v>
                </c:pt>
                <c:pt idx="3">
                  <c:v>Resolution</c:v>
                </c:pt>
                <c:pt idx="4">
                  <c:v>Price</c:v>
                </c:pt>
              </c:strCache>
            </c:strRef>
          </c:cat>
          <c:val>
            <c:numRef>
              <c:f>Data!$AE$49:$AE$53</c:f>
              <c:numCache>
                <c:formatCode>0.00</c:formatCode>
                <c:ptCount val="5"/>
                <c:pt idx="0">
                  <c:v>0.15408374942697342</c:v>
                </c:pt>
                <c:pt idx="1">
                  <c:v>0.17158289768983417</c:v>
                </c:pt>
                <c:pt idx="2">
                  <c:v>0.19721476004487579</c:v>
                </c:pt>
                <c:pt idx="3">
                  <c:v>9.3865741480915768E-2</c:v>
                </c:pt>
                <c:pt idx="4">
                  <c:v>0.38325285135740078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843-45B0-B402-52C5C76CAFE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Existing</a:t>
            </a:r>
            <a:r>
              <a:rPr lang="en-AU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Product's Market Share</a:t>
            </a:r>
            <a:endParaRPr lang="en-AU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B815-4C67-A3C1-440BDA9ADAC5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B815-4C67-A3C1-440BDA9ADA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Charts!$L$91:$L$92</c:f>
              <c:strCache>
                <c:ptCount val="2"/>
                <c:pt idx="0">
                  <c:v>LG 65 in 120 HZ  4000 Pixels  $4000</c:v>
                </c:pt>
                <c:pt idx="1">
                  <c:v>Samsung 85 in 120 HZ  4000 Pixels  $9000</c:v>
                </c:pt>
              </c:strCache>
            </c:strRef>
          </c:cat>
          <c:val>
            <c:numRef>
              <c:f>Charts!$M$91:$M$92</c:f>
              <c:numCache>
                <c:formatCode>0.00%</c:formatCode>
                <c:ptCount val="2"/>
                <c:pt idx="0">
                  <c:v>0.94445073984238825</c:v>
                </c:pt>
                <c:pt idx="1">
                  <c:v>5.5549260157611739E-2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15-4C67-A3C1-440BDA9ADA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717127888"/>
        <c:axId val="717128216"/>
        <c:axId val="0"/>
      </c:bar3DChart>
      <c:catAx>
        <c:axId val="717127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Product</a:t>
                </a:r>
                <a:r>
                  <a:rPr lang="en-AU" sz="11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Profile</a:t>
                </a:r>
                <a:endParaRPr lang="en-AU" sz="11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7128216"/>
        <c:crosses val="autoZero"/>
        <c:auto val="1"/>
        <c:lblAlgn val="ctr"/>
        <c:lblOffset val="100"/>
        <c:noMultiLvlLbl val="0"/>
      </c:catAx>
      <c:valAx>
        <c:axId val="71712821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Market</a:t>
                </a:r>
                <a:r>
                  <a:rPr lang="en-AU" sz="11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Share</a:t>
                </a:r>
                <a:endParaRPr lang="en-AU" sz="11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crossAx val="71712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Market Shares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Data!$AF$73</c:f>
              <c:strCache>
                <c:ptCount val="1"/>
                <c:pt idx="0">
                  <c:v>Market shares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  <a:sp3d>
              <a:contourClr>
                <a:srgbClr val="FFFF00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Data!$B$74:$B$82</c:f>
              <c:strCache>
                <c:ptCount val="9"/>
                <c:pt idx="0">
                  <c:v>Sony 65 in 120 HZ 4000 Pixels $4000</c:v>
                </c:pt>
                <c:pt idx="1">
                  <c:v>Sony 65 in 120 HZ 4000 Pixels $6000</c:v>
                </c:pt>
                <c:pt idx="2">
                  <c:v>Sony 65 in 120 HZ 4000 Pixels $9000</c:v>
                </c:pt>
                <c:pt idx="3">
                  <c:v>Sony 75 in 120 HZ 4000 Pixels $4000</c:v>
                </c:pt>
                <c:pt idx="4">
                  <c:v>Sony 75 in 120 HZ 4000 Pixels $6000</c:v>
                </c:pt>
                <c:pt idx="5">
                  <c:v>Sony 75 in 120 HZ 4000 Pixels $9000</c:v>
                </c:pt>
                <c:pt idx="6">
                  <c:v>Sony 85 in 120 HZ 4000 Pixels $4000</c:v>
                </c:pt>
                <c:pt idx="7">
                  <c:v>Sony 85 in 120 HZ 4000 Pixels $6000</c:v>
                </c:pt>
                <c:pt idx="8">
                  <c:v>Sony 85 in 120 HZ 4000 Pixels $9000</c:v>
                </c:pt>
              </c:strCache>
            </c:strRef>
          </c:cat>
          <c:val>
            <c:numRef>
              <c:f>Data!$AF$74:$AF$82</c:f>
              <c:numCache>
                <c:formatCode>0%</c:formatCode>
                <c:ptCount val="9"/>
                <c:pt idx="0">
                  <c:v>0.39636520007598075</c:v>
                </c:pt>
                <c:pt idx="1">
                  <c:v>0.2115971243562865</c:v>
                </c:pt>
                <c:pt idx="2">
                  <c:v>8.8959399712275053E-2</c:v>
                </c:pt>
                <c:pt idx="3">
                  <c:v>0.49769136103868944</c:v>
                </c:pt>
                <c:pt idx="4">
                  <c:v>0.30547512337779903</c:v>
                </c:pt>
                <c:pt idx="5">
                  <c:v>0.14521104810685928</c:v>
                </c:pt>
                <c:pt idx="6">
                  <c:v>0.46223974430336323</c:v>
                </c:pt>
                <c:pt idx="7">
                  <c:v>0.26185955880947659</c:v>
                </c:pt>
                <c:pt idx="8">
                  <c:v>0.10836461400945005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18-47A2-8964-A5FF392251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600594888"/>
        <c:axId val="600591280"/>
        <c:axId val="0"/>
      </c:bar3DChart>
      <c:catAx>
        <c:axId val="600594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Product</a:t>
                </a:r>
                <a:r>
                  <a:rPr lang="en-AU" sz="11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Profile</a:t>
                </a:r>
                <a:endParaRPr lang="en-AU" sz="11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0591280"/>
        <c:crosses val="autoZero"/>
        <c:auto val="1"/>
        <c:lblAlgn val="ctr"/>
        <c:lblOffset val="100"/>
        <c:noMultiLvlLbl val="0"/>
      </c:catAx>
      <c:valAx>
        <c:axId val="60059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Market</a:t>
                </a:r>
                <a:r>
                  <a:rPr lang="en-AU" sz="11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Share</a:t>
                </a:r>
                <a:endParaRPr lang="en-AU" sz="11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0594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</xdr:row>
      <xdr:rowOff>180975</xdr:rowOff>
    </xdr:from>
    <xdr:to>
      <xdr:col>6</xdr:col>
      <xdr:colOff>9525</xdr:colOff>
      <xdr:row>16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561975</xdr:colOff>
      <xdr:row>1</xdr:row>
      <xdr:rowOff>9525</xdr:rowOff>
    </xdr:from>
    <xdr:to>
      <xdr:col>17</xdr:col>
      <xdr:colOff>581025</xdr:colOff>
      <xdr:row>15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9524</xdr:colOff>
      <xdr:row>17</xdr:row>
      <xdr:rowOff>95250</xdr:rowOff>
    </xdr:from>
    <xdr:to>
      <xdr:col>18</xdr:col>
      <xdr:colOff>19049</xdr:colOff>
      <xdr:row>31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561975</xdr:colOff>
      <xdr:row>36</xdr:row>
      <xdr:rowOff>19050</xdr:rowOff>
    </xdr:from>
    <xdr:to>
      <xdr:col>5</xdr:col>
      <xdr:colOff>457200</xdr:colOff>
      <xdr:row>50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533400</xdr:colOff>
      <xdr:row>17</xdr:row>
      <xdr:rowOff>123825</xdr:rowOff>
    </xdr:from>
    <xdr:to>
      <xdr:col>5</xdr:col>
      <xdr:colOff>428625</xdr:colOff>
      <xdr:row>32</xdr:row>
      <xdr:rowOff>9525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447676</xdr:colOff>
      <xdr:row>36</xdr:row>
      <xdr:rowOff>0</xdr:rowOff>
    </xdr:from>
    <xdr:to>
      <xdr:col>22</xdr:col>
      <xdr:colOff>104775</xdr:colOff>
      <xdr:row>60</xdr:row>
      <xdr:rowOff>66676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8</xdr:col>
      <xdr:colOff>228601</xdr:colOff>
      <xdr:row>83</xdr:row>
      <xdr:rowOff>180976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88</xdr:row>
      <xdr:rowOff>0</xdr:rowOff>
    </xdr:from>
    <xdr:to>
      <xdr:col>9</xdr:col>
      <xdr:colOff>533401</xdr:colOff>
      <xdr:row>102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28575</xdr:colOff>
      <xdr:row>82</xdr:row>
      <xdr:rowOff>66675</xdr:rowOff>
    </xdr:from>
    <xdr:to>
      <xdr:col>32</xdr:col>
      <xdr:colOff>342901</xdr:colOff>
      <xdr:row>105</xdr:row>
      <xdr:rowOff>152400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7"/>
  <sheetViews>
    <sheetView tabSelected="1" topLeftCell="A97" zoomScaleNormal="100" workbookViewId="0">
      <selection activeCell="C125" sqref="C125"/>
    </sheetView>
  </sheetViews>
  <sheetFormatPr defaultColWidth="9.140625" defaultRowHeight="15" x14ac:dyDescent="0.25"/>
  <cols>
    <col min="1" max="1" width="24.42578125" style="14" bestFit="1" customWidth="1"/>
    <col min="2" max="2" width="37" style="14" bestFit="1" customWidth="1"/>
    <col min="3" max="3" width="25.5703125" style="14" customWidth="1"/>
    <col min="4" max="4" width="11.85546875" style="14" bestFit="1" customWidth="1"/>
    <col min="5" max="5" width="12.7109375" style="14" bestFit="1" customWidth="1"/>
    <col min="6" max="6" width="18.5703125" style="14" bestFit="1" customWidth="1"/>
    <col min="7" max="7" width="13.7109375" style="14" customWidth="1"/>
    <col min="8" max="8" width="11.85546875" style="14" bestFit="1" customWidth="1"/>
    <col min="9" max="9" width="14.28515625" style="14" bestFit="1" customWidth="1"/>
    <col min="10" max="10" width="11.7109375" style="14" bestFit="1" customWidth="1"/>
    <col min="11" max="30" width="9.140625" style="14"/>
    <col min="31" max="31" width="18.140625" style="14" bestFit="1" customWidth="1"/>
    <col min="32" max="32" width="32.7109375" style="14" bestFit="1" customWidth="1"/>
    <col min="33" max="34" width="9.140625" style="14"/>
    <col min="35" max="35" width="37.5703125" style="14" customWidth="1"/>
    <col min="36" max="16384" width="9.140625" style="14"/>
  </cols>
  <sheetData>
    <row r="1" spans="1:30" ht="18.75" x14ac:dyDescent="0.3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</row>
    <row r="2" spans="1:30" ht="18.75" x14ac:dyDescent="0.3">
      <c r="A2" s="74" t="s">
        <v>1</v>
      </c>
      <c r="B2" s="75"/>
      <c r="C2" s="75"/>
      <c r="D2" s="75"/>
      <c r="E2" s="75"/>
      <c r="F2" s="75"/>
      <c r="G2" s="75"/>
      <c r="H2" s="75"/>
      <c r="I2" s="75"/>
      <c r="J2" s="75"/>
      <c r="K2" s="73" t="s">
        <v>2</v>
      </c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</row>
    <row r="3" spans="1:30" x14ac:dyDescent="0.25">
      <c r="A3" s="76" t="s">
        <v>3</v>
      </c>
      <c r="B3" s="76" t="s">
        <v>5</v>
      </c>
      <c r="C3" s="71" t="s">
        <v>8</v>
      </c>
      <c r="D3" s="72"/>
      <c r="E3" s="72" t="s">
        <v>9</v>
      </c>
      <c r="F3" s="72"/>
      <c r="G3" s="1" t="s">
        <v>10</v>
      </c>
      <c r="H3" s="1" t="s">
        <v>11</v>
      </c>
      <c r="I3" s="72" t="s">
        <v>12</v>
      </c>
      <c r="J3" s="78"/>
      <c r="K3" s="79" t="s">
        <v>4</v>
      </c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1"/>
    </row>
    <row r="4" spans="1:30" x14ac:dyDescent="0.25">
      <c r="A4" s="77"/>
      <c r="B4" s="77"/>
      <c r="C4" s="8">
        <v>65</v>
      </c>
      <c r="D4" s="8">
        <v>75</v>
      </c>
      <c r="E4" s="8" t="s">
        <v>6</v>
      </c>
      <c r="F4" s="8" t="s">
        <v>7</v>
      </c>
      <c r="G4" s="8">
        <v>120</v>
      </c>
      <c r="H4" s="8" t="s">
        <v>53</v>
      </c>
      <c r="I4" s="24">
        <v>4000</v>
      </c>
      <c r="J4" s="25">
        <v>6000</v>
      </c>
      <c r="K4" s="21">
        <v>1</v>
      </c>
      <c r="L4" s="21">
        <v>2</v>
      </c>
      <c r="M4" s="21">
        <v>3</v>
      </c>
      <c r="N4" s="21">
        <v>4</v>
      </c>
      <c r="O4" s="21">
        <v>5</v>
      </c>
      <c r="P4" s="21">
        <v>6</v>
      </c>
      <c r="Q4" s="21">
        <v>7</v>
      </c>
      <c r="R4" s="21">
        <v>8</v>
      </c>
      <c r="S4" s="21">
        <v>9</v>
      </c>
      <c r="T4" s="21">
        <v>10</v>
      </c>
      <c r="U4" s="21">
        <v>11</v>
      </c>
      <c r="V4" s="21">
        <v>12</v>
      </c>
      <c r="W4" s="21">
        <v>13</v>
      </c>
      <c r="X4" s="21">
        <v>14</v>
      </c>
      <c r="Y4" s="21">
        <v>15</v>
      </c>
      <c r="Z4" s="21">
        <v>16</v>
      </c>
      <c r="AA4" s="21">
        <v>17</v>
      </c>
      <c r="AB4" s="21">
        <v>18</v>
      </c>
      <c r="AC4" s="21">
        <v>19</v>
      </c>
      <c r="AD4" s="21">
        <v>20</v>
      </c>
    </row>
    <row r="5" spans="1:30" x14ac:dyDescent="0.25">
      <c r="A5" s="3">
        <v>1</v>
      </c>
      <c r="B5" s="2" t="s">
        <v>38</v>
      </c>
      <c r="C5" s="2">
        <v>0</v>
      </c>
      <c r="D5" s="2">
        <v>1</v>
      </c>
      <c r="E5" s="2">
        <v>-1</v>
      </c>
      <c r="F5" s="2">
        <v>-1</v>
      </c>
      <c r="G5" s="2">
        <v>1</v>
      </c>
      <c r="H5" s="2">
        <v>1</v>
      </c>
      <c r="I5" s="2">
        <v>1</v>
      </c>
      <c r="J5" s="4">
        <v>0</v>
      </c>
      <c r="K5" s="9">
        <v>6</v>
      </c>
      <c r="L5" s="10">
        <v>7</v>
      </c>
      <c r="M5" s="10">
        <v>7</v>
      </c>
      <c r="N5" s="10">
        <v>7</v>
      </c>
      <c r="O5" s="10">
        <v>7</v>
      </c>
      <c r="P5" s="10">
        <v>7</v>
      </c>
      <c r="Q5" s="10">
        <v>6</v>
      </c>
      <c r="R5" s="10">
        <v>7</v>
      </c>
      <c r="S5" s="10">
        <v>7</v>
      </c>
      <c r="T5" s="10">
        <v>6</v>
      </c>
      <c r="U5" s="10">
        <v>5</v>
      </c>
      <c r="V5" s="10">
        <v>6</v>
      </c>
      <c r="W5" s="10">
        <v>6</v>
      </c>
      <c r="X5" s="10">
        <v>6</v>
      </c>
      <c r="Y5" s="10">
        <v>6</v>
      </c>
      <c r="Z5" s="10">
        <v>7</v>
      </c>
      <c r="AA5" s="10">
        <v>2</v>
      </c>
      <c r="AB5" s="10">
        <v>6</v>
      </c>
      <c r="AC5" s="10">
        <v>5</v>
      </c>
      <c r="AD5" s="11">
        <v>7</v>
      </c>
    </row>
    <row r="6" spans="1:30" x14ac:dyDescent="0.25">
      <c r="A6" s="3">
        <v>2</v>
      </c>
      <c r="B6" s="2" t="s">
        <v>52</v>
      </c>
      <c r="C6" s="2">
        <v>-1</v>
      </c>
      <c r="D6" s="2">
        <v>-1</v>
      </c>
      <c r="E6" s="2">
        <v>-1</v>
      </c>
      <c r="F6" s="2">
        <v>-1</v>
      </c>
      <c r="G6" s="2">
        <v>1</v>
      </c>
      <c r="H6" s="2">
        <v>1</v>
      </c>
      <c r="I6" s="2">
        <v>1</v>
      </c>
      <c r="J6" s="4">
        <v>0</v>
      </c>
      <c r="K6" s="3">
        <v>3</v>
      </c>
      <c r="L6" s="2">
        <v>7</v>
      </c>
      <c r="M6" s="2">
        <v>7</v>
      </c>
      <c r="N6" s="2">
        <v>7</v>
      </c>
      <c r="O6" s="2">
        <v>7</v>
      </c>
      <c r="P6" s="2">
        <v>7</v>
      </c>
      <c r="Q6" s="2">
        <v>6</v>
      </c>
      <c r="R6" s="2">
        <v>6</v>
      </c>
      <c r="S6" s="2">
        <v>7</v>
      </c>
      <c r="T6" s="2">
        <v>6</v>
      </c>
      <c r="U6" s="2">
        <v>3</v>
      </c>
      <c r="V6" s="2">
        <v>6</v>
      </c>
      <c r="W6" s="2">
        <v>5</v>
      </c>
      <c r="X6" s="2">
        <v>6</v>
      </c>
      <c r="Y6" s="2">
        <v>7</v>
      </c>
      <c r="Z6" s="2">
        <v>7</v>
      </c>
      <c r="AA6" s="2">
        <v>6</v>
      </c>
      <c r="AB6" s="2">
        <v>7</v>
      </c>
      <c r="AC6" s="2">
        <v>7</v>
      </c>
      <c r="AD6" s="4">
        <v>7</v>
      </c>
    </row>
    <row r="7" spans="1:30" x14ac:dyDescent="0.25">
      <c r="A7" s="3">
        <v>3</v>
      </c>
      <c r="B7" s="2" t="s">
        <v>39</v>
      </c>
      <c r="C7" s="2">
        <v>1</v>
      </c>
      <c r="D7" s="2">
        <v>0</v>
      </c>
      <c r="E7" s="2">
        <v>0</v>
      </c>
      <c r="F7" s="2">
        <v>1</v>
      </c>
      <c r="G7" s="2">
        <v>1</v>
      </c>
      <c r="H7" s="2">
        <v>-1</v>
      </c>
      <c r="I7" s="2">
        <v>0</v>
      </c>
      <c r="J7" s="4">
        <v>1</v>
      </c>
      <c r="K7" s="3">
        <v>5</v>
      </c>
      <c r="L7" s="2">
        <v>6</v>
      </c>
      <c r="M7" s="2">
        <v>5</v>
      </c>
      <c r="N7" s="2">
        <v>7</v>
      </c>
      <c r="O7" s="2">
        <v>2</v>
      </c>
      <c r="P7" s="2">
        <v>3</v>
      </c>
      <c r="Q7" s="2">
        <v>5</v>
      </c>
      <c r="R7" s="2">
        <v>3</v>
      </c>
      <c r="S7" s="2">
        <v>3</v>
      </c>
      <c r="T7" s="2">
        <v>4</v>
      </c>
      <c r="U7" s="2">
        <v>5</v>
      </c>
      <c r="V7" s="2">
        <v>4</v>
      </c>
      <c r="W7" s="2">
        <v>6</v>
      </c>
      <c r="X7" s="2">
        <v>3</v>
      </c>
      <c r="Y7" s="2">
        <v>6</v>
      </c>
      <c r="Z7" s="2">
        <v>6</v>
      </c>
      <c r="AA7" s="2">
        <v>6</v>
      </c>
      <c r="AB7" s="2">
        <v>5</v>
      </c>
      <c r="AC7" s="2">
        <v>5</v>
      </c>
      <c r="AD7" s="4">
        <v>3</v>
      </c>
    </row>
    <row r="8" spans="1:30" x14ac:dyDescent="0.25">
      <c r="A8" s="3">
        <v>4</v>
      </c>
      <c r="B8" s="2" t="s">
        <v>31</v>
      </c>
      <c r="C8" s="2">
        <v>-1</v>
      </c>
      <c r="D8" s="2">
        <v>-1</v>
      </c>
      <c r="E8" s="2">
        <v>-1</v>
      </c>
      <c r="F8" s="2">
        <v>-1</v>
      </c>
      <c r="G8" s="2">
        <v>1</v>
      </c>
      <c r="H8" s="2">
        <v>-1</v>
      </c>
      <c r="I8" s="2">
        <v>0</v>
      </c>
      <c r="J8" s="4">
        <v>1</v>
      </c>
      <c r="K8" s="3">
        <v>2</v>
      </c>
      <c r="L8" s="2">
        <v>5</v>
      </c>
      <c r="M8" s="2">
        <v>5</v>
      </c>
      <c r="N8" s="2">
        <v>7</v>
      </c>
      <c r="O8" s="2">
        <v>5</v>
      </c>
      <c r="P8" s="2">
        <v>6</v>
      </c>
      <c r="Q8" s="2">
        <v>5</v>
      </c>
      <c r="R8" s="2">
        <v>6</v>
      </c>
      <c r="S8" s="2">
        <v>2</v>
      </c>
      <c r="T8" s="2">
        <v>2</v>
      </c>
      <c r="U8" s="2">
        <v>5</v>
      </c>
      <c r="V8" s="2">
        <v>4</v>
      </c>
      <c r="W8" s="2">
        <v>6</v>
      </c>
      <c r="X8" s="2">
        <v>5</v>
      </c>
      <c r="Y8" s="2">
        <v>7</v>
      </c>
      <c r="Z8" s="2">
        <v>6</v>
      </c>
      <c r="AA8" s="2">
        <v>2</v>
      </c>
      <c r="AB8" s="2">
        <v>6</v>
      </c>
      <c r="AC8" s="2">
        <v>7</v>
      </c>
      <c r="AD8" s="4">
        <v>3</v>
      </c>
    </row>
    <row r="9" spans="1:30" x14ac:dyDescent="0.25">
      <c r="A9" s="3">
        <v>5</v>
      </c>
      <c r="B9" s="2" t="s">
        <v>32</v>
      </c>
      <c r="C9" s="2">
        <v>-1</v>
      </c>
      <c r="D9" s="2">
        <v>-1</v>
      </c>
      <c r="E9" s="2">
        <v>1</v>
      </c>
      <c r="F9" s="2">
        <v>0</v>
      </c>
      <c r="G9" s="2">
        <v>1</v>
      </c>
      <c r="H9" s="2">
        <v>1</v>
      </c>
      <c r="I9" s="2">
        <v>-1</v>
      </c>
      <c r="J9" s="4">
        <v>-1</v>
      </c>
      <c r="K9" s="3">
        <v>3</v>
      </c>
      <c r="L9" s="2">
        <v>6</v>
      </c>
      <c r="M9" s="2">
        <v>1</v>
      </c>
      <c r="N9" s="2">
        <v>7</v>
      </c>
      <c r="O9" s="2">
        <v>1</v>
      </c>
      <c r="P9" s="2">
        <v>2</v>
      </c>
      <c r="Q9" s="2">
        <v>1</v>
      </c>
      <c r="R9" s="2">
        <v>3</v>
      </c>
      <c r="S9" s="2">
        <v>2</v>
      </c>
      <c r="T9" s="2">
        <v>1</v>
      </c>
      <c r="U9" s="2">
        <v>3</v>
      </c>
      <c r="V9" s="2">
        <v>3</v>
      </c>
      <c r="W9" s="2">
        <v>6</v>
      </c>
      <c r="X9" s="2">
        <v>4</v>
      </c>
      <c r="Y9" s="2">
        <v>2</v>
      </c>
      <c r="Z9" s="2">
        <v>2</v>
      </c>
      <c r="AA9" s="2">
        <v>6</v>
      </c>
      <c r="AB9" s="2">
        <v>3</v>
      </c>
      <c r="AC9" s="2">
        <v>2</v>
      </c>
      <c r="AD9" s="4">
        <v>2</v>
      </c>
    </row>
    <row r="10" spans="1:30" x14ac:dyDescent="0.25">
      <c r="A10" s="3">
        <v>6</v>
      </c>
      <c r="B10" s="2" t="s">
        <v>40</v>
      </c>
      <c r="C10" s="2">
        <v>0</v>
      </c>
      <c r="D10" s="2">
        <v>1</v>
      </c>
      <c r="E10" s="2">
        <v>-1</v>
      </c>
      <c r="F10" s="2">
        <v>-1</v>
      </c>
      <c r="G10" s="2">
        <v>-1</v>
      </c>
      <c r="H10" s="2">
        <v>-1</v>
      </c>
      <c r="I10" s="2">
        <v>-1</v>
      </c>
      <c r="J10" s="4">
        <v>-1</v>
      </c>
      <c r="K10" s="3">
        <v>1</v>
      </c>
      <c r="L10" s="2">
        <v>7</v>
      </c>
      <c r="M10" s="2">
        <v>1</v>
      </c>
      <c r="N10" s="2">
        <v>7</v>
      </c>
      <c r="O10" s="2">
        <v>1</v>
      </c>
      <c r="P10" s="2">
        <v>1</v>
      </c>
      <c r="Q10" s="2">
        <v>1</v>
      </c>
      <c r="R10" s="2">
        <v>5</v>
      </c>
      <c r="S10" s="2">
        <v>2</v>
      </c>
      <c r="T10" s="2">
        <v>3</v>
      </c>
      <c r="U10" s="2">
        <v>1</v>
      </c>
      <c r="V10" s="2">
        <v>3</v>
      </c>
      <c r="W10" s="2">
        <v>1</v>
      </c>
      <c r="X10" s="2">
        <v>2</v>
      </c>
      <c r="Y10" s="2">
        <v>2</v>
      </c>
      <c r="Z10" s="2">
        <v>1</v>
      </c>
      <c r="AA10" s="2">
        <v>2</v>
      </c>
      <c r="AB10" s="2">
        <v>3</v>
      </c>
      <c r="AC10" s="2">
        <v>2</v>
      </c>
      <c r="AD10" s="4">
        <v>2</v>
      </c>
    </row>
    <row r="11" spans="1:30" x14ac:dyDescent="0.25">
      <c r="A11" s="3">
        <v>7</v>
      </c>
      <c r="B11" s="2" t="s">
        <v>35</v>
      </c>
      <c r="C11" s="2">
        <v>1</v>
      </c>
      <c r="D11" s="2">
        <v>0</v>
      </c>
      <c r="E11" s="2">
        <v>0</v>
      </c>
      <c r="F11" s="2">
        <v>1</v>
      </c>
      <c r="G11" s="2">
        <v>1</v>
      </c>
      <c r="H11" s="2">
        <v>1</v>
      </c>
      <c r="I11" s="2">
        <v>-1</v>
      </c>
      <c r="J11" s="4">
        <v>-1</v>
      </c>
      <c r="K11" s="3">
        <v>1</v>
      </c>
      <c r="L11" s="2">
        <v>7</v>
      </c>
      <c r="M11" s="2">
        <v>1</v>
      </c>
      <c r="N11" s="2">
        <v>7</v>
      </c>
      <c r="O11" s="2">
        <v>1</v>
      </c>
      <c r="P11" s="2">
        <v>1</v>
      </c>
      <c r="Q11" s="2">
        <v>1</v>
      </c>
      <c r="R11" s="2">
        <v>3</v>
      </c>
      <c r="S11" s="2">
        <v>1</v>
      </c>
      <c r="T11" s="2">
        <v>2</v>
      </c>
      <c r="U11" s="2">
        <v>3</v>
      </c>
      <c r="V11" s="2">
        <v>3</v>
      </c>
      <c r="W11" s="2">
        <v>3</v>
      </c>
      <c r="X11" s="2">
        <v>2</v>
      </c>
      <c r="Y11" s="2">
        <v>2</v>
      </c>
      <c r="Z11" s="2">
        <v>6</v>
      </c>
      <c r="AA11" s="2">
        <v>2</v>
      </c>
      <c r="AB11" s="2">
        <v>4</v>
      </c>
      <c r="AC11" s="2">
        <v>1</v>
      </c>
      <c r="AD11" s="4">
        <v>5</v>
      </c>
    </row>
    <row r="12" spans="1:30" x14ac:dyDescent="0.25">
      <c r="A12" s="3">
        <v>8</v>
      </c>
      <c r="B12" s="2" t="s">
        <v>41</v>
      </c>
      <c r="C12" s="2">
        <v>1</v>
      </c>
      <c r="D12" s="2">
        <v>0</v>
      </c>
      <c r="E12" s="2">
        <v>-1</v>
      </c>
      <c r="F12" s="2">
        <v>-1</v>
      </c>
      <c r="G12" s="2">
        <v>1</v>
      </c>
      <c r="H12" s="2">
        <v>1</v>
      </c>
      <c r="I12" s="2">
        <v>0</v>
      </c>
      <c r="J12" s="4">
        <v>1</v>
      </c>
      <c r="K12" s="3">
        <v>6</v>
      </c>
      <c r="L12" s="2">
        <v>5</v>
      </c>
      <c r="M12" s="2">
        <v>2</v>
      </c>
      <c r="N12" s="2">
        <v>7</v>
      </c>
      <c r="O12" s="2">
        <v>2</v>
      </c>
      <c r="P12" s="2">
        <v>5</v>
      </c>
      <c r="Q12" s="2">
        <v>3</v>
      </c>
      <c r="R12" s="2">
        <v>6</v>
      </c>
      <c r="S12" s="2">
        <v>1</v>
      </c>
      <c r="T12" s="2">
        <v>1</v>
      </c>
      <c r="U12" s="2">
        <v>5</v>
      </c>
      <c r="V12" s="2">
        <v>5</v>
      </c>
      <c r="W12" s="2">
        <v>6</v>
      </c>
      <c r="X12" s="2">
        <v>3</v>
      </c>
      <c r="Y12" s="2">
        <v>5</v>
      </c>
      <c r="Z12" s="2">
        <v>6</v>
      </c>
      <c r="AA12" s="2">
        <v>4</v>
      </c>
      <c r="AB12" s="2">
        <v>6</v>
      </c>
      <c r="AC12" s="2">
        <v>5</v>
      </c>
      <c r="AD12" s="4">
        <v>5</v>
      </c>
    </row>
    <row r="13" spans="1:30" x14ac:dyDescent="0.25">
      <c r="A13" s="3">
        <v>9</v>
      </c>
      <c r="B13" s="2" t="s">
        <v>33</v>
      </c>
      <c r="C13" s="2">
        <v>-1</v>
      </c>
      <c r="D13" s="2">
        <v>-1</v>
      </c>
      <c r="E13" s="2">
        <v>0</v>
      </c>
      <c r="F13" s="2">
        <v>1</v>
      </c>
      <c r="G13" s="2">
        <v>-1</v>
      </c>
      <c r="H13" s="2">
        <v>1</v>
      </c>
      <c r="I13" s="2">
        <v>0</v>
      </c>
      <c r="J13" s="4">
        <v>1</v>
      </c>
      <c r="K13" s="3">
        <v>6</v>
      </c>
      <c r="L13" s="2">
        <v>5</v>
      </c>
      <c r="M13" s="2">
        <v>2</v>
      </c>
      <c r="N13" s="2">
        <v>6</v>
      </c>
      <c r="O13" s="2">
        <v>2</v>
      </c>
      <c r="P13" s="2">
        <v>1</v>
      </c>
      <c r="Q13" s="2">
        <v>2</v>
      </c>
      <c r="R13" s="2">
        <v>3</v>
      </c>
      <c r="S13" s="2">
        <v>2</v>
      </c>
      <c r="T13" s="2">
        <v>2</v>
      </c>
      <c r="U13" s="2">
        <v>4</v>
      </c>
      <c r="V13" s="2">
        <v>2</v>
      </c>
      <c r="W13" s="2">
        <v>1</v>
      </c>
      <c r="X13" s="2">
        <v>3</v>
      </c>
      <c r="Y13" s="2">
        <v>5</v>
      </c>
      <c r="Z13" s="2">
        <v>1</v>
      </c>
      <c r="AA13" s="2">
        <v>2</v>
      </c>
      <c r="AB13" s="2">
        <v>4</v>
      </c>
      <c r="AC13" s="2">
        <v>5</v>
      </c>
      <c r="AD13" s="4">
        <v>3</v>
      </c>
    </row>
    <row r="14" spans="1:30" x14ac:dyDescent="0.25">
      <c r="A14" s="3">
        <v>10</v>
      </c>
      <c r="B14" s="2" t="s">
        <v>42</v>
      </c>
      <c r="C14" s="2">
        <v>0</v>
      </c>
      <c r="D14" s="2">
        <v>1</v>
      </c>
      <c r="E14" s="2">
        <v>1</v>
      </c>
      <c r="F14" s="2">
        <v>0</v>
      </c>
      <c r="G14" s="2">
        <v>1</v>
      </c>
      <c r="H14" s="2">
        <v>1</v>
      </c>
      <c r="I14" s="2">
        <v>0</v>
      </c>
      <c r="J14" s="4">
        <v>1</v>
      </c>
      <c r="K14" s="3">
        <v>6</v>
      </c>
      <c r="L14" s="2">
        <v>3</v>
      </c>
      <c r="M14" s="2">
        <v>1</v>
      </c>
      <c r="N14" s="2">
        <v>7</v>
      </c>
      <c r="O14" s="2">
        <v>2</v>
      </c>
      <c r="P14" s="2">
        <v>5</v>
      </c>
      <c r="Q14" s="2">
        <v>5</v>
      </c>
      <c r="R14" s="2">
        <v>2</v>
      </c>
      <c r="S14" s="2">
        <v>3</v>
      </c>
      <c r="T14" s="2">
        <v>5</v>
      </c>
      <c r="U14" s="2">
        <v>6</v>
      </c>
      <c r="V14" s="2">
        <v>4</v>
      </c>
      <c r="W14" s="2">
        <v>6</v>
      </c>
      <c r="X14" s="2">
        <v>5</v>
      </c>
      <c r="Y14" s="2">
        <v>6</v>
      </c>
      <c r="Z14" s="2">
        <v>5</v>
      </c>
      <c r="AA14" s="2">
        <v>4</v>
      </c>
      <c r="AB14" s="2">
        <v>4</v>
      </c>
      <c r="AC14" s="2">
        <v>2</v>
      </c>
      <c r="AD14" s="4">
        <v>6</v>
      </c>
    </row>
    <row r="15" spans="1:30" x14ac:dyDescent="0.25">
      <c r="A15" s="3">
        <v>11</v>
      </c>
      <c r="B15" s="2" t="s">
        <v>34</v>
      </c>
      <c r="C15" s="2">
        <v>-1</v>
      </c>
      <c r="D15" s="2">
        <v>-1</v>
      </c>
      <c r="E15" s="2">
        <v>0</v>
      </c>
      <c r="F15" s="2">
        <v>1</v>
      </c>
      <c r="G15" s="2">
        <v>-1</v>
      </c>
      <c r="H15" s="2">
        <v>1</v>
      </c>
      <c r="I15" s="2">
        <v>1</v>
      </c>
      <c r="J15" s="4">
        <v>0</v>
      </c>
      <c r="K15" s="3">
        <v>7</v>
      </c>
      <c r="L15" s="2">
        <v>4</v>
      </c>
      <c r="M15" s="2">
        <v>7</v>
      </c>
      <c r="N15" s="2">
        <v>6</v>
      </c>
      <c r="O15" s="2">
        <v>7</v>
      </c>
      <c r="P15" s="2">
        <v>1</v>
      </c>
      <c r="Q15" s="2">
        <v>2</v>
      </c>
      <c r="R15" s="2">
        <v>6</v>
      </c>
      <c r="S15" s="2">
        <v>7</v>
      </c>
      <c r="T15" s="2">
        <v>7</v>
      </c>
      <c r="U15" s="2">
        <v>3</v>
      </c>
      <c r="V15" s="2">
        <v>6</v>
      </c>
      <c r="W15" s="2">
        <v>1</v>
      </c>
      <c r="X15" s="2">
        <v>6</v>
      </c>
      <c r="Y15" s="2">
        <v>6</v>
      </c>
      <c r="Z15" s="2">
        <v>4</v>
      </c>
      <c r="AA15" s="2">
        <v>2</v>
      </c>
      <c r="AB15" s="2">
        <v>6</v>
      </c>
      <c r="AC15" s="2">
        <v>5</v>
      </c>
      <c r="AD15" s="4">
        <v>5</v>
      </c>
    </row>
    <row r="16" spans="1:30" x14ac:dyDescent="0.25">
      <c r="A16" s="3">
        <v>12</v>
      </c>
      <c r="B16" s="2" t="s">
        <v>43</v>
      </c>
      <c r="C16" s="2">
        <v>0</v>
      </c>
      <c r="D16" s="2">
        <v>1</v>
      </c>
      <c r="E16" s="2">
        <v>0</v>
      </c>
      <c r="F16" s="2">
        <v>1</v>
      </c>
      <c r="G16" s="2">
        <v>1</v>
      </c>
      <c r="H16" s="2">
        <v>1</v>
      </c>
      <c r="I16" s="2">
        <v>-1</v>
      </c>
      <c r="J16" s="4">
        <v>-1</v>
      </c>
      <c r="K16" s="3">
        <v>4</v>
      </c>
      <c r="L16" s="2">
        <v>3</v>
      </c>
      <c r="M16" s="2">
        <v>1</v>
      </c>
      <c r="N16" s="2">
        <v>7</v>
      </c>
      <c r="O16" s="2">
        <v>1</v>
      </c>
      <c r="P16" s="2">
        <v>3</v>
      </c>
      <c r="Q16" s="2">
        <v>1</v>
      </c>
      <c r="R16" s="2">
        <v>6</v>
      </c>
      <c r="S16" s="2">
        <v>1</v>
      </c>
      <c r="T16" s="2">
        <v>3</v>
      </c>
      <c r="U16" s="2">
        <v>4</v>
      </c>
      <c r="V16" s="2">
        <v>3</v>
      </c>
      <c r="W16" s="2">
        <v>5</v>
      </c>
      <c r="X16" s="2">
        <v>4</v>
      </c>
      <c r="Y16" s="2">
        <v>3</v>
      </c>
      <c r="Z16" s="2">
        <v>5</v>
      </c>
      <c r="AA16" s="2">
        <v>4</v>
      </c>
      <c r="AB16" s="2">
        <v>3</v>
      </c>
      <c r="AC16" s="2">
        <v>1</v>
      </c>
      <c r="AD16" s="4">
        <v>2</v>
      </c>
    </row>
    <row r="17" spans="1:31" x14ac:dyDescent="0.25">
      <c r="A17" s="3">
        <v>13</v>
      </c>
      <c r="B17" s="2" t="s">
        <v>44</v>
      </c>
      <c r="C17" s="2">
        <v>1</v>
      </c>
      <c r="D17" s="2">
        <v>0</v>
      </c>
      <c r="E17" s="2">
        <v>-1</v>
      </c>
      <c r="F17" s="2">
        <v>-1</v>
      </c>
      <c r="G17" s="2">
        <v>-1</v>
      </c>
      <c r="H17" s="2">
        <v>1</v>
      </c>
      <c r="I17" s="2">
        <v>-1</v>
      </c>
      <c r="J17" s="4">
        <v>-1</v>
      </c>
      <c r="K17" s="3">
        <v>1</v>
      </c>
      <c r="L17" s="2">
        <v>5</v>
      </c>
      <c r="M17" s="2">
        <v>1</v>
      </c>
      <c r="N17" s="2">
        <v>6</v>
      </c>
      <c r="O17" s="2">
        <v>1</v>
      </c>
      <c r="P17" s="2">
        <v>2</v>
      </c>
      <c r="Q17" s="2">
        <v>1</v>
      </c>
      <c r="R17" s="2">
        <v>2</v>
      </c>
      <c r="S17" s="2">
        <v>1</v>
      </c>
      <c r="T17" s="2">
        <v>3</v>
      </c>
      <c r="U17" s="2">
        <v>4</v>
      </c>
      <c r="V17" s="2">
        <v>3</v>
      </c>
      <c r="W17" s="2">
        <v>1</v>
      </c>
      <c r="X17" s="2">
        <v>2</v>
      </c>
      <c r="Y17" s="2">
        <v>1</v>
      </c>
      <c r="Z17" s="2">
        <v>2</v>
      </c>
      <c r="AA17" s="2">
        <v>3</v>
      </c>
      <c r="AB17" s="2">
        <v>7</v>
      </c>
      <c r="AC17" s="2">
        <v>2</v>
      </c>
      <c r="AD17" s="4">
        <v>2</v>
      </c>
    </row>
    <row r="18" spans="1:31" x14ac:dyDescent="0.25">
      <c r="A18" s="3">
        <v>14</v>
      </c>
      <c r="B18" s="2" t="s">
        <v>45</v>
      </c>
      <c r="C18" s="2">
        <v>1</v>
      </c>
      <c r="D18" s="2">
        <v>0</v>
      </c>
      <c r="E18" s="2">
        <v>1</v>
      </c>
      <c r="F18" s="2">
        <v>0</v>
      </c>
      <c r="G18" s="2">
        <v>1</v>
      </c>
      <c r="H18" s="2">
        <v>1</v>
      </c>
      <c r="I18" s="2">
        <v>1</v>
      </c>
      <c r="J18" s="4">
        <v>0</v>
      </c>
      <c r="K18" s="3">
        <v>6</v>
      </c>
      <c r="L18" s="2">
        <v>6</v>
      </c>
      <c r="M18" s="2">
        <v>2</v>
      </c>
      <c r="N18" s="2">
        <v>7</v>
      </c>
      <c r="O18" s="2">
        <v>7</v>
      </c>
      <c r="P18" s="2">
        <v>2</v>
      </c>
      <c r="Q18" s="2">
        <v>5</v>
      </c>
      <c r="R18" s="2">
        <v>5</v>
      </c>
      <c r="S18" s="2">
        <v>7</v>
      </c>
      <c r="T18" s="2">
        <v>1</v>
      </c>
      <c r="U18" s="2">
        <v>6</v>
      </c>
      <c r="V18" s="2">
        <v>5</v>
      </c>
      <c r="W18" s="2">
        <v>6</v>
      </c>
      <c r="X18" s="2">
        <v>3</v>
      </c>
      <c r="Y18" s="2">
        <v>4</v>
      </c>
      <c r="Z18" s="2">
        <v>3</v>
      </c>
      <c r="AA18" s="2">
        <v>4</v>
      </c>
      <c r="AB18" s="2">
        <v>4</v>
      </c>
      <c r="AC18" s="2">
        <v>2</v>
      </c>
      <c r="AD18" s="4">
        <v>6</v>
      </c>
    </row>
    <row r="19" spans="1:31" x14ac:dyDescent="0.25">
      <c r="A19" s="3">
        <v>15</v>
      </c>
      <c r="B19" s="2" t="s">
        <v>46</v>
      </c>
      <c r="C19" s="2">
        <v>0</v>
      </c>
      <c r="D19" s="2">
        <v>1</v>
      </c>
      <c r="E19" s="2">
        <v>0</v>
      </c>
      <c r="F19" s="2">
        <v>1</v>
      </c>
      <c r="G19" s="2">
        <v>1</v>
      </c>
      <c r="H19" s="2">
        <v>-1</v>
      </c>
      <c r="I19" s="2">
        <v>1</v>
      </c>
      <c r="J19" s="4">
        <v>0</v>
      </c>
      <c r="K19" s="3">
        <v>6</v>
      </c>
      <c r="L19" s="2">
        <v>6</v>
      </c>
      <c r="M19" s="2">
        <v>7</v>
      </c>
      <c r="N19" s="2">
        <v>7</v>
      </c>
      <c r="O19" s="2">
        <v>4</v>
      </c>
      <c r="P19" s="2">
        <v>7</v>
      </c>
      <c r="Q19" s="2">
        <v>7</v>
      </c>
      <c r="R19" s="2">
        <v>7</v>
      </c>
      <c r="S19" s="2">
        <v>7</v>
      </c>
      <c r="T19" s="2">
        <v>7</v>
      </c>
      <c r="U19" s="2">
        <v>7</v>
      </c>
      <c r="V19" s="2">
        <v>5</v>
      </c>
      <c r="W19" s="2">
        <v>7</v>
      </c>
      <c r="X19" s="2">
        <v>6</v>
      </c>
      <c r="Y19" s="2">
        <v>7</v>
      </c>
      <c r="Z19" s="2">
        <v>7</v>
      </c>
      <c r="AA19" s="2">
        <v>6</v>
      </c>
      <c r="AB19" s="2">
        <v>4</v>
      </c>
      <c r="AC19" s="2">
        <v>7</v>
      </c>
      <c r="AD19" s="4">
        <v>7</v>
      </c>
    </row>
    <row r="20" spans="1:31" x14ac:dyDescent="0.25">
      <c r="A20" s="3">
        <v>16</v>
      </c>
      <c r="B20" s="2" t="s">
        <v>47</v>
      </c>
      <c r="C20" s="2">
        <v>1</v>
      </c>
      <c r="D20" s="2">
        <v>0</v>
      </c>
      <c r="E20" s="2">
        <v>1</v>
      </c>
      <c r="F20" s="2">
        <v>0</v>
      </c>
      <c r="G20" s="2">
        <v>-1</v>
      </c>
      <c r="H20" s="2">
        <v>-1</v>
      </c>
      <c r="I20" s="2">
        <v>1</v>
      </c>
      <c r="J20" s="4">
        <v>0</v>
      </c>
      <c r="K20" s="3">
        <v>6</v>
      </c>
      <c r="L20" s="2">
        <v>7</v>
      </c>
      <c r="M20" s="2">
        <v>7</v>
      </c>
      <c r="N20" s="2">
        <v>6</v>
      </c>
      <c r="O20" s="2">
        <v>5</v>
      </c>
      <c r="P20" s="2">
        <v>1</v>
      </c>
      <c r="Q20" s="2">
        <v>3</v>
      </c>
      <c r="R20" s="2">
        <v>4</v>
      </c>
      <c r="S20" s="2">
        <v>7</v>
      </c>
      <c r="T20" s="2">
        <v>2</v>
      </c>
      <c r="U20" s="2">
        <v>6</v>
      </c>
      <c r="V20" s="2">
        <v>5</v>
      </c>
      <c r="W20" s="2">
        <v>1</v>
      </c>
      <c r="X20" s="2">
        <v>4</v>
      </c>
      <c r="Y20" s="2">
        <v>5</v>
      </c>
      <c r="Z20" s="2">
        <v>1</v>
      </c>
      <c r="AA20" s="2">
        <v>1</v>
      </c>
      <c r="AB20" s="2">
        <v>4</v>
      </c>
      <c r="AC20" s="2">
        <v>5</v>
      </c>
      <c r="AD20" s="4">
        <v>3</v>
      </c>
    </row>
    <row r="21" spans="1:31" x14ac:dyDescent="0.25">
      <c r="A21" s="3">
        <v>17</v>
      </c>
      <c r="B21" s="2" t="s">
        <v>48</v>
      </c>
      <c r="C21" s="2">
        <v>0</v>
      </c>
      <c r="D21" s="2">
        <v>1</v>
      </c>
      <c r="E21" s="2">
        <v>1</v>
      </c>
      <c r="F21" s="2">
        <v>0</v>
      </c>
      <c r="G21" s="2">
        <v>-1</v>
      </c>
      <c r="H21" s="2">
        <v>1</v>
      </c>
      <c r="I21" s="2">
        <v>0</v>
      </c>
      <c r="J21" s="4">
        <v>1</v>
      </c>
      <c r="K21" s="3">
        <v>6</v>
      </c>
      <c r="L21" s="2">
        <v>4</v>
      </c>
      <c r="M21" s="2">
        <v>7</v>
      </c>
      <c r="N21" s="2">
        <v>6</v>
      </c>
      <c r="O21" s="2">
        <v>2</v>
      </c>
      <c r="P21" s="2">
        <v>1</v>
      </c>
      <c r="Q21" s="2">
        <v>1</v>
      </c>
      <c r="R21" s="2">
        <v>2</v>
      </c>
      <c r="S21" s="2">
        <v>3</v>
      </c>
      <c r="T21" s="2">
        <v>6</v>
      </c>
      <c r="U21" s="2">
        <v>3</v>
      </c>
      <c r="V21" s="2">
        <v>4</v>
      </c>
      <c r="W21" s="2">
        <v>1</v>
      </c>
      <c r="X21" s="2">
        <v>6</v>
      </c>
      <c r="Y21" s="2">
        <v>2</v>
      </c>
      <c r="Z21" s="2">
        <v>2</v>
      </c>
      <c r="AA21" s="2">
        <v>4</v>
      </c>
      <c r="AB21" s="2">
        <v>5</v>
      </c>
      <c r="AC21" s="2">
        <v>2</v>
      </c>
      <c r="AD21" s="4">
        <v>4</v>
      </c>
    </row>
    <row r="22" spans="1:31" x14ac:dyDescent="0.25">
      <c r="A22" s="5">
        <v>18</v>
      </c>
      <c r="B22" s="6" t="s">
        <v>36</v>
      </c>
      <c r="C22" s="6">
        <v>-1</v>
      </c>
      <c r="D22" s="6">
        <v>-1</v>
      </c>
      <c r="E22" s="6">
        <v>1</v>
      </c>
      <c r="F22" s="6">
        <v>0</v>
      </c>
      <c r="G22" s="6">
        <v>1</v>
      </c>
      <c r="H22" s="6">
        <v>-1</v>
      </c>
      <c r="I22" s="6">
        <v>-1</v>
      </c>
      <c r="J22" s="7">
        <v>-1</v>
      </c>
      <c r="K22" s="5">
        <v>1</v>
      </c>
      <c r="L22" s="6">
        <v>7</v>
      </c>
      <c r="M22" s="6">
        <v>1</v>
      </c>
      <c r="N22" s="6">
        <v>7</v>
      </c>
      <c r="O22" s="6">
        <v>1</v>
      </c>
      <c r="P22" s="6">
        <v>1</v>
      </c>
      <c r="Q22" s="6">
        <v>1</v>
      </c>
      <c r="R22" s="6">
        <v>2</v>
      </c>
      <c r="S22" s="6">
        <v>2</v>
      </c>
      <c r="T22" s="6">
        <v>2</v>
      </c>
      <c r="U22" s="6">
        <v>5</v>
      </c>
      <c r="V22" s="6">
        <v>3</v>
      </c>
      <c r="W22" s="6">
        <v>5</v>
      </c>
      <c r="X22" s="6">
        <v>2</v>
      </c>
      <c r="Y22" s="6">
        <v>3</v>
      </c>
      <c r="Z22" s="6">
        <v>2</v>
      </c>
      <c r="AA22" s="6">
        <v>6</v>
      </c>
      <c r="AB22" s="6">
        <v>3</v>
      </c>
      <c r="AC22" s="6">
        <v>2</v>
      </c>
      <c r="AD22" s="7">
        <v>2</v>
      </c>
    </row>
    <row r="23" spans="1:31" x14ac:dyDescent="0.25">
      <c r="AE23" s="46" t="s">
        <v>76</v>
      </c>
    </row>
    <row r="24" spans="1:31" x14ac:dyDescent="0.25">
      <c r="H24" s="66" t="s">
        <v>13</v>
      </c>
      <c r="I24" s="65" t="s">
        <v>8</v>
      </c>
      <c r="J24" s="12">
        <v>65</v>
      </c>
      <c r="K24" s="34">
        <v>-5.5555555555555573E-2</v>
      </c>
      <c r="L24" s="35">
        <v>0.44444444444444436</v>
      </c>
      <c r="M24" s="35">
        <v>-0.61111111111111116</v>
      </c>
      <c r="N24" s="35">
        <v>-5.5555555555555518E-2</v>
      </c>
      <c r="O24" s="35">
        <v>-0.2222222222222224</v>
      </c>
      <c r="P24" s="35">
        <v>-0.77777777777777724</v>
      </c>
      <c r="Q24" s="35">
        <v>-0.1111111111111111</v>
      </c>
      <c r="R24" s="35">
        <v>-0.50000000000000022</v>
      </c>
      <c r="S24" s="35">
        <v>-0.27777777777777829</v>
      </c>
      <c r="T24" s="35">
        <v>-1.333333333333333</v>
      </c>
      <c r="U24" s="35">
        <v>0.50000000000000011</v>
      </c>
      <c r="V24" s="35">
        <v>5.5555555555555518E-2</v>
      </c>
      <c r="W24" s="35">
        <v>-0.22222222222222218</v>
      </c>
      <c r="X24" s="35">
        <v>-1.1666666666666667</v>
      </c>
      <c r="Y24" s="35">
        <v>-0.55555555555555569</v>
      </c>
      <c r="Z24" s="35">
        <v>-5.5555555555554921E-2</v>
      </c>
      <c r="AA24" s="35">
        <v>-0.33333333333333348</v>
      </c>
      <c r="AB24" s="35">
        <v>0.33333333333333343</v>
      </c>
      <c r="AC24" s="35">
        <v>-0.38888888888888901</v>
      </c>
      <c r="AD24" s="35">
        <v>-0.11111111111111106</v>
      </c>
      <c r="AE24" s="47">
        <f t="shared" ref="AE24:AE31" si="0">AVERAGE(K24:AD24)</f>
        <v>-0.27222222222222225</v>
      </c>
    </row>
    <row r="25" spans="1:31" x14ac:dyDescent="0.25">
      <c r="H25" s="67"/>
      <c r="I25" s="65"/>
      <c r="J25" s="12">
        <v>75</v>
      </c>
      <c r="K25" s="34">
        <v>0.61111111111111127</v>
      </c>
      <c r="L25" s="35">
        <v>-0.55555555555555569</v>
      </c>
      <c r="M25" s="35">
        <v>0.38888888888888906</v>
      </c>
      <c r="N25" s="35">
        <v>0.11111111111111113</v>
      </c>
      <c r="O25" s="35">
        <v>-0.38888888888888878</v>
      </c>
      <c r="P25" s="35">
        <v>0.88888888888888884</v>
      </c>
      <c r="Q25" s="35">
        <v>0.3888888888888889</v>
      </c>
      <c r="R25" s="35">
        <v>0.50000000000000044</v>
      </c>
      <c r="S25" s="35">
        <v>0.22222222222222249</v>
      </c>
      <c r="T25" s="35">
        <v>1.5000000000000002</v>
      </c>
      <c r="U25" s="35">
        <v>6.4098756212785473E-17</v>
      </c>
      <c r="V25" s="35">
        <v>5.5555555555555386E-2</v>
      </c>
      <c r="W25" s="35">
        <v>0.27777777777777757</v>
      </c>
      <c r="X25" s="35">
        <v>0.83333333333333326</v>
      </c>
      <c r="Y25" s="35">
        <v>-5.5555555555555615E-2</v>
      </c>
      <c r="Z25" s="35">
        <v>0.44444444444444442</v>
      </c>
      <c r="AA25" s="35">
        <v>9.6148134319178215E-17</v>
      </c>
      <c r="AB25" s="35">
        <v>-0.50000000000000011</v>
      </c>
      <c r="AC25" s="35">
        <v>-0.55555555555555558</v>
      </c>
      <c r="AD25" s="35">
        <v>0.55555555555555614</v>
      </c>
      <c r="AE25" s="47">
        <f t="shared" si="0"/>
        <v>0.23611111111111122</v>
      </c>
    </row>
    <row r="26" spans="1:31" x14ac:dyDescent="0.25">
      <c r="H26" s="67"/>
      <c r="I26" s="65" t="s">
        <v>9</v>
      </c>
      <c r="J26" s="12" t="s">
        <v>6</v>
      </c>
      <c r="K26" s="34">
        <v>0.44444444444444425</v>
      </c>
      <c r="L26" s="35">
        <v>-5.5555555555555365E-2</v>
      </c>
      <c r="M26" s="35">
        <v>-0.44444444444444503</v>
      </c>
      <c r="N26" s="35">
        <v>-5.555555555555558E-2</v>
      </c>
      <c r="O26" s="35">
        <v>-0.22222222222222235</v>
      </c>
      <c r="P26" s="35">
        <v>-1.1111111111111114</v>
      </c>
      <c r="Q26" s="35">
        <v>-0.44444444444444448</v>
      </c>
      <c r="R26" s="35">
        <v>-1.3333333333333337</v>
      </c>
      <c r="S26" s="35">
        <v>0.38888888888888923</v>
      </c>
      <c r="T26" s="35">
        <v>-0.66666666666666685</v>
      </c>
      <c r="U26" s="35">
        <v>0.50000000000000011</v>
      </c>
      <c r="V26" s="35">
        <v>-0.11111111111111101</v>
      </c>
      <c r="W26" s="35">
        <v>0.1111111111111112</v>
      </c>
      <c r="X26" s="35">
        <v>-2.4671622769447919E-16</v>
      </c>
      <c r="Y26" s="35">
        <v>-0.72222222222222243</v>
      </c>
      <c r="Z26" s="35">
        <v>-1.555555555555556</v>
      </c>
      <c r="AA26" s="35">
        <v>0.50000000000000033</v>
      </c>
      <c r="AB26" s="35">
        <v>-0.83333333333333337</v>
      </c>
      <c r="AC26" s="35">
        <v>-1.2222222222222223</v>
      </c>
      <c r="AD26" s="35">
        <v>-0.27777777777777796</v>
      </c>
      <c r="AE26" s="47">
        <f t="shared" si="0"/>
        <v>-0.35555555555555568</v>
      </c>
    </row>
    <row r="27" spans="1:31" x14ac:dyDescent="0.25">
      <c r="H27" s="67"/>
      <c r="I27" s="65"/>
      <c r="J27" s="12" t="s">
        <v>7</v>
      </c>
      <c r="K27" s="34">
        <v>0.61111111111111083</v>
      </c>
      <c r="L27" s="35">
        <v>-0.38888888888888884</v>
      </c>
      <c r="M27" s="35">
        <v>0.22222222222222215</v>
      </c>
      <c r="N27" s="35">
        <v>-5.5555555555555476E-2</v>
      </c>
      <c r="O27" s="35">
        <v>-0.38888888888888895</v>
      </c>
      <c r="P27" s="35">
        <v>-0.44444444444444386</v>
      </c>
      <c r="Q27" s="35">
        <v>-0.11111111111111105</v>
      </c>
      <c r="R27" s="35">
        <v>0.33333333333333276</v>
      </c>
      <c r="S27" s="35">
        <v>-0.11111111111111174</v>
      </c>
      <c r="T27" s="35">
        <v>0.66666666666666663</v>
      </c>
      <c r="U27" s="35">
        <v>-1.2819751242557092E-16</v>
      </c>
      <c r="V27" s="35">
        <v>-0.2777777777777779</v>
      </c>
      <c r="W27" s="35">
        <v>-0.22222222222222221</v>
      </c>
      <c r="X27" s="35">
        <v>1.3003506761940474E-16</v>
      </c>
      <c r="Y27" s="35">
        <v>0.4444444444444447</v>
      </c>
      <c r="Z27" s="35">
        <v>0.77777777777777835</v>
      </c>
      <c r="AA27" s="35">
        <v>-2.5639502485114184E-16</v>
      </c>
      <c r="AB27" s="35">
        <v>-0.33333333333333304</v>
      </c>
      <c r="AC27" s="35">
        <v>0.27777777777777751</v>
      </c>
      <c r="AD27" s="35">
        <v>5.5555555555555698E-2</v>
      </c>
      <c r="AE27" s="47">
        <f t="shared" si="0"/>
        <v>5.2777777777777771E-2</v>
      </c>
    </row>
    <row r="28" spans="1:31" x14ac:dyDescent="0.25">
      <c r="H28" s="67"/>
      <c r="I28" s="13" t="s">
        <v>10</v>
      </c>
      <c r="J28" s="12">
        <v>120</v>
      </c>
      <c r="K28" s="34">
        <v>-0.20833333333333329</v>
      </c>
      <c r="L28" s="35">
        <v>0.16666666666666682</v>
      </c>
      <c r="M28" s="35">
        <v>-0.41666666666666657</v>
      </c>
      <c r="N28" s="35">
        <v>0.41666666666666663</v>
      </c>
      <c r="O28" s="35">
        <v>0.16666666666666688</v>
      </c>
      <c r="P28" s="35">
        <v>1.4583333333333339</v>
      </c>
      <c r="Q28" s="35">
        <v>1.0833333333333333</v>
      </c>
      <c r="R28" s="35">
        <v>0.50000000000000033</v>
      </c>
      <c r="S28" s="35">
        <v>-4.166666666666663E-2</v>
      </c>
      <c r="T28" s="35">
        <v>-0.24999999999999969</v>
      </c>
      <c r="U28" s="35">
        <v>0.625</v>
      </c>
      <c r="V28" s="35">
        <v>0.20833333333333337</v>
      </c>
      <c r="W28" s="35">
        <v>2.2916666666666665</v>
      </c>
      <c r="X28" s="35">
        <v>0.12499999999999996</v>
      </c>
      <c r="Y28" s="35">
        <v>0.66666666666666674</v>
      </c>
      <c r="Z28" s="35">
        <v>1.6666666666666667</v>
      </c>
      <c r="AA28" s="35">
        <v>0.99999999999999978</v>
      </c>
      <c r="AB28" s="35">
        <v>-0.12500000000000003</v>
      </c>
      <c r="AC28" s="35">
        <v>0.16666666666666699</v>
      </c>
      <c r="AD28" s="35">
        <v>0.70833333333333304</v>
      </c>
      <c r="AE28" s="47">
        <f t="shared" si="0"/>
        <v>0.51041666666666674</v>
      </c>
    </row>
    <row r="29" spans="1:31" x14ac:dyDescent="0.25">
      <c r="H29" s="67"/>
      <c r="I29" s="13" t="s">
        <v>54</v>
      </c>
      <c r="J29" s="12" t="s">
        <v>51</v>
      </c>
      <c r="K29" s="34">
        <v>0.54166666666666674</v>
      </c>
      <c r="L29" s="35">
        <v>-0.58333333333333315</v>
      </c>
      <c r="M29" s="35">
        <v>-0.54166666666666663</v>
      </c>
      <c r="N29" s="35">
        <v>-8.333333333333337E-2</v>
      </c>
      <c r="O29" s="35">
        <v>0.16666666666666677</v>
      </c>
      <c r="P29" s="35">
        <v>-4.1666666666666755E-2</v>
      </c>
      <c r="Q29" s="35">
        <v>-0.41666666666666685</v>
      </c>
      <c r="R29" s="35">
        <v>-0.12499999999999986</v>
      </c>
      <c r="S29" s="35">
        <v>-0.16666666666666649</v>
      </c>
      <c r="T29" s="35">
        <v>0.12499999999999982</v>
      </c>
      <c r="U29" s="35">
        <v>-0.37499999999999994</v>
      </c>
      <c r="V29" s="35">
        <v>8.3333333333333329E-2</v>
      </c>
      <c r="W29" s="35">
        <v>-0.20833333333333337</v>
      </c>
      <c r="X29" s="35">
        <v>0.25000000000000006</v>
      </c>
      <c r="Y29" s="35">
        <v>-0.45833333333333331</v>
      </c>
      <c r="Z29" s="35">
        <v>0.16666666666666644</v>
      </c>
      <c r="AA29" s="35">
        <v>-0.12500000000000006</v>
      </c>
      <c r="AB29" s="35">
        <v>0.375</v>
      </c>
      <c r="AC29" s="35">
        <v>-0.70833333333333326</v>
      </c>
      <c r="AD29" s="35">
        <v>0.58333333333333337</v>
      </c>
      <c r="AE29" s="47">
        <f t="shared" si="0"/>
        <v>-7.7083333333333323E-2</v>
      </c>
    </row>
    <row r="30" spans="1:31" x14ac:dyDescent="0.25">
      <c r="H30" s="67"/>
      <c r="I30" s="65" t="s">
        <v>12</v>
      </c>
      <c r="J30" s="26">
        <v>4000</v>
      </c>
      <c r="K30" s="34">
        <v>1.4444444444444444</v>
      </c>
      <c r="L30" s="35">
        <v>0.61111111111111138</v>
      </c>
      <c r="M30" s="35">
        <v>2.5555555555555554</v>
      </c>
      <c r="N30" s="35">
        <v>-5.5555555555555552E-2</v>
      </c>
      <c r="O30" s="35">
        <v>2.9444444444444451</v>
      </c>
      <c r="P30" s="35">
        <v>1.0555555555555562</v>
      </c>
      <c r="Q30" s="35">
        <v>1.7222222222222225</v>
      </c>
      <c r="R30" s="35">
        <v>1.5</v>
      </c>
      <c r="S30" s="35">
        <v>3.3888888888888897</v>
      </c>
      <c r="T30" s="35">
        <v>1.3333333333333333</v>
      </c>
      <c r="U30" s="35">
        <v>0.66666666666666585</v>
      </c>
      <c r="V30" s="35">
        <v>1.3888888888888893</v>
      </c>
      <c r="W30" s="35">
        <v>0.27777777777777746</v>
      </c>
      <c r="X30" s="35">
        <v>1.1666666666666667</v>
      </c>
      <c r="Y30" s="35">
        <v>1.4444444444444438</v>
      </c>
      <c r="Z30" s="35">
        <v>0.77777777777777735</v>
      </c>
      <c r="AA30" s="35">
        <v>-0.16666666666666666</v>
      </c>
      <c r="AB30" s="35">
        <v>0.5</v>
      </c>
      <c r="AC30" s="35">
        <v>1.4444444444444442</v>
      </c>
      <c r="AD30" s="35">
        <v>1.7222222222222217</v>
      </c>
      <c r="AE30" s="47">
        <f t="shared" si="0"/>
        <v>1.286111111111111</v>
      </c>
    </row>
    <row r="31" spans="1:31" x14ac:dyDescent="0.25">
      <c r="H31" s="68"/>
      <c r="I31" s="65"/>
      <c r="J31" s="26">
        <v>6000</v>
      </c>
      <c r="K31" s="34">
        <v>0.94444444444444409</v>
      </c>
      <c r="L31" s="35">
        <v>-0.88888888888888895</v>
      </c>
      <c r="M31" s="35">
        <v>5.5555555555555497E-2</v>
      </c>
      <c r="N31" s="35">
        <v>-5.5555555555555559E-2</v>
      </c>
      <c r="O31" s="35">
        <v>-0.72222222222222254</v>
      </c>
      <c r="P31" s="35">
        <v>0.38888888888888878</v>
      </c>
      <c r="Q31" s="35">
        <v>0.38888888888888851</v>
      </c>
      <c r="R31" s="35">
        <v>-0.66666666666666685</v>
      </c>
      <c r="S31" s="35">
        <v>-1.2777777777777777</v>
      </c>
      <c r="T31" s="35">
        <v>-0.16666666666666635</v>
      </c>
      <c r="U31" s="35">
        <v>0.33333333333333326</v>
      </c>
      <c r="V31" s="35">
        <v>-0.27777777777777785</v>
      </c>
      <c r="W31" s="35">
        <v>0.27777777777777773</v>
      </c>
      <c r="X31" s="35">
        <v>0.16666666666666657</v>
      </c>
      <c r="Y31" s="35">
        <v>0.77777777777777724</v>
      </c>
      <c r="Z31" s="35">
        <v>0.2777777777777784</v>
      </c>
      <c r="AA31" s="35">
        <v>-7.4014868308343753E-17</v>
      </c>
      <c r="AB31" s="35">
        <v>0.33333333333333337</v>
      </c>
      <c r="AC31" s="35">
        <v>0.61111111111111083</v>
      </c>
      <c r="AD31" s="35">
        <v>-0.1111111111111111</v>
      </c>
      <c r="AE31" s="47">
        <f t="shared" si="0"/>
        <v>1.9444444444444344E-2</v>
      </c>
    </row>
    <row r="33" spans="1:31" x14ac:dyDescent="0.25">
      <c r="A33" s="16"/>
      <c r="C33" s="16"/>
      <c r="D33" s="16"/>
      <c r="E33" s="16"/>
      <c r="F33" s="16"/>
      <c r="G33" s="16"/>
      <c r="H33" s="16"/>
      <c r="I33" s="16"/>
      <c r="J33" s="16"/>
    </row>
    <row r="34" spans="1:31" x14ac:dyDescent="0.25">
      <c r="B34" s="2"/>
      <c r="H34" s="66" t="s">
        <v>60</v>
      </c>
      <c r="I34" s="31" t="s">
        <v>8</v>
      </c>
      <c r="J34" s="29">
        <v>85</v>
      </c>
      <c r="K34" s="36">
        <f t="shared" ref="K34:AD34" si="1">-(K24+K25)</f>
        <v>-0.55555555555555569</v>
      </c>
      <c r="L34" s="36">
        <f t="shared" si="1"/>
        <v>0.11111111111111133</v>
      </c>
      <c r="M34" s="36">
        <f t="shared" si="1"/>
        <v>0.2222222222222221</v>
      </c>
      <c r="N34" s="36">
        <f t="shared" si="1"/>
        <v>-5.5555555555555615E-2</v>
      </c>
      <c r="O34" s="36">
        <f t="shared" si="1"/>
        <v>0.61111111111111116</v>
      </c>
      <c r="P34" s="36">
        <f t="shared" si="1"/>
        <v>-0.1111111111111116</v>
      </c>
      <c r="Q34" s="36">
        <f t="shared" si="1"/>
        <v>-0.27777777777777779</v>
      </c>
      <c r="R34" s="36">
        <f t="shared" si="1"/>
        <v>-2.2204460492503131E-16</v>
      </c>
      <c r="S34" s="36">
        <f t="shared" si="1"/>
        <v>5.5555555555555802E-2</v>
      </c>
      <c r="T34" s="36">
        <f t="shared" si="1"/>
        <v>-0.16666666666666718</v>
      </c>
      <c r="U34" s="36">
        <f t="shared" si="1"/>
        <v>-0.50000000000000022</v>
      </c>
      <c r="V34" s="36">
        <f t="shared" si="1"/>
        <v>-0.11111111111111091</v>
      </c>
      <c r="W34" s="36">
        <f t="shared" si="1"/>
        <v>-5.5555555555555386E-2</v>
      </c>
      <c r="X34" s="36">
        <f t="shared" si="1"/>
        <v>0.33333333333333348</v>
      </c>
      <c r="Y34" s="36">
        <f t="shared" si="1"/>
        <v>0.61111111111111127</v>
      </c>
      <c r="Z34" s="36">
        <f t="shared" si="1"/>
        <v>-0.38888888888888951</v>
      </c>
      <c r="AA34" s="36">
        <f t="shared" si="1"/>
        <v>0.33333333333333337</v>
      </c>
      <c r="AB34" s="36">
        <f t="shared" si="1"/>
        <v>0.16666666666666669</v>
      </c>
      <c r="AC34" s="36">
        <f t="shared" si="1"/>
        <v>0.94444444444444464</v>
      </c>
      <c r="AD34" s="36">
        <f t="shared" si="1"/>
        <v>-0.44444444444444509</v>
      </c>
      <c r="AE34" s="47">
        <f>AVERAGE(K34:AD34)</f>
        <v>3.6111111111111024E-2</v>
      </c>
    </row>
    <row r="35" spans="1:31" x14ac:dyDescent="0.25">
      <c r="H35" s="69"/>
      <c r="I35" s="31" t="s">
        <v>9</v>
      </c>
      <c r="J35" s="29" t="s">
        <v>55</v>
      </c>
      <c r="K35" s="35">
        <f t="shared" ref="K35:AD35" si="2">-(K26+K27)</f>
        <v>-1.0555555555555551</v>
      </c>
      <c r="L35" s="35">
        <f t="shared" si="2"/>
        <v>0.4444444444444442</v>
      </c>
      <c r="M35" s="35">
        <f t="shared" si="2"/>
        <v>0.22222222222222288</v>
      </c>
      <c r="N35" s="35">
        <f t="shared" si="2"/>
        <v>0.11111111111111105</v>
      </c>
      <c r="O35" s="35">
        <f t="shared" si="2"/>
        <v>0.61111111111111127</v>
      </c>
      <c r="P35" s="35">
        <f t="shared" si="2"/>
        <v>1.5555555555555554</v>
      </c>
      <c r="Q35" s="35">
        <f t="shared" si="2"/>
        <v>0.55555555555555558</v>
      </c>
      <c r="R35" s="35">
        <f t="shared" si="2"/>
        <v>1.0000000000000009</v>
      </c>
      <c r="S35" s="35">
        <f t="shared" si="2"/>
        <v>-0.27777777777777746</v>
      </c>
      <c r="T35" s="35">
        <f t="shared" si="2"/>
        <v>2.2204460492503131E-16</v>
      </c>
      <c r="U35" s="35">
        <f t="shared" si="2"/>
        <v>-0.5</v>
      </c>
      <c r="V35" s="35">
        <f t="shared" si="2"/>
        <v>0.3888888888888889</v>
      </c>
      <c r="W35" s="35">
        <f t="shared" si="2"/>
        <v>0.11111111111111101</v>
      </c>
      <c r="X35" s="35">
        <f t="shared" si="2"/>
        <v>1.1668116007507446E-16</v>
      </c>
      <c r="Y35" s="35">
        <f t="shared" si="2"/>
        <v>0.27777777777777773</v>
      </c>
      <c r="Z35" s="35">
        <f t="shared" si="2"/>
        <v>0.77777777777777768</v>
      </c>
      <c r="AA35" s="35">
        <f t="shared" si="2"/>
        <v>-0.50000000000000011</v>
      </c>
      <c r="AB35" s="35">
        <f t="shared" si="2"/>
        <v>1.1666666666666665</v>
      </c>
      <c r="AC35" s="35">
        <f t="shared" si="2"/>
        <v>0.94444444444444486</v>
      </c>
      <c r="AD35" s="35">
        <f t="shared" si="2"/>
        <v>0.22222222222222227</v>
      </c>
      <c r="AE35" s="47">
        <f t="shared" ref="AE35:AE38" si="3">AVERAGE(K35:AD35)</f>
        <v>0.30277777777777792</v>
      </c>
    </row>
    <row r="36" spans="1:31" x14ac:dyDescent="0.25">
      <c r="H36" s="69"/>
      <c r="I36" s="28" t="s">
        <v>10</v>
      </c>
      <c r="J36" s="29">
        <v>240</v>
      </c>
      <c r="K36" s="35">
        <f t="shared" ref="K36:AD36" si="4">-(K28)</f>
        <v>0.20833333333333329</v>
      </c>
      <c r="L36" s="35">
        <f t="shared" si="4"/>
        <v>-0.16666666666666682</v>
      </c>
      <c r="M36" s="35">
        <f t="shared" si="4"/>
        <v>0.41666666666666657</v>
      </c>
      <c r="N36" s="35">
        <f t="shared" si="4"/>
        <v>-0.41666666666666663</v>
      </c>
      <c r="O36" s="35">
        <f t="shared" si="4"/>
        <v>-0.16666666666666688</v>
      </c>
      <c r="P36" s="35">
        <f t="shared" si="4"/>
        <v>-1.4583333333333339</v>
      </c>
      <c r="Q36" s="35">
        <f t="shared" si="4"/>
        <v>-1.0833333333333333</v>
      </c>
      <c r="R36" s="35">
        <f t="shared" si="4"/>
        <v>-0.50000000000000033</v>
      </c>
      <c r="S36" s="35">
        <f t="shared" si="4"/>
        <v>4.166666666666663E-2</v>
      </c>
      <c r="T36" s="35">
        <f t="shared" si="4"/>
        <v>0.24999999999999969</v>
      </c>
      <c r="U36" s="35">
        <f t="shared" si="4"/>
        <v>-0.625</v>
      </c>
      <c r="V36" s="35">
        <f t="shared" si="4"/>
        <v>-0.20833333333333337</v>
      </c>
      <c r="W36" s="35">
        <f t="shared" si="4"/>
        <v>-2.2916666666666665</v>
      </c>
      <c r="X36" s="35">
        <f t="shared" si="4"/>
        <v>-0.12499999999999996</v>
      </c>
      <c r="Y36" s="35">
        <f t="shared" si="4"/>
        <v>-0.66666666666666674</v>
      </c>
      <c r="Z36" s="35">
        <f t="shared" si="4"/>
        <v>-1.6666666666666667</v>
      </c>
      <c r="AA36" s="35">
        <f t="shared" si="4"/>
        <v>-0.99999999999999978</v>
      </c>
      <c r="AB36" s="35">
        <f t="shared" si="4"/>
        <v>0.12500000000000003</v>
      </c>
      <c r="AC36" s="35">
        <f t="shared" si="4"/>
        <v>-0.16666666666666699</v>
      </c>
      <c r="AD36" s="35">
        <f t="shared" si="4"/>
        <v>-0.70833333333333304</v>
      </c>
      <c r="AE36" s="47">
        <f t="shared" si="3"/>
        <v>-0.51041666666666674</v>
      </c>
    </row>
    <row r="37" spans="1:31" x14ac:dyDescent="0.25">
      <c r="H37" s="69"/>
      <c r="I37" s="28" t="s">
        <v>54</v>
      </c>
      <c r="J37" s="29" t="s">
        <v>56</v>
      </c>
      <c r="K37" s="35">
        <f t="shared" ref="K37:AD37" si="5">-(K29)</f>
        <v>-0.54166666666666674</v>
      </c>
      <c r="L37" s="35">
        <f t="shared" si="5"/>
        <v>0.58333333333333315</v>
      </c>
      <c r="M37" s="35">
        <f t="shared" si="5"/>
        <v>0.54166666666666663</v>
      </c>
      <c r="N37" s="35">
        <f t="shared" si="5"/>
        <v>8.333333333333337E-2</v>
      </c>
      <c r="O37" s="35">
        <f t="shared" si="5"/>
        <v>-0.16666666666666677</v>
      </c>
      <c r="P37" s="35">
        <f t="shared" si="5"/>
        <v>4.1666666666666755E-2</v>
      </c>
      <c r="Q37" s="35">
        <f t="shared" si="5"/>
        <v>0.41666666666666685</v>
      </c>
      <c r="R37" s="35">
        <f t="shared" si="5"/>
        <v>0.12499999999999986</v>
      </c>
      <c r="S37" s="35">
        <f t="shared" si="5"/>
        <v>0.16666666666666649</v>
      </c>
      <c r="T37" s="35">
        <f t="shared" si="5"/>
        <v>-0.12499999999999982</v>
      </c>
      <c r="U37" s="35">
        <f t="shared" si="5"/>
        <v>0.37499999999999994</v>
      </c>
      <c r="V37" s="35">
        <f t="shared" si="5"/>
        <v>-8.3333333333333329E-2</v>
      </c>
      <c r="W37" s="35">
        <f t="shared" si="5"/>
        <v>0.20833333333333337</v>
      </c>
      <c r="X37" s="35">
        <f t="shared" si="5"/>
        <v>-0.25000000000000006</v>
      </c>
      <c r="Y37" s="35">
        <f t="shared" si="5"/>
        <v>0.45833333333333331</v>
      </c>
      <c r="Z37" s="35">
        <f t="shared" si="5"/>
        <v>-0.16666666666666644</v>
      </c>
      <c r="AA37" s="35">
        <f t="shared" si="5"/>
        <v>0.12500000000000006</v>
      </c>
      <c r="AB37" s="35">
        <f t="shared" si="5"/>
        <v>-0.375</v>
      </c>
      <c r="AC37" s="35">
        <f t="shared" si="5"/>
        <v>0.70833333333333326</v>
      </c>
      <c r="AD37" s="35">
        <f t="shared" si="5"/>
        <v>-0.58333333333333337</v>
      </c>
      <c r="AE37" s="47">
        <f t="shared" si="3"/>
        <v>7.7083333333333323E-2</v>
      </c>
    </row>
    <row r="38" spans="1:31" x14ac:dyDescent="0.25">
      <c r="H38" s="70"/>
      <c r="I38" s="28" t="s">
        <v>12</v>
      </c>
      <c r="J38" s="30">
        <v>9000</v>
      </c>
      <c r="K38" s="35">
        <f t="shared" ref="K38:AD38" si="6">-(K30+K31)</f>
        <v>-2.3888888888888884</v>
      </c>
      <c r="L38" s="35">
        <f t="shared" si="6"/>
        <v>0.27777777777777757</v>
      </c>
      <c r="M38" s="35">
        <f t="shared" si="6"/>
        <v>-2.6111111111111107</v>
      </c>
      <c r="N38" s="35">
        <f t="shared" si="6"/>
        <v>0.1111111111111111</v>
      </c>
      <c r="O38" s="35">
        <f t="shared" si="6"/>
        <v>-2.2222222222222223</v>
      </c>
      <c r="P38" s="35">
        <f t="shared" si="6"/>
        <v>-1.4444444444444451</v>
      </c>
      <c r="Q38" s="35">
        <f t="shared" si="6"/>
        <v>-2.1111111111111112</v>
      </c>
      <c r="R38" s="35">
        <f t="shared" si="6"/>
        <v>-0.83333333333333315</v>
      </c>
      <c r="S38" s="35">
        <f t="shared" si="6"/>
        <v>-2.111111111111112</v>
      </c>
      <c r="T38" s="35">
        <f t="shared" si="6"/>
        <v>-1.166666666666667</v>
      </c>
      <c r="U38" s="35">
        <f t="shared" si="6"/>
        <v>-0.99999999999999911</v>
      </c>
      <c r="V38" s="35">
        <f t="shared" si="6"/>
        <v>-1.1111111111111114</v>
      </c>
      <c r="W38" s="35">
        <f t="shared" si="6"/>
        <v>-0.55555555555555514</v>
      </c>
      <c r="X38" s="35">
        <f t="shared" si="6"/>
        <v>-1.3333333333333333</v>
      </c>
      <c r="Y38" s="35">
        <f t="shared" si="6"/>
        <v>-2.222222222222221</v>
      </c>
      <c r="Z38" s="35">
        <f t="shared" si="6"/>
        <v>-1.0555555555555558</v>
      </c>
      <c r="AA38" s="35">
        <f t="shared" si="6"/>
        <v>0.16666666666666674</v>
      </c>
      <c r="AB38" s="35">
        <f t="shared" si="6"/>
        <v>-0.83333333333333337</v>
      </c>
      <c r="AC38" s="35">
        <f t="shared" si="6"/>
        <v>-2.0555555555555549</v>
      </c>
      <c r="AD38" s="35">
        <f t="shared" si="6"/>
        <v>-1.6111111111111105</v>
      </c>
      <c r="AE38" s="47">
        <f t="shared" si="3"/>
        <v>-1.3055555555555554</v>
      </c>
    </row>
    <row r="41" spans="1:31" ht="15" customHeight="1" x14ac:dyDescent="0.25">
      <c r="H41" s="63" t="s">
        <v>59</v>
      </c>
      <c r="I41" s="27" t="s">
        <v>8</v>
      </c>
      <c r="K41" s="35">
        <f t="shared" ref="K41:AD41" si="7">MAX(K24,K25,K34)-MIN(K24,K25,K34)</f>
        <v>1.166666666666667</v>
      </c>
      <c r="L41" s="35">
        <f t="shared" si="7"/>
        <v>1</v>
      </c>
      <c r="M41" s="35">
        <f t="shared" si="7"/>
        <v>1.0000000000000002</v>
      </c>
      <c r="N41" s="35">
        <f t="shared" si="7"/>
        <v>0.16666666666666674</v>
      </c>
      <c r="O41" s="35">
        <f t="shared" si="7"/>
        <v>1</v>
      </c>
      <c r="P41" s="35">
        <f t="shared" si="7"/>
        <v>1.6666666666666661</v>
      </c>
      <c r="Q41" s="35">
        <f t="shared" si="7"/>
        <v>0.66666666666666674</v>
      </c>
      <c r="R41" s="35">
        <f t="shared" si="7"/>
        <v>1.0000000000000007</v>
      </c>
      <c r="S41" s="35">
        <f t="shared" si="7"/>
        <v>0.50000000000000078</v>
      </c>
      <c r="T41" s="35">
        <f t="shared" si="7"/>
        <v>2.833333333333333</v>
      </c>
      <c r="U41" s="35">
        <f t="shared" si="7"/>
        <v>1.0000000000000004</v>
      </c>
      <c r="V41" s="35">
        <f t="shared" si="7"/>
        <v>0.16666666666666644</v>
      </c>
      <c r="W41" s="35">
        <f t="shared" si="7"/>
        <v>0.49999999999999978</v>
      </c>
      <c r="X41" s="35">
        <f t="shared" si="7"/>
        <v>2</v>
      </c>
      <c r="Y41" s="35">
        <f t="shared" si="7"/>
        <v>1.166666666666667</v>
      </c>
      <c r="Z41" s="35">
        <f t="shared" si="7"/>
        <v>0.83333333333333393</v>
      </c>
      <c r="AA41" s="35">
        <f t="shared" si="7"/>
        <v>0.66666666666666685</v>
      </c>
      <c r="AB41" s="35">
        <f t="shared" si="7"/>
        <v>0.83333333333333348</v>
      </c>
      <c r="AC41" s="35">
        <f t="shared" si="7"/>
        <v>1.5000000000000002</v>
      </c>
      <c r="AD41" s="35">
        <f t="shared" si="7"/>
        <v>1.0000000000000013</v>
      </c>
    </row>
    <row r="42" spans="1:31" x14ac:dyDescent="0.25">
      <c r="H42" s="63"/>
      <c r="I42" s="27" t="s">
        <v>9</v>
      </c>
      <c r="K42" s="35">
        <f t="shared" ref="K42:AD42" si="8">MAX(K26,K27,K35)-MIN(K26,K27,K35)</f>
        <v>1.6666666666666661</v>
      </c>
      <c r="L42" s="35">
        <f t="shared" si="8"/>
        <v>0.83333333333333304</v>
      </c>
      <c r="M42" s="35">
        <f t="shared" si="8"/>
        <v>0.66666666666666785</v>
      </c>
      <c r="N42" s="35">
        <f t="shared" si="8"/>
        <v>0.16666666666666663</v>
      </c>
      <c r="O42" s="35">
        <f t="shared" si="8"/>
        <v>1.0000000000000002</v>
      </c>
      <c r="P42" s="35">
        <f t="shared" si="8"/>
        <v>2.666666666666667</v>
      </c>
      <c r="Q42" s="35">
        <f t="shared" si="8"/>
        <v>1</v>
      </c>
      <c r="R42" s="35">
        <f t="shared" si="8"/>
        <v>2.3333333333333348</v>
      </c>
      <c r="S42" s="35">
        <f t="shared" si="8"/>
        <v>0.66666666666666674</v>
      </c>
      <c r="T42" s="35">
        <f t="shared" si="8"/>
        <v>1.3333333333333335</v>
      </c>
      <c r="U42" s="35">
        <f t="shared" si="8"/>
        <v>1</v>
      </c>
      <c r="V42" s="35">
        <f t="shared" si="8"/>
        <v>0.66666666666666674</v>
      </c>
      <c r="W42" s="35">
        <f t="shared" si="8"/>
        <v>0.33333333333333343</v>
      </c>
      <c r="X42" s="35">
        <f t="shared" si="8"/>
        <v>3.7675129531388393E-16</v>
      </c>
      <c r="Y42" s="35">
        <f t="shared" si="8"/>
        <v>1.1666666666666672</v>
      </c>
      <c r="Z42" s="35">
        <f t="shared" si="8"/>
        <v>2.3333333333333344</v>
      </c>
      <c r="AA42" s="35">
        <f t="shared" si="8"/>
        <v>1.0000000000000004</v>
      </c>
      <c r="AB42" s="35">
        <f t="shared" si="8"/>
        <v>2</v>
      </c>
      <c r="AC42" s="35">
        <f t="shared" si="8"/>
        <v>2.166666666666667</v>
      </c>
      <c r="AD42" s="35">
        <f t="shared" si="8"/>
        <v>0.50000000000000022</v>
      </c>
    </row>
    <row r="43" spans="1:31" x14ac:dyDescent="0.25">
      <c r="H43" s="63"/>
      <c r="I43" s="27" t="s">
        <v>10</v>
      </c>
      <c r="K43" s="35">
        <f t="shared" ref="K43:AD43" si="9">MAX(K28,K36)-MIN(K28,K36)</f>
        <v>0.41666666666666657</v>
      </c>
      <c r="L43" s="35">
        <f t="shared" si="9"/>
        <v>0.33333333333333365</v>
      </c>
      <c r="M43" s="35">
        <f t="shared" si="9"/>
        <v>0.83333333333333315</v>
      </c>
      <c r="N43" s="35">
        <f t="shared" si="9"/>
        <v>0.83333333333333326</v>
      </c>
      <c r="O43" s="35">
        <f t="shared" si="9"/>
        <v>0.33333333333333376</v>
      </c>
      <c r="P43" s="35">
        <f t="shared" si="9"/>
        <v>2.9166666666666679</v>
      </c>
      <c r="Q43" s="35">
        <f t="shared" si="9"/>
        <v>2.1666666666666665</v>
      </c>
      <c r="R43" s="35">
        <f t="shared" si="9"/>
        <v>1.0000000000000007</v>
      </c>
      <c r="S43" s="35">
        <f t="shared" si="9"/>
        <v>8.3333333333333259E-2</v>
      </c>
      <c r="T43" s="35">
        <f t="shared" si="9"/>
        <v>0.49999999999999939</v>
      </c>
      <c r="U43" s="35">
        <f t="shared" si="9"/>
        <v>1.25</v>
      </c>
      <c r="V43" s="35">
        <f t="shared" si="9"/>
        <v>0.41666666666666674</v>
      </c>
      <c r="W43" s="35">
        <f t="shared" si="9"/>
        <v>4.583333333333333</v>
      </c>
      <c r="X43" s="35">
        <f t="shared" si="9"/>
        <v>0.24999999999999992</v>
      </c>
      <c r="Y43" s="35">
        <f t="shared" si="9"/>
        <v>1.3333333333333335</v>
      </c>
      <c r="Z43" s="35">
        <f t="shared" si="9"/>
        <v>3.3333333333333335</v>
      </c>
      <c r="AA43" s="35">
        <f t="shared" si="9"/>
        <v>1.9999999999999996</v>
      </c>
      <c r="AB43" s="35">
        <f t="shared" si="9"/>
        <v>0.25000000000000006</v>
      </c>
      <c r="AC43" s="35">
        <f t="shared" si="9"/>
        <v>0.33333333333333398</v>
      </c>
      <c r="AD43" s="35">
        <f t="shared" si="9"/>
        <v>1.4166666666666661</v>
      </c>
    </row>
    <row r="44" spans="1:31" x14ac:dyDescent="0.25">
      <c r="H44" s="63"/>
      <c r="I44" s="27" t="s">
        <v>54</v>
      </c>
      <c r="K44" s="35">
        <f t="shared" ref="K44:AD44" si="10">MAX(K29,K37)-MIN(K29,K37)</f>
        <v>1.0833333333333335</v>
      </c>
      <c r="L44" s="35">
        <f t="shared" si="10"/>
        <v>1.1666666666666663</v>
      </c>
      <c r="M44" s="35">
        <f t="shared" si="10"/>
        <v>1.0833333333333333</v>
      </c>
      <c r="N44" s="35">
        <f t="shared" si="10"/>
        <v>0.16666666666666674</v>
      </c>
      <c r="O44" s="35">
        <f t="shared" si="10"/>
        <v>0.33333333333333354</v>
      </c>
      <c r="P44" s="35">
        <f t="shared" si="10"/>
        <v>8.3333333333333509E-2</v>
      </c>
      <c r="Q44" s="35">
        <f t="shared" si="10"/>
        <v>0.8333333333333337</v>
      </c>
      <c r="R44" s="35">
        <f t="shared" si="10"/>
        <v>0.24999999999999972</v>
      </c>
      <c r="S44" s="35">
        <f t="shared" si="10"/>
        <v>0.33333333333333298</v>
      </c>
      <c r="T44" s="35">
        <f t="shared" si="10"/>
        <v>0.24999999999999964</v>
      </c>
      <c r="U44" s="35">
        <f t="shared" si="10"/>
        <v>0.74999999999999989</v>
      </c>
      <c r="V44" s="35">
        <f t="shared" si="10"/>
        <v>0.16666666666666666</v>
      </c>
      <c r="W44" s="35">
        <f t="shared" si="10"/>
        <v>0.41666666666666674</v>
      </c>
      <c r="X44" s="35">
        <f t="shared" si="10"/>
        <v>0.50000000000000011</v>
      </c>
      <c r="Y44" s="35">
        <f t="shared" si="10"/>
        <v>0.91666666666666663</v>
      </c>
      <c r="Z44" s="35">
        <f t="shared" si="10"/>
        <v>0.33333333333333287</v>
      </c>
      <c r="AA44" s="35">
        <f t="shared" si="10"/>
        <v>0.25000000000000011</v>
      </c>
      <c r="AB44" s="35">
        <f t="shared" si="10"/>
        <v>0.75</v>
      </c>
      <c r="AC44" s="35">
        <f t="shared" si="10"/>
        <v>1.4166666666666665</v>
      </c>
      <c r="AD44" s="35">
        <f t="shared" si="10"/>
        <v>1.1666666666666667</v>
      </c>
    </row>
    <row r="45" spans="1:31" x14ac:dyDescent="0.25">
      <c r="H45" s="63"/>
      <c r="I45" s="27" t="s">
        <v>12</v>
      </c>
      <c r="K45" s="35">
        <f t="shared" ref="K45:AD45" si="11">MAX(K30,K31,K38)-MIN(K30,K31,K38)</f>
        <v>3.833333333333333</v>
      </c>
      <c r="L45" s="35">
        <f t="shared" si="11"/>
        <v>1.5000000000000004</v>
      </c>
      <c r="M45" s="35">
        <f t="shared" si="11"/>
        <v>5.1666666666666661</v>
      </c>
      <c r="N45" s="35">
        <f t="shared" si="11"/>
        <v>0.16666666666666666</v>
      </c>
      <c r="O45" s="35">
        <f t="shared" si="11"/>
        <v>5.1666666666666679</v>
      </c>
      <c r="P45" s="35">
        <f t="shared" si="11"/>
        <v>2.5000000000000013</v>
      </c>
      <c r="Q45" s="35">
        <f t="shared" si="11"/>
        <v>3.8333333333333339</v>
      </c>
      <c r="R45" s="35">
        <f t="shared" si="11"/>
        <v>2.333333333333333</v>
      </c>
      <c r="S45" s="35">
        <f t="shared" si="11"/>
        <v>5.5000000000000018</v>
      </c>
      <c r="T45" s="35">
        <f t="shared" si="11"/>
        <v>2.5</v>
      </c>
      <c r="U45" s="35">
        <f t="shared" si="11"/>
        <v>1.666666666666665</v>
      </c>
      <c r="V45" s="35">
        <f t="shared" si="11"/>
        <v>2.5000000000000009</v>
      </c>
      <c r="W45" s="35">
        <f t="shared" si="11"/>
        <v>0.83333333333333282</v>
      </c>
      <c r="X45" s="35">
        <f t="shared" si="11"/>
        <v>2.5</v>
      </c>
      <c r="Y45" s="35">
        <f t="shared" si="11"/>
        <v>3.6666666666666647</v>
      </c>
      <c r="Z45" s="35">
        <f t="shared" si="11"/>
        <v>1.833333333333333</v>
      </c>
      <c r="AA45" s="35">
        <f t="shared" si="11"/>
        <v>0.33333333333333337</v>
      </c>
      <c r="AB45" s="35">
        <f t="shared" si="11"/>
        <v>1.3333333333333335</v>
      </c>
      <c r="AC45" s="35">
        <f t="shared" si="11"/>
        <v>3.4999999999999991</v>
      </c>
      <c r="AD45" s="35">
        <f t="shared" si="11"/>
        <v>3.3333333333333321</v>
      </c>
    </row>
    <row r="46" spans="1:31" x14ac:dyDescent="0.25">
      <c r="H46" s="63"/>
      <c r="I46" s="27" t="s">
        <v>57</v>
      </c>
      <c r="K46" s="37">
        <f>SUM(K41:K45)</f>
        <v>8.1666666666666661</v>
      </c>
      <c r="L46" s="37">
        <f t="shared" ref="L46:AD46" si="12">SUM(L41:L45)</f>
        <v>4.8333333333333339</v>
      </c>
      <c r="M46" s="37">
        <f t="shared" si="12"/>
        <v>8.75</v>
      </c>
      <c r="N46" s="37">
        <f t="shared" si="12"/>
        <v>1.5</v>
      </c>
      <c r="O46" s="37">
        <f t="shared" si="12"/>
        <v>7.8333333333333357</v>
      </c>
      <c r="P46" s="37">
        <f t="shared" si="12"/>
        <v>9.8333333333333357</v>
      </c>
      <c r="Q46" s="37">
        <f t="shared" si="12"/>
        <v>8.5</v>
      </c>
      <c r="R46" s="37">
        <f t="shared" si="12"/>
        <v>6.9166666666666696</v>
      </c>
      <c r="S46" s="37">
        <f t="shared" si="12"/>
        <v>7.0833333333333357</v>
      </c>
      <c r="T46" s="37">
        <f t="shared" si="12"/>
        <v>7.4166666666666652</v>
      </c>
      <c r="U46" s="37">
        <f t="shared" si="12"/>
        <v>5.6666666666666652</v>
      </c>
      <c r="V46" s="37">
        <f t="shared" si="12"/>
        <v>3.9166666666666679</v>
      </c>
      <c r="W46" s="37">
        <f t="shared" si="12"/>
        <v>6.6666666666666661</v>
      </c>
      <c r="X46" s="37">
        <f t="shared" si="12"/>
        <v>5.25</v>
      </c>
      <c r="Y46" s="37">
        <f t="shared" si="12"/>
        <v>8.2499999999999982</v>
      </c>
      <c r="Z46" s="37">
        <f t="shared" si="12"/>
        <v>8.6666666666666679</v>
      </c>
      <c r="AA46" s="37">
        <f t="shared" si="12"/>
        <v>4.25</v>
      </c>
      <c r="AB46" s="37">
        <f t="shared" si="12"/>
        <v>5.166666666666667</v>
      </c>
      <c r="AC46" s="37">
        <f t="shared" si="12"/>
        <v>8.9166666666666679</v>
      </c>
      <c r="AD46" s="37">
        <f t="shared" si="12"/>
        <v>7.416666666666667</v>
      </c>
    </row>
    <row r="47" spans="1:31" x14ac:dyDescent="0.25">
      <c r="H47" s="32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</row>
    <row r="48" spans="1:31" x14ac:dyDescent="0.25">
      <c r="H48" s="32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</row>
    <row r="49" spans="1:32" x14ac:dyDescent="0.25">
      <c r="H49" s="63" t="s">
        <v>58</v>
      </c>
      <c r="I49" s="27" t="s">
        <v>8</v>
      </c>
      <c r="K49" s="35">
        <f>K41/K46</f>
        <v>0.1428571428571429</v>
      </c>
      <c r="L49" s="35">
        <f t="shared" ref="L49:AD49" si="13">L41/L46</f>
        <v>0.2068965517241379</v>
      </c>
      <c r="M49" s="35">
        <f t="shared" si="13"/>
        <v>0.11428571428571431</v>
      </c>
      <c r="N49" s="35">
        <f t="shared" si="13"/>
        <v>0.11111111111111116</v>
      </c>
      <c r="O49" s="35">
        <f t="shared" si="13"/>
        <v>0.12765957446808507</v>
      </c>
      <c r="P49" s="35">
        <f t="shared" si="13"/>
        <v>0.16949152542372872</v>
      </c>
      <c r="Q49" s="35">
        <f t="shared" si="13"/>
        <v>7.8431372549019621E-2</v>
      </c>
      <c r="R49" s="35">
        <f t="shared" si="13"/>
        <v>0.14457831325301207</v>
      </c>
      <c r="S49" s="35">
        <f t="shared" si="13"/>
        <v>7.0588235294117729E-2</v>
      </c>
      <c r="T49" s="35">
        <f t="shared" si="13"/>
        <v>0.3820224719101124</v>
      </c>
      <c r="U49" s="35">
        <f t="shared" si="13"/>
        <v>0.17647058823529424</v>
      </c>
      <c r="V49" s="35">
        <f t="shared" si="13"/>
        <v>4.2553191489361632E-2</v>
      </c>
      <c r="W49" s="35">
        <f t="shared" si="13"/>
        <v>7.4999999999999969E-2</v>
      </c>
      <c r="X49" s="35">
        <f t="shared" si="13"/>
        <v>0.38095238095238093</v>
      </c>
      <c r="Y49" s="35">
        <f t="shared" si="13"/>
        <v>0.14141414141414149</v>
      </c>
      <c r="Z49" s="35">
        <f t="shared" si="13"/>
        <v>9.6153846153846215E-2</v>
      </c>
      <c r="AA49" s="35">
        <f t="shared" si="13"/>
        <v>0.15686274509803927</v>
      </c>
      <c r="AB49" s="35">
        <f t="shared" si="13"/>
        <v>0.16129032258064518</v>
      </c>
      <c r="AC49" s="35">
        <f t="shared" si="13"/>
        <v>0.16822429906542055</v>
      </c>
      <c r="AD49" s="35">
        <f t="shared" si="13"/>
        <v>0.13483146067415747</v>
      </c>
      <c r="AE49" s="47">
        <f>AVERAGE(K49:AD49)</f>
        <v>0.15408374942697342</v>
      </c>
    </row>
    <row r="50" spans="1:32" x14ac:dyDescent="0.25">
      <c r="H50" s="63"/>
      <c r="I50" s="27" t="s">
        <v>9</v>
      </c>
      <c r="K50" s="35">
        <f>K42/K46</f>
        <v>0.20408163265306117</v>
      </c>
      <c r="L50" s="35">
        <f t="shared" ref="L50:AD50" si="14">L42/L46</f>
        <v>0.1724137931034482</v>
      </c>
      <c r="M50" s="35">
        <f t="shared" si="14"/>
        <v>7.6190476190476322E-2</v>
      </c>
      <c r="N50" s="35">
        <f t="shared" si="14"/>
        <v>0.11111111111111109</v>
      </c>
      <c r="O50" s="35">
        <f t="shared" si="14"/>
        <v>0.1276595744680851</v>
      </c>
      <c r="P50" s="35">
        <f t="shared" si="14"/>
        <v>0.27118644067796605</v>
      </c>
      <c r="Q50" s="35">
        <f t="shared" si="14"/>
        <v>0.11764705882352941</v>
      </c>
      <c r="R50" s="35">
        <f t="shared" si="14"/>
        <v>0.33734939759036153</v>
      </c>
      <c r="S50" s="35">
        <f t="shared" si="14"/>
        <v>9.4117647058823514E-2</v>
      </c>
      <c r="T50" s="35">
        <f t="shared" si="14"/>
        <v>0.17977528089887646</v>
      </c>
      <c r="U50" s="35">
        <f t="shared" si="14"/>
        <v>0.17647058823529416</v>
      </c>
      <c r="V50" s="35">
        <f t="shared" si="14"/>
        <v>0.17021276595744678</v>
      </c>
      <c r="W50" s="35">
        <f t="shared" si="14"/>
        <v>5.0000000000000017E-2</v>
      </c>
      <c r="X50" s="35">
        <f t="shared" si="14"/>
        <v>7.1762151488358847E-17</v>
      </c>
      <c r="Y50" s="35">
        <f t="shared" si="14"/>
        <v>0.14141414141414152</v>
      </c>
      <c r="Z50" s="35">
        <f t="shared" si="14"/>
        <v>0.26923076923076933</v>
      </c>
      <c r="AA50" s="35">
        <f t="shared" si="14"/>
        <v>0.23529411764705893</v>
      </c>
      <c r="AB50" s="35">
        <f t="shared" si="14"/>
        <v>0.38709677419354838</v>
      </c>
      <c r="AC50" s="35">
        <f t="shared" si="14"/>
        <v>0.24299065420560748</v>
      </c>
      <c r="AD50" s="35">
        <f t="shared" si="14"/>
        <v>6.7415730337078678E-2</v>
      </c>
      <c r="AE50" s="47">
        <f t="shared" ref="AE50:AE53" si="15">AVERAGE(K50:AD50)</f>
        <v>0.17158289768983417</v>
      </c>
    </row>
    <row r="51" spans="1:32" x14ac:dyDescent="0.25">
      <c r="H51" s="63"/>
      <c r="I51" s="27" t="s">
        <v>10</v>
      </c>
      <c r="K51" s="35">
        <f>K43/K46</f>
        <v>5.10204081632653E-2</v>
      </c>
      <c r="L51" s="35">
        <f t="shared" ref="L51:AD51" si="16">L43/L46</f>
        <v>6.8965517241379365E-2</v>
      </c>
      <c r="M51" s="35">
        <f t="shared" si="16"/>
        <v>9.5238095238095219E-2</v>
      </c>
      <c r="N51" s="35">
        <f t="shared" si="16"/>
        <v>0.55555555555555547</v>
      </c>
      <c r="O51" s="35">
        <f t="shared" si="16"/>
        <v>4.2553191489361743E-2</v>
      </c>
      <c r="P51" s="35">
        <f t="shared" si="16"/>
        <v>0.29661016949152547</v>
      </c>
      <c r="Q51" s="35">
        <f t="shared" si="16"/>
        <v>0.25490196078431371</v>
      </c>
      <c r="R51" s="35">
        <f t="shared" si="16"/>
        <v>0.14457831325301207</v>
      </c>
      <c r="S51" s="35">
        <f t="shared" si="16"/>
        <v>1.1764705882352927E-2</v>
      </c>
      <c r="T51" s="35">
        <f t="shared" si="16"/>
        <v>6.741573033707858E-2</v>
      </c>
      <c r="U51" s="35">
        <f t="shared" si="16"/>
        <v>0.2205882352941177</v>
      </c>
      <c r="V51" s="35">
        <f t="shared" si="16"/>
        <v>0.10638297872340424</v>
      </c>
      <c r="W51" s="35">
        <f t="shared" si="16"/>
        <v>0.6875</v>
      </c>
      <c r="X51" s="35">
        <f t="shared" si="16"/>
        <v>4.7619047619047603E-2</v>
      </c>
      <c r="Y51" s="35">
        <f t="shared" si="16"/>
        <v>0.16161616161616166</v>
      </c>
      <c r="Z51" s="35">
        <f t="shared" si="16"/>
        <v>0.38461538461538458</v>
      </c>
      <c r="AA51" s="35">
        <f t="shared" si="16"/>
        <v>0.47058823529411753</v>
      </c>
      <c r="AB51" s="35">
        <f t="shared" si="16"/>
        <v>4.8387096774193554E-2</v>
      </c>
      <c r="AC51" s="35">
        <f t="shared" si="16"/>
        <v>3.7383177570093525E-2</v>
      </c>
      <c r="AD51" s="35">
        <f t="shared" si="16"/>
        <v>0.19101123595505609</v>
      </c>
      <c r="AE51" s="47">
        <f t="shared" si="15"/>
        <v>0.19721476004487579</v>
      </c>
    </row>
    <row r="52" spans="1:32" x14ac:dyDescent="0.25">
      <c r="H52" s="63"/>
      <c r="I52" s="27" t="s">
        <v>54</v>
      </c>
      <c r="K52" s="35">
        <f>K44/K46</f>
        <v>0.13265306122448983</v>
      </c>
      <c r="L52" s="35">
        <f t="shared" ref="L52:AD52" si="17">L44/L46</f>
        <v>0.24137931034482749</v>
      </c>
      <c r="M52" s="35">
        <f t="shared" si="17"/>
        <v>0.1238095238095238</v>
      </c>
      <c r="N52" s="35">
        <f t="shared" si="17"/>
        <v>0.11111111111111116</v>
      </c>
      <c r="O52" s="35">
        <f t="shared" si="17"/>
        <v>4.2553191489361715E-2</v>
      </c>
      <c r="P52" s="35">
        <f t="shared" si="17"/>
        <v>8.4745762711864563E-3</v>
      </c>
      <c r="Q52" s="35">
        <f t="shared" si="17"/>
        <v>9.803921568627455E-2</v>
      </c>
      <c r="R52" s="35">
        <f t="shared" si="17"/>
        <v>3.6144578313252955E-2</v>
      </c>
      <c r="S52" s="35">
        <f t="shared" si="17"/>
        <v>4.7058823529411702E-2</v>
      </c>
      <c r="T52" s="35">
        <f t="shared" si="17"/>
        <v>3.3707865168539283E-2</v>
      </c>
      <c r="U52" s="35">
        <f t="shared" si="17"/>
        <v>0.13235294117647059</v>
      </c>
      <c r="V52" s="35">
        <f t="shared" si="17"/>
        <v>4.2553191489361687E-2</v>
      </c>
      <c r="W52" s="35">
        <f t="shared" si="17"/>
        <v>6.2500000000000014E-2</v>
      </c>
      <c r="X52" s="35">
        <f t="shared" si="17"/>
        <v>9.5238095238095261E-2</v>
      </c>
      <c r="Y52" s="35">
        <f t="shared" si="17"/>
        <v>0.11111111111111113</v>
      </c>
      <c r="Z52" s="35">
        <f t="shared" si="17"/>
        <v>3.8461538461538401E-2</v>
      </c>
      <c r="AA52" s="35">
        <f t="shared" si="17"/>
        <v>5.8823529411764733E-2</v>
      </c>
      <c r="AB52" s="35">
        <f t="shared" si="17"/>
        <v>0.14516129032258063</v>
      </c>
      <c r="AC52" s="35">
        <f t="shared" si="17"/>
        <v>0.15887850467289716</v>
      </c>
      <c r="AD52" s="35">
        <f t="shared" si="17"/>
        <v>0.15730337078651685</v>
      </c>
      <c r="AE52" s="47">
        <f t="shared" si="15"/>
        <v>9.3865741480915768E-2</v>
      </c>
    </row>
    <row r="53" spans="1:32" x14ac:dyDescent="0.25">
      <c r="H53" s="63"/>
      <c r="I53" s="27" t="s">
        <v>12</v>
      </c>
      <c r="K53" s="35">
        <f>K45/K46</f>
        <v>0.46938775510204084</v>
      </c>
      <c r="L53" s="35">
        <f t="shared" ref="L53:AD53" si="18">L45/L46</f>
        <v>0.31034482758620696</v>
      </c>
      <c r="M53" s="35">
        <f t="shared" si="18"/>
        <v>0.59047619047619038</v>
      </c>
      <c r="N53" s="35">
        <f t="shared" si="18"/>
        <v>0.1111111111111111</v>
      </c>
      <c r="O53" s="35">
        <f t="shared" si="18"/>
        <v>0.65957446808510634</v>
      </c>
      <c r="P53" s="35">
        <f t="shared" si="18"/>
        <v>0.25423728813559332</v>
      </c>
      <c r="Q53" s="35">
        <f t="shared" si="18"/>
        <v>0.45098039215686281</v>
      </c>
      <c r="R53" s="35">
        <f t="shared" si="18"/>
        <v>0.33734939759036126</v>
      </c>
      <c r="S53" s="35">
        <f t="shared" si="18"/>
        <v>0.77647058823529413</v>
      </c>
      <c r="T53" s="35">
        <f t="shared" si="18"/>
        <v>0.3370786516853933</v>
      </c>
      <c r="U53" s="35">
        <f t="shared" si="18"/>
        <v>0.29411764705882332</v>
      </c>
      <c r="V53" s="35">
        <f t="shared" si="18"/>
        <v>0.63829787234042556</v>
      </c>
      <c r="W53" s="35">
        <f t="shared" si="18"/>
        <v>0.12499999999999993</v>
      </c>
      <c r="X53" s="35">
        <f t="shared" si="18"/>
        <v>0.47619047619047616</v>
      </c>
      <c r="Y53" s="35">
        <f t="shared" si="18"/>
        <v>0.44444444444444431</v>
      </c>
      <c r="Z53" s="35">
        <f t="shared" si="18"/>
        <v>0.21153846153846148</v>
      </c>
      <c r="AA53" s="35">
        <f t="shared" si="18"/>
        <v>7.8431372549019621E-2</v>
      </c>
      <c r="AB53" s="35">
        <f t="shared" si="18"/>
        <v>0.25806451612903225</v>
      </c>
      <c r="AC53" s="35">
        <f t="shared" si="18"/>
        <v>0.39252336448598113</v>
      </c>
      <c r="AD53" s="35">
        <f t="shared" si="18"/>
        <v>0.44943820224719083</v>
      </c>
      <c r="AE53" s="47">
        <f t="shared" si="15"/>
        <v>0.38325285135740078</v>
      </c>
    </row>
    <row r="55" spans="1:32" ht="18.75" x14ac:dyDescent="0.3">
      <c r="A55" s="64" t="s">
        <v>14</v>
      </c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</row>
    <row r="56" spans="1:32" x14ac:dyDescent="0.25">
      <c r="I56" s="14" t="s">
        <v>17</v>
      </c>
      <c r="K56" s="21">
        <v>1</v>
      </c>
      <c r="L56" s="21">
        <v>2</v>
      </c>
      <c r="M56" s="21">
        <v>3</v>
      </c>
      <c r="N56" s="21">
        <v>4</v>
      </c>
      <c r="O56" s="21">
        <v>5</v>
      </c>
      <c r="P56" s="21">
        <v>6</v>
      </c>
      <c r="Q56" s="21">
        <v>7</v>
      </c>
      <c r="R56" s="21">
        <v>8</v>
      </c>
      <c r="S56" s="21">
        <v>9</v>
      </c>
      <c r="T56" s="21">
        <v>10</v>
      </c>
      <c r="U56" s="21">
        <v>11</v>
      </c>
      <c r="V56" s="21">
        <v>12</v>
      </c>
      <c r="W56" s="21">
        <v>13</v>
      </c>
      <c r="X56" s="21">
        <v>14</v>
      </c>
      <c r="Y56" s="21">
        <v>15</v>
      </c>
      <c r="Z56" s="21">
        <v>16</v>
      </c>
      <c r="AA56" s="21">
        <v>17</v>
      </c>
      <c r="AB56" s="21">
        <v>18</v>
      </c>
      <c r="AC56" s="21">
        <v>19</v>
      </c>
      <c r="AD56" s="21">
        <v>20</v>
      </c>
    </row>
    <row r="57" spans="1:32" x14ac:dyDescent="0.25">
      <c r="A57" s="16" t="s">
        <v>15</v>
      </c>
      <c r="AF57" s="22" t="s">
        <v>77</v>
      </c>
    </row>
    <row r="58" spans="1:32" x14ac:dyDescent="0.25">
      <c r="A58" s="14">
        <v>1</v>
      </c>
      <c r="B58" s="2" t="s">
        <v>30</v>
      </c>
      <c r="K58" s="35">
        <f t="shared" ref="K58:AD58" si="19">K35+K24+K28+K29+K30</f>
        <v>0.66666666666666718</v>
      </c>
      <c r="L58" s="35">
        <f t="shared" si="19"/>
        <v>1.0833333333333335</v>
      </c>
      <c r="M58" s="35">
        <f t="shared" si="19"/>
        <v>1.2083333333333339</v>
      </c>
      <c r="N58" s="35">
        <f t="shared" si="19"/>
        <v>0.33333333333333326</v>
      </c>
      <c r="O58" s="35">
        <f t="shared" si="19"/>
        <v>3.6666666666666674</v>
      </c>
      <c r="P58" s="35">
        <f t="shared" si="19"/>
        <v>3.2500000000000013</v>
      </c>
      <c r="Q58" s="35">
        <f t="shared" si="19"/>
        <v>2.833333333333333</v>
      </c>
      <c r="R58" s="35">
        <f t="shared" si="19"/>
        <v>2.3750000000000009</v>
      </c>
      <c r="S58" s="35">
        <f t="shared" si="19"/>
        <v>2.6250000000000009</v>
      </c>
      <c r="T58" s="35">
        <f t="shared" si="19"/>
        <v>-0.12499999999999956</v>
      </c>
      <c r="U58" s="35">
        <f t="shared" si="19"/>
        <v>0.91666666666666607</v>
      </c>
      <c r="V58" s="35">
        <f t="shared" si="19"/>
        <v>2.1250000000000004</v>
      </c>
      <c r="W58" s="35">
        <f t="shared" si="19"/>
        <v>2.2499999999999991</v>
      </c>
      <c r="X58" s="35">
        <f t="shared" si="19"/>
        <v>0.37500000000000022</v>
      </c>
      <c r="Y58" s="35">
        <f t="shared" si="19"/>
        <v>1.3749999999999991</v>
      </c>
      <c r="Z58" s="35">
        <f t="shared" si="19"/>
        <v>3.333333333333333</v>
      </c>
      <c r="AA58" s="35">
        <f t="shared" si="19"/>
        <v>-0.12500000000000053</v>
      </c>
      <c r="AB58" s="35">
        <f t="shared" si="19"/>
        <v>2.25</v>
      </c>
      <c r="AC58" s="35">
        <f t="shared" si="19"/>
        <v>1.4583333333333337</v>
      </c>
      <c r="AD58" s="35">
        <f t="shared" si="19"/>
        <v>3.1249999999999991</v>
      </c>
      <c r="AF58" s="45">
        <f>EXP(K58)/(EXP(K58)+EXP(K59))</f>
        <v>0.94445073984238825</v>
      </c>
    </row>
    <row r="59" spans="1:32" x14ac:dyDescent="0.25">
      <c r="A59" s="14">
        <v>2</v>
      </c>
      <c r="B59" s="2" t="s">
        <v>37</v>
      </c>
      <c r="K59" s="35">
        <f t="shared" ref="K59:AD59" si="20">K26+K34+K28+K29+K38</f>
        <v>-2.1666666666666665</v>
      </c>
      <c r="L59" s="35">
        <f t="shared" si="20"/>
        <v>-8.3333333333332815E-2</v>
      </c>
      <c r="M59" s="35">
        <f t="shared" si="20"/>
        <v>-3.791666666666667</v>
      </c>
      <c r="N59" s="35">
        <f t="shared" si="20"/>
        <v>0.3333333333333332</v>
      </c>
      <c r="O59" s="35">
        <f t="shared" si="20"/>
        <v>-1.5</v>
      </c>
      <c r="P59" s="35">
        <f t="shared" si="20"/>
        <v>-1.2500000000000009</v>
      </c>
      <c r="Q59" s="35">
        <f t="shared" si="20"/>
        <v>-2.166666666666667</v>
      </c>
      <c r="R59" s="35">
        <f t="shared" si="20"/>
        <v>-1.7916666666666665</v>
      </c>
      <c r="S59" s="35">
        <f t="shared" si="20"/>
        <v>-1.8750000000000002</v>
      </c>
      <c r="T59" s="35">
        <f t="shared" si="20"/>
        <v>-2.1250000000000009</v>
      </c>
      <c r="U59" s="35">
        <f t="shared" si="20"/>
        <v>-0.74999999999999911</v>
      </c>
      <c r="V59" s="35">
        <f t="shared" si="20"/>
        <v>-1.0416666666666665</v>
      </c>
      <c r="W59" s="35">
        <f t="shared" si="20"/>
        <v>1.5833333333333337</v>
      </c>
      <c r="X59" s="35">
        <f t="shared" si="20"/>
        <v>-0.625</v>
      </c>
      <c r="Y59" s="35">
        <f t="shared" si="20"/>
        <v>-2.1249999999999987</v>
      </c>
      <c r="Z59" s="35">
        <f t="shared" si="20"/>
        <v>-1.1666666666666681</v>
      </c>
      <c r="AA59" s="35">
        <f t="shared" si="20"/>
        <v>1.8750000000000002</v>
      </c>
      <c r="AB59" s="35">
        <f t="shared" si="20"/>
        <v>-1.25</v>
      </c>
      <c r="AC59" s="35">
        <f t="shared" si="20"/>
        <v>-2.8749999999999991</v>
      </c>
      <c r="AD59" s="35">
        <f t="shared" si="20"/>
        <v>-1.041666666666667</v>
      </c>
      <c r="AF59" s="45">
        <f>EXP(K59)/(EXP(K59)+EXP(K58))</f>
        <v>5.5549260157611739E-2</v>
      </c>
    </row>
    <row r="60" spans="1:32" x14ac:dyDescent="0.25"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</row>
    <row r="61" spans="1:32" x14ac:dyDescent="0.25">
      <c r="A61" s="16" t="s">
        <v>16</v>
      </c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</row>
    <row r="62" spans="1:32" x14ac:dyDescent="0.25">
      <c r="A62" s="14">
        <v>1</v>
      </c>
      <c r="B62" s="14" t="s">
        <v>61</v>
      </c>
      <c r="E62" s="35"/>
      <c r="K62" s="35">
        <f t="shared" ref="K62:AD62" si="21">K27+K24+K28+K29+K30</f>
        <v>2.333333333333333</v>
      </c>
      <c r="L62" s="35">
        <f t="shared" si="21"/>
        <v>0.25000000000000056</v>
      </c>
      <c r="M62" s="35">
        <f t="shared" si="21"/>
        <v>1.208333333333333</v>
      </c>
      <c r="N62" s="35">
        <f t="shared" si="21"/>
        <v>0.16666666666666671</v>
      </c>
      <c r="O62" s="35">
        <f t="shared" si="21"/>
        <v>2.6666666666666674</v>
      </c>
      <c r="P62" s="35">
        <f t="shared" si="21"/>
        <v>1.2500000000000024</v>
      </c>
      <c r="Q62" s="35">
        <f t="shared" si="21"/>
        <v>2.166666666666667</v>
      </c>
      <c r="R62" s="35">
        <f t="shared" si="21"/>
        <v>1.708333333333333</v>
      </c>
      <c r="S62" s="35">
        <f t="shared" si="21"/>
        <v>2.7916666666666665</v>
      </c>
      <c r="T62" s="35">
        <f t="shared" si="21"/>
        <v>0.54166666666666696</v>
      </c>
      <c r="U62" s="35">
        <f t="shared" si="21"/>
        <v>1.4166666666666659</v>
      </c>
      <c r="V62" s="35">
        <f t="shared" si="21"/>
        <v>1.4583333333333337</v>
      </c>
      <c r="W62" s="35">
        <f t="shared" si="21"/>
        <v>1.9166666666666663</v>
      </c>
      <c r="X62" s="35">
        <f t="shared" si="21"/>
        <v>0.37500000000000022</v>
      </c>
      <c r="Y62" s="35">
        <f t="shared" si="21"/>
        <v>1.5416666666666663</v>
      </c>
      <c r="Z62" s="35">
        <f t="shared" si="21"/>
        <v>3.3333333333333339</v>
      </c>
      <c r="AA62" s="35">
        <f t="shared" si="21"/>
        <v>0.37499999999999944</v>
      </c>
      <c r="AB62" s="35">
        <f t="shared" si="21"/>
        <v>0.75000000000000033</v>
      </c>
      <c r="AC62" s="35">
        <f t="shared" si="21"/>
        <v>0.79166666666666641</v>
      </c>
      <c r="AD62" s="35">
        <f t="shared" si="21"/>
        <v>2.958333333333333</v>
      </c>
    </row>
    <row r="63" spans="1:32" x14ac:dyDescent="0.25">
      <c r="A63" s="14">
        <v>2</v>
      </c>
      <c r="B63" s="14" t="s">
        <v>62</v>
      </c>
      <c r="E63" s="35"/>
      <c r="K63" s="35">
        <f t="shared" ref="K63:AD63" si="22">K27+K24+K28+K29+K31</f>
        <v>1.8333333333333328</v>
      </c>
      <c r="L63" s="35">
        <f t="shared" si="22"/>
        <v>-1.2499999999999998</v>
      </c>
      <c r="M63" s="35">
        <f t="shared" si="22"/>
        <v>-1.2916666666666667</v>
      </c>
      <c r="N63" s="35">
        <f t="shared" si="22"/>
        <v>0.16666666666666671</v>
      </c>
      <c r="O63" s="35">
        <f t="shared" si="22"/>
        <v>-1.0000000000000004</v>
      </c>
      <c r="P63" s="35">
        <f t="shared" si="22"/>
        <v>0.58333333333333504</v>
      </c>
      <c r="Q63" s="35">
        <f t="shared" si="22"/>
        <v>0.83333333333333282</v>
      </c>
      <c r="R63" s="35">
        <f t="shared" si="22"/>
        <v>-0.45833333333333381</v>
      </c>
      <c r="S63" s="35">
        <f t="shared" si="22"/>
        <v>-1.8750000000000009</v>
      </c>
      <c r="T63" s="35">
        <f t="shared" si="22"/>
        <v>-0.95833333333333259</v>
      </c>
      <c r="U63" s="35">
        <f t="shared" si="22"/>
        <v>1.0833333333333333</v>
      </c>
      <c r="V63" s="35">
        <f t="shared" si="22"/>
        <v>-0.20833333333333354</v>
      </c>
      <c r="W63" s="35">
        <f t="shared" si="22"/>
        <v>1.9166666666666665</v>
      </c>
      <c r="X63" s="35">
        <f t="shared" si="22"/>
        <v>-0.625</v>
      </c>
      <c r="Y63" s="35">
        <f t="shared" si="22"/>
        <v>0.87499999999999978</v>
      </c>
      <c r="Z63" s="35">
        <f t="shared" si="22"/>
        <v>2.8333333333333353</v>
      </c>
      <c r="AA63" s="35">
        <f t="shared" si="22"/>
        <v>0.54166666666666596</v>
      </c>
      <c r="AB63" s="35">
        <f t="shared" si="22"/>
        <v>0.5833333333333337</v>
      </c>
      <c r="AC63" s="35">
        <f t="shared" si="22"/>
        <v>-4.1666666666666963E-2</v>
      </c>
      <c r="AD63" s="35">
        <f t="shared" si="22"/>
        <v>1.125</v>
      </c>
    </row>
    <row r="64" spans="1:32" x14ac:dyDescent="0.25">
      <c r="A64" s="14">
        <v>3</v>
      </c>
      <c r="B64" s="14" t="s">
        <v>63</v>
      </c>
      <c r="E64" s="35"/>
      <c r="K64" s="35">
        <f t="shared" ref="K64:AD64" si="23">K27+K24+K28+K29+K38</f>
        <v>-1.4999999999999996</v>
      </c>
      <c r="L64" s="35">
        <f t="shared" si="23"/>
        <v>-8.3333333333333259E-2</v>
      </c>
      <c r="M64" s="35">
        <f t="shared" si="23"/>
        <v>-3.958333333333333</v>
      </c>
      <c r="N64" s="35">
        <f t="shared" si="23"/>
        <v>0.33333333333333337</v>
      </c>
      <c r="O64" s="35">
        <f t="shared" si="23"/>
        <v>-2.5</v>
      </c>
      <c r="P64" s="35">
        <f t="shared" si="23"/>
        <v>-1.2499999999999989</v>
      </c>
      <c r="Q64" s="35">
        <f t="shared" si="23"/>
        <v>-1.666666666666667</v>
      </c>
      <c r="R64" s="35">
        <f t="shared" si="23"/>
        <v>-0.62500000000000011</v>
      </c>
      <c r="S64" s="35">
        <f t="shared" si="23"/>
        <v>-2.7083333333333353</v>
      </c>
      <c r="T64" s="35">
        <f t="shared" si="23"/>
        <v>-1.9583333333333333</v>
      </c>
      <c r="U64" s="35">
        <f t="shared" si="23"/>
        <v>-0.24999999999999911</v>
      </c>
      <c r="V64" s="35">
        <f t="shared" si="23"/>
        <v>-1.041666666666667</v>
      </c>
      <c r="W64" s="35">
        <f t="shared" si="23"/>
        <v>1.0833333333333337</v>
      </c>
      <c r="X64" s="35">
        <f t="shared" si="23"/>
        <v>-2.125</v>
      </c>
      <c r="Y64" s="35">
        <f t="shared" si="23"/>
        <v>-2.1249999999999987</v>
      </c>
      <c r="Z64" s="35">
        <f t="shared" si="23"/>
        <v>1.5000000000000009</v>
      </c>
      <c r="AA64" s="35">
        <f t="shared" si="23"/>
        <v>0.70833333333333282</v>
      </c>
      <c r="AB64" s="35">
        <f t="shared" si="23"/>
        <v>-0.58333333333333304</v>
      </c>
      <c r="AC64" s="35">
        <f t="shared" si="23"/>
        <v>-2.7083333333333326</v>
      </c>
      <c r="AD64" s="35">
        <f t="shared" si="23"/>
        <v>-0.37499999999999933</v>
      </c>
    </row>
    <row r="65" spans="1:32" x14ac:dyDescent="0.25">
      <c r="A65" s="14">
        <v>4</v>
      </c>
      <c r="B65" s="14" t="s">
        <v>64</v>
      </c>
      <c r="E65" s="35"/>
      <c r="K65" s="35">
        <f t="shared" ref="K65:AD65" si="24">K27+K25+K28+K29+K30</f>
        <v>3</v>
      </c>
      <c r="L65" s="35">
        <f t="shared" si="24"/>
        <v>-0.74999999999999933</v>
      </c>
      <c r="M65" s="35">
        <f t="shared" si="24"/>
        <v>2.2083333333333335</v>
      </c>
      <c r="N65" s="35">
        <f t="shared" si="24"/>
        <v>0.33333333333333337</v>
      </c>
      <c r="O65" s="35">
        <f t="shared" si="24"/>
        <v>2.5000000000000009</v>
      </c>
      <c r="P65" s="35">
        <f t="shared" si="24"/>
        <v>2.9166666666666687</v>
      </c>
      <c r="Q65" s="35">
        <f t="shared" si="24"/>
        <v>2.666666666666667</v>
      </c>
      <c r="R65" s="35">
        <f t="shared" si="24"/>
        <v>2.7083333333333339</v>
      </c>
      <c r="S65" s="35">
        <f t="shared" si="24"/>
        <v>3.2916666666666674</v>
      </c>
      <c r="T65" s="35">
        <f t="shared" si="24"/>
        <v>3.375</v>
      </c>
      <c r="U65" s="35">
        <f t="shared" si="24"/>
        <v>0.91666666666666585</v>
      </c>
      <c r="V65" s="35">
        <f t="shared" si="24"/>
        <v>1.4583333333333335</v>
      </c>
      <c r="W65" s="35">
        <f t="shared" si="24"/>
        <v>2.4166666666666661</v>
      </c>
      <c r="X65" s="35">
        <f t="shared" si="24"/>
        <v>2.375</v>
      </c>
      <c r="Y65" s="35">
        <f t="shared" si="24"/>
        <v>2.0416666666666661</v>
      </c>
      <c r="Z65" s="35">
        <f t="shared" si="24"/>
        <v>3.833333333333333</v>
      </c>
      <c r="AA65" s="35">
        <f t="shared" si="24"/>
        <v>0.70833333333333293</v>
      </c>
      <c r="AB65" s="35">
        <f t="shared" si="24"/>
        <v>-8.3333333333333148E-2</v>
      </c>
      <c r="AC65" s="35">
        <f t="shared" si="24"/>
        <v>0.62499999999999989</v>
      </c>
      <c r="AD65" s="35">
        <f t="shared" si="24"/>
        <v>3.625</v>
      </c>
    </row>
    <row r="66" spans="1:32" x14ac:dyDescent="0.25">
      <c r="A66" s="14">
        <v>5</v>
      </c>
      <c r="B66" s="14" t="s">
        <v>65</v>
      </c>
      <c r="E66" s="35"/>
      <c r="K66" s="35">
        <f t="shared" ref="K66:AD66" si="25">K27+K25+K28+K29+K31</f>
        <v>2.4999999999999996</v>
      </c>
      <c r="L66" s="35">
        <f t="shared" si="25"/>
        <v>-2.2499999999999996</v>
      </c>
      <c r="M66" s="35">
        <f t="shared" si="25"/>
        <v>-0.29166666666666652</v>
      </c>
      <c r="N66" s="35">
        <f t="shared" si="25"/>
        <v>0.33333333333333331</v>
      </c>
      <c r="O66" s="35">
        <f t="shared" si="25"/>
        <v>-1.1666666666666665</v>
      </c>
      <c r="P66" s="35">
        <f t="shared" si="25"/>
        <v>2.2500000000000009</v>
      </c>
      <c r="Q66" s="35">
        <f t="shared" si="25"/>
        <v>1.3333333333333328</v>
      </c>
      <c r="R66" s="35">
        <f t="shared" si="25"/>
        <v>0.54166666666666685</v>
      </c>
      <c r="S66" s="35">
        <f t="shared" si="25"/>
        <v>-1.375</v>
      </c>
      <c r="T66" s="35">
        <f t="shared" si="25"/>
        <v>1.8750000000000007</v>
      </c>
      <c r="U66" s="35">
        <f t="shared" si="25"/>
        <v>0.58333333333333326</v>
      </c>
      <c r="V66" s="35">
        <f t="shared" si="25"/>
        <v>-0.20833333333333365</v>
      </c>
      <c r="W66" s="35">
        <f t="shared" si="25"/>
        <v>2.4166666666666661</v>
      </c>
      <c r="X66" s="35">
        <f t="shared" si="25"/>
        <v>1.375</v>
      </c>
      <c r="Y66" s="35">
        <f t="shared" si="25"/>
        <v>1.3749999999999998</v>
      </c>
      <c r="Z66" s="35">
        <f t="shared" si="25"/>
        <v>3.3333333333333344</v>
      </c>
      <c r="AA66" s="35">
        <f t="shared" si="25"/>
        <v>0.87499999999999944</v>
      </c>
      <c r="AB66" s="35">
        <f t="shared" si="25"/>
        <v>-0.24999999999999978</v>
      </c>
      <c r="AC66" s="35">
        <f t="shared" si="25"/>
        <v>-0.20833333333333348</v>
      </c>
      <c r="AD66" s="35">
        <f t="shared" si="25"/>
        <v>1.791666666666667</v>
      </c>
    </row>
    <row r="67" spans="1:32" x14ac:dyDescent="0.25">
      <c r="A67" s="14">
        <v>6</v>
      </c>
      <c r="B67" s="14" t="s">
        <v>66</v>
      </c>
      <c r="E67" s="35"/>
      <c r="K67" s="35">
        <f t="shared" ref="K67:AD67" si="26">K27+K25+K28+K29+K38</f>
        <v>-0.83333333333333282</v>
      </c>
      <c r="L67" s="35">
        <f t="shared" si="26"/>
        <v>-1.083333333333333</v>
      </c>
      <c r="M67" s="35">
        <f t="shared" si="26"/>
        <v>-2.9583333333333326</v>
      </c>
      <c r="N67" s="35">
        <f t="shared" si="26"/>
        <v>0.5</v>
      </c>
      <c r="O67" s="35">
        <f t="shared" si="26"/>
        <v>-2.6666666666666665</v>
      </c>
      <c r="P67" s="35">
        <f t="shared" si="26"/>
        <v>0.41666666666666718</v>
      </c>
      <c r="Q67" s="35">
        <f t="shared" si="26"/>
        <v>-1.166666666666667</v>
      </c>
      <c r="R67" s="35">
        <f t="shared" si="26"/>
        <v>0.37500000000000056</v>
      </c>
      <c r="S67" s="35">
        <f t="shared" si="26"/>
        <v>-2.2083333333333344</v>
      </c>
      <c r="T67" s="35">
        <f t="shared" si="26"/>
        <v>0.875</v>
      </c>
      <c r="U67" s="35">
        <f t="shared" si="26"/>
        <v>-0.74999999999999911</v>
      </c>
      <c r="V67" s="35">
        <f t="shared" si="26"/>
        <v>-1.0416666666666672</v>
      </c>
      <c r="W67" s="35">
        <f t="shared" si="26"/>
        <v>1.5833333333333333</v>
      </c>
      <c r="X67" s="35">
        <f t="shared" si="26"/>
        <v>-0.12499999999999978</v>
      </c>
      <c r="Y67" s="35">
        <f t="shared" si="26"/>
        <v>-1.6249999999999984</v>
      </c>
      <c r="Z67" s="35">
        <f t="shared" si="26"/>
        <v>2</v>
      </c>
      <c r="AA67" s="35">
        <f t="shared" si="26"/>
        <v>1.0416666666666663</v>
      </c>
      <c r="AB67" s="35">
        <f t="shared" si="26"/>
        <v>-1.4166666666666665</v>
      </c>
      <c r="AC67" s="35">
        <f t="shared" si="26"/>
        <v>-2.8749999999999991</v>
      </c>
      <c r="AD67" s="35">
        <f t="shared" si="26"/>
        <v>0.29166666666666763</v>
      </c>
    </row>
    <row r="68" spans="1:32" x14ac:dyDescent="0.25">
      <c r="A68" s="14">
        <v>7</v>
      </c>
      <c r="B68" s="14" t="s">
        <v>67</v>
      </c>
      <c r="E68" s="35"/>
      <c r="K68" s="35">
        <f t="shared" ref="K68:AD68" si="27">K27+K34+K28+K29+K30</f>
        <v>1.833333333333333</v>
      </c>
      <c r="L68" s="35">
        <f t="shared" si="27"/>
        <v>-8.3333333333332482E-2</v>
      </c>
      <c r="M68" s="35">
        <f t="shared" si="27"/>
        <v>2.0416666666666665</v>
      </c>
      <c r="N68" s="35">
        <f t="shared" si="27"/>
        <v>0.1666666666666666</v>
      </c>
      <c r="O68" s="35">
        <f t="shared" si="27"/>
        <v>3.5000000000000009</v>
      </c>
      <c r="P68" s="35">
        <f t="shared" si="27"/>
        <v>1.9166666666666679</v>
      </c>
      <c r="Q68" s="35">
        <f t="shared" si="27"/>
        <v>2</v>
      </c>
      <c r="R68" s="35">
        <f t="shared" si="27"/>
        <v>2.208333333333333</v>
      </c>
      <c r="S68" s="35">
        <f t="shared" si="27"/>
        <v>3.1250000000000009</v>
      </c>
      <c r="T68" s="35">
        <f t="shared" si="27"/>
        <v>1.7083333333333328</v>
      </c>
      <c r="U68" s="35">
        <f t="shared" si="27"/>
        <v>0.41666666666666557</v>
      </c>
      <c r="V68" s="35">
        <f t="shared" si="27"/>
        <v>1.2916666666666672</v>
      </c>
      <c r="W68" s="35">
        <f t="shared" si="27"/>
        <v>2.083333333333333</v>
      </c>
      <c r="X68" s="35">
        <f t="shared" si="27"/>
        <v>1.8750000000000004</v>
      </c>
      <c r="Y68" s="35">
        <f t="shared" si="27"/>
        <v>2.708333333333333</v>
      </c>
      <c r="Z68" s="35">
        <f t="shared" si="27"/>
        <v>2.9999999999999991</v>
      </c>
      <c r="AA68" s="35">
        <f t="shared" si="27"/>
        <v>1.0416666666666661</v>
      </c>
      <c r="AB68" s="35">
        <f t="shared" si="27"/>
        <v>0.58333333333333359</v>
      </c>
      <c r="AC68" s="35">
        <f t="shared" si="27"/>
        <v>2.125</v>
      </c>
      <c r="AD68" s="35">
        <f t="shared" si="27"/>
        <v>2.6249999999999987</v>
      </c>
    </row>
    <row r="69" spans="1:32" x14ac:dyDescent="0.25">
      <c r="A69" s="14">
        <v>8</v>
      </c>
      <c r="B69" s="14" t="s">
        <v>68</v>
      </c>
      <c r="E69" s="35"/>
      <c r="K69" s="35">
        <f t="shared" ref="K69:AD69" si="28">K27+K34+K28+K29+K31</f>
        <v>1.3333333333333326</v>
      </c>
      <c r="L69" s="35">
        <f t="shared" si="28"/>
        <v>-1.5833333333333328</v>
      </c>
      <c r="M69" s="35">
        <f t="shared" si="28"/>
        <v>-0.45833333333333348</v>
      </c>
      <c r="N69" s="35">
        <f t="shared" si="28"/>
        <v>0.1666666666666666</v>
      </c>
      <c r="O69" s="35">
        <f t="shared" si="28"/>
        <v>-0.16666666666666674</v>
      </c>
      <c r="P69" s="35">
        <f t="shared" si="28"/>
        <v>1.2500000000000004</v>
      </c>
      <c r="Q69" s="35">
        <f t="shared" si="28"/>
        <v>0.66666666666666607</v>
      </c>
      <c r="R69" s="35">
        <f t="shared" si="28"/>
        <v>4.1666666666666075E-2</v>
      </c>
      <c r="S69" s="35">
        <f t="shared" si="28"/>
        <v>-1.5416666666666667</v>
      </c>
      <c r="T69" s="35">
        <f t="shared" si="28"/>
        <v>0.2083333333333332</v>
      </c>
      <c r="U69" s="35">
        <f t="shared" si="28"/>
        <v>8.3333333333332982E-2</v>
      </c>
      <c r="V69" s="35">
        <f t="shared" si="28"/>
        <v>-0.375</v>
      </c>
      <c r="W69" s="35">
        <f t="shared" si="28"/>
        <v>2.083333333333333</v>
      </c>
      <c r="X69" s="35">
        <f t="shared" si="28"/>
        <v>0.87500000000000022</v>
      </c>
      <c r="Y69" s="35">
        <f t="shared" si="28"/>
        <v>2.041666666666667</v>
      </c>
      <c r="Z69" s="35">
        <f t="shared" si="28"/>
        <v>2.5000000000000004</v>
      </c>
      <c r="AA69" s="35">
        <f t="shared" si="28"/>
        <v>1.2083333333333328</v>
      </c>
      <c r="AB69" s="35">
        <f t="shared" si="28"/>
        <v>0.41666666666666696</v>
      </c>
      <c r="AC69" s="35">
        <f t="shared" si="28"/>
        <v>1.2916666666666665</v>
      </c>
      <c r="AD69" s="35">
        <f t="shared" si="28"/>
        <v>0.79166666666666585</v>
      </c>
    </row>
    <row r="70" spans="1:32" x14ac:dyDescent="0.25">
      <c r="A70" s="14">
        <v>9</v>
      </c>
      <c r="B70" s="14" t="s">
        <v>69</v>
      </c>
      <c r="E70" s="35"/>
      <c r="K70" s="35">
        <f t="shared" ref="K70:AD70" si="29">K27+K34+K28+K29+K38</f>
        <v>-1.9999999999999998</v>
      </c>
      <c r="L70" s="35">
        <f t="shared" si="29"/>
        <v>-0.4166666666666663</v>
      </c>
      <c r="M70" s="35">
        <f t="shared" si="29"/>
        <v>-3.1249999999999996</v>
      </c>
      <c r="N70" s="35">
        <f t="shared" si="29"/>
        <v>0.33333333333333326</v>
      </c>
      <c r="O70" s="35">
        <f t="shared" si="29"/>
        <v>-1.6666666666666665</v>
      </c>
      <c r="P70" s="35">
        <f t="shared" si="29"/>
        <v>-0.58333333333333337</v>
      </c>
      <c r="Q70" s="35">
        <f t="shared" si="29"/>
        <v>-1.8333333333333335</v>
      </c>
      <c r="R70" s="35">
        <f t="shared" si="29"/>
        <v>-0.12500000000000022</v>
      </c>
      <c r="S70" s="35">
        <f t="shared" si="29"/>
        <v>-2.3750000000000009</v>
      </c>
      <c r="T70" s="35">
        <f t="shared" si="29"/>
        <v>-0.79166666666666741</v>
      </c>
      <c r="U70" s="35">
        <f t="shared" si="29"/>
        <v>-1.2499999999999993</v>
      </c>
      <c r="V70" s="35">
        <f t="shared" si="29"/>
        <v>-1.2083333333333335</v>
      </c>
      <c r="W70" s="35">
        <f t="shared" si="29"/>
        <v>1.2500000000000002</v>
      </c>
      <c r="X70" s="35">
        <f t="shared" si="29"/>
        <v>-0.62499999999999967</v>
      </c>
      <c r="Y70" s="35">
        <f t="shared" si="29"/>
        <v>-0.95833333333333148</v>
      </c>
      <c r="Z70" s="35">
        <f t="shared" si="29"/>
        <v>1.1666666666666661</v>
      </c>
      <c r="AA70" s="35">
        <f t="shared" si="29"/>
        <v>1.3749999999999996</v>
      </c>
      <c r="AB70" s="35">
        <f t="shared" si="29"/>
        <v>-0.74999999999999978</v>
      </c>
      <c r="AC70" s="35">
        <f t="shared" si="29"/>
        <v>-1.3749999999999991</v>
      </c>
      <c r="AD70" s="35">
        <f t="shared" si="29"/>
        <v>-0.70833333333333348</v>
      </c>
    </row>
    <row r="72" spans="1:32" ht="18.75" x14ac:dyDescent="0.3">
      <c r="A72" s="64" t="s">
        <v>18</v>
      </c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</row>
    <row r="73" spans="1:32" x14ac:dyDescent="0.25">
      <c r="I73" s="14" t="s">
        <v>17</v>
      </c>
      <c r="K73" s="21">
        <v>1</v>
      </c>
      <c r="L73" s="21">
        <v>2</v>
      </c>
      <c r="M73" s="21">
        <v>3</v>
      </c>
      <c r="N73" s="21">
        <v>4</v>
      </c>
      <c r="O73" s="21">
        <v>5</v>
      </c>
      <c r="P73" s="21">
        <v>6</v>
      </c>
      <c r="Q73" s="21">
        <v>7</v>
      </c>
      <c r="R73" s="21">
        <v>8</v>
      </c>
      <c r="S73" s="21">
        <v>9</v>
      </c>
      <c r="T73" s="21">
        <v>10</v>
      </c>
      <c r="U73" s="21">
        <v>11</v>
      </c>
      <c r="V73" s="21">
        <v>12</v>
      </c>
      <c r="W73" s="21">
        <v>13</v>
      </c>
      <c r="X73" s="21">
        <v>14</v>
      </c>
      <c r="Y73" s="21">
        <v>15</v>
      </c>
      <c r="Z73" s="21">
        <v>16</v>
      </c>
      <c r="AA73" s="21">
        <v>17</v>
      </c>
      <c r="AB73" s="21">
        <v>18</v>
      </c>
      <c r="AC73" s="21">
        <v>19</v>
      </c>
      <c r="AD73" s="21">
        <v>20</v>
      </c>
      <c r="AF73" s="22" t="s">
        <v>19</v>
      </c>
    </row>
    <row r="74" spans="1:32" x14ac:dyDescent="0.25">
      <c r="A74" s="14">
        <v>1</v>
      </c>
      <c r="B74" s="14" t="s">
        <v>61</v>
      </c>
      <c r="K74" s="38">
        <f>EXP(K62)/(EXP(K62)+EXP(K$58)+EXP(K$59))</f>
        <v>0.83334402834850529</v>
      </c>
      <c r="L74" s="38">
        <f t="shared" ref="L74:AD74" si="30">EXP(L62)/(EXP(L62)+EXP(L$58)+EXP(L$59))</f>
        <v>0.24891056813412671</v>
      </c>
      <c r="M74" s="38">
        <f t="shared" si="30"/>
        <v>0.49832116918674851</v>
      </c>
      <c r="N74" s="38">
        <f t="shared" si="30"/>
        <v>0.29737823977181627</v>
      </c>
      <c r="O74" s="38">
        <f t="shared" si="30"/>
        <v>0.2678246919220072</v>
      </c>
      <c r="P74" s="38">
        <f t="shared" si="30"/>
        <v>0.11804785075397708</v>
      </c>
      <c r="Q74" s="38">
        <f t="shared" si="30"/>
        <v>0.33773996515556365</v>
      </c>
      <c r="R74" s="38">
        <f t="shared" si="30"/>
        <v>0.3358035688063658</v>
      </c>
      <c r="S74" s="38">
        <f t="shared" si="30"/>
        <v>0.53882640633369028</v>
      </c>
      <c r="T74" s="38">
        <f t="shared" si="30"/>
        <v>0.63175162027938037</v>
      </c>
      <c r="U74" s="38">
        <f t="shared" si="30"/>
        <v>0.58102730732312702</v>
      </c>
      <c r="V74" s="38">
        <f t="shared" si="30"/>
        <v>0.3300527149984796</v>
      </c>
      <c r="W74" s="38">
        <f t="shared" si="30"/>
        <v>0.32132191985276876</v>
      </c>
      <c r="X74" s="38">
        <f t="shared" si="30"/>
        <v>0.42231879825151819</v>
      </c>
      <c r="Y74" s="38">
        <f t="shared" si="30"/>
        <v>0.53417569047868674</v>
      </c>
      <c r="Z74" s="38">
        <f t="shared" si="30"/>
        <v>0.49723809187931545</v>
      </c>
      <c r="AA74" s="38">
        <f t="shared" si="30"/>
        <v>0.16425162762508774</v>
      </c>
      <c r="AB74" s="38">
        <f>EXP(AB62)/(EXP(AB62)+EXP(AB$58)+EXP(AB$59))</f>
        <v>0.17803020550615908</v>
      </c>
      <c r="AC74" s="38">
        <f t="shared" si="30"/>
        <v>0.33632714105407563</v>
      </c>
      <c r="AD74" s="38">
        <f t="shared" si="30"/>
        <v>0.45461239585821622</v>
      </c>
      <c r="AF74" s="39">
        <f t="shared" ref="AF74:AF82" si="31">AVERAGE(K74:AD74)</f>
        <v>0.39636520007598075</v>
      </c>
    </row>
    <row r="75" spans="1:32" s="15" customFormat="1" x14ac:dyDescent="0.25">
      <c r="A75" s="14">
        <v>2</v>
      </c>
      <c r="B75" s="14" t="s">
        <v>62</v>
      </c>
      <c r="C75" s="14"/>
      <c r="D75" s="14"/>
      <c r="E75" s="14"/>
      <c r="F75" s="14"/>
      <c r="G75" s="14"/>
      <c r="H75" s="14"/>
      <c r="I75" s="14"/>
      <c r="J75" s="14"/>
      <c r="K75" s="38">
        <f t="shared" ref="K75:AD75" si="32">EXP(K63)/(EXP(K63)+EXP(K$58)+EXP(K$59))</f>
        <v>0.75203866619729354</v>
      </c>
      <c r="L75" s="38">
        <f t="shared" si="32"/>
        <v>6.8853788699525437E-2</v>
      </c>
      <c r="M75" s="38">
        <f t="shared" si="32"/>
        <v>7.5388747962996633E-2</v>
      </c>
      <c r="N75" s="38">
        <f t="shared" si="32"/>
        <v>0.29737823977181627</v>
      </c>
      <c r="O75" s="38">
        <f t="shared" si="32"/>
        <v>9.2636160701713554E-3</v>
      </c>
      <c r="P75" s="38">
        <f t="shared" si="32"/>
        <v>6.4301255636914037E-2</v>
      </c>
      <c r="Q75" s="38">
        <f t="shared" si="32"/>
        <v>0.11849965453500959</v>
      </c>
      <c r="R75" s="38">
        <f t="shared" si="32"/>
        <v>5.4747611359965281E-2</v>
      </c>
      <c r="S75" s="38">
        <f t="shared" si="32"/>
        <v>1.0867541574775517E-2</v>
      </c>
      <c r="T75" s="38">
        <f t="shared" si="32"/>
        <v>0.27682587242876106</v>
      </c>
      <c r="U75" s="38">
        <f t="shared" si="32"/>
        <v>0.49841467475767681</v>
      </c>
      <c r="V75" s="38">
        <f t="shared" si="32"/>
        <v>8.5129156224655209E-2</v>
      </c>
      <c r="W75" s="38">
        <f t="shared" si="32"/>
        <v>0.32132191985276887</v>
      </c>
      <c r="X75" s="38">
        <f t="shared" si="32"/>
        <v>0.21194155761708541</v>
      </c>
      <c r="Y75" s="38">
        <f t="shared" si="32"/>
        <v>0.3705751008890264</v>
      </c>
      <c r="Z75" s="38">
        <f t="shared" si="32"/>
        <v>0.37494794181688201</v>
      </c>
      <c r="AA75" s="38">
        <f t="shared" si="32"/>
        <v>0.18842735652727874</v>
      </c>
      <c r="AB75" s="38">
        <f t="shared" si="32"/>
        <v>0.15493379392896961</v>
      </c>
      <c r="AC75" s="38">
        <f t="shared" si="32"/>
        <v>0.18048894499301274</v>
      </c>
      <c r="AD75" s="38">
        <f t="shared" si="32"/>
        <v>0.11759704628114602</v>
      </c>
      <c r="AF75" s="39">
        <f t="shared" si="31"/>
        <v>0.2115971243562865</v>
      </c>
    </row>
    <row r="76" spans="1:32" s="15" customFormat="1" x14ac:dyDescent="0.25">
      <c r="A76" s="14">
        <v>3</v>
      </c>
      <c r="B76" s="14" t="s">
        <v>63</v>
      </c>
      <c r="C76" s="14"/>
      <c r="D76" s="14"/>
      <c r="E76" s="14"/>
      <c r="F76" s="14"/>
      <c r="G76" s="14"/>
      <c r="H76" s="14"/>
      <c r="I76" s="14"/>
      <c r="J76" s="14"/>
      <c r="K76" s="38">
        <f t="shared" ref="K76:AD76" si="33">EXP(K64)/(EXP(K64)+EXP(K$58)+EXP(K$59))</f>
        <v>9.7631885097804336E-2</v>
      </c>
      <c r="L76" s="38">
        <f t="shared" si="33"/>
        <v>0.19189178372513691</v>
      </c>
      <c r="M76" s="38">
        <f t="shared" si="33"/>
        <v>5.6334603239373534E-3</v>
      </c>
      <c r="N76" s="38">
        <f t="shared" si="33"/>
        <v>0.33333333333333337</v>
      </c>
      <c r="O76" s="38">
        <f t="shared" si="33"/>
        <v>2.0819753307840909E-3</v>
      </c>
      <c r="P76" s="38">
        <f t="shared" si="33"/>
        <v>1.0867541574775532E-2</v>
      </c>
      <c r="Q76" s="38">
        <f t="shared" si="33"/>
        <v>1.0914211226724486E-2</v>
      </c>
      <c r="R76" s="38">
        <f t="shared" si="33"/>
        <v>4.6735654403156635E-2</v>
      </c>
      <c r="S76" s="38">
        <f t="shared" si="33"/>
        <v>4.7522142100567908E-3</v>
      </c>
      <c r="T76" s="38">
        <f t="shared" si="33"/>
        <v>0.12343876689269746</v>
      </c>
      <c r="U76" s="38">
        <f t="shared" si="33"/>
        <v>0.20756356642633644</v>
      </c>
      <c r="V76" s="38">
        <f t="shared" si="33"/>
        <v>3.8867769148203252E-2</v>
      </c>
      <c r="W76" s="38">
        <f t="shared" si="33"/>
        <v>0.17064870255209003</v>
      </c>
      <c r="X76" s="38">
        <f t="shared" si="33"/>
        <v>5.6611732240471266E-2</v>
      </c>
      <c r="Y76" s="38">
        <f t="shared" si="33"/>
        <v>2.847749193649398E-2</v>
      </c>
      <c r="Z76" s="38">
        <f t="shared" si="33"/>
        <v>0.13653397360785624</v>
      </c>
      <c r="AA76" s="38">
        <f t="shared" si="33"/>
        <v>0.21524499581322767</v>
      </c>
      <c r="AB76" s="38">
        <f t="shared" si="33"/>
        <v>5.4008928691667485E-2</v>
      </c>
      <c r="AC76" s="38">
        <f t="shared" si="33"/>
        <v>1.5072368139109223E-2</v>
      </c>
      <c r="AD76" s="38">
        <f t="shared" si="33"/>
        <v>2.8877639571638612E-2</v>
      </c>
      <c r="AF76" s="39">
        <f t="shared" si="31"/>
        <v>8.8959399712275053E-2</v>
      </c>
    </row>
    <row r="77" spans="1:32" s="15" customFormat="1" x14ac:dyDescent="0.25">
      <c r="A77" s="14">
        <v>4</v>
      </c>
      <c r="B77" s="14" t="s">
        <v>64</v>
      </c>
      <c r="C77" s="14"/>
      <c r="D77" s="14"/>
      <c r="E77" s="14"/>
      <c r="F77" s="14"/>
      <c r="G77" s="14"/>
      <c r="H77" s="14"/>
      <c r="I77" s="14"/>
      <c r="J77" s="14"/>
      <c r="K77" s="38">
        <f t="shared" ref="K77:AD77" si="34">EXP(K65)/(EXP(K65)+EXP(K$58)+EXP(K$59))</f>
        <v>0.90688510328535399</v>
      </c>
      <c r="L77" s="38">
        <f t="shared" si="34"/>
        <v>0.10866689096545058</v>
      </c>
      <c r="M77" s="38">
        <f t="shared" si="34"/>
        <v>0.72973621411841505</v>
      </c>
      <c r="N77" s="38">
        <f t="shared" si="34"/>
        <v>0.33333333333333337</v>
      </c>
      <c r="O77" s="38">
        <f t="shared" si="34"/>
        <v>0.23642974914324619</v>
      </c>
      <c r="P77" s="38">
        <f t="shared" si="34"/>
        <v>0.41474565488204074</v>
      </c>
      <c r="Q77" s="38">
        <f t="shared" si="34"/>
        <v>0.45676275604579036</v>
      </c>
      <c r="R77" s="38">
        <f t="shared" si="34"/>
        <v>0.57882418920384293</v>
      </c>
      <c r="S77" s="38">
        <f t="shared" si="34"/>
        <v>0.65827555443400576</v>
      </c>
      <c r="T77" s="38">
        <f t="shared" si="34"/>
        <v>0.96685228648272459</v>
      </c>
      <c r="U77" s="38">
        <f t="shared" si="34"/>
        <v>0.45685556488621093</v>
      </c>
      <c r="V77" s="38">
        <f t="shared" si="34"/>
        <v>0.3300527149984796</v>
      </c>
      <c r="W77" s="38">
        <f t="shared" si="34"/>
        <v>0.43838884615958618</v>
      </c>
      <c r="X77" s="38">
        <f t="shared" si="34"/>
        <v>0.84379473448133957</v>
      </c>
      <c r="Y77" s="38">
        <f t="shared" si="34"/>
        <v>0.65405604207180523</v>
      </c>
      <c r="Z77" s="38">
        <f t="shared" si="34"/>
        <v>0.61985957939036118</v>
      </c>
      <c r="AA77" s="38">
        <f t="shared" si="34"/>
        <v>0.2152449958132277</v>
      </c>
      <c r="AB77" s="38">
        <f t="shared" si="34"/>
        <v>8.6031409347412116E-2</v>
      </c>
      <c r="AC77" s="38">
        <f t="shared" si="34"/>
        <v>0.30019453137140995</v>
      </c>
      <c r="AD77" s="38">
        <f t="shared" si="34"/>
        <v>0.61883707035975355</v>
      </c>
      <c r="AF77" s="39">
        <f t="shared" si="31"/>
        <v>0.49769136103868944</v>
      </c>
    </row>
    <row r="78" spans="1:32" s="23" customFormat="1" x14ac:dyDescent="0.25">
      <c r="A78" s="14">
        <v>5</v>
      </c>
      <c r="B78" s="14" t="s">
        <v>65</v>
      </c>
      <c r="C78" s="16"/>
      <c r="D78" s="16"/>
      <c r="E78" s="16"/>
      <c r="F78" s="16"/>
      <c r="G78" s="14"/>
      <c r="H78" s="14"/>
      <c r="I78" s="14"/>
      <c r="J78" s="16"/>
      <c r="K78" s="38">
        <f t="shared" ref="K78:AD78" si="35">EXP(K66)/(EXP(K66)+EXP(K$58)+EXP(K$59))</f>
        <v>0.85522472836000785</v>
      </c>
      <c r="L78" s="38">
        <f t="shared" si="35"/>
        <v>2.6482515545593967E-2</v>
      </c>
      <c r="M78" s="38">
        <f t="shared" si="35"/>
        <v>0.18142608857948592</v>
      </c>
      <c r="N78" s="38">
        <f t="shared" si="35"/>
        <v>0.33333333333333337</v>
      </c>
      <c r="O78" s="38">
        <f t="shared" si="35"/>
        <v>7.8526492320959481E-3</v>
      </c>
      <c r="P78" s="38">
        <f t="shared" si="35"/>
        <v>0.26677485547481505</v>
      </c>
      <c r="Q78" s="38">
        <f t="shared" si="35"/>
        <v>0.18142608857948594</v>
      </c>
      <c r="R78" s="38">
        <f t="shared" si="35"/>
        <v>0.13602346172211158</v>
      </c>
      <c r="S78" s="38">
        <f t="shared" si="35"/>
        <v>1.7792112465947887E-2</v>
      </c>
      <c r="T78" s="38">
        <f t="shared" si="35"/>
        <v>0.86681333219733481</v>
      </c>
      <c r="U78" s="38">
        <f t="shared" si="35"/>
        <v>0.3760515958719523</v>
      </c>
      <c r="V78" s="38">
        <f t="shared" si="35"/>
        <v>8.5129156224655195E-2</v>
      </c>
      <c r="W78" s="38">
        <f t="shared" si="35"/>
        <v>0.43838884615958618</v>
      </c>
      <c r="X78" s="38">
        <f t="shared" si="35"/>
        <v>0.66524095577482178</v>
      </c>
      <c r="Y78" s="38">
        <f t="shared" si="35"/>
        <v>0.49256294396079509</v>
      </c>
      <c r="Z78" s="38">
        <f t="shared" si="35"/>
        <v>0.49723809187931556</v>
      </c>
      <c r="AA78" s="38">
        <f t="shared" si="35"/>
        <v>0.2447284710547975</v>
      </c>
      <c r="AB78" s="38">
        <f t="shared" si="35"/>
        <v>7.3798704311840865E-2</v>
      </c>
      <c r="AC78" s="38">
        <f t="shared" si="35"/>
        <v>0.15713453233801139</v>
      </c>
      <c r="AD78" s="38">
        <f t="shared" si="35"/>
        <v>0.20608000448999278</v>
      </c>
      <c r="AF78" s="39">
        <f t="shared" si="31"/>
        <v>0.30547512337779903</v>
      </c>
    </row>
    <row r="79" spans="1:32" s="15" customFormat="1" x14ac:dyDescent="0.25">
      <c r="A79" s="14">
        <v>6</v>
      </c>
      <c r="B79" s="14" t="s">
        <v>66</v>
      </c>
      <c r="C79" s="14"/>
      <c r="D79" s="14"/>
      <c r="E79" s="14"/>
      <c r="F79" s="14"/>
      <c r="G79" s="14"/>
      <c r="H79" s="14"/>
      <c r="I79" s="14"/>
      <c r="J79" s="14"/>
      <c r="K79" s="38">
        <f t="shared" ref="K79:AD79" si="36">EXP(K67)/(EXP(K67)+EXP(K$58)+EXP(K$59))</f>
        <v>0.17405573259841592</v>
      </c>
      <c r="L79" s="38">
        <f t="shared" si="36"/>
        <v>8.0337932243044932E-2</v>
      </c>
      <c r="M79" s="38">
        <f t="shared" si="36"/>
        <v>1.5166522822622108E-2</v>
      </c>
      <c r="N79" s="38">
        <f t="shared" si="36"/>
        <v>0.3713381256924369</v>
      </c>
      <c r="O79" s="38">
        <f t="shared" si="36"/>
        <v>1.7629175351084963E-3</v>
      </c>
      <c r="P79" s="38">
        <f t="shared" si="36"/>
        <v>5.4972494245270037E-2</v>
      </c>
      <c r="Q79" s="38">
        <f t="shared" si="36"/>
        <v>1.7867981870304504E-2</v>
      </c>
      <c r="R79" s="38">
        <f t="shared" si="36"/>
        <v>0.11759704628114589</v>
      </c>
      <c r="S79" s="38">
        <f t="shared" si="36"/>
        <v>7.8109964235432176E-3</v>
      </c>
      <c r="T79" s="38">
        <f t="shared" si="36"/>
        <v>0.70538451269824121</v>
      </c>
      <c r="U79" s="38">
        <f t="shared" si="36"/>
        <v>0.13708977503308334</v>
      </c>
      <c r="V79" s="38">
        <f t="shared" si="36"/>
        <v>3.8867769148203245E-2</v>
      </c>
      <c r="W79" s="38">
        <f t="shared" si="36"/>
        <v>0.25330987082727602</v>
      </c>
      <c r="X79" s="38">
        <f t="shared" si="36"/>
        <v>0.30719588571849837</v>
      </c>
      <c r="Y79" s="38">
        <f t="shared" si="36"/>
        <v>4.6099801053003125E-2</v>
      </c>
      <c r="Z79" s="38">
        <f t="shared" si="36"/>
        <v>0.2067905150446952</v>
      </c>
      <c r="AA79" s="38">
        <f t="shared" si="36"/>
        <v>0.27682587242876083</v>
      </c>
      <c r="AB79" s="38">
        <f t="shared" si="36"/>
        <v>2.4211524813002448E-2</v>
      </c>
      <c r="AC79" s="38">
        <f t="shared" si="36"/>
        <v>1.2788074300564075E-2</v>
      </c>
      <c r="AD79" s="38">
        <f t="shared" si="36"/>
        <v>5.4747611359965448E-2</v>
      </c>
      <c r="AF79" s="39">
        <f t="shared" si="31"/>
        <v>0.14521104810685928</v>
      </c>
    </row>
    <row r="80" spans="1:32" s="15" customFormat="1" x14ac:dyDescent="0.25">
      <c r="A80" s="14">
        <v>7</v>
      </c>
      <c r="B80" s="14" t="s">
        <v>67</v>
      </c>
      <c r="C80" s="14"/>
      <c r="D80" s="14"/>
      <c r="E80" s="14"/>
      <c r="F80" s="14"/>
      <c r="G80" s="14"/>
      <c r="H80" s="14"/>
      <c r="I80" s="14"/>
      <c r="J80" s="14"/>
      <c r="K80" s="38">
        <f t="shared" ref="K80:AD80" si="37">EXP(K68)/(EXP(K68)+EXP(K$58)+EXP(K$59))</f>
        <v>0.75203866619729365</v>
      </c>
      <c r="L80" s="38">
        <f t="shared" si="37"/>
        <v>0.19189178372513704</v>
      </c>
      <c r="M80" s="38">
        <f t="shared" si="37"/>
        <v>0.69563934598383959</v>
      </c>
      <c r="N80" s="38">
        <f t="shared" si="37"/>
        <v>0.29737823977181627</v>
      </c>
      <c r="O80" s="38">
        <f t="shared" si="37"/>
        <v>0.45701784633750198</v>
      </c>
      <c r="P80" s="38">
        <f t="shared" si="37"/>
        <v>0.20679051504469512</v>
      </c>
      <c r="Q80" s="38">
        <f t="shared" si="37"/>
        <v>0.30152453114204825</v>
      </c>
      <c r="R80" s="38">
        <f t="shared" si="37"/>
        <v>0.45461239585821572</v>
      </c>
      <c r="S80" s="38">
        <f t="shared" si="37"/>
        <v>0.61985957939036118</v>
      </c>
      <c r="T80" s="38">
        <f t="shared" si="37"/>
        <v>0.84636945650780759</v>
      </c>
      <c r="U80" s="38">
        <f t="shared" si="37"/>
        <v>0.33782362931669685</v>
      </c>
      <c r="V80" s="38">
        <f t="shared" si="37"/>
        <v>0.29429527513872483</v>
      </c>
      <c r="W80" s="38">
        <f t="shared" si="37"/>
        <v>0.35869407159985861</v>
      </c>
      <c r="X80" s="38">
        <f t="shared" si="37"/>
        <v>0.76615720655634223</v>
      </c>
      <c r="Y80" s="38">
        <f t="shared" si="37"/>
        <v>0.78643736422363075</v>
      </c>
      <c r="Z80" s="38">
        <f t="shared" si="37"/>
        <v>0.41474565488204046</v>
      </c>
      <c r="AA80" s="38">
        <f t="shared" si="37"/>
        <v>0.27682587242876083</v>
      </c>
      <c r="AB80" s="38">
        <f t="shared" si="37"/>
        <v>0.15493379392896958</v>
      </c>
      <c r="AC80" s="38">
        <f t="shared" si="37"/>
        <v>0.65782762715811094</v>
      </c>
      <c r="AD80" s="38">
        <f t="shared" si="37"/>
        <v>0.3739320308754121</v>
      </c>
      <c r="AF80" s="39">
        <f t="shared" si="31"/>
        <v>0.46223974430336323</v>
      </c>
    </row>
    <row r="81" spans="1:32" s="15" customFormat="1" x14ac:dyDescent="0.25">
      <c r="A81" s="14">
        <v>8</v>
      </c>
      <c r="B81" s="14" t="s">
        <v>68</v>
      </c>
      <c r="C81" s="14"/>
      <c r="D81" s="14"/>
      <c r="E81" s="14"/>
      <c r="F81" s="14"/>
      <c r="G81" s="14"/>
      <c r="H81" s="14"/>
      <c r="I81" s="14"/>
      <c r="J81" s="14"/>
      <c r="K81" s="38">
        <f t="shared" ref="K81:AD81" si="38">EXP(K69)/(EXP(K69)+EXP(K$58)+EXP(K$59))</f>
        <v>0.6478301404979252</v>
      </c>
      <c r="L81" s="38">
        <f t="shared" si="38"/>
        <v>5.0317996743569064E-2</v>
      </c>
      <c r="M81" s="38">
        <f t="shared" si="38"/>
        <v>0.1579737891590198</v>
      </c>
      <c r="N81" s="38">
        <f t="shared" si="38"/>
        <v>0.29737823977181627</v>
      </c>
      <c r="O81" s="38">
        <f t="shared" si="38"/>
        <v>2.1061529142091358E-2</v>
      </c>
      <c r="P81" s="38">
        <f t="shared" si="38"/>
        <v>0.11804785075397686</v>
      </c>
      <c r="Q81" s="38">
        <f t="shared" si="38"/>
        <v>0.10216638887493991</v>
      </c>
      <c r="R81" s="38">
        <f t="shared" si="38"/>
        <v>8.7167708271486247E-2</v>
      </c>
      <c r="S81" s="38">
        <f t="shared" si="38"/>
        <v>1.5101947727360454E-2</v>
      </c>
      <c r="T81" s="38">
        <f t="shared" si="38"/>
        <v>0.55141890940567195</v>
      </c>
      <c r="U81" s="38">
        <f t="shared" si="38"/>
        <v>0.26769647004476338</v>
      </c>
      <c r="V81" s="38">
        <f t="shared" si="38"/>
        <v>7.3014492732766098E-2</v>
      </c>
      <c r="W81" s="38">
        <f t="shared" si="38"/>
        <v>0.35869407159985861</v>
      </c>
      <c r="X81" s="38">
        <f t="shared" si="38"/>
        <v>0.54654938726617974</v>
      </c>
      <c r="Y81" s="38">
        <f t="shared" si="38"/>
        <v>0.65405604207180545</v>
      </c>
      <c r="Z81" s="38">
        <f t="shared" si="38"/>
        <v>0.30061288135688208</v>
      </c>
      <c r="AA81" s="38">
        <f t="shared" si="38"/>
        <v>0.31139734403174635</v>
      </c>
      <c r="AB81" s="38">
        <f t="shared" si="38"/>
        <v>0.13434402032967024</v>
      </c>
      <c r="AC81" s="38">
        <f t="shared" si="38"/>
        <v>0.45519425813651582</v>
      </c>
      <c r="AD81" s="38">
        <f t="shared" si="38"/>
        <v>8.7167708271486372E-2</v>
      </c>
      <c r="AF81" s="39">
        <f t="shared" si="31"/>
        <v>0.26185955880947659</v>
      </c>
    </row>
    <row r="82" spans="1:32" s="15" customFormat="1" x14ac:dyDescent="0.25">
      <c r="A82" s="14">
        <v>9</v>
      </c>
      <c r="B82" s="14" t="s">
        <v>69</v>
      </c>
      <c r="C82" s="14"/>
      <c r="D82" s="14"/>
      <c r="E82" s="14"/>
      <c r="F82" s="14"/>
      <c r="G82" s="14"/>
      <c r="H82" s="14"/>
      <c r="I82" s="14"/>
      <c r="J82" s="14"/>
      <c r="K82" s="38">
        <f t="shared" ref="K82:AD82" si="39">EXP(K70)/(EXP(K70)+EXP(K$58)+EXP(K$59))</f>
        <v>6.158243018075691E-2</v>
      </c>
      <c r="L82" s="38">
        <f t="shared" si="39"/>
        <v>0.14540586895388474</v>
      </c>
      <c r="M82" s="38">
        <f t="shared" si="39"/>
        <v>1.2868145797781514E-2</v>
      </c>
      <c r="N82" s="38">
        <f t="shared" si="39"/>
        <v>0.33333333333333337</v>
      </c>
      <c r="O82" s="38">
        <f t="shared" si="39"/>
        <v>4.7776343425692943E-3</v>
      </c>
      <c r="P82" s="38">
        <f t="shared" si="39"/>
        <v>2.0951292016593629E-2</v>
      </c>
      <c r="Q82" s="38">
        <f t="shared" si="39"/>
        <v>9.2541860194789421E-3</v>
      </c>
      <c r="R82" s="38">
        <f t="shared" si="39"/>
        <v>7.478665481856421E-2</v>
      </c>
      <c r="S82" s="38">
        <f t="shared" si="39"/>
        <v>6.6198037355882219E-3</v>
      </c>
      <c r="T82" s="38">
        <f t="shared" si="39"/>
        <v>0.31139734403174629</v>
      </c>
      <c r="U82" s="38">
        <f t="shared" si="39"/>
        <v>8.7889992681471005E-2</v>
      </c>
      <c r="V82" s="38">
        <f t="shared" si="39"/>
        <v>3.3098351249498795E-2</v>
      </c>
      <c r="W82" s="38">
        <f t="shared" si="39"/>
        <v>0.19554569383337653</v>
      </c>
      <c r="X82" s="38">
        <f t="shared" si="39"/>
        <v>0.21194155761708547</v>
      </c>
      <c r="Y82" s="38">
        <f t="shared" si="39"/>
        <v>8.6031409347412297E-2</v>
      </c>
      <c r="Z82" s="38">
        <f t="shared" si="39"/>
        <v>0.10176966940678978</v>
      </c>
      <c r="AA82" s="38">
        <f t="shared" si="39"/>
        <v>0.34820742788373471</v>
      </c>
      <c r="AB82" s="38">
        <f t="shared" si="39"/>
        <v>4.6099801053003028E-2</v>
      </c>
      <c r="AC82" s="38">
        <f t="shared" si="39"/>
        <v>5.4869172386308639E-2</v>
      </c>
      <c r="AD82" s="38">
        <f t="shared" si="39"/>
        <v>2.0862511500023401E-2</v>
      </c>
      <c r="AF82" s="39">
        <f t="shared" si="31"/>
        <v>0.10836461400945005</v>
      </c>
    </row>
    <row r="83" spans="1:32" s="15" customFormat="1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F83" s="39"/>
    </row>
    <row r="85" spans="1:32" ht="18.75" x14ac:dyDescent="0.3">
      <c r="A85" s="64" t="s">
        <v>20</v>
      </c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</row>
    <row r="86" spans="1:32" x14ac:dyDescent="0.25">
      <c r="A86" s="16" t="s">
        <v>23</v>
      </c>
      <c r="B86" s="14">
        <v>100000</v>
      </c>
      <c r="D86" s="14" t="s">
        <v>49</v>
      </c>
      <c r="E86" s="18">
        <v>600</v>
      </c>
    </row>
    <row r="87" spans="1:32" x14ac:dyDescent="0.25">
      <c r="A87" s="16" t="s">
        <v>24</v>
      </c>
      <c r="B87" s="17">
        <v>2000000</v>
      </c>
      <c r="D87" s="14" t="s">
        <v>50</v>
      </c>
      <c r="E87" s="18">
        <v>1000</v>
      </c>
    </row>
    <row r="89" spans="1:32" x14ac:dyDescent="0.25">
      <c r="B89" s="16" t="s">
        <v>21</v>
      </c>
      <c r="C89" s="16" t="s">
        <v>22</v>
      </c>
      <c r="D89" s="16" t="s">
        <v>25</v>
      </c>
      <c r="E89" s="16" t="s">
        <v>26</v>
      </c>
      <c r="F89" s="16" t="s">
        <v>27</v>
      </c>
      <c r="G89" s="16" t="s">
        <v>28</v>
      </c>
      <c r="H89" s="16" t="s">
        <v>12</v>
      </c>
      <c r="I89" s="16" t="s">
        <v>29</v>
      </c>
    </row>
    <row r="90" spans="1:32" x14ac:dyDescent="0.25">
      <c r="A90" s="14">
        <v>1</v>
      </c>
      <c r="B90" s="14" t="s">
        <v>61</v>
      </c>
      <c r="C90" s="39">
        <v>0.39636520007598075</v>
      </c>
      <c r="D90" s="20">
        <v>800</v>
      </c>
      <c r="E90" s="20">
        <v>0</v>
      </c>
      <c r="F90" s="20">
        <f>D90+E90</f>
        <v>800</v>
      </c>
      <c r="G90" s="19">
        <f>$C90*$B$86</f>
        <v>39636.520007598076</v>
      </c>
      <c r="H90" s="18">
        <v>4000</v>
      </c>
      <c r="I90" s="40">
        <f>$G90*($H90-$F90)-$B$87</f>
        <v>124836864.02431384</v>
      </c>
      <c r="J90" s="18"/>
    </row>
    <row r="91" spans="1:32" x14ac:dyDescent="0.25">
      <c r="A91" s="14">
        <v>2</v>
      </c>
      <c r="B91" s="14" t="s">
        <v>62</v>
      </c>
      <c r="C91" s="39">
        <v>0.2115971243562865</v>
      </c>
      <c r="D91" s="20">
        <v>800</v>
      </c>
      <c r="E91" s="20">
        <v>0</v>
      </c>
      <c r="F91" s="20">
        <f t="shared" ref="F91:F98" si="40">D91+E91</f>
        <v>800</v>
      </c>
      <c r="G91" s="19">
        <f t="shared" ref="G91:G98" si="41">$C91*$B$86</f>
        <v>21159.712435628651</v>
      </c>
      <c r="H91" s="18">
        <v>6000</v>
      </c>
      <c r="I91" s="40">
        <f t="shared" ref="I91:I98" si="42">$G91*($H91-$F91)-$B$87</f>
        <v>108030504.66526899</v>
      </c>
      <c r="J91" s="18"/>
    </row>
    <row r="92" spans="1:32" x14ac:dyDescent="0.25">
      <c r="A92" s="14">
        <v>3</v>
      </c>
      <c r="B92" s="14" t="s">
        <v>63</v>
      </c>
      <c r="C92" s="39">
        <v>8.8959399712275053E-2</v>
      </c>
      <c r="D92" s="20">
        <v>800</v>
      </c>
      <c r="E92" s="20">
        <v>0</v>
      </c>
      <c r="F92" s="20">
        <f t="shared" si="40"/>
        <v>800</v>
      </c>
      <c r="G92" s="19">
        <f t="shared" si="41"/>
        <v>8895.9399712275044</v>
      </c>
      <c r="H92" s="18">
        <v>9000</v>
      </c>
      <c r="I92" s="40">
        <f t="shared" si="42"/>
        <v>70946707.764065534</v>
      </c>
      <c r="J92" s="18"/>
    </row>
    <row r="93" spans="1:32" x14ac:dyDescent="0.25">
      <c r="A93" s="14">
        <v>4</v>
      </c>
      <c r="B93" s="14" t="s">
        <v>64</v>
      </c>
      <c r="C93" s="39">
        <v>0.49769136103868944</v>
      </c>
      <c r="D93" s="20">
        <v>800</v>
      </c>
      <c r="E93" s="20">
        <v>600</v>
      </c>
      <c r="F93" s="20">
        <f t="shared" si="40"/>
        <v>1400</v>
      </c>
      <c r="G93" s="19">
        <f t="shared" si="41"/>
        <v>49769.136103868943</v>
      </c>
      <c r="H93" s="18">
        <v>4000</v>
      </c>
      <c r="I93" s="40">
        <f t="shared" si="42"/>
        <v>127399753.87005925</v>
      </c>
      <c r="J93" s="18"/>
    </row>
    <row r="94" spans="1:32" x14ac:dyDescent="0.25">
      <c r="A94" s="14">
        <v>5</v>
      </c>
      <c r="B94" s="14" t="s">
        <v>65</v>
      </c>
      <c r="C94" s="39">
        <v>0.30547512337779903</v>
      </c>
      <c r="D94" s="20">
        <v>800</v>
      </c>
      <c r="E94" s="20">
        <v>600</v>
      </c>
      <c r="F94" s="20">
        <f t="shared" si="40"/>
        <v>1400</v>
      </c>
      <c r="G94" s="19">
        <f t="shared" si="41"/>
        <v>30547.512337779903</v>
      </c>
      <c r="H94" s="18">
        <v>6000</v>
      </c>
      <c r="I94" s="40">
        <f t="shared" si="42"/>
        <v>138518556.75378755</v>
      </c>
      <c r="J94" s="18"/>
    </row>
    <row r="95" spans="1:32" x14ac:dyDescent="0.25">
      <c r="A95" s="14">
        <v>6</v>
      </c>
      <c r="B95" s="14" t="s">
        <v>66</v>
      </c>
      <c r="C95" s="39">
        <v>0.14521104810685928</v>
      </c>
      <c r="D95" s="20">
        <v>800</v>
      </c>
      <c r="E95" s="20">
        <v>600</v>
      </c>
      <c r="F95" s="20">
        <f t="shared" si="40"/>
        <v>1400</v>
      </c>
      <c r="G95" s="19">
        <f t="shared" si="41"/>
        <v>14521.104810685929</v>
      </c>
      <c r="H95" s="18">
        <v>9000</v>
      </c>
      <c r="I95" s="40">
        <f t="shared" si="42"/>
        <v>108360396.56121306</v>
      </c>
      <c r="J95" s="18"/>
    </row>
    <row r="96" spans="1:32" x14ac:dyDescent="0.25">
      <c r="A96" s="14">
        <v>7</v>
      </c>
      <c r="B96" s="14" t="s">
        <v>67</v>
      </c>
      <c r="C96" s="39">
        <v>0.46223974430336323</v>
      </c>
      <c r="D96" s="20">
        <v>800</v>
      </c>
      <c r="E96" s="20">
        <v>1000</v>
      </c>
      <c r="F96" s="20">
        <f t="shared" si="40"/>
        <v>1800</v>
      </c>
      <c r="G96" s="19">
        <f t="shared" si="41"/>
        <v>46223.974430336326</v>
      </c>
      <c r="H96" s="18">
        <v>4000</v>
      </c>
      <c r="I96" s="40">
        <f t="shared" si="42"/>
        <v>99692743.746739924</v>
      </c>
      <c r="J96" s="18"/>
    </row>
    <row r="97" spans="1:10" x14ac:dyDescent="0.25">
      <c r="A97" s="14">
        <v>8</v>
      </c>
      <c r="B97" s="14" t="s">
        <v>68</v>
      </c>
      <c r="C97" s="39">
        <v>0.26185955880947659</v>
      </c>
      <c r="D97" s="20">
        <v>800</v>
      </c>
      <c r="E97" s="20">
        <v>1000</v>
      </c>
      <c r="F97" s="20">
        <f t="shared" si="40"/>
        <v>1800</v>
      </c>
      <c r="G97" s="19">
        <f t="shared" si="41"/>
        <v>26185.955880947658</v>
      </c>
      <c r="H97" s="18">
        <v>6000</v>
      </c>
      <c r="I97" s="40">
        <f t="shared" si="42"/>
        <v>107981014.69998017</v>
      </c>
      <c r="J97" s="18"/>
    </row>
    <row r="98" spans="1:10" x14ac:dyDescent="0.25">
      <c r="A98" s="14">
        <v>9</v>
      </c>
      <c r="B98" s="14" t="s">
        <v>69</v>
      </c>
      <c r="C98" s="39">
        <v>0.10836461400945005</v>
      </c>
      <c r="D98" s="20">
        <v>800</v>
      </c>
      <c r="E98" s="20">
        <v>1000</v>
      </c>
      <c r="F98" s="20">
        <f t="shared" si="40"/>
        <v>1800</v>
      </c>
      <c r="G98" s="19">
        <f t="shared" si="41"/>
        <v>10836.461400945005</v>
      </c>
      <c r="H98" s="18">
        <v>9000</v>
      </c>
      <c r="I98" s="40">
        <f t="shared" si="42"/>
        <v>76022522.086804032</v>
      </c>
      <c r="J98" s="18"/>
    </row>
    <row r="100" spans="1:10" x14ac:dyDescent="0.25">
      <c r="A100" s="16"/>
    </row>
    <row r="103" spans="1:10" ht="15.75" thickBot="1" x14ac:dyDescent="0.3">
      <c r="B103" s="54" t="s">
        <v>78</v>
      </c>
      <c r="C103"/>
      <c r="D103"/>
    </row>
    <row r="104" spans="1:10" x14ac:dyDescent="0.25">
      <c r="B104" s="55" t="s">
        <v>9</v>
      </c>
      <c r="C104" s="56" t="s">
        <v>79</v>
      </c>
      <c r="D104" s="57" t="s">
        <v>80</v>
      </c>
    </row>
    <row r="105" spans="1:10" x14ac:dyDescent="0.25">
      <c r="B105" s="48" t="s">
        <v>6</v>
      </c>
      <c r="C105" s="49">
        <v>1</v>
      </c>
      <c r="D105" s="50">
        <v>0</v>
      </c>
    </row>
    <row r="106" spans="1:10" x14ac:dyDescent="0.25">
      <c r="B106" s="48" t="s">
        <v>7</v>
      </c>
      <c r="C106" s="49">
        <v>0</v>
      </c>
      <c r="D106" s="50">
        <v>1</v>
      </c>
    </row>
    <row r="107" spans="1:10" ht="15.75" thickBot="1" x14ac:dyDescent="0.3">
      <c r="B107" s="51" t="s">
        <v>55</v>
      </c>
      <c r="C107" s="52">
        <v>-1</v>
      </c>
      <c r="D107" s="53">
        <v>-1</v>
      </c>
    </row>
    <row r="108" spans="1:10" ht="15.75" thickBot="1" x14ac:dyDescent="0.3">
      <c r="B108"/>
      <c r="C108"/>
      <c r="D108"/>
    </row>
    <row r="109" spans="1:10" x14ac:dyDescent="0.25">
      <c r="B109" s="55" t="s">
        <v>81</v>
      </c>
      <c r="C109" s="56" t="s">
        <v>82</v>
      </c>
      <c r="D109" s="57" t="s">
        <v>83</v>
      </c>
    </row>
    <row r="110" spans="1:10" x14ac:dyDescent="0.25">
      <c r="B110" s="48" t="s">
        <v>84</v>
      </c>
      <c r="C110" s="49">
        <v>1</v>
      </c>
      <c r="D110" s="50">
        <v>0</v>
      </c>
    </row>
    <row r="111" spans="1:10" x14ac:dyDescent="0.25">
      <c r="B111" s="48" t="s">
        <v>85</v>
      </c>
      <c r="C111" s="49">
        <v>0</v>
      </c>
      <c r="D111" s="50">
        <v>1</v>
      </c>
    </row>
    <row r="112" spans="1:10" ht="15.75" thickBot="1" x14ac:dyDescent="0.3">
      <c r="B112" s="51" t="s">
        <v>86</v>
      </c>
      <c r="C112" s="52">
        <v>-1</v>
      </c>
      <c r="D112" s="53">
        <v>-1</v>
      </c>
    </row>
    <row r="113" spans="2:4" ht="15.75" thickBot="1" x14ac:dyDescent="0.3">
      <c r="B113"/>
      <c r="C113"/>
      <c r="D113"/>
    </row>
    <row r="114" spans="2:4" x14ac:dyDescent="0.25">
      <c r="B114" s="55" t="s">
        <v>12</v>
      </c>
      <c r="C114" s="56" t="s">
        <v>87</v>
      </c>
      <c r="D114" s="57" t="s">
        <v>88</v>
      </c>
    </row>
    <row r="115" spans="2:4" x14ac:dyDescent="0.25">
      <c r="B115" s="58">
        <v>4000</v>
      </c>
      <c r="C115" s="49">
        <v>1</v>
      </c>
      <c r="D115" s="50">
        <v>0</v>
      </c>
    </row>
    <row r="116" spans="2:4" x14ac:dyDescent="0.25">
      <c r="B116" s="58">
        <v>6000</v>
      </c>
      <c r="C116" s="49">
        <v>0</v>
      </c>
      <c r="D116" s="50">
        <v>1</v>
      </c>
    </row>
    <row r="117" spans="2:4" ht="15.75" thickBot="1" x14ac:dyDescent="0.3">
      <c r="B117" s="59">
        <v>9000</v>
      </c>
      <c r="C117" s="52">
        <v>-1</v>
      </c>
      <c r="D117" s="53">
        <v>-1</v>
      </c>
    </row>
    <row r="119" spans="2:4" ht="15.75" thickBot="1" x14ac:dyDescent="0.3"/>
    <row r="120" spans="2:4" x14ac:dyDescent="0.25">
      <c r="B120" s="55" t="s">
        <v>89</v>
      </c>
      <c r="C120" s="60" t="s">
        <v>90</v>
      </c>
    </row>
    <row r="121" spans="2:4" x14ac:dyDescent="0.25">
      <c r="B121" s="58" t="s">
        <v>73</v>
      </c>
      <c r="C121" s="61">
        <v>1</v>
      </c>
    </row>
    <row r="122" spans="2:4" ht="15.75" thickBot="1" x14ac:dyDescent="0.3">
      <c r="B122" s="59" t="s">
        <v>74</v>
      </c>
      <c r="C122" s="62">
        <v>-1</v>
      </c>
    </row>
    <row r="124" spans="2:4" ht="15.75" thickBot="1" x14ac:dyDescent="0.3"/>
    <row r="125" spans="2:4" x14ac:dyDescent="0.25">
      <c r="B125" s="55" t="s">
        <v>11</v>
      </c>
      <c r="C125" s="60" t="s">
        <v>90</v>
      </c>
    </row>
    <row r="126" spans="2:4" x14ac:dyDescent="0.25">
      <c r="B126" s="58" t="s">
        <v>51</v>
      </c>
      <c r="C126" s="61">
        <v>1</v>
      </c>
    </row>
    <row r="127" spans="2:4" ht="15.75" thickBot="1" x14ac:dyDescent="0.3">
      <c r="B127" s="59" t="s">
        <v>75</v>
      </c>
      <c r="C127" s="62">
        <v>-1</v>
      </c>
    </row>
  </sheetData>
  <mergeCells count="19">
    <mergeCell ref="C3:D3"/>
    <mergeCell ref="E3:F3"/>
    <mergeCell ref="A1:AD1"/>
    <mergeCell ref="A2:J2"/>
    <mergeCell ref="K2:AD2"/>
    <mergeCell ref="A3:A4"/>
    <mergeCell ref="I3:J3"/>
    <mergeCell ref="K3:AD3"/>
    <mergeCell ref="B3:B4"/>
    <mergeCell ref="H49:H53"/>
    <mergeCell ref="H41:H46"/>
    <mergeCell ref="A72:AD72"/>
    <mergeCell ref="A85:AD85"/>
    <mergeCell ref="I24:I25"/>
    <mergeCell ref="I26:I27"/>
    <mergeCell ref="I30:I31"/>
    <mergeCell ref="H24:H31"/>
    <mergeCell ref="A55:AD55"/>
    <mergeCell ref="H34:H3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Y92"/>
  <sheetViews>
    <sheetView workbookViewId="0">
      <selection activeCell="Y36" sqref="X36:Y36"/>
    </sheetView>
  </sheetViews>
  <sheetFormatPr defaultRowHeight="15" x14ac:dyDescent="0.25"/>
  <cols>
    <col min="4" max="4" width="19.5703125" customWidth="1"/>
    <col min="5" max="5" width="23.140625" customWidth="1"/>
    <col min="8" max="8" width="11" customWidth="1"/>
    <col min="12" max="12" width="38" bestFit="1" customWidth="1"/>
    <col min="20" max="20" width="14" customWidth="1"/>
    <col min="24" max="24" width="33.140625" bestFit="1" customWidth="1"/>
  </cols>
  <sheetData>
    <row r="4" spans="8:21" x14ac:dyDescent="0.25">
      <c r="H4" s="41">
        <v>4000</v>
      </c>
      <c r="I4" s="33">
        <v>-0.27222222222222225</v>
      </c>
      <c r="T4" t="s">
        <v>6</v>
      </c>
      <c r="U4">
        <v>-0.36</v>
      </c>
    </row>
    <row r="5" spans="8:21" x14ac:dyDescent="0.25">
      <c r="H5" s="41">
        <v>6000</v>
      </c>
      <c r="I5">
        <v>0.24</v>
      </c>
      <c r="T5" t="s">
        <v>7</v>
      </c>
      <c r="U5">
        <v>0.05</v>
      </c>
    </row>
    <row r="6" spans="8:21" x14ac:dyDescent="0.25">
      <c r="H6" s="41">
        <v>9000</v>
      </c>
      <c r="I6">
        <v>0.04</v>
      </c>
      <c r="T6" t="s">
        <v>55</v>
      </c>
      <c r="U6">
        <v>0.3</v>
      </c>
    </row>
    <row r="19" spans="8:21" x14ac:dyDescent="0.25">
      <c r="H19" s="33" t="s">
        <v>70</v>
      </c>
      <c r="I19">
        <v>-0.27</v>
      </c>
      <c r="K19" s="33"/>
      <c r="T19" t="s">
        <v>73</v>
      </c>
      <c r="U19">
        <v>0.51</v>
      </c>
    </row>
    <row r="20" spans="8:21" x14ac:dyDescent="0.25">
      <c r="H20" s="33" t="s">
        <v>71</v>
      </c>
      <c r="I20">
        <v>0.24</v>
      </c>
      <c r="K20" s="33"/>
      <c r="T20" t="s">
        <v>74</v>
      </c>
      <c r="U20">
        <v>-0.51</v>
      </c>
    </row>
    <row r="21" spans="8:21" x14ac:dyDescent="0.25">
      <c r="H21" s="33" t="s">
        <v>72</v>
      </c>
      <c r="I21">
        <v>0.04</v>
      </c>
      <c r="K21" s="33"/>
    </row>
    <row r="33" spans="5:25" x14ac:dyDescent="0.25">
      <c r="E33" s="42"/>
    </row>
    <row r="34" spans="5:25" x14ac:dyDescent="0.25">
      <c r="E34" s="33"/>
    </row>
    <row r="38" spans="5:25" x14ac:dyDescent="0.25">
      <c r="H38" t="s">
        <v>51</v>
      </c>
      <c r="I38">
        <v>-0.08</v>
      </c>
    </row>
    <row r="39" spans="5:25" x14ac:dyDescent="0.25">
      <c r="H39" t="s">
        <v>75</v>
      </c>
      <c r="I39">
        <v>0.08</v>
      </c>
    </row>
    <row r="40" spans="5:25" x14ac:dyDescent="0.25">
      <c r="X40" s="16" t="s">
        <v>21</v>
      </c>
      <c r="Y40" s="43" t="s">
        <v>29</v>
      </c>
    </row>
    <row r="41" spans="5:25" x14ac:dyDescent="0.25">
      <c r="X41" s="14" t="s">
        <v>61</v>
      </c>
      <c r="Y41" s="44">
        <v>124836864.02431384</v>
      </c>
    </row>
    <row r="42" spans="5:25" x14ac:dyDescent="0.25">
      <c r="X42" s="14" t="s">
        <v>62</v>
      </c>
      <c r="Y42" s="44">
        <v>108030504.66526899</v>
      </c>
    </row>
    <row r="43" spans="5:25" x14ac:dyDescent="0.25">
      <c r="X43" s="14" t="s">
        <v>63</v>
      </c>
      <c r="Y43" s="44">
        <v>70946707.764065534</v>
      </c>
    </row>
    <row r="44" spans="5:25" x14ac:dyDescent="0.25">
      <c r="X44" s="14" t="s">
        <v>64</v>
      </c>
      <c r="Y44" s="44">
        <v>127399753.87005925</v>
      </c>
    </row>
    <row r="45" spans="5:25" x14ac:dyDescent="0.25">
      <c r="X45" s="14" t="s">
        <v>65</v>
      </c>
      <c r="Y45" s="44">
        <v>138518556.75378755</v>
      </c>
    </row>
    <row r="46" spans="5:25" x14ac:dyDescent="0.25">
      <c r="X46" s="14" t="s">
        <v>66</v>
      </c>
      <c r="Y46" s="44">
        <v>108360396.56121306</v>
      </c>
    </row>
    <row r="47" spans="5:25" x14ac:dyDescent="0.25">
      <c r="X47" s="14" t="s">
        <v>67</v>
      </c>
      <c r="Y47" s="44">
        <v>99692743.746739924</v>
      </c>
    </row>
    <row r="48" spans="5:25" x14ac:dyDescent="0.25">
      <c r="X48" s="14" t="s">
        <v>68</v>
      </c>
      <c r="Y48" s="44">
        <v>107981014.69998017</v>
      </c>
    </row>
    <row r="49" spans="24:25" x14ac:dyDescent="0.25">
      <c r="X49" s="14" t="s">
        <v>69</v>
      </c>
      <c r="Y49" s="44">
        <v>76022522.086804032</v>
      </c>
    </row>
    <row r="91" spans="12:13" x14ac:dyDescent="0.25">
      <c r="L91" s="2" t="s">
        <v>30</v>
      </c>
      <c r="M91" s="45">
        <f>EXP(Data!K58)/(EXP(Data!K58)+EXP(Data!K59))</f>
        <v>0.94445073984238825</v>
      </c>
    </row>
    <row r="92" spans="12:13" x14ac:dyDescent="0.25">
      <c r="L92" s="2" t="s">
        <v>37</v>
      </c>
      <c r="M92" s="45">
        <f>EXP(Data!K59)/(EXP(Data!K59)+EXP(Data!K58))</f>
        <v>5.5549260157611739E-2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2019-09-16T10:59:17Z</dcterms:modified>
</cp:coreProperties>
</file>