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eparations\EXCEL_DA_Projects\DA_app_data_281124\"/>
    </mc:Choice>
  </mc:AlternateContent>
  <xr:revisionPtr revIDLastSave="0" documentId="13_ncr:1_{128EF6C3-345E-4060-A9E6-ECFE375C75A5}" xr6:coauthVersionLast="47" xr6:coauthVersionMax="47" xr10:uidLastSave="{00000000-0000-0000-0000-000000000000}"/>
  <bookViews>
    <workbookView xWindow="-110" yWindow="-110" windowWidth="19420" windowHeight="11020" activeTab="2" xr2:uid="{24E30ACF-8192-49D2-ABCD-83FDD9E50CC7}"/>
  </bookViews>
  <sheets>
    <sheet name="Data" sheetId="1" r:id="rId1"/>
    <sheet name="Questions" sheetId="2" r:id="rId2"/>
    <sheet name="Solu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" i="3" l="1"/>
  <c r="E52" i="3" a="1"/>
  <c r="E52" i="3" s="1"/>
  <c r="D53" i="3"/>
  <c r="E53" i="3" a="1"/>
  <c r="E53" i="3"/>
  <c r="D54" i="3"/>
  <c r="E54" i="3" a="1"/>
  <c r="E54" i="3"/>
  <c r="D55" i="3"/>
  <c r="E55" i="3" s="1" a="1"/>
  <c r="E55" i="3" s="1"/>
  <c r="D56" i="3"/>
  <c r="E56" i="3" a="1"/>
  <c r="E56" i="3" s="1"/>
  <c r="D57" i="3"/>
  <c r="E57" i="3" a="1"/>
  <c r="E57" i="3" s="1"/>
  <c r="E51" i="3" a="1"/>
  <c r="E51" i="3"/>
  <c r="D51" i="3"/>
  <c r="E43" i="3" a="1"/>
  <c r="E43" i="3" s="1"/>
  <c r="D44" i="3"/>
  <c r="E44" i="3" s="1" a="1"/>
  <c r="E44" i="3" s="1"/>
  <c r="D45" i="3"/>
  <c r="E45" i="3" s="1" a="1"/>
  <c r="E45" i="3" s="1"/>
  <c r="D46" i="3"/>
  <c r="E46" i="3" s="1" a="1"/>
  <c r="E46" i="3" s="1"/>
  <c r="D47" i="3"/>
  <c r="E47" i="3" s="1" a="1"/>
  <c r="E47" i="3" s="1"/>
  <c r="D48" i="3"/>
  <c r="E48" i="3" s="1" a="1"/>
  <c r="E48" i="3" s="1"/>
  <c r="D49" i="3"/>
  <c r="E49" i="3" s="1" a="1"/>
  <c r="E49" i="3" s="1"/>
  <c r="D43" i="3"/>
  <c r="D39" i="3"/>
  <c r="F39" i="3" s="1" a="1"/>
  <c r="F39" i="3" s="1"/>
  <c r="D36" i="3"/>
  <c r="E36" i="3" s="1"/>
  <c r="D35" i="3"/>
  <c r="E35" i="3" s="1"/>
  <c r="D34" i="3"/>
  <c r="F34" i="3" s="1"/>
  <c r="D27" i="3"/>
  <c r="D28" i="3"/>
  <c r="D29" i="3"/>
  <c r="D30" i="3"/>
  <c r="D31" i="3"/>
  <c r="D32" i="3"/>
  <c r="D26" i="3"/>
  <c r="D18" i="3"/>
  <c r="E18" i="3"/>
  <c r="D19" i="3"/>
  <c r="E19" i="3"/>
  <c r="D20" i="3"/>
  <c r="E20" i="3"/>
  <c r="D21" i="3"/>
  <c r="E21" i="3"/>
  <c r="D22" i="3"/>
  <c r="E22" i="3"/>
  <c r="D23" i="3"/>
  <c r="E23" i="3"/>
  <c r="E17" i="3"/>
  <c r="D17" i="3"/>
  <c r="D15" i="3"/>
  <c r="E13" i="3"/>
  <c r="D13" i="3"/>
  <c r="D11" i="3"/>
  <c r="G8" i="3"/>
  <c r="D8" i="3"/>
  <c r="D9" i="3"/>
  <c r="D7" i="3"/>
  <c r="D5" i="3"/>
  <c r="D3" i="3"/>
  <c r="D2" i="3"/>
  <c r="G36" i="3" l="1"/>
  <c r="G35" i="3"/>
  <c r="E39" i="3"/>
  <c r="G34" i="3"/>
  <c r="F19" i="3"/>
  <c r="F36" i="3"/>
  <c r="E34" i="3"/>
  <c r="F35" i="3"/>
  <c r="F18" i="3"/>
  <c r="F17" i="3"/>
  <c r="F21" i="3"/>
  <c r="F23" i="3"/>
  <c r="F22" i="3"/>
  <c r="F20" i="3"/>
  <c r="F13" i="3"/>
  <c r="F24" i="3" l="1"/>
  <c r="E24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<sst xmlns="http://schemas.openxmlformats.org/spreadsheetml/2006/main" count="140" uniqueCount="50">
  <si>
    <t>Month</t>
  </si>
  <si>
    <t>App</t>
  </si>
  <si>
    <t>Downloads</t>
  </si>
  <si>
    <t>Uninstalls</t>
  </si>
  <si>
    <t>5 star ratings</t>
  </si>
  <si>
    <t>1 star ratings</t>
  </si>
  <si>
    <t>Total ratings</t>
  </si>
  <si>
    <t>Crushed by Candies</t>
  </si>
  <si>
    <t>Chocolate Crossing</t>
  </si>
  <si>
    <t>Angry Bites</t>
  </si>
  <si>
    <t>Where is my Coco?</t>
  </si>
  <si>
    <t>Sugar Rush</t>
  </si>
  <si>
    <t>Subway Wafers</t>
  </si>
  <si>
    <t>Temple Bun</t>
  </si>
  <si>
    <t>Business Questions</t>
  </si>
  <si>
    <t>Total downloads for Sugar Rush</t>
  </si>
  <si>
    <t>Total downloads for C apps</t>
  </si>
  <si>
    <t>Uninstalls in December 2021</t>
  </si>
  <si>
    <t>Downloads in Oct, Nov, Dec 2021</t>
  </si>
  <si>
    <t>How many times we had more than 8000 downloads per app month?</t>
  </si>
  <si>
    <t>5 star rating % for Sugar Rush</t>
  </si>
  <si>
    <t>Average uninstalls for Subway Wafers</t>
  </si>
  <si>
    <t>Which month has highest uninstall ratio?</t>
  </si>
  <si>
    <t>Average monthly downloads</t>
  </si>
  <si>
    <t>Most downloads in any month / app? 2nd and 3rd places also?</t>
  </si>
  <si>
    <t>Which month and app was that?</t>
  </si>
  <si>
    <t>In October 2021, which app has most 1star ratings?</t>
  </si>
  <si>
    <t>Does it change by December 2021?</t>
  </si>
  <si>
    <t>What are the best download figures for each app?</t>
  </si>
  <si>
    <t>What is the least downloaded app in each month?</t>
  </si>
  <si>
    <t>C</t>
  </si>
  <si>
    <t>Count</t>
  </si>
  <si>
    <t>start</t>
  </si>
  <si>
    <t>End</t>
  </si>
  <si>
    <t>Total 5star rating</t>
  </si>
  <si>
    <t>5star %</t>
  </si>
  <si>
    <t>Subway wafers</t>
  </si>
  <si>
    <t>%</t>
  </si>
  <si>
    <t>Most download</t>
  </si>
  <si>
    <t>2nd</t>
  </si>
  <si>
    <t>3rd</t>
  </si>
  <si>
    <t>1Star rating</t>
  </si>
  <si>
    <t>another formula</t>
  </si>
  <si>
    <t>xlookup</t>
  </si>
  <si>
    <t>filter</t>
  </si>
  <si>
    <t>Yes, it changed</t>
  </si>
  <si>
    <t>APP</t>
  </si>
  <si>
    <t>Best downloads</t>
  </si>
  <si>
    <t>Least Downloads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</si>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</sst>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8" formatCode="_ * #,##0_ ;_ * \-#,##0_ ;_ * &quot;-&quot;??_ ;_ @_ 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2" fillId="0" borderId="0" xfId="0" applyFont="1"/>
    <xf numFmtId="17" fontId="0" fillId="0" borderId="2" xfId="0" applyNumberFormat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17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3" fillId="3" borderId="0" xfId="0" applyFont="1" applyFill="1" applyProtection="1">
      <protection hidden="1"/>
    </xf>
    <xf numFmtId="0" fontId="0" fillId="0" borderId="0" xfId="0" applyProtection="1">
      <protection hidden="1"/>
    </xf>
    <xf numFmtId="0" fontId="1" fillId="2" borderId="0" xfId="0" applyFont="1" applyFill="1" applyProtection="1">
      <protection hidden="1"/>
    </xf>
    <xf numFmtId="17" fontId="0" fillId="0" borderId="0" xfId="0" applyNumberFormat="1" applyProtection="1">
      <protection hidden="1"/>
    </xf>
    <xf numFmtId="0" fontId="0" fillId="2" borderId="0" xfId="0" applyFill="1" applyProtection="1">
      <protection hidden="1"/>
    </xf>
    <xf numFmtId="1" fontId="0" fillId="0" borderId="0" xfId="0" applyNumberFormat="1" applyProtection="1">
      <protection hidden="1"/>
    </xf>
    <xf numFmtId="0" fontId="0" fillId="0" borderId="0" xfId="0" applyNumberFormat="1" applyProtection="1">
      <protection hidden="1"/>
    </xf>
    <xf numFmtId="0" fontId="3" fillId="3" borderId="0" xfId="0" applyFont="1" applyFill="1" applyAlignment="1" applyProtection="1">
      <alignment horizontal="left"/>
      <protection hidden="1"/>
    </xf>
    <xf numFmtId="9" fontId="1" fillId="2" borderId="0" xfId="2" applyFont="1" applyFill="1" applyProtection="1">
      <protection hidden="1"/>
    </xf>
    <xf numFmtId="43" fontId="0" fillId="2" borderId="0" xfId="1" applyFont="1" applyFill="1" applyProtection="1">
      <protection hidden="1"/>
    </xf>
    <xf numFmtId="168" fontId="0" fillId="0" borderId="0" xfId="1" applyNumberFormat="1" applyFont="1" applyProtection="1">
      <protection hidden="1"/>
    </xf>
    <xf numFmtId="10" fontId="0" fillId="0" borderId="0" xfId="2" applyNumberFormat="1" applyFont="1" applyProtection="1">
      <protection hidden="1"/>
    </xf>
    <xf numFmtId="17" fontId="1" fillId="2" borderId="0" xfId="0" applyNumberFormat="1" applyFont="1" applyFill="1" applyProtection="1">
      <protection hidden="1"/>
    </xf>
    <xf numFmtId="10" fontId="1" fillId="2" borderId="0" xfId="0" applyNumberFormat="1" applyFont="1" applyFill="1" applyProtection="1">
      <protection hidden="1"/>
    </xf>
    <xf numFmtId="0" fontId="6" fillId="0" borderId="0" xfId="0" applyFont="1" applyProtection="1">
      <protection hidden="1"/>
    </xf>
    <xf numFmtId="17" fontId="0" fillId="2" borderId="0" xfId="0" applyNumberFormat="1" applyFill="1" applyProtection="1">
      <protection hidden="1"/>
    </xf>
    <xf numFmtId="168" fontId="0" fillId="2" borderId="0" xfId="1" applyNumberFormat="1" applyFont="1" applyFill="1" applyProtection="1">
      <protection hidden="1"/>
    </xf>
    <xf numFmtId="17" fontId="6" fillId="2" borderId="0" xfId="0" applyNumberFormat="1" applyFont="1" applyFill="1" applyProtection="1">
      <protection hidden="1"/>
    </xf>
    <xf numFmtId="17" fontId="5" fillId="2" borderId="0" xfId="0" applyNumberFormat="1" applyFont="1" applyFill="1" applyProtection="1">
      <protection hidden="1"/>
    </xf>
  </cellXfs>
  <cellStyles count="3">
    <cellStyle name="Comma" xfId="1" builtinId="3"/>
    <cellStyle name="Normal" xfId="0" builtinId="0"/>
    <cellStyle name="Percent" xfId="2" builtinId="5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2" formatCode="mmm/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484E2A-CF31-418F-8332-9C4580097796}" name="Data" displayName="Data" ref="A1:G50" totalsRowShown="0" headerRowDxfId="10" headerRowBorderDxfId="8" tableBorderDxfId="9" totalsRowBorderDxfId="7">
  <autoFilter ref="A1:G50" xr:uid="{81484E2A-CF31-418F-8332-9C4580097796}"/>
  <tableColumns count="7">
    <tableColumn id="1" xr3:uid="{F7C268F8-FB6A-4DF9-BBAB-BE2CD72531C6}" name="Month" dataDxfId="6"/>
    <tableColumn id="2" xr3:uid="{2E40A16F-C36C-41B4-A693-AA29C1ED6A1F}" name="App" dataDxfId="5"/>
    <tableColumn id="3" xr3:uid="{15E55CD1-2CFF-444A-9226-9C70E226E077}" name="Downloads" dataDxfId="4"/>
    <tableColumn id="4" xr3:uid="{1E6051ED-8CFE-4069-8621-47968466AA27}" name="Uninstalls" dataDxfId="3"/>
    <tableColumn id="5" xr3:uid="{DE2230A1-B30A-4754-9261-78F47ADC7DC4}" name="5 star ratings" dataDxfId="2"/>
    <tableColumn id="6" xr3:uid="{3DA25BF1-7B1C-4DB0-8AFD-23721069260E}" name="1 star ratings" dataDxfId="1"/>
    <tableColumn id="7" xr3:uid="{CD740E75-6E35-4E87-B1AE-99DC743B3101}" name="Total rating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06BD-2805-4F31-8D65-4C6089B2F8C0}">
  <dimension ref="A1:G50"/>
  <sheetViews>
    <sheetView workbookViewId="0">
      <selection activeCell="J9" sqref="J9"/>
    </sheetView>
  </sheetViews>
  <sheetFormatPr defaultRowHeight="14.5" x14ac:dyDescent="0.35"/>
  <cols>
    <col min="1" max="1" width="8.08984375" customWidth="1"/>
    <col min="2" max="2" width="17" bestFit="1" customWidth="1"/>
    <col min="3" max="3" width="12.08984375" customWidth="1"/>
    <col min="4" max="4" width="11.36328125" customWidth="1"/>
    <col min="5" max="6" width="13.453125" customWidth="1"/>
    <col min="7" max="7" width="13" customWidth="1"/>
  </cols>
  <sheetData>
    <row r="1" spans="1:7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 x14ac:dyDescent="0.35">
      <c r="A2" s="3">
        <v>44348</v>
      </c>
      <c r="B2" s="1" t="s">
        <v>7</v>
      </c>
      <c r="C2" s="1">
        <v>7079</v>
      </c>
      <c r="D2" s="1">
        <v>141</v>
      </c>
      <c r="E2" s="1">
        <v>89</v>
      </c>
      <c r="F2" s="1">
        <v>60</v>
      </c>
      <c r="G2" s="4">
        <v>879</v>
      </c>
    </row>
    <row r="3" spans="1:7" x14ac:dyDescent="0.35">
      <c r="A3" s="3">
        <v>44348</v>
      </c>
      <c r="B3" s="1" t="s">
        <v>8</v>
      </c>
      <c r="C3" s="1">
        <v>7683</v>
      </c>
      <c r="D3" s="1">
        <v>153</v>
      </c>
      <c r="E3" s="1">
        <v>78</v>
      </c>
      <c r="F3" s="1">
        <v>41</v>
      </c>
      <c r="G3" s="4">
        <v>702</v>
      </c>
    </row>
    <row r="4" spans="1:7" x14ac:dyDescent="0.35">
      <c r="A4" s="3">
        <v>44348</v>
      </c>
      <c r="B4" s="1" t="s">
        <v>9</v>
      </c>
      <c r="C4" s="1">
        <v>4681</v>
      </c>
      <c r="D4" s="1">
        <v>93</v>
      </c>
      <c r="E4" s="1">
        <v>99</v>
      </c>
      <c r="F4" s="1">
        <v>53</v>
      </c>
      <c r="G4" s="4">
        <v>897</v>
      </c>
    </row>
    <row r="5" spans="1:7" x14ac:dyDescent="0.35">
      <c r="A5" s="3">
        <v>44348</v>
      </c>
      <c r="B5" s="1" t="s">
        <v>10</v>
      </c>
      <c r="C5" s="1">
        <v>4373</v>
      </c>
      <c r="D5" s="1">
        <v>87</v>
      </c>
      <c r="E5" s="1">
        <v>86</v>
      </c>
      <c r="F5" s="1">
        <v>51</v>
      </c>
      <c r="G5" s="4">
        <v>808</v>
      </c>
    </row>
    <row r="6" spans="1:7" x14ac:dyDescent="0.35">
      <c r="A6" s="3">
        <v>44348</v>
      </c>
      <c r="B6" s="1" t="s">
        <v>11</v>
      </c>
      <c r="C6" s="1">
        <v>3499</v>
      </c>
      <c r="D6" s="1">
        <v>69</v>
      </c>
      <c r="E6" s="1">
        <v>91</v>
      </c>
      <c r="F6" s="1">
        <v>42</v>
      </c>
      <c r="G6" s="4">
        <v>785</v>
      </c>
    </row>
    <row r="7" spans="1:7" x14ac:dyDescent="0.35">
      <c r="A7" s="3">
        <v>44348</v>
      </c>
      <c r="B7" s="1" t="s">
        <v>12</v>
      </c>
      <c r="C7" s="1">
        <v>5649</v>
      </c>
      <c r="D7" s="1">
        <v>112</v>
      </c>
      <c r="E7" s="1">
        <v>78</v>
      </c>
      <c r="F7" s="1">
        <v>31</v>
      </c>
      <c r="G7" s="4">
        <v>643</v>
      </c>
    </row>
    <row r="8" spans="1:7" x14ac:dyDescent="0.35">
      <c r="A8" s="3">
        <v>44348</v>
      </c>
      <c r="B8" s="1" t="s">
        <v>13</v>
      </c>
      <c r="C8" s="1">
        <v>1837</v>
      </c>
      <c r="D8" s="1">
        <v>36</v>
      </c>
      <c r="E8" s="1">
        <v>111</v>
      </c>
      <c r="F8" s="1">
        <v>38</v>
      </c>
      <c r="G8" s="4">
        <v>879</v>
      </c>
    </row>
    <row r="9" spans="1:7" x14ac:dyDescent="0.35">
      <c r="A9" s="3">
        <v>44378</v>
      </c>
      <c r="B9" s="1" t="s">
        <v>7</v>
      </c>
      <c r="C9" s="1">
        <v>8586</v>
      </c>
      <c r="D9" s="1">
        <v>171</v>
      </c>
      <c r="E9" s="1">
        <v>81</v>
      </c>
      <c r="F9" s="1">
        <v>52</v>
      </c>
      <c r="G9" s="4">
        <v>785</v>
      </c>
    </row>
    <row r="10" spans="1:7" x14ac:dyDescent="0.35">
      <c r="A10" s="3">
        <v>44378</v>
      </c>
      <c r="B10" s="1" t="s">
        <v>8</v>
      </c>
      <c r="C10" s="1">
        <v>7098</v>
      </c>
      <c r="D10" s="1">
        <v>141</v>
      </c>
      <c r="E10" s="1">
        <v>96</v>
      </c>
      <c r="F10" s="1">
        <v>35</v>
      </c>
      <c r="G10" s="4">
        <v>773</v>
      </c>
    </row>
    <row r="11" spans="1:7" x14ac:dyDescent="0.35">
      <c r="A11" s="3">
        <v>44378</v>
      </c>
      <c r="B11" s="1" t="s">
        <v>9</v>
      </c>
      <c r="C11" s="1">
        <v>7066</v>
      </c>
      <c r="D11" s="1">
        <v>141</v>
      </c>
      <c r="E11" s="1">
        <v>64</v>
      </c>
      <c r="F11" s="1">
        <v>32</v>
      </c>
      <c r="G11" s="4">
        <v>566</v>
      </c>
    </row>
    <row r="12" spans="1:7" x14ac:dyDescent="0.35">
      <c r="A12" s="3">
        <v>44378</v>
      </c>
      <c r="B12" s="1" t="s">
        <v>10</v>
      </c>
      <c r="C12" s="1">
        <v>6806</v>
      </c>
      <c r="D12" s="1">
        <v>136</v>
      </c>
      <c r="E12" s="1">
        <v>83</v>
      </c>
      <c r="F12" s="1">
        <v>47</v>
      </c>
      <c r="G12" s="4">
        <v>684</v>
      </c>
    </row>
    <row r="13" spans="1:7" x14ac:dyDescent="0.35">
      <c r="A13" s="3">
        <v>44378</v>
      </c>
      <c r="B13" s="1" t="s">
        <v>11</v>
      </c>
      <c r="C13" s="1">
        <v>5702</v>
      </c>
      <c r="D13" s="1">
        <v>114</v>
      </c>
      <c r="E13" s="1">
        <v>87</v>
      </c>
      <c r="F13" s="1">
        <v>46</v>
      </c>
      <c r="G13" s="4">
        <v>785</v>
      </c>
    </row>
    <row r="14" spans="1:7" x14ac:dyDescent="0.35">
      <c r="A14" s="3">
        <v>44378</v>
      </c>
      <c r="B14" s="1" t="s">
        <v>12</v>
      </c>
      <c r="C14" s="1">
        <v>4576</v>
      </c>
      <c r="D14" s="1">
        <v>91</v>
      </c>
      <c r="E14" s="1">
        <v>76</v>
      </c>
      <c r="F14" s="1">
        <v>39</v>
      </c>
      <c r="G14" s="4">
        <v>679</v>
      </c>
    </row>
    <row r="15" spans="1:7" x14ac:dyDescent="0.35">
      <c r="A15" s="3">
        <v>44378</v>
      </c>
      <c r="B15" s="1" t="s">
        <v>13</v>
      </c>
      <c r="C15" s="1">
        <v>5004</v>
      </c>
      <c r="D15" s="1">
        <v>100</v>
      </c>
      <c r="E15" s="1">
        <v>135</v>
      </c>
      <c r="F15" s="1">
        <v>50</v>
      </c>
      <c r="G15" s="4">
        <v>1092</v>
      </c>
    </row>
    <row r="16" spans="1:7" x14ac:dyDescent="0.35">
      <c r="A16" s="3">
        <v>44409</v>
      </c>
      <c r="B16" s="1" t="s">
        <v>7</v>
      </c>
      <c r="C16" s="1">
        <v>4856</v>
      </c>
      <c r="D16" s="1">
        <v>97</v>
      </c>
      <c r="E16" s="1">
        <v>87</v>
      </c>
      <c r="F16" s="1">
        <v>25</v>
      </c>
      <c r="G16" s="4">
        <v>661</v>
      </c>
    </row>
    <row r="17" spans="1:7" x14ac:dyDescent="0.35">
      <c r="A17" s="3">
        <v>44409</v>
      </c>
      <c r="B17" s="1" t="s">
        <v>8</v>
      </c>
      <c r="C17" s="1">
        <v>10028</v>
      </c>
      <c r="D17" s="1">
        <v>200</v>
      </c>
      <c r="E17" s="1">
        <v>124</v>
      </c>
      <c r="F17" s="1">
        <v>39</v>
      </c>
      <c r="G17" s="4">
        <v>962</v>
      </c>
    </row>
    <row r="18" spans="1:7" x14ac:dyDescent="0.35">
      <c r="A18" s="3">
        <v>44409</v>
      </c>
      <c r="B18" s="1" t="s">
        <v>9</v>
      </c>
      <c r="C18" s="1">
        <v>7909</v>
      </c>
      <c r="D18" s="1">
        <v>158</v>
      </c>
      <c r="E18" s="1">
        <v>137</v>
      </c>
      <c r="F18" s="1">
        <v>32</v>
      </c>
      <c r="G18" s="4">
        <v>997</v>
      </c>
    </row>
    <row r="19" spans="1:7" x14ac:dyDescent="0.35">
      <c r="A19" s="3">
        <v>44409</v>
      </c>
      <c r="B19" s="1" t="s">
        <v>10</v>
      </c>
      <c r="C19" s="1">
        <v>5233</v>
      </c>
      <c r="D19" s="1">
        <v>104</v>
      </c>
      <c r="E19" s="1">
        <v>78</v>
      </c>
      <c r="F19" s="1">
        <v>31</v>
      </c>
      <c r="G19" s="4">
        <v>643</v>
      </c>
    </row>
    <row r="20" spans="1:7" x14ac:dyDescent="0.35">
      <c r="A20" s="3">
        <v>44409</v>
      </c>
      <c r="B20" s="1" t="s">
        <v>11</v>
      </c>
      <c r="C20" s="1">
        <v>6782</v>
      </c>
      <c r="D20" s="1">
        <v>135</v>
      </c>
      <c r="E20" s="1">
        <v>70</v>
      </c>
      <c r="F20" s="1">
        <v>45</v>
      </c>
      <c r="G20" s="4">
        <v>679</v>
      </c>
    </row>
    <row r="21" spans="1:7" x14ac:dyDescent="0.35">
      <c r="A21" s="3">
        <v>44409</v>
      </c>
      <c r="B21" s="1" t="s">
        <v>12</v>
      </c>
      <c r="C21" s="1">
        <v>5429</v>
      </c>
      <c r="D21" s="1">
        <v>108</v>
      </c>
      <c r="E21" s="1">
        <v>81</v>
      </c>
      <c r="F21" s="1">
        <v>35</v>
      </c>
      <c r="G21" s="4">
        <v>684</v>
      </c>
    </row>
    <row r="22" spans="1:7" x14ac:dyDescent="0.35">
      <c r="A22" s="3">
        <v>44409</v>
      </c>
      <c r="B22" s="1" t="s">
        <v>13</v>
      </c>
      <c r="C22" s="1">
        <v>6825</v>
      </c>
      <c r="D22" s="1">
        <v>136</v>
      </c>
      <c r="E22" s="1">
        <v>122</v>
      </c>
      <c r="F22" s="1">
        <v>29</v>
      </c>
      <c r="G22" s="4">
        <v>891</v>
      </c>
    </row>
    <row r="23" spans="1:7" x14ac:dyDescent="0.35">
      <c r="A23" s="3">
        <v>44440</v>
      </c>
      <c r="B23" s="1" t="s">
        <v>7</v>
      </c>
      <c r="C23" s="1">
        <v>7258</v>
      </c>
      <c r="D23" s="1">
        <v>145</v>
      </c>
      <c r="E23" s="1">
        <v>106</v>
      </c>
      <c r="F23" s="1">
        <v>38</v>
      </c>
      <c r="G23" s="4">
        <v>850</v>
      </c>
    </row>
    <row r="24" spans="1:7" x14ac:dyDescent="0.35">
      <c r="A24" s="3">
        <v>44440</v>
      </c>
      <c r="B24" s="1" t="s">
        <v>8</v>
      </c>
      <c r="C24" s="1">
        <v>5735</v>
      </c>
      <c r="D24" s="1">
        <v>114</v>
      </c>
      <c r="E24" s="1">
        <v>77</v>
      </c>
      <c r="F24" s="1">
        <v>36</v>
      </c>
      <c r="G24" s="4">
        <v>667</v>
      </c>
    </row>
    <row r="25" spans="1:7" x14ac:dyDescent="0.35">
      <c r="A25" s="3">
        <v>44440</v>
      </c>
      <c r="B25" s="1" t="s">
        <v>9</v>
      </c>
      <c r="C25" s="1">
        <v>7899</v>
      </c>
      <c r="D25" s="1">
        <v>157</v>
      </c>
      <c r="E25" s="1">
        <v>51</v>
      </c>
      <c r="F25" s="1">
        <v>49</v>
      </c>
      <c r="G25" s="4">
        <v>590</v>
      </c>
    </row>
    <row r="26" spans="1:7" x14ac:dyDescent="0.35">
      <c r="A26" s="3">
        <v>44440</v>
      </c>
      <c r="B26" s="1" t="s">
        <v>10</v>
      </c>
      <c r="C26" s="1">
        <v>6430</v>
      </c>
      <c r="D26" s="1">
        <v>128</v>
      </c>
      <c r="E26" s="1">
        <v>143</v>
      </c>
      <c r="F26" s="1">
        <v>49</v>
      </c>
      <c r="G26" s="4">
        <v>1133</v>
      </c>
    </row>
    <row r="27" spans="1:7" x14ac:dyDescent="0.35">
      <c r="A27" s="3">
        <v>44440</v>
      </c>
      <c r="B27" s="1" t="s">
        <v>11</v>
      </c>
      <c r="C27" s="1">
        <v>7333</v>
      </c>
      <c r="D27" s="1">
        <v>146</v>
      </c>
      <c r="E27" s="1">
        <v>60</v>
      </c>
      <c r="F27" s="1">
        <v>60</v>
      </c>
      <c r="G27" s="4">
        <v>708</v>
      </c>
    </row>
    <row r="28" spans="1:7" x14ac:dyDescent="0.35">
      <c r="A28" s="3">
        <v>44440</v>
      </c>
      <c r="B28" s="1" t="s">
        <v>12</v>
      </c>
      <c r="C28" s="1">
        <v>4879</v>
      </c>
      <c r="D28" s="1">
        <v>97</v>
      </c>
      <c r="E28" s="1">
        <v>126</v>
      </c>
      <c r="F28" s="1">
        <v>29</v>
      </c>
      <c r="G28" s="4">
        <v>915</v>
      </c>
    </row>
    <row r="29" spans="1:7" x14ac:dyDescent="0.35">
      <c r="A29" s="3">
        <v>44440</v>
      </c>
      <c r="B29" s="1" t="s">
        <v>13</v>
      </c>
      <c r="C29" s="1">
        <v>8453</v>
      </c>
      <c r="D29" s="1">
        <v>169</v>
      </c>
      <c r="E29" s="1">
        <v>84</v>
      </c>
      <c r="F29" s="1">
        <v>36</v>
      </c>
      <c r="G29" s="4">
        <v>708</v>
      </c>
    </row>
    <row r="30" spans="1:7" x14ac:dyDescent="0.35">
      <c r="A30" s="3">
        <v>44470</v>
      </c>
      <c r="B30" s="1" t="s">
        <v>7</v>
      </c>
      <c r="C30" s="1">
        <v>8050</v>
      </c>
      <c r="D30" s="1">
        <v>161</v>
      </c>
      <c r="E30" s="1">
        <v>104</v>
      </c>
      <c r="F30" s="1">
        <v>32</v>
      </c>
      <c r="G30" s="4">
        <v>802</v>
      </c>
    </row>
    <row r="31" spans="1:7" x14ac:dyDescent="0.35">
      <c r="A31" s="3">
        <v>44470</v>
      </c>
      <c r="B31" s="1" t="s">
        <v>8</v>
      </c>
      <c r="C31" s="1">
        <v>4693</v>
      </c>
      <c r="D31" s="1">
        <v>93</v>
      </c>
      <c r="E31" s="1">
        <v>85</v>
      </c>
      <c r="F31" s="1">
        <v>46</v>
      </c>
      <c r="G31" s="4">
        <v>773</v>
      </c>
    </row>
    <row r="32" spans="1:7" x14ac:dyDescent="0.35">
      <c r="A32" s="3">
        <v>44470</v>
      </c>
      <c r="B32" s="1" t="s">
        <v>9</v>
      </c>
      <c r="C32" s="1">
        <v>5165</v>
      </c>
      <c r="D32" s="1">
        <v>103</v>
      </c>
      <c r="E32" s="1">
        <v>95</v>
      </c>
      <c r="F32" s="1">
        <v>40</v>
      </c>
      <c r="G32" s="4">
        <v>797</v>
      </c>
    </row>
    <row r="33" spans="1:7" x14ac:dyDescent="0.35">
      <c r="A33" s="3">
        <v>44470</v>
      </c>
      <c r="B33" s="1" t="s">
        <v>10</v>
      </c>
      <c r="C33" s="1">
        <v>4906</v>
      </c>
      <c r="D33" s="1">
        <v>98</v>
      </c>
      <c r="E33" s="1">
        <v>76</v>
      </c>
      <c r="F33" s="1">
        <v>47</v>
      </c>
      <c r="G33" s="4">
        <v>702</v>
      </c>
    </row>
    <row r="34" spans="1:7" x14ac:dyDescent="0.35">
      <c r="A34" s="3">
        <v>44470</v>
      </c>
      <c r="B34" s="1" t="s">
        <v>11</v>
      </c>
      <c r="C34" s="1">
        <v>6032</v>
      </c>
      <c r="D34" s="1">
        <v>120</v>
      </c>
      <c r="E34" s="1">
        <v>65</v>
      </c>
      <c r="F34" s="1">
        <v>47</v>
      </c>
      <c r="G34" s="4">
        <v>661</v>
      </c>
    </row>
    <row r="35" spans="1:7" x14ac:dyDescent="0.35">
      <c r="A35" s="3">
        <v>44470</v>
      </c>
      <c r="B35" s="1" t="s">
        <v>12</v>
      </c>
      <c r="C35" s="1">
        <v>7092</v>
      </c>
      <c r="D35" s="1">
        <v>141</v>
      </c>
      <c r="E35" s="1">
        <v>68</v>
      </c>
      <c r="F35" s="1">
        <v>32</v>
      </c>
      <c r="G35" s="4">
        <v>590</v>
      </c>
    </row>
    <row r="36" spans="1:7" x14ac:dyDescent="0.35">
      <c r="A36" s="3">
        <v>44470</v>
      </c>
      <c r="B36" s="1" t="s">
        <v>13</v>
      </c>
      <c r="C36" s="1">
        <v>4340</v>
      </c>
      <c r="D36" s="1">
        <v>86</v>
      </c>
      <c r="E36" s="1">
        <v>76</v>
      </c>
      <c r="F36" s="1">
        <v>30</v>
      </c>
      <c r="G36" s="4">
        <v>625</v>
      </c>
    </row>
    <row r="37" spans="1:7" x14ac:dyDescent="0.35">
      <c r="A37" s="3">
        <v>44501</v>
      </c>
      <c r="B37" s="1" t="s">
        <v>7</v>
      </c>
      <c r="C37" s="1">
        <v>7500</v>
      </c>
      <c r="D37" s="1">
        <v>150</v>
      </c>
      <c r="E37" s="1">
        <v>81</v>
      </c>
      <c r="F37" s="1">
        <v>56</v>
      </c>
      <c r="G37" s="4">
        <v>808</v>
      </c>
    </row>
    <row r="38" spans="1:7" x14ac:dyDescent="0.35">
      <c r="A38" s="3">
        <v>44501</v>
      </c>
      <c r="B38" s="1" t="s">
        <v>8</v>
      </c>
      <c r="C38" s="1">
        <v>5520</v>
      </c>
      <c r="D38" s="1">
        <v>110</v>
      </c>
      <c r="E38" s="1">
        <v>97</v>
      </c>
      <c r="F38" s="1">
        <v>32</v>
      </c>
      <c r="G38" s="4">
        <v>761</v>
      </c>
    </row>
    <row r="39" spans="1:7" x14ac:dyDescent="0.35">
      <c r="A39" s="3">
        <v>44501</v>
      </c>
      <c r="B39" s="1" t="s">
        <v>9</v>
      </c>
      <c r="C39" s="1">
        <v>5651</v>
      </c>
      <c r="D39" s="1">
        <v>113</v>
      </c>
      <c r="E39" s="1">
        <v>81</v>
      </c>
      <c r="F39" s="1">
        <v>40</v>
      </c>
      <c r="G39" s="4">
        <v>714</v>
      </c>
    </row>
    <row r="40" spans="1:7" x14ac:dyDescent="0.35">
      <c r="A40" s="3">
        <v>44501</v>
      </c>
      <c r="B40" s="1" t="s">
        <v>10</v>
      </c>
      <c r="C40" s="1">
        <v>9195</v>
      </c>
      <c r="D40" s="1">
        <v>183</v>
      </c>
      <c r="E40" s="1">
        <v>117</v>
      </c>
      <c r="F40" s="1">
        <v>41</v>
      </c>
      <c r="G40" s="4">
        <v>932</v>
      </c>
    </row>
    <row r="41" spans="1:7" x14ac:dyDescent="0.35">
      <c r="A41" s="3">
        <v>44501</v>
      </c>
      <c r="B41" s="1" t="s">
        <v>11</v>
      </c>
      <c r="C41" s="1">
        <v>7488</v>
      </c>
      <c r="D41" s="1">
        <v>149</v>
      </c>
      <c r="E41" s="1">
        <v>82</v>
      </c>
      <c r="F41" s="1">
        <v>50</v>
      </c>
      <c r="G41" s="4">
        <v>779</v>
      </c>
    </row>
    <row r="42" spans="1:7" x14ac:dyDescent="0.35">
      <c r="A42" s="3">
        <v>44501</v>
      </c>
      <c r="B42" s="1" t="s">
        <v>12</v>
      </c>
      <c r="C42" s="1">
        <v>2849</v>
      </c>
      <c r="D42" s="1">
        <v>56</v>
      </c>
      <c r="E42" s="1">
        <v>92</v>
      </c>
      <c r="F42" s="1">
        <v>55</v>
      </c>
      <c r="G42" s="4">
        <v>867</v>
      </c>
    </row>
    <row r="43" spans="1:7" x14ac:dyDescent="0.35">
      <c r="A43" s="3">
        <v>44501</v>
      </c>
      <c r="B43" s="1" t="s">
        <v>13</v>
      </c>
      <c r="C43" s="1">
        <v>4389</v>
      </c>
      <c r="D43" s="1">
        <v>87</v>
      </c>
      <c r="E43" s="1">
        <v>80</v>
      </c>
      <c r="F43" s="1">
        <v>51</v>
      </c>
      <c r="G43" s="4">
        <v>773</v>
      </c>
    </row>
    <row r="44" spans="1:7" x14ac:dyDescent="0.35">
      <c r="A44" s="3">
        <v>44531</v>
      </c>
      <c r="B44" s="1" t="s">
        <v>7</v>
      </c>
      <c r="C44" s="1">
        <v>2297</v>
      </c>
      <c r="D44" s="1">
        <v>45</v>
      </c>
      <c r="E44" s="1">
        <v>76</v>
      </c>
      <c r="F44" s="1">
        <v>47</v>
      </c>
      <c r="G44" s="4">
        <v>726</v>
      </c>
    </row>
    <row r="45" spans="1:7" x14ac:dyDescent="0.35">
      <c r="A45" s="3">
        <v>44531</v>
      </c>
      <c r="B45" s="1" t="s">
        <v>8</v>
      </c>
      <c r="C45" s="1">
        <v>5153</v>
      </c>
      <c r="D45" s="1">
        <v>103</v>
      </c>
      <c r="E45" s="1">
        <v>76</v>
      </c>
      <c r="F45" s="1">
        <v>49</v>
      </c>
      <c r="G45" s="4">
        <v>738</v>
      </c>
    </row>
    <row r="46" spans="1:7" x14ac:dyDescent="0.35">
      <c r="A46" s="3">
        <v>44531</v>
      </c>
      <c r="B46" s="1" t="s">
        <v>9</v>
      </c>
      <c r="C46" s="1">
        <v>7752</v>
      </c>
      <c r="D46" s="1">
        <v>155</v>
      </c>
      <c r="E46" s="1">
        <v>94</v>
      </c>
      <c r="F46" s="1">
        <v>39</v>
      </c>
      <c r="G46" s="4">
        <v>785</v>
      </c>
    </row>
    <row r="47" spans="1:7" x14ac:dyDescent="0.35">
      <c r="A47" s="3">
        <v>44531</v>
      </c>
      <c r="B47" s="1" t="s">
        <v>10</v>
      </c>
      <c r="C47" s="1">
        <v>5132</v>
      </c>
      <c r="D47" s="1">
        <v>102</v>
      </c>
      <c r="E47" s="1">
        <v>75</v>
      </c>
      <c r="F47" s="1">
        <v>46</v>
      </c>
      <c r="G47" s="4">
        <v>714</v>
      </c>
    </row>
    <row r="48" spans="1:7" x14ac:dyDescent="0.35">
      <c r="A48" s="3">
        <v>44531</v>
      </c>
      <c r="B48" s="1" t="s">
        <v>11</v>
      </c>
      <c r="C48" s="1">
        <v>6882</v>
      </c>
      <c r="D48" s="1">
        <v>137</v>
      </c>
      <c r="E48" s="1">
        <v>132</v>
      </c>
      <c r="F48" s="1">
        <v>30</v>
      </c>
      <c r="G48" s="4">
        <v>956</v>
      </c>
    </row>
    <row r="49" spans="1:7" x14ac:dyDescent="0.35">
      <c r="A49" s="3">
        <v>44531</v>
      </c>
      <c r="B49" s="1" t="s">
        <v>12</v>
      </c>
      <c r="C49" s="1">
        <v>6420</v>
      </c>
      <c r="D49" s="1">
        <v>128</v>
      </c>
      <c r="E49" s="1">
        <v>77</v>
      </c>
      <c r="F49" s="1">
        <v>52</v>
      </c>
      <c r="G49" s="4">
        <v>761</v>
      </c>
    </row>
    <row r="50" spans="1:7" x14ac:dyDescent="0.35">
      <c r="A50" s="8">
        <v>44531</v>
      </c>
      <c r="B50" s="9" t="s">
        <v>13</v>
      </c>
      <c r="C50" s="9">
        <v>5694</v>
      </c>
      <c r="D50" s="9">
        <v>113</v>
      </c>
      <c r="E50" s="9">
        <v>56</v>
      </c>
      <c r="F50" s="9">
        <v>55</v>
      </c>
      <c r="G50" s="10">
        <v>655</v>
      </c>
    </row>
  </sheetData>
  <sheetProtection algorithmName="SHA-512" hashValue="trewrS/0y2jJI7GGyX1SShfpPlxoQ525atfODEJp0Amnz/3aZdJFD837TEYCe1crtuZm9wqe/rrXb0Tetx5eIg==" saltValue="oAdeq59jiX8P4OOwFs7S1g==" spinCount="100000" sheet="1" objects="1" scenario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501C4-8501-4B28-96EB-11147B03BF58}">
  <dimension ref="A1:B16"/>
  <sheetViews>
    <sheetView workbookViewId="0">
      <selection activeCell="D17" sqref="D17"/>
    </sheetView>
  </sheetViews>
  <sheetFormatPr defaultRowHeight="14.5" x14ac:dyDescent="0.35"/>
  <sheetData>
    <row r="1" spans="1:2" x14ac:dyDescent="0.35">
      <c r="A1" s="2" t="s">
        <v>14</v>
      </c>
    </row>
    <row r="2" spans="1:2" x14ac:dyDescent="0.35">
      <c r="A2">
        <v>1</v>
      </c>
      <c r="B2" t="s">
        <v>15</v>
      </c>
    </row>
    <row r="3" spans="1:2" x14ac:dyDescent="0.35">
      <c r="A3">
        <v>2</v>
      </c>
      <c r="B3" t="s">
        <v>16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19</v>
      </c>
    </row>
    <row r="7" spans="1:2" x14ac:dyDescent="0.35">
      <c r="A7">
        <v>6</v>
      </c>
      <c r="B7" t="s">
        <v>20</v>
      </c>
    </row>
    <row r="8" spans="1:2" x14ac:dyDescent="0.35">
      <c r="A8">
        <v>7</v>
      </c>
      <c r="B8" t="s">
        <v>21</v>
      </c>
    </row>
    <row r="9" spans="1:2" x14ac:dyDescent="0.35">
      <c r="A9">
        <v>8</v>
      </c>
      <c r="B9" t="s">
        <v>22</v>
      </c>
    </row>
    <row r="10" spans="1:2" x14ac:dyDescent="0.35">
      <c r="A10">
        <v>9</v>
      </c>
      <c r="B10" t="s">
        <v>23</v>
      </c>
    </row>
    <row r="11" spans="1:2" x14ac:dyDescent="0.35">
      <c r="A11">
        <v>10</v>
      </c>
      <c r="B11" t="s">
        <v>24</v>
      </c>
    </row>
    <row r="12" spans="1:2" x14ac:dyDescent="0.35">
      <c r="A12">
        <v>11</v>
      </c>
      <c r="B12" t="s">
        <v>25</v>
      </c>
    </row>
    <row r="13" spans="1:2" x14ac:dyDescent="0.35">
      <c r="A13">
        <v>12</v>
      </c>
      <c r="B13" t="s">
        <v>26</v>
      </c>
    </row>
    <row r="14" spans="1:2" x14ac:dyDescent="0.35">
      <c r="A14">
        <v>13</v>
      </c>
      <c r="B14" t="s">
        <v>27</v>
      </c>
    </row>
    <row r="15" spans="1:2" x14ac:dyDescent="0.35">
      <c r="A15">
        <v>14</v>
      </c>
      <c r="B15" t="s">
        <v>28</v>
      </c>
    </row>
    <row r="16" spans="1:2" x14ac:dyDescent="0.35">
      <c r="A16">
        <v>15</v>
      </c>
      <c r="B1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7953-3657-4B47-A049-82826F064409}">
  <dimension ref="A1:G57"/>
  <sheetViews>
    <sheetView tabSelected="1" workbookViewId="0">
      <selection activeCell="D7" sqref="D7"/>
    </sheetView>
  </sheetViews>
  <sheetFormatPr defaultRowHeight="14.5" x14ac:dyDescent="0.35"/>
  <cols>
    <col min="2" max="2" width="55.7265625" bestFit="1" customWidth="1"/>
    <col min="3" max="3" width="17" style="12" bestFit="1" customWidth="1"/>
    <col min="4" max="4" width="15.26953125" style="12" bestFit="1" customWidth="1"/>
    <col min="5" max="5" width="16.1796875" style="12" bestFit="1" customWidth="1"/>
    <col min="6" max="6" width="17" style="12" bestFit="1" customWidth="1"/>
    <col min="7" max="7" width="8.7265625" style="12"/>
  </cols>
  <sheetData>
    <row r="1" spans="1:7" ht="16" x14ac:dyDescent="0.4">
      <c r="C1" s="11" t="s">
        <v>1</v>
      </c>
      <c r="D1" s="11" t="s">
        <v>2</v>
      </c>
    </row>
    <row r="2" spans="1:7" x14ac:dyDescent="0.35">
      <c r="A2">
        <v>1</v>
      </c>
      <c r="B2" t="s">
        <v>15</v>
      </c>
      <c r="C2" s="12" t="s">
        <v>11</v>
      </c>
      <c r="D2" s="13">
        <f>SUMIFS(Data[Downloads],Data[App],C2)</f>
        <v>43718</v>
      </c>
    </row>
    <row r="3" spans="1:7" x14ac:dyDescent="0.35">
      <c r="A3">
        <v>2</v>
      </c>
      <c r="B3" t="s">
        <v>16</v>
      </c>
      <c r="C3" s="12" t="s">
        <v>30</v>
      </c>
      <c r="D3" s="13">
        <f>SUMIFS(Data[Downloads],Data[App],C3&amp;"*")</f>
        <v>91536</v>
      </c>
    </row>
    <row r="4" spans="1:7" ht="16" x14ac:dyDescent="0.4">
      <c r="C4" s="11" t="s">
        <v>0</v>
      </c>
      <c r="D4" s="11" t="s">
        <v>3</v>
      </c>
    </row>
    <row r="5" spans="1:7" x14ac:dyDescent="0.35">
      <c r="A5">
        <v>3</v>
      </c>
      <c r="B5" t="s">
        <v>17</v>
      </c>
      <c r="C5" s="14">
        <v>44531</v>
      </c>
      <c r="D5" s="13">
        <f>SUMIFS(Data[Uninstalls],Data[Month],C5)</f>
        <v>783</v>
      </c>
    </row>
    <row r="6" spans="1:7" ht="16" x14ac:dyDescent="0.4">
      <c r="C6" s="11" t="s">
        <v>0</v>
      </c>
      <c r="D6" s="11" t="s">
        <v>2</v>
      </c>
      <c r="F6" s="11" t="s">
        <v>32</v>
      </c>
      <c r="G6" s="11" t="s">
        <v>33</v>
      </c>
    </row>
    <row r="7" spans="1:7" x14ac:dyDescent="0.35">
      <c r="A7">
        <v>4</v>
      </c>
      <c r="B7" t="s">
        <v>18</v>
      </c>
      <c r="C7" s="14">
        <v>44470</v>
      </c>
      <c r="D7" s="13">
        <f>SUMIFS(Data[Downloads],Data[Month],C7)</f>
        <v>40278</v>
      </c>
      <c r="F7" s="14">
        <v>44470</v>
      </c>
      <c r="G7" s="14">
        <v>44531</v>
      </c>
    </row>
    <row r="8" spans="1:7" x14ac:dyDescent="0.35">
      <c r="C8" s="14">
        <v>44501</v>
      </c>
      <c r="D8" s="13">
        <f>SUMIFS(Data[Downloads],Data[Month],C8)</f>
        <v>42592</v>
      </c>
      <c r="G8" s="15">
        <f>SUMIFS(Data[Downloads],Data[Month],"&gt;="&amp;F7,Data[Month],"&lt;="&amp;G7)</f>
        <v>122200</v>
      </c>
    </row>
    <row r="9" spans="1:7" x14ac:dyDescent="0.35">
      <c r="C9" s="14">
        <v>44531</v>
      </c>
      <c r="D9" s="13">
        <f>SUMIFS(Data[Downloads],Data[Month],C9)</f>
        <v>39330</v>
      </c>
    </row>
    <row r="10" spans="1:7" ht="16" x14ac:dyDescent="0.4">
      <c r="C10" s="11" t="s">
        <v>2</v>
      </c>
      <c r="D10" s="11" t="s">
        <v>31</v>
      </c>
    </row>
    <row r="11" spans="1:7" x14ac:dyDescent="0.35">
      <c r="A11">
        <v>5</v>
      </c>
      <c r="B11" t="s">
        <v>19</v>
      </c>
      <c r="C11" s="16">
        <v>8000</v>
      </c>
      <c r="D11" s="17">
        <f>COUNTIFS(Data[Downloads],"&gt;8000")</f>
        <v>5</v>
      </c>
    </row>
    <row r="12" spans="1:7" ht="16" x14ac:dyDescent="0.4">
      <c r="C12" s="18" t="s">
        <v>1</v>
      </c>
      <c r="D12" s="18" t="s">
        <v>34</v>
      </c>
      <c r="E12" s="18" t="s">
        <v>6</v>
      </c>
      <c r="F12" s="18" t="s">
        <v>35</v>
      </c>
    </row>
    <row r="13" spans="1:7" x14ac:dyDescent="0.35">
      <c r="A13">
        <v>6</v>
      </c>
      <c r="B13" t="s">
        <v>20</v>
      </c>
      <c r="C13" s="12" t="s">
        <v>11</v>
      </c>
      <c r="D13" s="13">
        <f>SUMIFS(Data[5 star ratings],Data[App],C13)</f>
        <v>587</v>
      </c>
      <c r="E13" s="13">
        <f>SUMIFS(Data[Total ratings],Data[App],C13)</f>
        <v>5353</v>
      </c>
      <c r="F13" s="19">
        <f>D13/E13</f>
        <v>0.10965813562488325</v>
      </c>
    </row>
    <row r="14" spans="1:7" ht="16" x14ac:dyDescent="0.4">
      <c r="C14" s="18" t="s">
        <v>1</v>
      </c>
      <c r="D14" s="18" t="s">
        <v>3</v>
      </c>
    </row>
    <row r="15" spans="1:7" x14ac:dyDescent="0.35">
      <c r="A15">
        <v>7</v>
      </c>
      <c r="B15" t="s">
        <v>21</v>
      </c>
      <c r="C15" s="12" t="s">
        <v>36</v>
      </c>
      <c r="D15" s="20">
        <f>AVERAGEIFS(Data[Uninstalls],Data[App],C15)</f>
        <v>104.71428571428571</v>
      </c>
    </row>
    <row r="16" spans="1:7" ht="16" x14ac:dyDescent="0.4">
      <c r="C16" s="18" t="s">
        <v>0</v>
      </c>
      <c r="D16" s="18" t="s">
        <v>3</v>
      </c>
      <c r="E16" s="18" t="s">
        <v>2</v>
      </c>
      <c r="F16" s="18" t="s">
        <v>37</v>
      </c>
    </row>
    <row r="17" spans="1:7" x14ac:dyDescent="0.35">
      <c r="A17">
        <v>8</v>
      </c>
      <c r="B17" t="s">
        <v>22</v>
      </c>
      <c r="C17" s="14">
        <v>44348</v>
      </c>
      <c r="D17" s="21">
        <f>SUMIFS(Data[Uninstalls],Data[Month],C17)</f>
        <v>691</v>
      </c>
      <c r="E17" s="21">
        <f>SUMIFS(Data[Downloads],Data[Month],C17)</f>
        <v>34801</v>
      </c>
      <c r="F17" s="22">
        <f>D17/E17</f>
        <v>1.9855751271515187E-2</v>
      </c>
    </row>
    <row r="18" spans="1:7" x14ac:dyDescent="0.35">
      <c r="C18" s="14">
        <v>44378</v>
      </c>
      <c r="D18" s="21">
        <f>SUMIFS(Data[Uninstalls],Data[Month],C18)</f>
        <v>894</v>
      </c>
      <c r="E18" s="21">
        <f>SUMIFS(Data[Downloads],Data[Month],C18)</f>
        <v>44838</v>
      </c>
      <c r="F18" s="22">
        <f t="shared" ref="F18:F23" si="0">D18/E18</f>
        <v>1.9938445068914758E-2</v>
      </c>
    </row>
    <row r="19" spans="1:7" x14ac:dyDescent="0.35">
      <c r="C19" s="14">
        <v>44409</v>
      </c>
      <c r="D19" s="21">
        <f>SUMIFS(Data[Uninstalls],Data[Month],C19)</f>
        <v>938</v>
      </c>
      <c r="E19" s="21">
        <f>SUMIFS(Data[Downloads],Data[Month],C19)</f>
        <v>47062</v>
      </c>
      <c r="F19" s="22">
        <f t="shared" si="0"/>
        <v>1.9931154647061324E-2</v>
      </c>
    </row>
    <row r="20" spans="1:7" x14ac:dyDescent="0.35">
      <c r="C20" s="14">
        <v>44440</v>
      </c>
      <c r="D20" s="21">
        <f>SUMIFS(Data[Uninstalls],Data[Month],C20)</f>
        <v>956</v>
      </c>
      <c r="E20" s="21">
        <f>SUMIFS(Data[Downloads],Data[Month],C20)</f>
        <v>47987</v>
      </c>
      <c r="F20" s="22">
        <f t="shared" si="0"/>
        <v>1.9922062225185989E-2</v>
      </c>
    </row>
    <row r="21" spans="1:7" x14ac:dyDescent="0.35">
      <c r="C21" s="14">
        <v>44470</v>
      </c>
      <c r="D21" s="21">
        <f>SUMIFS(Data[Uninstalls],Data[Month],C21)</f>
        <v>802</v>
      </c>
      <c r="E21" s="21">
        <f>SUMIFS(Data[Downloads],Data[Month],C21)</f>
        <v>40278</v>
      </c>
      <c r="F21" s="22">
        <f t="shared" si="0"/>
        <v>1.9911614280748797E-2</v>
      </c>
    </row>
    <row r="22" spans="1:7" x14ac:dyDescent="0.35">
      <c r="C22" s="14">
        <v>44501</v>
      </c>
      <c r="D22" s="21">
        <f>SUMIFS(Data[Uninstalls],Data[Month],C22)</f>
        <v>848</v>
      </c>
      <c r="E22" s="21">
        <f>SUMIFS(Data[Downloads],Data[Month],C22)</f>
        <v>42592</v>
      </c>
      <c r="F22" s="22">
        <f t="shared" si="0"/>
        <v>1.9909842223891812E-2</v>
      </c>
    </row>
    <row r="23" spans="1:7" x14ac:dyDescent="0.35">
      <c r="C23" s="14">
        <v>44531</v>
      </c>
      <c r="D23" s="21">
        <f>SUMIFS(Data[Uninstalls],Data[Month],C23)</f>
        <v>783</v>
      </c>
      <c r="E23" s="21">
        <f>SUMIFS(Data[Downloads],Data[Month],C23)</f>
        <v>39330</v>
      </c>
      <c r="F23" s="22">
        <f t="shared" si="0"/>
        <v>1.9908466819221968E-2</v>
      </c>
    </row>
    <row r="24" spans="1:7" x14ac:dyDescent="0.35">
      <c r="C24" s="14"/>
      <c r="E24" s="23">
        <f>_xlfn.XLOOKUP(F24,F17:F23,C17:C23)</f>
        <v>44378</v>
      </c>
      <c r="F24" s="24">
        <f>MAX(F17:F23)</f>
        <v>1.9938445068914758E-2</v>
      </c>
    </row>
    <row r="25" spans="1:7" ht="16" x14ac:dyDescent="0.4">
      <c r="C25" s="18" t="s">
        <v>0</v>
      </c>
      <c r="D25" s="18" t="s">
        <v>2</v>
      </c>
    </row>
    <row r="26" spans="1:7" x14ac:dyDescent="0.35">
      <c r="A26">
        <v>9</v>
      </c>
      <c r="B26" t="s">
        <v>23</v>
      </c>
      <c r="C26" s="14">
        <v>44348</v>
      </c>
      <c r="D26" s="20">
        <f>AVERAGEIFS(Data[Downloads],Data[Month],C26)</f>
        <v>4971.5714285714284</v>
      </c>
    </row>
    <row r="27" spans="1:7" x14ac:dyDescent="0.35">
      <c r="C27" s="14">
        <v>44378</v>
      </c>
      <c r="D27" s="20">
        <f>AVERAGEIFS(Data[Downloads],Data[Month],C27)</f>
        <v>6405.4285714285716</v>
      </c>
    </row>
    <row r="28" spans="1:7" x14ac:dyDescent="0.35">
      <c r="C28" s="14">
        <v>44409</v>
      </c>
      <c r="D28" s="20">
        <f>AVERAGEIFS(Data[Downloads],Data[Month],C28)</f>
        <v>6723.1428571428569</v>
      </c>
    </row>
    <row r="29" spans="1:7" x14ac:dyDescent="0.35">
      <c r="C29" s="14">
        <v>44440</v>
      </c>
      <c r="D29" s="20">
        <f>AVERAGEIFS(Data[Downloads],Data[Month],C29)</f>
        <v>6855.2857142857147</v>
      </c>
    </row>
    <row r="30" spans="1:7" x14ac:dyDescent="0.35">
      <c r="C30" s="14">
        <v>44470</v>
      </c>
      <c r="D30" s="20">
        <f>AVERAGEIFS(Data[Downloads],Data[Month],C30)</f>
        <v>5754</v>
      </c>
    </row>
    <row r="31" spans="1:7" x14ac:dyDescent="0.35">
      <c r="C31" s="14">
        <v>44501</v>
      </c>
      <c r="D31" s="20">
        <f>AVERAGEIFS(Data[Downloads],Data[Month],C31)</f>
        <v>6084.5714285714284</v>
      </c>
    </row>
    <row r="32" spans="1:7" x14ac:dyDescent="0.35">
      <c r="C32" s="14">
        <v>44531</v>
      </c>
      <c r="D32" s="20">
        <f>AVERAGEIFS(Data[Downloads],Data[Month],C32)</f>
        <v>5618.5714285714284</v>
      </c>
      <c r="G32" s="25" t="s">
        <v>42</v>
      </c>
    </row>
    <row r="33" spans="1:7" ht="16" x14ac:dyDescent="0.4">
      <c r="E33" s="18" t="s">
        <v>0</v>
      </c>
      <c r="F33" s="18" t="s">
        <v>1</v>
      </c>
    </row>
    <row r="34" spans="1:7" ht="16" x14ac:dyDescent="0.4">
      <c r="A34">
        <v>10</v>
      </c>
      <c r="B34" t="s">
        <v>24</v>
      </c>
      <c r="C34" s="18" t="s">
        <v>38</v>
      </c>
      <c r="D34" s="15">
        <f>MAX(Data[Downloads])</f>
        <v>10028</v>
      </c>
      <c r="E34" s="26">
        <f>_xlfn.XLOOKUP(D34,Data[Downloads],Data[Month])</f>
        <v>44409</v>
      </c>
      <c r="F34" s="15" t="str">
        <f>_xlfn.XLOOKUP(D34,Data[Downloads],Data[App])</f>
        <v>Chocolate Crossing</v>
      </c>
      <c r="G34" s="12" t="str">
        <f>INDEX(Data[App],MATCH(D34,Data[Downloads],0))</f>
        <v>Chocolate Crossing</v>
      </c>
    </row>
    <row r="35" spans="1:7" ht="16" x14ac:dyDescent="0.4">
      <c r="A35">
        <v>11</v>
      </c>
      <c r="B35" t="s">
        <v>25</v>
      </c>
      <c r="C35" s="18" t="s">
        <v>39</v>
      </c>
      <c r="D35" s="27">
        <f>LARGE(Data[Downloads],2)</f>
        <v>9195</v>
      </c>
      <c r="E35" s="26">
        <f>_xlfn.XLOOKUP(D35,Data[Downloads],Data[Month])</f>
        <v>44501</v>
      </c>
      <c r="F35" s="15" t="str">
        <f>_xlfn.XLOOKUP(D35,Data[Downloads],Data[App])</f>
        <v>Where is my Coco?</v>
      </c>
      <c r="G35" s="12" t="str">
        <f>INDEX(Data[App],MATCH(D35,Data[Downloads],0))</f>
        <v>Where is my Coco?</v>
      </c>
    </row>
    <row r="36" spans="1:7" ht="16" x14ac:dyDescent="0.4">
      <c r="C36" s="18" t="s">
        <v>40</v>
      </c>
      <c r="D36" s="15">
        <f>LARGE(Data[Downloads],3)</f>
        <v>8586</v>
      </c>
      <c r="E36" s="26">
        <f>_xlfn.XLOOKUP(D36,Data[Downloads],Data[Month])</f>
        <v>44378</v>
      </c>
      <c r="F36" s="15" t="str">
        <f>_xlfn.XLOOKUP(D36,Data[Downloads],Data[App])</f>
        <v>Crushed by Candies</v>
      </c>
      <c r="G36" s="12" t="str">
        <f>INDEX(Data[App],MATCH(D36,Data[Downloads],0))</f>
        <v>Crushed by Candies</v>
      </c>
    </row>
    <row r="37" spans="1:7" x14ac:dyDescent="0.35">
      <c r="E37" s="25" t="s">
        <v>43</v>
      </c>
      <c r="F37" s="25" t="s">
        <v>44</v>
      </c>
    </row>
    <row r="38" spans="1:7" ht="16" x14ac:dyDescent="0.4">
      <c r="C38" s="18" t="s">
        <v>0</v>
      </c>
      <c r="D38" s="18" t="s">
        <v>41</v>
      </c>
      <c r="E38" s="18" t="s">
        <v>1</v>
      </c>
      <c r="F38" s="18" t="s">
        <v>1</v>
      </c>
    </row>
    <row r="39" spans="1:7" x14ac:dyDescent="0.35">
      <c r="A39">
        <v>12</v>
      </c>
      <c r="B39" t="s">
        <v>26</v>
      </c>
      <c r="C39" s="14">
        <v>44470</v>
      </c>
      <c r="D39" s="12">
        <f>_xlfn.MAXIFS(Data[1 star ratings],Data[Month],C39)</f>
        <v>47</v>
      </c>
      <c r="E39" s="12" t="str">
        <f>_xlfn.XLOOKUP(D39,Data[1 star ratings],Data[App])</f>
        <v>Where is my Coco?</v>
      </c>
      <c r="F39" s="15" t="str" cm="1">
        <f t="array" ref="F39:F40">_xlfn._xlws.FILTER(Data[App],(Data[Month]=C39)*(Data[1 star ratings]=D39))</f>
        <v>Where is my Coco?</v>
      </c>
    </row>
    <row r="40" spans="1:7" x14ac:dyDescent="0.35">
      <c r="A40">
        <v>13</v>
      </c>
      <c r="B40" t="s">
        <v>27</v>
      </c>
      <c r="C40" s="28" t="s">
        <v>45</v>
      </c>
      <c r="F40" s="15" t="str">
        <v>Sugar Rush</v>
      </c>
    </row>
    <row r="42" spans="1:7" ht="16" x14ac:dyDescent="0.4">
      <c r="B42" t="s">
        <v>49</v>
      </c>
      <c r="C42" s="18" t="s">
        <v>46</v>
      </c>
      <c r="D42" s="18" t="s">
        <v>47</v>
      </c>
      <c r="E42" s="18" t="s">
        <v>0</v>
      </c>
    </row>
    <row r="43" spans="1:7" x14ac:dyDescent="0.35">
      <c r="A43">
        <v>14</v>
      </c>
      <c r="B43" t="s">
        <v>28</v>
      </c>
      <c r="C43" s="12" t="s">
        <v>7</v>
      </c>
      <c r="D43" s="27">
        <f>_xlfn.MAXIFS(Data[Downloads],Data[App],C43)</f>
        <v>8586</v>
      </c>
      <c r="E43" s="26" cm="1">
        <f t="array" ref="E43">_xlfn._xlws.FILTER(Data[Month],(Data[App]=C43)*(Data[Downloads]=D43))</f>
        <v>44378</v>
      </c>
    </row>
    <row r="44" spans="1:7" x14ac:dyDescent="0.35">
      <c r="C44" s="12" t="s">
        <v>8</v>
      </c>
      <c r="D44" s="27">
        <f>_xlfn.MAXIFS(Data[Downloads],Data[App],C44)</f>
        <v>10028</v>
      </c>
      <c r="E44" s="26" cm="1">
        <f t="array" ref="E44">_xlfn._xlws.FILTER(Data[Month],(Data[App]=C44)*(Data[Downloads]=D44))</f>
        <v>44409</v>
      </c>
    </row>
    <row r="45" spans="1:7" x14ac:dyDescent="0.35">
      <c r="C45" s="12" t="s">
        <v>9</v>
      </c>
      <c r="D45" s="27">
        <f>_xlfn.MAXIFS(Data[Downloads],Data[App],C45)</f>
        <v>7909</v>
      </c>
      <c r="E45" s="26" cm="1">
        <f t="array" ref="E45">_xlfn._xlws.FILTER(Data[Month],(Data[App]=C45)*(Data[Downloads]=D45))</f>
        <v>44409</v>
      </c>
    </row>
    <row r="46" spans="1:7" x14ac:dyDescent="0.35">
      <c r="C46" s="12" t="s">
        <v>10</v>
      </c>
      <c r="D46" s="27">
        <f>_xlfn.MAXIFS(Data[Downloads],Data[App],C46)</f>
        <v>9195</v>
      </c>
      <c r="E46" s="26" cm="1">
        <f t="array" ref="E46">_xlfn._xlws.FILTER(Data[Month],(Data[App]=C46)*(Data[Downloads]=D46))</f>
        <v>44501</v>
      </c>
    </row>
    <row r="47" spans="1:7" x14ac:dyDescent="0.35">
      <c r="C47" s="12" t="s">
        <v>11</v>
      </c>
      <c r="D47" s="27">
        <f>_xlfn.MAXIFS(Data[Downloads],Data[App],C47)</f>
        <v>7488</v>
      </c>
      <c r="E47" s="26" cm="1">
        <f t="array" ref="E47">_xlfn._xlws.FILTER(Data[Month],(Data[App]=C47)*(Data[Downloads]=D47))</f>
        <v>44501</v>
      </c>
    </row>
    <row r="48" spans="1:7" x14ac:dyDescent="0.35">
      <c r="C48" s="12" t="s">
        <v>12</v>
      </c>
      <c r="D48" s="27">
        <f>_xlfn.MAXIFS(Data[Downloads],Data[App],C48)</f>
        <v>7092</v>
      </c>
      <c r="E48" s="26" cm="1">
        <f t="array" ref="E48">_xlfn._xlws.FILTER(Data[Month],(Data[App]=C48)*(Data[Downloads]=D48))</f>
        <v>44470</v>
      </c>
    </row>
    <row r="49" spans="1:5" x14ac:dyDescent="0.35">
      <c r="C49" s="12" t="s">
        <v>13</v>
      </c>
      <c r="D49" s="27">
        <f>_xlfn.MAXIFS(Data[Downloads],Data[App],C49)</f>
        <v>8453</v>
      </c>
      <c r="E49" s="26" cm="1">
        <f t="array" ref="E49">_xlfn._xlws.FILTER(Data[Month],(Data[App]=C49)*(Data[Downloads]=D49))</f>
        <v>44440</v>
      </c>
    </row>
    <row r="50" spans="1:5" ht="16" x14ac:dyDescent="0.4">
      <c r="C50" s="18" t="s">
        <v>0</v>
      </c>
      <c r="D50" s="18" t="s">
        <v>48</v>
      </c>
      <c r="E50" s="18" t="s">
        <v>1</v>
      </c>
    </row>
    <row r="51" spans="1:5" x14ac:dyDescent="0.35">
      <c r="A51">
        <v>15</v>
      </c>
      <c r="B51" t="s">
        <v>29</v>
      </c>
      <c r="C51" s="14">
        <v>44348</v>
      </c>
      <c r="D51" s="27">
        <f>_xlfn.MINIFS(Data[Downloads],Data[Month],C51)</f>
        <v>1837</v>
      </c>
      <c r="E51" s="26" t="str" cm="1">
        <f t="array" ref="E51">_xlfn._xlws.FILTER(Data[App],(Data[Month]=C51)*(Data[Downloads]=D51))</f>
        <v>Temple Bun</v>
      </c>
    </row>
    <row r="52" spans="1:5" x14ac:dyDescent="0.35">
      <c r="C52" s="14">
        <v>44378</v>
      </c>
      <c r="D52" s="27">
        <f>_xlfn.MINIFS(Data[Downloads],Data[Month],C52)</f>
        <v>4576</v>
      </c>
      <c r="E52" s="29" t="str" cm="1">
        <f t="array" ref="E52">_xlfn._xlws.FILTER(Data[App],(Data[Month]=C52)*(Data[Downloads]=D52))</f>
        <v>Subway Wafers</v>
      </c>
    </row>
    <row r="53" spans="1:5" x14ac:dyDescent="0.35">
      <c r="C53" s="14">
        <v>44409</v>
      </c>
      <c r="D53" s="27">
        <f>_xlfn.MINIFS(Data[Downloads],Data[Month],C53)</f>
        <v>4856</v>
      </c>
      <c r="E53" s="26" t="str" cm="1">
        <f t="array" ref="E53">_xlfn._xlws.FILTER(Data[App],(Data[Month]=C53)*(Data[Downloads]=D53))</f>
        <v>Crushed by Candies</v>
      </c>
    </row>
    <row r="54" spans="1:5" x14ac:dyDescent="0.35">
      <c r="C54" s="14">
        <v>44440</v>
      </c>
      <c r="D54" s="27">
        <f>_xlfn.MINIFS(Data[Downloads],Data[Month],C54)</f>
        <v>4879</v>
      </c>
      <c r="E54" s="29" t="str" cm="1">
        <f t="array" ref="E54">_xlfn._xlws.FILTER(Data[App],(Data[Month]=C54)*(Data[Downloads]=D54))</f>
        <v>Subway Wafers</v>
      </c>
    </row>
    <row r="55" spans="1:5" x14ac:dyDescent="0.35">
      <c r="C55" s="14">
        <v>44470</v>
      </c>
      <c r="D55" s="27">
        <f>_xlfn.MINIFS(Data[Downloads],Data[Month],C55)</f>
        <v>4340</v>
      </c>
      <c r="E55" s="26" t="str" cm="1">
        <f t="array" ref="E55">_xlfn._xlws.FILTER(Data[App],(Data[Month]=C55)*(Data[Downloads]=D55))</f>
        <v>Temple Bun</v>
      </c>
    </row>
    <row r="56" spans="1:5" x14ac:dyDescent="0.35">
      <c r="C56" s="14">
        <v>44501</v>
      </c>
      <c r="D56" s="27">
        <f>_xlfn.MINIFS(Data[Downloads],Data[Month],C56)</f>
        <v>2849</v>
      </c>
      <c r="E56" s="29" t="str" cm="1">
        <f t="array" ref="E56">_xlfn._xlws.FILTER(Data[App],(Data[Month]=C56)*(Data[Downloads]=D56))</f>
        <v>Subway Wafers</v>
      </c>
    </row>
    <row r="57" spans="1:5" x14ac:dyDescent="0.35">
      <c r="C57" s="14">
        <v>44531</v>
      </c>
      <c r="D57" s="27">
        <f>_xlfn.MINIFS(Data[Downloads],Data[Month],C57)</f>
        <v>2297</v>
      </c>
      <c r="E57" s="26" t="str" cm="1">
        <f t="array" ref="E57">_xlfn._xlws.FILTER(Data[App],(Data[Month]=C57)*(Data[Downloads]=D57))</f>
        <v>Crushed by Candies</v>
      </c>
    </row>
  </sheetData>
  <sheetProtection algorithmName="SHA-512" hashValue="r92mY4r0rMk6LrJcN16AT/WtAw54BnVBcb+NxNcCJTq9eIHpkMg3IH91ltEqr5vm0jU7vWpA3lVStTMM0dXYUw==" saltValue="k+cmCK4IwpLVGu60MvgJx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Questions</vt:lpstr>
      <vt:lpstr>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Shanti Jogi</dc:creator>
  <cp:lastModifiedBy>Shanti Jogi</cp:lastModifiedBy>
  <dcterms:created xsi:type="dcterms:W3CDTF">2024-11-28T13:54:18Z</dcterms:created>
  <dcterms:modified xsi:type="dcterms:W3CDTF">2024-12-04T16:17:30Z</dcterms:modified>
</cp:coreProperties>
</file>