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xr:revisionPtr revIDLastSave="0" documentId="13_ncr:1_{3079F640-C850-4DEB-B538-E12DE795255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91029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<sst xmlns="http://schemas.openxmlformats.org/spreadsheetml/2006/main" count="9881" uniqueCount="1832">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</sst>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2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167" fontId="19" fillId="0" borderId="17" xfId="0" applyNumberFormat="1" applyFont="1" applyBorder="1" applyAlignment="1">
      <alignment horizontal="left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0" fontId="0" fillId="0" borderId="0" xfId="0" applyFill="1"/>
    <xf numFmtId="0" fontId="14" fillId="0" borderId="12" xfId="0" applyFont="1" applyBorder="1"/>
    <xf numFmtId="168" fontId="14" fillId="0" borderId="12" xfId="0" applyNumberFormat="1" applyFont="1" applyBorder="1"/>
    <xf numFmtId="167" fontId="14" fillId="0" borderId="18" xfId="0" applyNumberFormat="1" applyFont="1" applyBorder="1" applyAlignment="1">
      <alignment horizontal="righ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B93-4FC6-8027-BD185E9D22B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B93-4FC6-8027-BD185E9D22B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1B93-4FC6-8027-BD185E9D22BC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B93-4FC6-8027-BD185E9D22BC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93-4FC6-8027-BD185E9D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A929-4299-9ED0-19B8435127A7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29-4299-9ED0-19B8435127A7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A929-4299-9ED0-19B8435127A7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9-4299-9ED0-19B84351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8-4AA0-A3D1-6EE4EB9E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8-4AA0-A3D1-6EE4EB9E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8-4AA0-A3D1-6EE4EB9E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8E6-B9B0-96FACE70C827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8E6-B9B0-96FACE70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142875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305661</xdr:colOff>
      <xdr:row>1</xdr:row>
      <xdr:rowOff>180977</xdr:rowOff>
    </xdr:from>
    <xdr:to>
      <xdr:col>7</xdr:col>
      <xdr:colOff>301686</xdr:colOff>
      <xdr:row>5</xdr:row>
      <xdr:rowOff>95250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63136" y="371477"/>
          <a:ext cx="2844000" cy="67627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chemeClr val="bg2">
                  <a:lumMod val="1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chemeClr val="bg2">
                <a:lumMod val="1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chemeClr val="bg2">
                  <a:lumMod val="1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chemeClr val="bg2">
                <a:lumMod val="1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chemeClr val="bg2">
                  <a:lumMod val="1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chemeClr val="bg2">
                <a:lumMod val="1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437837</xdr:colOff>
      <xdr:row>2</xdr:row>
      <xdr:rowOff>142875</xdr:rowOff>
    </xdr:from>
    <xdr:to>
      <xdr:col>15</xdr:col>
      <xdr:colOff>144382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24662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chemeClr val="bg2">
                  <a:lumMod val="1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chemeClr val="bg2">
                <a:lumMod val="1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chemeClr val="bg2">
                  <a:lumMod val="1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chemeClr val="bg2">
                <a:lumMod val="1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4" t="s">
        <v>1</v>
      </c>
      <c r="B1" s="15" t="s">
        <v>3</v>
      </c>
      <c r="C1" s="15" t="s">
        <v>2</v>
      </c>
      <c r="D1" s="15" t="s">
        <v>1778</v>
      </c>
      <c r="E1" s="15" t="s">
        <v>5</v>
      </c>
      <c r="F1" s="15" t="s">
        <v>1795</v>
      </c>
      <c r="G1" s="15" t="s">
        <v>4</v>
      </c>
      <c r="H1" s="15" t="s">
        <v>0</v>
      </c>
      <c r="I1" s="16" t="s">
        <v>1817</v>
      </c>
      <c r="J1" s="15" t="s">
        <v>1830</v>
      </c>
    </row>
    <row r="2" spans="1:12" x14ac:dyDescent="0.25">
      <c r="A2" s="11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19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1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18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1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18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1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18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1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18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1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18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1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18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1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18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1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18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1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18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1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18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1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18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1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18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1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18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1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18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1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18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1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18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1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18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1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18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1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18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1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18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1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18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1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18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1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18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1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18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1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18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1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18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1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18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1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18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1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18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1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18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1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18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1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18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1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18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1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18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1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18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1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18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1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18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1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18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1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18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1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18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1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18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1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18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1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18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1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18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1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18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1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18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1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18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1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18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1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18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1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18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1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18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1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18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1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18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1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18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1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18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1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18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1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18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1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18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1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18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1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18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1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18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1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18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1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18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1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18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1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18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1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18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1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18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1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18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1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18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1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18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1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18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1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18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1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18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1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18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1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18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1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18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1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18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1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18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1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18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1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18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1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18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1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18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1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18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1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18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1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18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1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18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1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18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1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18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1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18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1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18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1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18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1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18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1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18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1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18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1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18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1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18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1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18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1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18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1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18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1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18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1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18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1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18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1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18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1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18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1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18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1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18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1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18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1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18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1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18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1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18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1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18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1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18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1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18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1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18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1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18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1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18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1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18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1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18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1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18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1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18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1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18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1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18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1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18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1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18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1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18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1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18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1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18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1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18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1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18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1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18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1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18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1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18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1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18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1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18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1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18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1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18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1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18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1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18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1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18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1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18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1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18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1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18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1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18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1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18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1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18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1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18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1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18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1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18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1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18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1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18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1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18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1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18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1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18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1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18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1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18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1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18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1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18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1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18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1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18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1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18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1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18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1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18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1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18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1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18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1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18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1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18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1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18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1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18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1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18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1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18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1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18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1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18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1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18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1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18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1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18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1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18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1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18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1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18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1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18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1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18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1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18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1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18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1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18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1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18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1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18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1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18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1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18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1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18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1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18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1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18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1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18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1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18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1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18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1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18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1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18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1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18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1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18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1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18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1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18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1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18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1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18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1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18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1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18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1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18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1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18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1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18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1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18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1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18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1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18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1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18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1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18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1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18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1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18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1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18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1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18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1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18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1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18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1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18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1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18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1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18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1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18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1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18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1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18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1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18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1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18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1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18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1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18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1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18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1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18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1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18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1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18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1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18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1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18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1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18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1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18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1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18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1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18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1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18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1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18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1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18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1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18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1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18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1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18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1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18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1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18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1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18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1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18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1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18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1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18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1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18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1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18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1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18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1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18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1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18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1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18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1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18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1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18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1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18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1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18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1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18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1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18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1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18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1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18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1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18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1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18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1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18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1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18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1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18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1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18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1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18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1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18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1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18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1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18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1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18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1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18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1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18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1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18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1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18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1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18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1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18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1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18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1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18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1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18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1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18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1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18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1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18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1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18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1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18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1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18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1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18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1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18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1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18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1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18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1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18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1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18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1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18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1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18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1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18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1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18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1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18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1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18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1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18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1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18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1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18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1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18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1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18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1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18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1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18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1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18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1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18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1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18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1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18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1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18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1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18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1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18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1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18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1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18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1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18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1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18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1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18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1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18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1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18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1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18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1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18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1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18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1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18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1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18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1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18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1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18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1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18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1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18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1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18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1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18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1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18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1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18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1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18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1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18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1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18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1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18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1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18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1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18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1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18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1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18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1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18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1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18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1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18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1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18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1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18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1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18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1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18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1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18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1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18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1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18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1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18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1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18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1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18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1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18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1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18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1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18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1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18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1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18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1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18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1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18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1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18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1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18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1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18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1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18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1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18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1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18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1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18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1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18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1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18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1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18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1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18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1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18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1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18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1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18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1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18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1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18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1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18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1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18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1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18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1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18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1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18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1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18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1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18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1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18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1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18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1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18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1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18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1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18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1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18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1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18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1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18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1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18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1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18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1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18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1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18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1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18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1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18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1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18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1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18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1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18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1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18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1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18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1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18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1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18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1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18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1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18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1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18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1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18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1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18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1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18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1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18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1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18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1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18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1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18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1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18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1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18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1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18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1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18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1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18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1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18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1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18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1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18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1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18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1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18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1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18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1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18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1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18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1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18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1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18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1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18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1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18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1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18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1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18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1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18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1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18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1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18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1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18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1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18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1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18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1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18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1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18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1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18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1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18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1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18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1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18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1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18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1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18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1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18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1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18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1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18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1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18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1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18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1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18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1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18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1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18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1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18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1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18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1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18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1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18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1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18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1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18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1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18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1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18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1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18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1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18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1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18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1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18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1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18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1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18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1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18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1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18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1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18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1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18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1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18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1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18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1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18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1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18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1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18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1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18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1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18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1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18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1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18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1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18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1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18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1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18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1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18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1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18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1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18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1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18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1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18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1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18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1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18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1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18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1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18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1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18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1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18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1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18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1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18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1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18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1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18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1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18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1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18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1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18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1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18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1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18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1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18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1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18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1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18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1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18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1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18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1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18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1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18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1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18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1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18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1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18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1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18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1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18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1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18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1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18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1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18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1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18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1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18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1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18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1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18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1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18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1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18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1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18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1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18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1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18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1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18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1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18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1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18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1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18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1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18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1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18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1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18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1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18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1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18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1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18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1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18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1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18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1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18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1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18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1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18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1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18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1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18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1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18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1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18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1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18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1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18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1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18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1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18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1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18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1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18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1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18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1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18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1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18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1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18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1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18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1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18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1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18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1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18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1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18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1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18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1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18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1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18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1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18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1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18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1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18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1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18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1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18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1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18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1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18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1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18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1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18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1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18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1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18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1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18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1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18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1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18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1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18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1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18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1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18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1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18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1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18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1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18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1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18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1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18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1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18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1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18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1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18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1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18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1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18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1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18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1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18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1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18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1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18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1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18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1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18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1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18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1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18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1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18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1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18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1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18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1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18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1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18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1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18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1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18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1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18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1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18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1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18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1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18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1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18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1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18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1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18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1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18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1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18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1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18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1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18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1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18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1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18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1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18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1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18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1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18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1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18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1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18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1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18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1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18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1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18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1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18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1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18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1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18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1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18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1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18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1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18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1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18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1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18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1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18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1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18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1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18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1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18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1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18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1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18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1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18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1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18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1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18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1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18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1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18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1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18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1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18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1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18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1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18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1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18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1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18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1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18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1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18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1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18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1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18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1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18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1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18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1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18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1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18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1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18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1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18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1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18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1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18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1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18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1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18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1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18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1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18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1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18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1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18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1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18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1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18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1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18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1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18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1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18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1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18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1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18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1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18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1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18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1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18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1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18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1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18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1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18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1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18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1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18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1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18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1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18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1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18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1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18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1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18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1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18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1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18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1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18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1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18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1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18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1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18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1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18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1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18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1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18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1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18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1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18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1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18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1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18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1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18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1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18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1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18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1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18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1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18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1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18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1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18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1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18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1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18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1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18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1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18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1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18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1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18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1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18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1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18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1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18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1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18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1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18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1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18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1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18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1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18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1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18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1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18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1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18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1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18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1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18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1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18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1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18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1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18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1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18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1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18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1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18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1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18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1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18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1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18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1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18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1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18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1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18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1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18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1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18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1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18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1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18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1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18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1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18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1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18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1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18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1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18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1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18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1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18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1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18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1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18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1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18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1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18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1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18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1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18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1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18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1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18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1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18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1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18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1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18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1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18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1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18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1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18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1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18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1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18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1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18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1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18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1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18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1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18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1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18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1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18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1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18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1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18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1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18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1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18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1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18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1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18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1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18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1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18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1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18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1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18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1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18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1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18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1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18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1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18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1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18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1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18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1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18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1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18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1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18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1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18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1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18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1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18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1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18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1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18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1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18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1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18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1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18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1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18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1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18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1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18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1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18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1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18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1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18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1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18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1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18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1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18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1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18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1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18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1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18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1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18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1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18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1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18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1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18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1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18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1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18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1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18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1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18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1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18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1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18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1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18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1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18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1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18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1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18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1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18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1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18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1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18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1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18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1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18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1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18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1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18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1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18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1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18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1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18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1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18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1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18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1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18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1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18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1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18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1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18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1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18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1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18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1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18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1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18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1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18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1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18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1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18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1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18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1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18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1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18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1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18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1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18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1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18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1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18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1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18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1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18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1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18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1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18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1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18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1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18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1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18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1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18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1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18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1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18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1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18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1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18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1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18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1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18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1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18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1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18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1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18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1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18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1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18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1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18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1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18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1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18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1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18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1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18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1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18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1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18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1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18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1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18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1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18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1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18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1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18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1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18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1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18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1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18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1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18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1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18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1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18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1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18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1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18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1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18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1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18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1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18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1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18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1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18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1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18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1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18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1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18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1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18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1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18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1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18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1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18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1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18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1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18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1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18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1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18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1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18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1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18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1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18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1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18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1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18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1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18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1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18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1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18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1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18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1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18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1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18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1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18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1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18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1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18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1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18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1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18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1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18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1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18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1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18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1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18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1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18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1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18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1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18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1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18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1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18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1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18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1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18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1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18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1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18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1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18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1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18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1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18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1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18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1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18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1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18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1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18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1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18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1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18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1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18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1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18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1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18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1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18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1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18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1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18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1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18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1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18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1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18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1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18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1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18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1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18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1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18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1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18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1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18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1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18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1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18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1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18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1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18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1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18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1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18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1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18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1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18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1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18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1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18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1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18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1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18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1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18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1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18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1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18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1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18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1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18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1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18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1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18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1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18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1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18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1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18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1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18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1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18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1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18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1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18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1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18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1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18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1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18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1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18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1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18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1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18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1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18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1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18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1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18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1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18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1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18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1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18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1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18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1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18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1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18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1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18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1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18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1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18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1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18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1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18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1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18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1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18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1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18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1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18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1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18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1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18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1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18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1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18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1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18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1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18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1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18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1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18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1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18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1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18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1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18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1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18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1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18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1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18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1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18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1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18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1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18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1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18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1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18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1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18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1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18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1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18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1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18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1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18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1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18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1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18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1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18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1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18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1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18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1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18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1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18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1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18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1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18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1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18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1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18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1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18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1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18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1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18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1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18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1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18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1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18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1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18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1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18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1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18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1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18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1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18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1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18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1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18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1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18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1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18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1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18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1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18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1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18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1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18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1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18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1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18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1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18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1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18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1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18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1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18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1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18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1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18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1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18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1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18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1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18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1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18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1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18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1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18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1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18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1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18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1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18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1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18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1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18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1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18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1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18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1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18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1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18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1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18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1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18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1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18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1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18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1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18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1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18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1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18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1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18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1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18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1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18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1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18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1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18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1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18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1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18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1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18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1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18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1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18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1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18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1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18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1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18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1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18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1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18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1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18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1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18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1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18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1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18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1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18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1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18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1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18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1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18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1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18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1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18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1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18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1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18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1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18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1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18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1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18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1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18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1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18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1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18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1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18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1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18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1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18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1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18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1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18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1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18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1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18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1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18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1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18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1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18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1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18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1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18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1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18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1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18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1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18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1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18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1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18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1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18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1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18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1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18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1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18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1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18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1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18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1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18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1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18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1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18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1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18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1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18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1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18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1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18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1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18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1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18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1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18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1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18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1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18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1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18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1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18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1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18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1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18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1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18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1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18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1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18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1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18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1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18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1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18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1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18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1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18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1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18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1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18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1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18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1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18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1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18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1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18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1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18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1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18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1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18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1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18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1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18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1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18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1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18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1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18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1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18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1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18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1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18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1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18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1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18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1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18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1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18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1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18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1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18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1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18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1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18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1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18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1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18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1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18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1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18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1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18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1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18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1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18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1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18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1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18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1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18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1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18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1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18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1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18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1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18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1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18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1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18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1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18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1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18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1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18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1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18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1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18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1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18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1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18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1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18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1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18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1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18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1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18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1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18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1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18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1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18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1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18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1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18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1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18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1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18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1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18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1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18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1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18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1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18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1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18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1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18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1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18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1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18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1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18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1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18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1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18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1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18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1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18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1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18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1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18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1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18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1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18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1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18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1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18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1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18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1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18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1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18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1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18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1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18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1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18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1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18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1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18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1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18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1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18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1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18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1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18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1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18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1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18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1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18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1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18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1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18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1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18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1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18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1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18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1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18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1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18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1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18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1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18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1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18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1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18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1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18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1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18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1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18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1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18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1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18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1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18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1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18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1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18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1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18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1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18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1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18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1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18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1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18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1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18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1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18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1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18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1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18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1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18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1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18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1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18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1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18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1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18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1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18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1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18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1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18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1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18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1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18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1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18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1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18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1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18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1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18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1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18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1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18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1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18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1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18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1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18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1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18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1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18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1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18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1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18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1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18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1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18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1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18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1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18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1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18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1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18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1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18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1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18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1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18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1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18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1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18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1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18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1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18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1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18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1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18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1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18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1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18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1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18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1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18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1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18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1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18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1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18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1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18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1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18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1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18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1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18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1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18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1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18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1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18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1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18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1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18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1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18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1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18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1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18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1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18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1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18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1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18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1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18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1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18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1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18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1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18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1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18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1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18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1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18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1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18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1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18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1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18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1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18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1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18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1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18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1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18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1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18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1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18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1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18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1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18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1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18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1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18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1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18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1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18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1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18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1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18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1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18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1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18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1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18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1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18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1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18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1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18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1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18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1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18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1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18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1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18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1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18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1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18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1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18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1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18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1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18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1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18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1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18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1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18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1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18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1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18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1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18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1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18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1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18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1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18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1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18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1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18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1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18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1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18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1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18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1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18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1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18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1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18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1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18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1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18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1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18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1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18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1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18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1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18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1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18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1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18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1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18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1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18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1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18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1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18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1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18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1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18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1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18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1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18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1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18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1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18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1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18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1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18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1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18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1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18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1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18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1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18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1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18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1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18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1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18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1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18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1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18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1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18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1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18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1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18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1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18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1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18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1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18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1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18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1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18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1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18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1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18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1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18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1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18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1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18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1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18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1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18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1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18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1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18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1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18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1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18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1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18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1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18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1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18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1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18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1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18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1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18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1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18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1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18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1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18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1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18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1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18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1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18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1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18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1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18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1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18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1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18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1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18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1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18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1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18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1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18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1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18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1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18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1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18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1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18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1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18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1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18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1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18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1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18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1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18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1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18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1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18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1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18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1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18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1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18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1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18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1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18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1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18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1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18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1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18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1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18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1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18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1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18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1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18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1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18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1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18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1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18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1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18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1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18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1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18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1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18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1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18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1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18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1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18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1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18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1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18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1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18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1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18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1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18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1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18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1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18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1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18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1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18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1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18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1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18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1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18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1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18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1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18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1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18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1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18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1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18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1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18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1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18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1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18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1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18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1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18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1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18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1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18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1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18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1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18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1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18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1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18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1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18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1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18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1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18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1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18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1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18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1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18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1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18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1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18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1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18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1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18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1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18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1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18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1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18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1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18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1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18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1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18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1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18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1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18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1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18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1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18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1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18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1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18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1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18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1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18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1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18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1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18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1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18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1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18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1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18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1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18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1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18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1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18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1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18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1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18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1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18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1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18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1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18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1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18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1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18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1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18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1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18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1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18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1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18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1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18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1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18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1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18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1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18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1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18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1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18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1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18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1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18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1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18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1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18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1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18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1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18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1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18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1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18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1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18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1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18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1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18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1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18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1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18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1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18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1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18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1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18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1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18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1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18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1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18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1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18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1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18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1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18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1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18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1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18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1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18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1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18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1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18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1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18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1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18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1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18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1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18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1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18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1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18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1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18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1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18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1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18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1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18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1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18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1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18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1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18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1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18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1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18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1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18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1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18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1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18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1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18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1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18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1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18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1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18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1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18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1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18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1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18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1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18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1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18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1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18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1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18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1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18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1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18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1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18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1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18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1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18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1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18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1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18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1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18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1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18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1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18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1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18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1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18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1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18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1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18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1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18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1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18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1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18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1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18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1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18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1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18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1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18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1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18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1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18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1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18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1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18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1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18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1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18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1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18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1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18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1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18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1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18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1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18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1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18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1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18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1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18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1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18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1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18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1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18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1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18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1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18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1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18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1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18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1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18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1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18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1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18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1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18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1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18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1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18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1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18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1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18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1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18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1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18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1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18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1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18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1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18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1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18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1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18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1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18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1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18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1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18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1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18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1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18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1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18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1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18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1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18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1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18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1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18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1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18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1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18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1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18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1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18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1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18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1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18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1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18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1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18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1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18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1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18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1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18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1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18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1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18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1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18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1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18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1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18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1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18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1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18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1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18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1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18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1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18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1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18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1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18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1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18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1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18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1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18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1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18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1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18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1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18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1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18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1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18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1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18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1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18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1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18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1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18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1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18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1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18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1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18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1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18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1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18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1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18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1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18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1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18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1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18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1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18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1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18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1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18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1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18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1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18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23" t="s">
        <v>1796</v>
      </c>
      <c r="B1" s="23" t="s">
        <v>1820</v>
      </c>
      <c r="D1" s="3" t="s">
        <v>3</v>
      </c>
      <c r="E1" s="3"/>
    </row>
    <row r="2" spans="1:16" x14ac:dyDescent="0.25">
      <c r="A2" s="23">
        <v>1</v>
      </c>
      <c r="B2" s="23">
        <v>1</v>
      </c>
      <c r="D2" s="24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0">
        <f>SUMPRODUCT((Data[Speed of Answer]),--(Data[Column1]=TRUE))/B4</f>
        <v>57.644278606965173</v>
      </c>
    </row>
    <row r="7" spans="1:16" x14ac:dyDescent="0.25">
      <c r="A7" s="3" t="s">
        <v>1802</v>
      </c>
      <c r="B7" s="12">
        <f>SUMPRODUCT((Data[Answered (Y/N)]="N")*(Data[Column1]=TRUE))/B4</f>
        <v>0.16666666666666666</v>
      </c>
    </row>
    <row r="8" spans="1:16" x14ac:dyDescent="0.25">
      <c r="A8" s="3" t="s">
        <v>1803</v>
      </c>
      <c r="B8" s="22">
        <f>B4/(7*9*60)</f>
        <v>0.10634920634920635</v>
      </c>
    </row>
    <row r="9" spans="1:16" x14ac:dyDescent="0.25">
      <c r="A9" s="3" t="s">
        <v>1818</v>
      </c>
      <c r="B9" s="21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2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26" t="s">
        <v>1826</v>
      </c>
      <c r="I15" s="26"/>
      <c r="J15" s="26"/>
      <c r="K15" s="26"/>
      <c r="L15" s="26"/>
      <c r="M15" s="25" t="s">
        <v>1797</v>
      </c>
      <c r="N15" s="8" t="s">
        <v>1798</v>
      </c>
      <c r="O15" s="9" t="s">
        <v>1801</v>
      </c>
      <c r="P15" s="9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26">
        <f>INDEX($B$16:$E$23,ROWS($G$16:G16),$B$2)</f>
        <v>47</v>
      </c>
      <c r="I16" s="27">
        <f>H16+ROWS($H$16:H16)/1000000</f>
        <v>47.000000999999997</v>
      </c>
      <c r="J16" s="28">
        <f>IF($B$2=3,SMALL($I$16:$I$23,ROWS($I$16:I16)),LARGE($I$16:$I$23,ROWS($I$16:I16)))</f>
        <v>64.000005999999999</v>
      </c>
      <c r="K16" s="26">
        <f>MATCH(J16,$I$16:$I$23,0)</f>
        <v>6</v>
      </c>
      <c r="L16" s="26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26">
        <f>INDEX($B$16:$E$23,ROWS($G$16:G17),$B$2)</f>
        <v>39</v>
      </c>
      <c r="I17" s="27">
        <f>H17+ROWS($H$16:H17)/1000000</f>
        <v>39.000002000000002</v>
      </c>
      <c r="J17" s="28">
        <f>IF($B$2=3,SMALL($I$16:$I$23,ROWS($I$16:I17)),LARGE($I$16:$I$23,ROWS($I$16:I17)))</f>
        <v>53.000008000000001</v>
      </c>
      <c r="K17" s="26">
        <f t="shared" ref="K17:K23" si="0">MATCH(J17,$I$16:$I$23,0)</f>
        <v>8</v>
      </c>
      <c r="L17" s="26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26">
        <f>INDEX($B$16:$E$23,ROWS($G$16:G18),$B$2)</f>
        <v>50</v>
      </c>
      <c r="I18" s="27">
        <f>H18+ROWS($H$16:H18)/1000000</f>
        <v>50.000003</v>
      </c>
      <c r="J18" s="28">
        <f>IF($B$2=3,SMALL($I$16:$I$23,ROWS($I$16:I18)),LARGE($I$16:$I$23,ROWS($I$16:I18)))</f>
        <v>52.000006999999997</v>
      </c>
      <c r="K18" s="26">
        <f t="shared" si="0"/>
        <v>7</v>
      </c>
      <c r="L18" s="26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26">
        <f>INDEX($B$16:$E$23,ROWS($G$16:G19),$B$2)</f>
        <v>51</v>
      </c>
      <c r="I19" s="27">
        <f>H19+ROWS($H$16:H19)/1000000</f>
        <v>51.000003999999997</v>
      </c>
      <c r="J19" s="28">
        <f>IF($B$2=3,SMALL($I$16:$I$23,ROWS($I$16:I19)),LARGE($I$16:$I$23,ROWS($I$16:I19)))</f>
        <v>51.000003999999997</v>
      </c>
      <c r="K19" s="26">
        <f t="shared" si="0"/>
        <v>4</v>
      </c>
      <c r="L19" s="26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26">
        <f>INDEX($B$16:$E$23,ROWS($G$16:G20),$B$2)</f>
        <v>46</v>
      </c>
      <c r="I20" s="27">
        <f>H20+ROWS($H$16:H20)/1000000</f>
        <v>46.000005000000002</v>
      </c>
      <c r="J20" s="28">
        <f>IF($B$2=3,SMALL($I$16:$I$23,ROWS($I$16:I20)),LARGE($I$16:$I$23,ROWS($I$16:I20)))</f>
        <v>50.000003</v>
      </c>
      <c r="K20" s="26">
        <f t="shared" si="0"/>
        <v>3</v>
      </c>
      <c r="L20" s="26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26">
        <f>INDEX($B$16:$E$23,ROWS($G$16:G21),$B$2)</f>
        <v>64</v>
      </c>
      <c r="I21" s="27">
        <f>H21+ROWS($H$16:H21)/1000000</f>
        <v>64.000005999999999</v>
      </c>
      <c r="J21" s="28">
        <f>IF($B$2=3,SMALL($I$16:$I$23,ROWS($I$16:I21)),LARGE($I$16:$I$23,ROWS($I$16:I21)))</f>
        <v>47.000000999999997</v>
      </c>
      <c r="K21" s="26">
        <f t="shared" si="0"/>
        <v>1</v>
      </c>
      <c r="L21" s="26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26">
        <f>INDEX($B$16:$E$23,ROWS($G$16:G22),$B$2)</f>
        <v>52</v>
      </c>
      <c r="I22" s="27">
        <f>H22+ROWS($H$16:H22)/1000000</f>
        <v>52.000006999999997</v>
      </c>
      <c r="J22" s="28">
        <f>IF($B$2=3,SMALL($I$16:$I$23,ROWS($I$16:I22)),LARGE($I$16:$I$23,ROWS($I$16:I22)))</f>
        <v>46.000005000000002</v>
      </c>
      <c r="K22" s="26">
        <f t="shared" si="0"/>
        <v>5</v>
      </c>
      <c r="L22" s="26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26">
        <f>INDEX($B$16:$E$23,ROWS($G$16:G23),$B$2)</f>
        <v>53</v>
      </c>
      <c r="I23" s="27">
        <f>H23+ROWS($H$16:H23)/1000000</f>
        <v>53.000008000000001</v>
      </c>
      <c r="J23" s="28">
        <f>IF($B$2=3,SMALL($I$16:$I$23,ROWS($I$16:I23)),LARGE($I$16:$I$23,ROWS($I$16:I23)))</f>
        <v>39.000002000000002</v>
      </c>
      <c r="K23" s="26">
        <f t="shared" si="0"/>
        <v>2</v>
      </c>
      <c r="L23" s="26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25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25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25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25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0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0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25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0" t="str">
        <f t="shared" si="4"/>
        <v>Martha</v>
      </c>
      <c r="E46" s="3">
        <f t="shared" si="5"/>
        <v>3.3409090909090908</v>
      </c>
    </row>
    <row r="47" spans="1:8" x14ac:dyDescent="0.25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0" t="str">
        <f t="shared" si="4"/>
        <v xml:space="preserve"> ☺ Greg</v>
      </c>
      <c r="E47" s="3">
        <f t="shared" si="5"/>
        <v>3.6590909090909092</v>
      </c>
    </row>
    <row r="48" spans="1:8" x14ac:dyDescent="0.25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0" t="str">
        <f t="shared" si="4"/>
        <v xml:space="preserve"> ☺ Stewart</v>
      </c>
      <c r="E48" s="3">
        <f t="shared" si="5"/>
        <v>3.5714285714285716</v>
      </c>
    </row>
    <row r="49" spans="1:6" x14ac:dyDescent="0.25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0" t="str">
        <f t="shared" si="4"/>
        <v xml:space="preserve"> ☺ Diane</v>
      </c>
      <c r="E49" s="3">
        <f t="shared" si="5"/>
        <v>3.5128205128205128</v>
      </c>
    </row>
    <row r="50" spans="1:6" x14ac:dyDescent="0.25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0" t="str">
        <f t="shared" si="4"/>
        <v>Jim</v>
      </c>
      <c r="E50" s="3">
        <f t="shared" si="5"/>
        <v>3.4210526315789473</v>
      </c>
    </row>
    <row r="51" spans="1:6" x14ac:dyDescent="0.25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0" t="str">
        <f t="shared" si="4"/>
        <v>Becky</v>
      </c>
      <c r="E51" s="3">
        <f t="shared" si="5"/>
        <v>3.3548387096774195</v>
      </c>
    </row>
    <row r="52" spans="1:6" x14ac:dyDescent="0.25">
      <c r="A52" s="3" t="s">
        <v>1829</v>
      </c>
      <c r="B52" s="3"/>
      <c r="C52" s="3"/>
      <c r="D52" s="30"/>
      <c r="E52" s="3"/>
    </row>
    <row r="53" spans="1:6" x14ac:dyDescent="0.25">
      <c r="D53" s="13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2">
        <f>(B55-C55)/B55</f>
        <v>0.13432835820895522</v>
      </c>
      <c r="E55" s="29">
        <v>0.2</v>
      </c>
      <c r="F55" s="12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2">
        <f t="shared" ref="D56:D59" si="6">(B56-C56)/B56</f>
        <v>0.16867469879518071</v>
      </c>
      <c r="E56" s="29">
        <v>0.2</v>
      </c>
      <c r="F56" s="12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2">
        <f t="shared" si="6"/>
        <v>9.8765432098765427E-2</v>
      </c>
      <c r="E57" s="29">
        <v>0.2</v>
      </c>
      <c r="F57" s="12" t="e">
        <f t="shared" si="7"/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2">
        <f t="shared" si="6"/>
        <v>0.23076923076923078</v>
      </c>
      <c r="E58" s="29">
        <v>0.2</v>
      </c>
      <c r="F58" s="12">
        <f t="shared" si="7"/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2">
        <f t="shared" si="6"/>
        <v>0.19354838709677419</v>
      </c>
      <c r="E59" s="29">
        <v>0.2</v>
      </c>
      <c r="F59" s="12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16"/>
  <sheetViews>
    <sheetView showGridLines="0" showRowColHeaders="0" tabSelected="1" zoomScaleNormal="100" workbookViewId="0">
      <selection activeCell="L31" sqref="L31"/>
    </sheetView>
  </sheetViews>
  <sheetFormatPr defaultColWidth="0" defaultRowHeight="15" x14ac:dyDescent="0.25"/>
  <cols>
    <col min="1" max="1" width="0.85546875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3" spans="1:19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8.2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24.75" customHeight="1" x14ac:dyDescent="0.25"/>
    <row r="8" spans="1:19" x14ac:dyDescent="0.25">
      <c r="B8" s="8" t="s">
        <v>1799</v>
      </c>
      <c r="C8" s="8" t="s">
        <v>1797</v>
      </c>
      <c r="D8" s="8" t="s">
        <v>1798</v>
      </c>
      <c r="E8" s="9" t="s">
        <v>1801</v>
      </c>
      <c r="F8" s="9" t="s">
        <v>1800</v>
      </c>
      <c r="G8" s="9"/>
      <c r="H8" s="9" t="s">
        <v>1811</v>
      </c>
    </row>
    <row r="9" spans="1:19" x14ac:dyDescent="0.25">
      <c r="B9" s="32" t="str">
        <f>Calculation!L16</f>
        <v>Joe</v>
      </c>
      <c r="C9" s="32">
        <f>Calculation!M16</f>
        <v>64</v>
      </c>
      <c r="D9" s="32">
        <f>Calculation!N16</f>
        <v>54</v>
      </c>
      <c r="E9" s="33">
        <f>Calculation!O16</f>
        <v>70.31481481481481</v>
      </c>
      <c r="F9" s="34">
        <f>Calculation!P16</f>
        <v>0.84375</v>
      </c>
      <c r="G9" s="17">
        <f>F9</f>
        <v>0.84375</v>
      </c>
      <c r="H9" s="10"/>
    </row>
    <row r="10" spans="1:19" x14ac:dyDescent="0.25">
      <c r="B10" s="32" t="str">
        <f>Calculation!L17</f>
        <v>Dan</v>
      </c>
      <c r="C10" s="32">
        <f>Calculation!M17</f>
        <v>53</v>
      </c>
      <c r="D10" s="32">
        <f>Calculation!N17</f>
        <v>43</v>
      </c>
      <c r="E10" s="33">
        <f>Calculation!O17</f>
        <v>65.860465116279073</v>
      </c>
      <c r="F10" s="34">
        <f>Calculation!P17</f>
        <v>0.75471698113207553</v>
      </c>
      <c r="G10" s="17">
        <f t="shared" ref="G10:G16" si="0">F10</f>
        <v>0.75471698113207553</v>
      </c>
      <c r="H10" s="10"/>
    </row>
    <row r="11" spans="1:19" x14ac:dyDescent="0.25">
      <c r="B11" s="32" t="str">
        <f>Calculation!L18</f>
        <v>Martha</v>
      </c>
      <c r="C11" s="32">
        <f>Calculation!M18</f>
        <v>52</v>
      </c>
      <c r="D11" s="32">
        <f>Calculation!N18</f>
        <v>44</v>
      </c>
      <c r="E11" s="33">
        <f>Calculation!O18</f>
        <v>71.5</v>
      </c>
      <c r="F11" s="34">
        <f>Calculation!P18</f>
        <v>0.67307692307692313</v>
      </c>
      <c r="G11" s="17">
        <f t="shared" si="0"/>
        <v>0.67307692307692313</v>
      </c>
      <c r="H11" s="10"/>
    </row>
    <row r="12" spans="1:19" x14ac:dyDescent="0.25">
      <c r="B12" s="32" t="str">
        <f>Calculation!L19</f>
        <v>Greg</v>
      </c>
      <c r="C12" s="32">
        <f>Calculation!M19</f>
        <v>51</v>
      </c>
      <c r="D12" s="32">
        <f>Calculation!N19</f>
        <v>44</v>
      </c>
      <c r="E12" s="33">
        <f>Calculation!O19</f>
        <v>65.568181818181813</v>
      </c>
      <c r="F12" s="34">
        <f>Calculation!P19</f>
        <v>0.78431372549019607</v>
      </c>
      <c r="G12" s="17">
        <f t="shared" si="0"/>
        <v>0.78431372549019607</v>
      </c>
      <c r="H12" s="10"/>
    </row>
    <row r="13" spans="1:19" x14ac:dyDescent="0.25">
      <c r="B13" s="32" t="str">
        <f>Calculation!L20</f>
        <v>Stewart</v>
      </c>
      <c r="C13" s="32">
        <f>Calculation!M20</f>
        <v>50</v>
      </c>
      <c r="D13" s="32">
        <f>Calculation!N20</f>
        <v>42</v>
      </c>
      <c r="E13" s="33">
        <f>Calculation!O20</f>
        <v>69.238095238095241</v>
      </c>
      <c r="F13" s="34">
        <f>Calculation!P20</f>
        <v>0.74</v>
      </c>
      <c r="G13" s="17">
        <f t="shared" si="0"/>
        <v>0.74</v>
      </c>
      <c r="H13" s="10"/>
    </row>
    <row r="14" spans="1:19" x14ac:dyDescent="0.25">
      <c r="B14" s="32" t="str">
        <f>Calculation!L21</f>
        <v>Diane</v>
      </c>
      <c r="C14" s="32">
        <f>Calculation!M21</f>
        <v>47</v>
      </c>
      <c r="D14" s="32">
        <f>Calculation!N21</f>
        <v>39</v>
      </c>
      <c r="E14" s="33">
        <f>Calculation!O21</f>
        <v>71.974358974358978</v>
      </c>
      <c r="F14" s="34">
        <f>Calculation!P21</f>
        <v>0.74468085106382975</v>
      </c>
      <c r="G14" s="17">
        <f t="shared" si="0"/>
        <v>0.74468085106382975</v>
      </c>
      <c r="H14" s="10"/>
    </row>
    <row r="15" spans="1:19" x14ac:dyDescent="0.25">
      <c r="B15" s="32" t="str">
        <f>Calculation!L22</f>
        <v>Jim</v>
      </c>
      <c r="C15" s="32">
        <f>Calculation!M22</f>
        <v>46</v>
      </c>
      <c r="D15" s="32">
        <f>Calculation!N22</f>
        <v>38</v>
      </c>
      <c r="E15" s="33">
        <f>Calculation!O22</f>
        <v>70.868421052631575</v>
      </c>
      <c r="F15" s="34">
        <f>Calculation!P22</f>
        <v>0.78260869565217395</v>
      </c>
      <c r="G15" s="17">
        <f t="shared" si="0"/>
        <v>0.78260869565217395</v>
      </c>
      <c r="H15" s="10"/>
    </row>
    <row r="16" spans="1:19" x14ac:dyDescent="0.25">
      <c r="B16" s="32" t="str">
        <f>Calculation!L23</f>
        <v>Becky</v>
      </c>
      <c r="C16" s="32">
        <f>Calculation!M23</f>
        <v>39</v>
      </c>
      <c r="D16" s="32">
        <f>Calculation!N23</f>
        <v>31</v>
      </c>
      <c r="E16" s="33">
        <f>Calculation!O23</f>
        <v>67.903225806451616</v>
      </c>
      <c r="F16" s="34">
        <f>Calculation!P23</f>
        <v>0.69230769230769229</v>
      </c>
      <c r="G16" s="17">
        <f t="shared" si="0"/>
        <v>0.69230769230769229</v>
      </c>
      <c r="H16" s="10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Shashank Devashetty</cp:lastModifiedBy>
  <dcterms:created xsi:type="dcterms:W3CDTF">2015-03-31T11:23:42Z</dcterms:created>
  <dcterms:modified xsi:type="dcterms:W3CDTF">2023-10-24T10:00:58Z</dcterms:modified>
</cp:coreProperties>
</file>