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I\Desktop\打牌记录\"/>
    </mc:Choice>
  </mc:AlternateContent>
  <xr:revisionPtr revIDLastSave="0" documentId="13_ncr:1_{DEFFC815-8358-4C5B-9335-0886FC579AAE}" xr6:coauthVersionLast="47" xr6:coauthVersionMax="47" xr10:uidLastSave="{00000000-0000-0000-0000-000000000000}"/>
  <bookViews>
    <workbookView xWindow="1131" yWindow="823" windowWidth="20666" windowHeight="112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D4" i="2"/>
  <c r="D3" i="2"/>
  <c r="D2" i="2"/>
  <c r="D1" i="2"/>
  <c r="D8" i="2"/>
  <c r="D7" i="2"/>
  <c r="D6" i="2"/>
  <c r="D5" i="2"/>
  <c r="E7" i="2" l="1"/>
  <c r="E5" i="2"/>
  <c r="E3" i="2"/>
  <c r="E1" i="2"/>
  <c r="M3" i="1"/>
  <c r="L3" i="1"/>
  <c r="L5" i="1" s="1"/>
  <c r="M1" i="1" l="1"/>
  <c r="M7" i="1"/>
  <c r="M9" i="1" s="1"/>
  <c r="M5" i="1"/>
  <c r="L7" i="1"/>
  <c r="L9" i="1" s="1"/>
</calcChain>
</file>

<file path=xl/sharedStrings.xml><?xml version="1.0" encoding="utf-8"?>
<sst xmlns="http://schemas.openxmlformats.org/spreadsheetml/2006/main" count="475" uniqueCount="75">
  <si>
    <t>己方牌组</t>
  </si>
  <si>
    <t>对手牌组</t>
  </si>
  <si>
    <t>先后手</t>
  </si>
  <si>
    <t>胜负</t>
  </si>
  <si>
    <t>原因</t>
  </si>
  <si>
    <t>先</t>
  </si>
  <si>
    <t>胜</t>
  </si>
  <si>
    <t>是否外战</t>
  </si>
  <si>
    <t>上局先后</t>
  </si>
  <si>
    <t>上上局先后</t>
  </si>
  <si>
    <t>总胜率</t>
  </si>
  <si>
    <t>后</t>
  </si>
  <si>
    <t>负</t>
  </si>
  <si>
    <t>先手场数</t>
  </si>
  <si>
    <t>后手场数</t>
  </si>
  <si>
    <t>先手胜率</t>
  </si>
  <si>
    <t>后手胜率</t>
  </si>
  <si>
    <t>内战场数</t>
  </si>
  <si>
    <t>外战场数</t>
  </si>
  <si>
    <t>内战胜率</t>
  </si>
  <si>
    <t>外战胜率</t>
  </si>
  <si>
    <t>后</t>
    <phoneticPr fontId="3" type="noConversion"/>
  </si>
  <si>
    <t>负</t>
    <phoneticPr fontId="3" type="noConversion"/>
  </si>
  <si>
    <t>黑羽</t>
    <phoneticPr fontId="3" type="noConversion"/>
  </si>
  <si>
    <t>珠泪</t>
    <phoneticPr fontId="3" type="noConversion"/>
  </si>
  <si>
    <t>雷童蛙</t>
    <phoneticPr fontId="3" type="noConversion"/>
  </si>
  <si>
    <t>钻石</t>
    <phoneticPr fontId="3" type="noConversion"/>
  </si>
  <si>
    <t>大师</t>
    <phoneticPr fontId="3" type="noConversion"/>
  </si>
  <si>
    <t>备注</t>
    <phoneticPr fontId="3" type="noConversion"/>
  </si>
  <si>
    <t>60珠泪深渊烙印</t>
    <phoneticPr fontId="3" type="noConversion"/>
  </si>
  <si>
    <t>深渊朋克</t>
    <phoneticPr fontId="3" type="noConversion"/>
  </si>
  <si>
    <t>救祓</t>
    <phoneticPr fontId="3" type="noConversion"/>
  </si>
  <si>
    <t>神碑</t>
    <phoneticPr fontId="3" type="noConversion"/>
  </si>
  <si>
    <t>深渊烙印</t>
    <phoneticPr fontId="3" type="noConversion"/>
  </si>
  <si>
    <t>深渊天威相剑</t>
    <phoneticPr fontId="3" type="noConversion"/>
  </si>
  <si>
    <t>海龙神</t>
    <phoneticPr fontId="3" type="noConversion"/>
  </si>
  <si>
    <t>60天威相剑</t>
    <phoneticPr fontId="3" type="noConversion"/>
  </si>
  <si>
    <t>60调皮雷蛙</t>
    <phoneticPr fontId="3" type="noConversion"/>
  </si>
  <si>
    <t>光道圣音FTK</t>
    <phoneticPr fontId="3" type="noConversion"/>
  </si>
  <si>
    <t>60深渊龙link</t>
    <phoneticPr fontId="3" type="noConversion"/>
  </si>
  <si>
    <t>战栗魔爪</t>
    <phoneticPr fontId="3" type="noConversion"/>
  </si>
  <si>
    <t>深渊珠泪</t>
    <phoneticPr fontId="3" type="noConversion"/>
  </si>
  <si>
    <t>破坏剑深渊龙link</t>
    <phoneticPr fontId="3" type="noConversion"/>
  </si>
  <si>
    <t>旅鸟</t>
    <phoneticPr fontId="3" type="noConversion"/>
  </si>
  <si>
    <t>烙印珠泪</t>
    <phoneticPr fontId="3" type="noConversion"/>
  </si>
  <si>
    <t>深渊龙link</t>
    <phoneticPr fontId="3" type="noConversion"/>
  </si>
  <si>
    <t>真龙</t>
    <phoneticPr fontId="3" type="noConversion"/>
  </si>
  <si>
    <t>雷碑</t>
    <phoneticPr fontId="3" type="noConversion"/>
  </si>
  <si>
    <t>60烙印</t>
    <phoneticPr fontId="3" type="noConversion"/>
  </si>
  <si>
    <t>勇者雷童蛙</t>
    <phoneticPr fontId="3" type="noConversion"/>
  </si>
  <si>
    <t>春化精魔救地均</t>
    <phoneticPr fontId="3" type="noConversion"/>
  </si>
  <si>
    <t>60割草均</t>
    <phoneticPr fontId="3" type="noConversion"/>
  </si>
  <si>
    <t>魔术师</t>
    <phoneticPr fontId="3" type="noConversion"/>
  </si>
  <si>
    <t>60深渊烙印</t>
    <phoneticPr fontId="3" type="noConversion"/>
  </si>
  <si>
    <t>珠泪深渊烙印</t>
    <phoneticPr fontId="3" type="noConversion"/>
  </si>
  <si>
    <t>自然神碑</t>
    <phoneticPr fontId="3" type="noConversion"/>
  </si>
  <si>
    <t>地中族</t>
    <phoneticPr fontId="3" type="noConversion"/>
  </si>
  <si>
    <t>60深渊混沌</t>
    <phoneticPr fontId="3" type="noConversion"/>
  </si>
  <si>
    <t>斩机伊格尼斯</t>
    <phoneticPr fontId="3" type="noConversion"/>
  </si>
  <si>
    <t>Metabeat</t>
    <phoneticPr fontId="3" type="noConversion"/>
  </si>
  <si>
    <t>幻煌龙</t>
    <phoneticPr fontId="3" type="noConversion"/>
  </si>
  <si>
    <t>魔妖</t>
    <phoneticPr fontId="3" type="noConversion"/>
  </si>
  <si>
    <t>天威相剑</t>
    <phoneticPr fontId="3" type="noConversion"/>
  </si>
  <si>
    <t>雷蛙</t>
    <phoneticPr fontId="3" type="noConversion"/>
  </si>
  <si>
    <t>60割草混沌</t>
    <phoneticPr fontId="3" type="noConversion"/>
  </si>
  <si>
    <t>60气炎影依珠泪</t>
    <phoneticPr fontId="3" type="noConversion"/>
  </si>
  <si>
    <t>烙印</t>
    <phoneticPr fontId="3" type="noConversion"/>
  </si>
  <si>
    <t>新卡包</t>
    <phoneticPr fontId="3" type="noConversion"/>
  </si>
  <si>
    <t>火灵斩机</t>
    <phoneticPr fontId="3" type="noConversion"/>
  </si>
  <si>
    <t>白银城</t>
    <phoneticPr fontId="3" type="noConversion"/>
  </si>
  <si>
    <t>虫惑魔</t>
    <phoneticPr fontId="3" type="noConversion"/>
  </si>
  <si>
    <t>咒眼</t>
    <phoneticPr fontId="3" type="noConversion"/>
  </si>
  <si>
    <t>相剑</t>
    <phoneticPr fontId="3" type="noConversion"/>
  </si>
  <si>
    <t>60虫惑魔</t>
    <phoneticPr fontId="3" type="noConversion"/>
  </si>
  <si>
    <t>动点均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</si>
</sst>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0"/>
  <sheetViews>
    <sheetView tabSelected="1" workbookViewId="0">
      <pane ySplit="1" topLeftCell="A2" activePane="bottomLeft" state="frozen"/>
      <selection pane="bottomLeft" activeCell="L3" sqref="L3"/>
    </sheetView>
  </sheetViews>
  <sheetFormatPr defaultColWidth="9" defaultRowHeight="14.15" x14ac:dyDescent="0.35"/>
  <cols>
    <col min="1" max="1" width="13.2109375" style="1" customWidth="1"/>
    <col min="2" max="2" width="20.7109375" style="1" customWidth="1"/>
    <col min="3" max="3" width="9" style="3"/>
    <col min="4" max="4" width="9.5" style="3" customWidth="1"/>
    <col min="5" max="5" width="54.35546875" style="4" hidden="1" customWidth="1"/>
    <col min="6" max="6" width="5.140625" style="5" hidden="1" customWidth="1"/>
    <col min="7" max="7" width="4.7109375" style="5" hidden="1" customWidth="1"/>
    <col min="8" max="8" width="10" style="5" customWidth="1"/>
    <col min="9" max="10" width="10" style="5" hidden="1" customWidth="1"/>
    <col min="11" max="11" width="9" customWidth="1"/>
    <col min="12" max="12" width="13.35546875" style="1" customWidth="1"/>
    <col min="13" max="13" width="14.7109375" style="1" customWidth="1"/>
  </cols>
  <sheetData>
    <row r="1" spans="1:13" x14ac:dyDescent="0.35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28</v>
      </c>
      <c r="L1" s="1" t="s">
        <v>10</v>
      </c>
      <c r="M1" s="6">
        <f>COUNTIF(D:D,"胜")/(L3+M3)</f>
        <v>0.59633027522935778</v>
      </c>
    </row>
    <row r="2" spans="1:13" x14ac:dyDescent="0.35">
      <c r="A2" s="8" t="s">
        <v>24</v>
      </c>
      <c r="B2" s="8" t="s">
        <v>29</v>
      </c>
      <c r="C2" s="3" t="s">
        <v>11</v>
      </c>
      <c r="D2" s="3" t="s">
        <v>6</v>
      </c>
      <c r="F2" s="7" t="s">
        <v>21</v>
      </c>
      <c r="G2" s="7" t="s">
        <v>22</v>
      </c>
      <c r="H2" s="5" t="b">
        <f>ISERROR(FIND("雷",B2))</f>
        <v>1</v>
      </c>
      <c r="K2" s="9" t="s">
        <v>26</v>
      </c>
      <c r="L2" s="1" t="s">
        <v>13</v>
      </c>
      <c r="M2" s="1" t="s">
        <v>14</v>
      </c>
    </row>
    <row r="3" spans="1:13" x14ac:dyDescent="0.35">
      <c r="A3" s="10" t="s">
        <v>24</v>
      </c>
      <c r="B3" s="10" t="s">
        <v>30</v>
      </c>
      <c r="C3" s="3" t="s">
        <v>5</v>
      </c>
      <c r="D3" s="3" t="s">
        <v>12</v>
      </c>
      <c r="L3" s="1">
        <f>COUNTIF(C:C,"先")</f>
        <v>54</v>
      </c>
      <c r="M3" s="1">
        <f>COUNTIF(C:C,"后")</f>
        <v>55</v>
      </c>
    </row>
    <row r="4" spans="1:13" x14ac:dyDescent="0.35">
      <c r="A4" s="10" t="s">
        <v>24</v>
      </c>
      <c r="B4" s="10" t="s">
        <v>25</v>
      </c>
      <c r="C4" s="3" t="s">
        <v>11</v>
      </c>
      <c r="D4" s="3" t="s">
        <v>6</v>
      </c>
      <c r="L4" s="1" t="s">
        <v>15</v>
      </c>
      <c r="M4" s="1" t="s">
        <v>16</v>
      </c>
    </row>
    <row r="5" spans="1:13" x14ac:dyDescent="0.35">
      <c r="A5" s="10" t="s">
        <v>24</v>
      </c>
      <c r="B5" s="10" t="s">
        <v>31</v>
      </c>
      <c r="C5" s="3" t="s">
        <v>5</v>
      </c>
      <c r="D5" s="3" t="s">
        <v>6</v>
      </c>
      <c r="L5" s="6">
        <f>COUNTIFS(C:C,"先",D:D,"胜")/L3</f>
        <v>0.79629629629629628</v>
      </c>
      <c r="M5" s="6">
        <f>COUNTIFS(C:C,"后",D:D,"胜")/M3</f>
        <v>0.4</v>
      </c>
    </row>
    <row r="6" spans="1:13" x14ac:dyDescent="0.35">
      <c r="A6" s="10" t="s">
        <v>24</v>
      </c>
      <c r="B6" s="10" t="s">
        <v>32</v>
      </c>
      <c r="C6" s="3" t="s">
        <v>5</v>
      </c>
      <c r="D6" s="3" t="s">
        <v>6</v>
      </c>
      <c r="L6" s="1" t="s">
        <v>17</v>
      </c>
      <c r="M6" s="1" t="s">
        <v>18</v>
      </c>
    </row>
    <row r="7" spans="1:13" x14ac:dyDescent="0.35">
      <c r="A7" s="10" t="s">
        <v>24</v>
      </c>
      <c r="B7" s="10" t="s">
        <v>33</v>
      </c>
      <c r="C7" s="3" t="s">
        <v>11</v>
      </c>
      <c r="D7" s="3" t="s">
        <v>6</v>
      </c>
      <c r="L7" s="1">
        <f>COUNTIF(H:H,FALSE)</f>
        <v>0</v>
      </c>
      <c r="M7" s="1">
        <f>COUNTIF(H:H,TRUE)</f>
        <v>1</v>
      </c>
    </row>
    <row r="8" spans="1:13" x14ac:dyDescent="0.35">
      <c r="A8" s="10" t="s">
        <v>24</v>
      </c>
      <c r="B8" s="10" t="s">
        <v>34</v>
      </c>
      <c r="C8" s="3" t="s">
        <v>5</v>
      </c>
      <c r="D8" s="3" t="s">
        <v>6</v>
      </c>
      <c r="L8" s="1" t="s">
        <v>19</v>
      </c>
      <c r="M8" s="1" t="s">
        <v>20</v>
      </c>
    </row>
    <row r="9" spans="1:13" x14ac:dyDescent="0.35">
      <c r="A9" s="10" t="s">
        <v>24</v>
      </c>
      <c r="B9" s="10" t="s">
        <v>23</v>
      </c>
      <c r="C9" s="3" t="s">
        <v>11</v>
      </c>
      <c r="D9" s="3" t="s">
        <v>6</v>
      </c>
      <c r="L9" s="6" t="e">
        <f>COUNTIFS(H:H,FALSE,D:D,"胜")/L7</f>
        <v>#DIV/0!</v>
      </c>
      <c r="M9" s="6">
        <f>COUNTIFS(H:H,TRUE,D:D,"胜")/M7</f>
        <v>1</v>
      </c>
    </row>
    <row r="10" spans="1:13" x14ac:dyDescent="0.35">
      <c r="A10" s="10" t="s">
        <v>24</v>
      </c>
      <c r="B10" s="10" t="s">
        <v>35</v>
      </c>
      <c r="C10" s="3" t="s">
        <v>5</v>
      </c>
      <c r="D10" s="3" t="s">
        <v>6</v>
      </c>
    </row>
    <row r="11" spans="1:13" x14ac:dyDescent="0.35">
      <c r="A11" s="10" t="s">
        <v>24</v>
      </c>
      <c r="B11" s="10" t="s">
        <v>36</v>
      </c>
      <c r="C11" s="3" t="s">
        <v>5</v>
      </c>
      <c r="D11" s="3" t="s">
        <v>6</v>
      </c>
    </row>
    <row r="12" spans="1:13" x14ac:dyDescent="0.35">
      <c r="A12" s="10" t="s">
        <v>24</v>
      </c>
      <c r="B12" s="10" t="s">
        <v>37</v>
      </c>
      <c r="C12" s="3" t="s">
        <v>11</v>
      </c>
      <c r="D12" s="3" t="s">
        <v>12</v>
      </c>
    </row>
    <row r="13" spans="1:13" x14ac:dyDescent="0.35">
      <c r="A13" s="10" t="s">
        <v>24</v>
      </c>
      <c r="B13" s="10" t="s">
        <v>38</v>
      </c>
      <c r="C13" s="3" t="s">
        <v>11</v>
      </c>
      <c r="D13" s="3" t="s">
        <v>12</v>
      </c>
    </row>
    <row r="14" spans="1:13" x14ac:dyDescent="0.35">
      <c r="A14" s="10" t="s">
        <v>24</v>
      </c>
      <c r="B14" s="10" t="s">
        <v>39</v>
      </c>
      <c r="C14" s="3" t="s">
        <v>5</v>
      </c>
      <c r="D14" s="3" t="s">
        <v>6</v>
      </c>
    </row>
    <row r="15" spans="1:13" x14ac:dyDescent="0.35">
      <c r="A15" s="10" t="s">
        <v>24</v>
      </c>
      <c r="B15" s="10" t="s">
        <v>40</v>
      </c>
      <c r="C15" s="3" t="s">
        <v>11</v>
      </c>
      <c r="D15" s="3" t="s">
        <v>12</v>
      </c>
    </row>
    <row r="16" spans="1:13" x14ac:dyDescent="0.35">
      <c r="A16" s="10" t="s">
        <v>24</v>
      </c>
      <c r="B16" s="10" t="s">
        <v>40</v>
      </c>
      <c r="C16" s="3" t="s">
        <v>5</v>
      </c>
      <c r="D16" s="3" t="s">
        <v>6</v>
      </c>
    </row>
    <row r="17" spans="1:4" x14ac:dyDescent="0.35">
      <c r="A17" s="11" t="s">
        <v>24</v>
      </c>
      <c r="B17" s="11" t="s">
        <v>33</v>
      </c>
      <c r="C17" s="3" t="s">
        <v>5</v>
      </c>
      <c r="D17" s="3" t="s">
        <v>6</v>
      </c>
    </row>
    <row r="18" spans="1:4" x14ac:dyDescent="0.35">
      <c r="A18" s="11" t="s">
        <v>24</v>
      </c>
      <c r="B18" s="11" t="s">
        <v>33</v>
      </c>
      <c r="C18" s="3" t="s">
        <v>5</v>
      </c>
      <c r="D18" s="3" t="s">
        <v>6</v>
      </c>
    </row>
    <row r="19" spans="1:4" x14ac:dyDescent="0.35">
      <c r="A19" s="11" t="s">
        <v>24</v>
      </c>
      <c r="B19" s="11" t="s">
        <v>24</v>
      </c>
      <c r="C19" s="3" t="s">
        <v>11</v>
      </c>
      <c r="D19" s="3" t="s">
        <v>12</v>
      </c>
    </row>
    <row r="20" spans="1:4" x14ac:dyDescent="0.35">
      <c r="A20" s="11" t="s">
        <v>24</v>
      </c>
      <c r="B20" s="11" t="s">
        <v>24</v>
      </c>
      <c r="C20" s="3" t="s">
        <v>11</v>
      </c>
      <c r="D20" s="3" t="s">
        <v>6</v>
      </c>
    </row>
    <row r="21" spans="1:4" x14ac:dyDescent="0.35">
      <c r="A21" s="11" t="s">
        <v>24</v>
      </c>
      <c r="B21" s="11" t="s">
        <v>25</v>
      </c>
      <c r="C21" s="3" t="s">
        <v>5</v>
      </c>
      <c r="D21" s="3" t="s">
        <v>6</v>
      </c>
    </row>
    <row r="22" spans="1:4" x14ac:dyDescent="0.35">
      <c r="A22" s="14" t="s">
        <v>24</v>
      </c>
      <c r="B22" s="13" t="s">
        <v>29</v>
      </c>
      <c r="C22" s="3" t="s">
        <v>5</v>
      </c>
      <c r="D22" s="3" t="s">
        <v>6</v>
      </c>
    </row>
    <row r="23" spans="1:4" x14ac:dyDescent="0.35">
      <c r="A23" s="14" t="s">
        <v>24</v>
      </c>
      <c r="B23" s="14" t="s">
        <v>41</v>
      </c>
      <c r="C23" s="3" t="s">
        <v>5</v>
      </c>
      <c r="D23" s="3" t="s">
        <v>6</v>
      </c>
    </row>
    <row r="24" spans="1:4" x14ac:dyDescent="0.35">
      <c r="A24" s="14" t="s">
        <v>24</v>
      </c>
      <c r="B24" s="14" t="s">
        <v>42</v>
      </c>
      <c r="C24" s="3" t="s">
        <v>5</v>
      </c>
      <c r="D24" s="3" t="s">
        <v>12</v>
      </c>
    </row>
    <row r="25" spans="1:4" x14ac:dyDescent="0.35">
      <c r="A25" s="14" t="s">
        <v>24</v>
      </c>
      <c r="B25" s="14" t="s">
        <v>25</v>
      </c>
      <c r="C25" s="3" t="s">
        <v>11</v>
      </c>
      <c r="D25" s="3" t="s">
        <v>12</v>
      </c>
    </row>
    <row r="26" spans="1:4" x14ac:dyDescent="0.35">
      <c r="A26" s="14" t="s">
        <v>24</v>
      </c>
      <c r="B26" s="14" t="s">
        <v>43</v>
      </c>
      <c r="C26" s="3" t="s">
        <v>5</v>
      </c>
      <c r="D26" s="3" t="s">
        <v>6</v>
      </c>
    </row>
    <row r="27" spans="1:4" x14ac:dyDescent="0.35">
      <c r="A27" s="14" t="s">
        <v>24</v>
      </c>
      <c r="B27" s="14" t="s">
        <v>44</v>
      </c>
      <c r="C27" s="3" t="s">
        <v>11</v>
      </c>
      <c r="D27" s="3" t="s">
        <v>6</v>
      </c>
    </row>
    <row r="28" spans="1:4" x14ac:dyDescent="0.35">
      <c r="A28" s="14" t="s">
        <v>24</v>
      </c>
      <c r="B28" s="14" t="s">
        <v>29</v>
      </c>
      <c r="C28" s="3" t="s">
        <v>5</v>
      </c>
      <c r="D28" s="3" t="s">
        <v>12</v>
      </c>
    </row>
    <row r="29" spans="1:4" x14ac:dyDescent="0.35">
      <c r="A29" s="14" t="s">
        <v>24</v>
      </c>
      <c r="B29" s="14" t="s">
        <v>45</v>
      </c>
      <c r="C29" s="3" t="s">
        <v>11</v>
      </c>
      <c r="D29" s="3" t="s">
        <v>12</v>
      </c>
    </row>
    <row r="30" spans="1:4" x14ac:dyDescent="0.35">
      <c r="A30" s="14" t="s">
        <v>24</v>
      </c>
      <c r="B30" s="14" t="s">
        <v>43</v>
      </c>
      <c r="C30" s="3" t="s">
        <v>11</v>
      </c>
      <c r="D30" s="3" t="s">
        <v>6</v>
      </c>
    </row>
    <row r="31" spans="1:4" x14ac:dyDescent="0.35">
      <c r="A31" s="14" t="s">
        <v>24</v>
      </c>
      <c r="B31" s="14" t="s">
        <v>46</v>
      </c>
      <c r="C31" s="3" t="s">
        <v>11</v>
      </c>
      <c r="D31" s="3" t="s">
        <v>12</v>
      </c>
    </row>
    <row r="32" spans="1:4" x14ac:dyDescent="0.35">
      <c r="A32" s="14" t="s">
        <v>24</v>
      </c>
      <c r="B32" s="14" t="s">
        <v>47</v>
      </c>
      <c r="C32" s="3" t="s">
        <v>11</v>
      </c>
      <c r="D32" s="3" t="s">
        <v>6</v>
      </c>
    </row>
    <row r="33" spans="1:11" x14ac:dyDescent="0.35">
      <c r="A33" s="14" t="s">
        <v>25</v>
      </c>
      <c r="B33" s="14" t="s">
        <v>48</v>
      </c>
      <c r="C33" s="3" t="s">
        <v>11</v>
      </c>
      <c r="D33" s="3" t="s">
        <v>12</v>
      </c>
    </row>
    <row r="34" spans="1:11" x14ac:dyDescent="0.35">
      <c r="A34" s="14" t="s">
        <v>25</v>
      </c>
      <c r="B34" s="14" t="s">
        <v>33</v>
      </c>
      <c r="C34" s="3" t="s">
        <v>11</v>
      </c>
      <c r="D34" s="3" t="s">
        <v>12</v>
      </c>
    </row>
    <row r="35" spans="1:11" x14ac:dyDescent="0.35">
      <c r="A35" s="14" t="s">
        <v>25</v>
      </c>
      <c r="B35" s="14" t="s">
        <v>25</v>
      </c>
      <c r="C35" s="3" t="s">
        <v>11</v>
      </c>
      <c r="D35" s="3" t="s">
        <v>6</v>
      </c>
    </row>
    <row r="36" spans="1:11" x14ac:dyDescent="0.35">
      <c r="A36" s="14" t="s">
        <v>25</v>
      </c>
      <c r="B36" s="14" t="s">
        <v>49</v>
      </c>
      <c r="C36" s="3" t="s">
        <v>5</v>
      </c>
      <c r="D36" s="3" t="s">
        <v>6</v>
      </c>
    </row>
    <row r="37" spans="1:11" x14ac:dyDescent="0.35">
      <c r="A37" s="14" t="s">
        <v>25</v>
      </c>
      <c r="B37" s="14" t="s">
        <v>50</v>
      </c>
      <c r="C37" s="3" t="s">
        <v>11</v>
      </c>
      <c r="D37" s="3" t="s">
        <v>6</v>
      </c>
      <c r="K37" s="9"/>
    </row>
    <row r="38" spans="1:11" x14ac:dyDescent="0.35">
      <c r="A38" s="14" t="s">
        <v>25</v>
      </c>
      <c r="B38" s="14" t="s">
        <v>24</v>
      </c>
      <c r="C38" s="3" t="s">
        <v>5</v>
      </c>
      <c r="D38" s="3" t="s">
        <v>12</v>
      </c>
    </row>
    <row r="39" spans="1:11" x14ac:dyDescent="0.35">
      <c r="A39" s="14" t="s">
        <v>25</v>
      </c>
      <c r="B39" s="14" t="s">
        <v>24</v>
      </c>
      <c r="C39" s="3" t="s">
        <v>5</v>
      </c>
      <c r="D39" s="3" t="s">
        <v>12</v>
      </c>
    </row>
    <row r="40" spans="1:11" x14ac:dyDescent="0.35">
      <c r="A40" s="14" t="s">
        <v>24</v>
      </c>
      <c r="B40" s="14" t="s">
        <v>51</v>
      </c>
      <c r="C40" s="3" t="s">
        <v>11</v>
      </c>
      <c r="D40" s="3" t="s">
        <v>12</v>
      </c>
    </row>
    <row r="41" spans="1:11" x14ac:dyDescent="0.35">
      <c r="A41" s="14" t="s">
        <v>24</v>
      </c>
      <c r="B41" s="14" t="s">
        <v>33</v>
      </c>
      <c r="C41" s="3" t="s">
        <v>5</v>
      </c>
      <c r="D41" s="3" t="s">
        <v>6</v>
      </c>
    </row>
    <row r="42" spans="1:11" x14ac:dyDescent="0.35">
      <c r="A42" s="14" t="s">
        <v>24</v>
      </c>
      <c r="B42" s="14" t="s">
        <v>25</v>
      </c>
      <c r="C42" s="3" t="s">
        <v>11</v>
      </c>
      <c r="D42" s="3" t="s">
        <v>12</v>
      </c>
    </row>
    <row r="43" spans="1:11" x14ac:dyDescent="0.35">
      <c r="A43" s="14" t="s">
        <v>24</v>
      </c>
      <c r="B43" s="14" t="s">
        <v>33</v>
      </c>
      <c r="C43" s="3" t="s">
        <v>5</v>
      </c>
      <c r="D43" s="3" t="s">
        <v>6</v>
      </c>
    </row>
    <row r="44" spans="1:11" x14ac:dyDescent="0.35">
      <c r="A44" s="14" t="s">
        <v>24</v>
      </c>
      <c r="B44" s="14" t="s">
        <v>52</v>
      </c>
      <c r="C44" s="3" t="s">
        <v>11</v>
      </c>
      <c r="D44" s="3" t="s">
        <v>12</v>
      </c>
    </row>
    <row r="45" spans="1:11" x14ac:dyDescent="0.35">
      <c r="A45" s="14" t="s">
        <v>24</v>
      </c>
      <c r="B45" s="14" t="s">
        <v>53</v>
      </c>
      <c r="C45" s="3" t="s">
        <v>11</v>
      </c>
      <c r="D45" s="3" t="s">
        <v>6</v>
      </c>
    </row>
    <row r="46" spans="1:11" x14ac:dyDescent="0.35">
      <c r="A46" s="15" t="s">
        <v>24</v>
      </c>
      <c r="B46" s="15" t="s">
        <v>54</v>
      </c>
      <c r="C46" s="3" t="s">
        <v>5</v>
      </c>
      <c r="D46" s="3" t="s">
        <v>6</v>
      </c>
      <c r="K46" s="9"/>
    </row>
    <row r="47" spans="1:11" x14ac:dyDescent="0.35">
      <c r="A47" s="15" t="s">
        <v>24</v>
      </c>
      <c r="B47" s="15" t="s">
        <v>55</v>
      </c>
      <c r="C47" s="3" t="s">
        <v>11</v>
      </c>
      <c r="D47" s="3" t="s">
        <v>6</v>
      </c>
    </row>
    <row r="48" spans="1:11" x14ac:dyDescent="0.35">
      <c r="A48" s="15" t="s">
        <v>24</v>
      </c>
      <c r="B48" s="15" t="s">
        <v>56</v>
      </c>
      <c r="C48" s="3" t="s">
        <v>5</v>
      </c>
      <c r="D48" s="3" t="s">
        <v>6</v>
      </c>
    </row>
    <row r="49" spans="1:4" x14ac:dyDescent="0.35">
      <c r="A49" s="15" t="s">
        <v>24</v>
      </c>
      <c r="B49" s="15" t="s">
        <v>57</v>
      </c>
      <c r="C49" s="3" t="s">
        <v>5</v>
      </c>
      <c r="D49" s="3" t="s">
        <v>12</v>
      </c>
    </row>
    <row r="50" spans="1:4" x14ac:dyDescent="0.35">
      <c r="A50" s="15" t="s">
        <v>24</v>
      </c>
      <c r="B50" s="15" t="s">
        <v>58</v>
      </c>
      <c r="C50" s="3" t="s">
        <v>5</v>
      </c>
      <c r="D50" s="3" t="s">
        <v>6</v>
      </c>
    </row>
    <row r="51" spans="1:4" x14ac:dyDescent="0.35">
      <c r="A51" s="15" t="s">
        <v>24</v>
      </c>
      <c r="B51" s="15" t="s">
        <v>33</v>
      </c>
      <c r="C51" s="3" t="s">
        <v>11</v>
      </c>
      <c r="D51" s="3" t="s">
        <v>12</v>
      </c>
    </row>
    <row r="52" spans="1:4" x14ac:dyDescent="0.35">
      <c r="A52" s="16" t="s">
        <v>24</v>
      </c>
      <c r="B52" s="16" t="s">
        <v>59</v>
      </c>
      <c r="C52" s="3" t="s">
        <v>5</v>
      </c>
      <c r="D52" s="3" t="s">
        <v>6</v>
      </c>
    </row>
    <row r="53" spans="1:4" x14ac:dyDescent="0.35">
      <c r="A53" s="16" t="s">
        <v>24</v>
      </c>
      <c r="B53" s="16" t="s">
        <v>25</v>
      </c>
      <c r="C53" s="3" t="s">
        <v>11</v>
      </c>
      <c r="D53" s="3" t="s">
        <v>12</v>
      </c>
    </row>
    <row r="54" spans="1:4" x14ac:dyDescent="0.35">
      <c r="A54" s="16" t="s">
        <v>24</v>
      </c>
      <c r="B54" s="16" t="s">
        <v>23</v>
      </c>
      <c r="C54" s="3" t="s">
        <v>5</v>
      </c>
      <c r="D54" s="3" t="s">
        <v>6</v>
      </c>
    </row>
    <row r="55" spans="1:4" x14ac:dyDescent="0.35">
      <c r="A55" s="16" t="s">
        <v>24</v>
      </c>
      <c r="B55" s="16" t="s">
        <v>43</v>
      </c>
      <c r="C55" s="3" t="s">
        <v>11</v>
      </c>
      <c r="D55" s="3" t="s">
        <v>12</v>
      </c>
    </row>
    <row r="56" spans="1:4" x14ac:dyDescent="0.35">
      <c r="A56" s="16" t="s">
        <v>25</v>
      </c>
      <c r="B56" s="16" t="s">
        <v>24</v>
      </c>
      <c r="C56" s="3" t="s">
        <v>11</v>
      </c>
      <c r="D56" s="3" t="s">
        <v>12</v>
      </c>
    </row>
    <row r="57" spans="1:4" x14ac:dyDescent="0.35">
      <c r="A57" s="16" t="s">
        <v>25</v>
      </c>
      <c r="B57" s="16" t="s">
        <v>60</v>
      </c>
      <c r="C57" s="3" t="s">
        <v>11</v>
      </c>
      <c r="D57" s="3" t="s">
        <v>6</v>
      </c>
    </row>
    <row r="58" spans="1:4" x14ac:dyDescent="0.35">
      <c r="A58" s="16" t="s">
        <v>25</v>
      </c>
      <c r="B58" s="16" t="s">
        <v>55</v>
      </c>
      <c r="C58" s="3" t="s">
        <v>11</v>
      </c>
      <c r="D58" s="3" t="s">
        <v>12</v>
      </c>
    </row>
    <row r="59" spans="1:4" x14ac:dyDescent="0.35">
      <c r="A59" s="16" t="s">
        <v>25</v>
      </c>
      <c r="B59" s="16" t="s">
        <v>25</v>
      </c>
      <c r="C59" s="3" t="s">
        <v>11</v>
      </c>
      <c r="D59" s="3" t="s">
        <v>12</v>
      </c>
    </row>
    <row r="60" spans="1:4" x14ac:dyDescent="0.35">
      <c r="A60" s="16" t="s">
        <v>25</v>
      </c>
      <c r="B60" s="16" t="s">
        <v>50</v>
      </c>
      <c r="C60" s="3" t="s">
        <v>11</v>
      </c>
      <c r="D60" s="3" t="s">
        <v>12</v>
      </c>
    </row>
    <row r="61" spans="1:4" x14ac:dyDescent="0.35">
      <c r="A61" s="16" t="s">
        <v>25</v>
      </c>
      <c r="B61" s="16" t="s">
        <v>61</v>
      </c>
      <c r="C61" s="3" t="s">
        <v>5</v>
      </c>
      <c r="D61" s="3" t="s">
        <v>6</v>
      </c>
    </row>
    <row r="62" spans="1:4" x14ac:dyDescent="0.35">
      <c r="A62" s="16" t="s">
        <v>25</v>
      </c>
      <c r="B62" s="16" t="s">
        <v>41</v>
      </c>
      <c r="C62" s="3" t="s">
        <v>11</v>
      </c>
      <c r="D62" s="3" t="s">
        <v>6</v>
      </c>
    </row>
    <row r="63" spans="1:4" x14ac:dyDescent="0.35">
      <c r="A63" s="16" t="s">
        <v>25</v>
      </c>
      <c r="B63" s="16" t="s">
        <v>50</v>
      </c>
      <c r="C63" s="3" t="s">
        <v>5</v>
      </c>
      <c r="D63" s="3" t="s">
        <v>6</v>
      </c>
    </row>
    <row r="64" spans="1:4" x14ac:dyDescent="0.35">
      <c r="A64" s="16" t="s">
        <v>25</v>
      </c>
      <c r="B64" s="16" t="s">
        <v>62</v>
      </c>
      <c r="C64" s="3" t="s">
        <v>5</v>
      </c>
      <c r="D64" s="3" t="s">
        <v>6</v>
      </c>
    </row>
    <row r="65" spans="1:11" x14ac:dyDescent="0.35">
      <c r="A65" s="16" t="s">
        <v>24</v>
      </c>
      <c r="B65" s="16" t="s">
        <v>33</v>
      </c>
      <c r="C65" s="3" t="s">
        <v>11</v>
      </c>
      <c r="D65" s="3" t="s">
        <v>6</v>
      </c>
      <c r="K65" s="7" t="s">
        <v>27</v>
      </c>
    </row>
    <row r="66" spans="1:11" x14ac:dyDescent="0.35">
      <c r="A66" s="16" t="s">
        <v>24</v>
      </c>
      <c r="B66" s="16" t="s">
        <v>62</v>
      </c>
      <c r="C66" s="3" t="s">
        <v>11</v>
      </c>
      <c r="D66" s="3" t="s">
        <v>12</v>
      </c>
    </row>
    <row r="67" spans="1:11" x14ac:dyDescent="0.35">
      <c r="A67" s="16" t="s">
        <v>24</v>
      </c>
      <c r="B67" s="16" t="s">
        <v>35</v>
      </c>
      <c r="C67" s="3" t="s">
        <v>5</v>
      </c>
      <c r="D67" s="3" t="s">
        <v>12</v>
      </c>
    </row>
    <row r="68" spans="1:11" x14ac:dyDescent="0.35">
      <c r="A68" s="16" t="s">
        <v>24</v>
      </c>
      <c r="B68" s="16" t="s">
        <v>25</v>
      </c>
      <c r="C68" s="3" t="s">
        <v>5</v>
      </c>
      <c r="D68" s="3" t="s">
        <v>6</v>
      </c>
    </row>
    <row r="69" spans="1:11" x14ac:dyDescent="0.35">
      <c r="A69" s="17" t="s">
        <v>24</v>
      </c>
      <c r="B69" s="17" t="s">
        <v>24</v>
      </c>
      <c r="C69" s="3" t="s">
        <v>5</v>
      </c>
      <c r="D69" s="3" t="s">
        <v>6</v>
      </c>
    </row>
    <row r="70" spans="1:11" x14ac:dyDescent="0.35">
      <c r="A70" s="17" t="s">
        <v>24</v>
      </c>
      <c r="B70" s="17" t="s">
        <v>51</v>
      </c>
      <c r="C70" s="3" t="s">
        <v>11</v>
      </c>
      <c r="D70" s="3" t="s">
        <v>6</v>
      </c>
    </row>
    <row r="71" spans="1:11" x14ac:dyDescent="0.35">
      <c r="A71" s="17" t="s">
        <v>24</v>
      </c>
      <c r="B71" s="17" t="s">
        <v>39</v>
      </c>
      <c r="C71" s="3" t="s">
        <v>5</v>
      </c>
      <c r="D71" s="3" t="s">
        <v>6</v>
      </c>
    </row>
    <row r="72" spans="1:11" x14ac:dyDescent="0.35">
      <c r="A72" s="17" t="s">
        <v>24</v>
      </c>
      <c r="B72" s="17" t="s">
        <v>59</v>
      </c>
      <c r="C72" s="3" t="s">
        <v>11</v>
      </c>
      <c r="D72" s="3" t="s">
        <v>6</v>
      </c>
    </row>
    <row r="73" spans="1:11" x14ac:dyDescent="0.35">
      <c r="A73" s="18" t="s">
        <v>24</v>
      </c>
      <c r="B73" s="18" t="s">
        <v>63</v>
      </c>
      <c r="C73" s="3" t="s">
        <v>5</v>
      </c>
      <c r="D73" s="3" t="s">
        <v>6</v>
      </c>
    </row>
    <row r="74" spans="1:11" x14ac:dyDescent="0.35">
      <c r="A74" s="18" t="s">
        <v>24</v>
      </c>
      <c r="B74" s="18" t="s">
        <v>64</v>
      </c>
      <c r="C74" s="3" t="s">
        <v>11</v>
      </c>
      <c r="D74" s="3" t="s">
        <v>12</v>
      </c>
    </row>
    <row r="75" spans="1:11" x14ac:dyDescent="0.35">
      <c r="A75" s="18" t="s">
        <v>24</v>
      </c>
      <c r="B75" s="18" t="s">
        <v>65</v>
      </c>
      <c r="C75" s="3" t="s">
        <v>11</v>
      </c>
      <c r="D75" s="3" t="s">
        <v>6</v>
      </c>
    </row>
    <row r="76" spans="1:11" x14ac:dyDescent="0.35">
      <c r="A76" s="18" t="s">
        <v>24</v>
      </c>
      <c r="B76" s="18" t="s">
        <v>24</v>
      </c>
      <c r="C76" s="3" t="s">
        <v>11</v>
      </c>
      <c r="D76" s="3" t="s">
        <v>12</v>
      </c>
    </row>
    <row r="77" spans="1:11" x14ac:dyDescent="0.35">
      <c r="A77" s="18" t="s">
        <v>24</v>
      </c>
      <c r="B77" s="18" t="s">
        <v>66</v>
      </c>
      <c r="C77" s="3" t="s">
        <v>5</v>
      </c>
      <c r="D77" s="3" t="s">
        <v>6</v>
      </c>
    </row>
    <row r="78" spans="1:11" x14ac:dyDescent="0.35">
      <c r="A78" s="18" t="s">
        <v>24</v>
      </c>
      <c r="B78" s="18" t="s">
        <v>43</v>
      </c>
      <c r="C78" s="3" t="s">
        <v>5</v>
      </c>
      <c r="D78" s="3" t="s">
        <v>6</v>
      </c>
    </row>
    <row r="79" spans="1:11" x14ac:dyDescent="0.35">
      <c r="A79" s="19" t="s">
        <v>24</v>
      </c>
      <c r="B79" s="19" t="s">
        <v>24</v>
      </c>
      <c r="C79" s="3" t="s">
        <v>11</v>
      </c>
      <c r="D79" s="3" t="s">
        <v>6</v>
      </c>
      <c r="K79" s="9" t="s">
        <v>67</v>
      </c>
    </row>
    <row r="80" spans="1:11" x14ac:dyDescent="0.35">
      <c r="A80" s="19" t="s">
        <v>24</v>
      </c>
      <c r="B80" s="19" t="s">
        <v>24</v>
      </c>
      <c r="C80" s="3" t="s">
        <v>5</v>
      </c>
      <c r="D80" s="3" t="s">
        <v>6</v>
      </c>
    </row>
    <row r="81" spans="1:11" x14ac:dyDescent="0.35">
      <c r="A81" s="19" t="s">
        <v>24</v>
      </c>
      <c r="B81" s="19" t="s">
        <v>43</v>
      </c>
      <c r="C81" s="3" t="s">
        <v>5</v>
      </c>
      <c r="D81" s="3" t="s">
        <v>6</v>
      </c>
    </row>
    <row r="82" spans="1:11" x14ac:dyDescent="0.35">
      <c r="A82" s="20" t="s">
        <v>24</v>
      </c>
      <c r="B82" s="20" t="s">
        <v>25</v>
      </c>
      <c r="C82" s="3" t="s">
        <v>5</v>
      </c>
      <c r="D82" s="3" t="s">
        <v>6</v>
      </c>
    </row>
    <row r="83" spans="1:11" x14ac:dyDescent="0.35">
      <c r="A83" s="20" t="s">
        <v>24</v>
      </c>
      <c r="B83" s="20" t="s">
        <v>45</v>
      </c>
      <c r="C83" s="3" t="s">
        <v>5</v>
      </c>
      <c r="D83" s="3" t="s">
        <v>6</v>
      </c>
    </row>
    <row r="84" spans="1:11" x14ac:dyDescent="0.35">
      <c r="A84" s="20" t="s">
        <v>24</v>
      </c>
      <c r="B84" s="20" t="s">
        <v>68</v>
      </c>
      <c r="C84" s="3" t="s">
        <v>5</v>
      </c>
      <c r="D84" s="3" t="s">
        <v>6</v>
      </c>
    </row>
    <row r="85" spans="1:11" x14ac:dyDescent="0.35">
      <c r="A85" s="20" t="s">
        <v>24</v>
      </c>
      <c r="B85" s="20" t="s">
        <v>69</v>
      </c>
      <c r="C85" s="3" t="s">
        <v>11</v>
      </c>
      <c r="D85" s="3" t="s">
        <v>12</v>
      </c>
    </row>
    <row r="86" spans="1:11" x14ac:dyDescent="0.35">
      <c r="A86" s="20" t="s">
        <v>24</v>
      </c>
      <c r="B86" s="20" t="s">
        <v>70</v>
      </c>
      <c r="C86" s="3" t="s">
        <v>11</v>
      </c>
      <c r="D86" s="3" t="s">
        <v>12</v>
      </c>
    </row>
    <row r="87" spans="1:11" x14ac:dyDescent="0.35">
      <c r="A87" s="20" t="s">
        <v>24</v>
      </c>
      <c r="B87" s="20" t="s">
        <v>24</v>
      </c>
      <c r="C87" s="3" t="s">
        <v>11</v>
      </c>
      <c r="D87" s="3" t="s">
        <v>12</v>
      </c>
    </row>
    <row r="88" spans="1:11" x14ac:dyDescent="0.35">
      <c r="A88" s="21" t="s">
        <v>24</v>
      </c>
      <c r="B88" s="21" t="s">
        <v>33</v>
      </c>
      <c r="C88" s="3" t="s">
        <v>11</v>
      </c>
      <c r="D88" s="3" t="s">
        <v>12</v>
      </c>
    </row>
    <row r="89" spans="1:11" x14ac:dyDescent="0.35">
      <c r="A89" s="21" t="s">
        <v>24</v>
      </c>
      <c r="B89" s="21" t="s">
        <v>45</v>
      </c>
      <c r="C89" s="3" t="s">
        <v>5</v>
      </c>
      <c r="D89" s="3" t="s">
        <v>6</v>
      </c>
      <c r="K89" s="9"/>
    </row>
    <row r="90" spans="1:11" x14ac:dyDescent="0.35">
      <c r="A90" s="21" t="s">
        <v>24</v>
      </c>
      <c r="B90" s="21" t="s">
        <v>69</v>
      </c>
      <c r="C90" s="3" t="s">
        <v>5</v>
      </c>
      <c r="D90" s="3" t="s">
        <v>6</v>
      </c>
    </row>
    <row r="91" spans="1:11" x14ac:dyDescent="0.35">
      <c r="A91" s="21" t="s">
        <v>24</v>
      </c>
      <c r="B91" s="21" t="s">
        <v>71</v>
      </c>
      <c r="C91" s="3" t="s">
        <v>11</v>
      </c>
      <c r="D91" s="3" t="s">
        <v>12</v>
      </c>
    </row>
    <row r="92" spans="1:11" x14ac:dyDescent="0.35">
      <c r="A92" s="21" t="s">
        <v>24</v>
      </c>
      <c r="B92" s="21" t="s">
        <v>72</v>
      </c>
      <c r="C92" s="3" t="s">
        <v>5</v>
      </c>
      <c r="D92" s="3" t="s">
        <v>12</v>
      </c>
    </row>
    <row r="93" spans="1:11" x14ac:dyDescent="0.35">
      <c r="A93" s="21" t="s">
        <v>24</v>
      </c>
      <c r="B93" s="21" t="s">
        <v>69</v>
      </c>
      <c r="C93" s="3" t="s">
        <v>11</v>
      </c>
      <c r="D93" s="3" t="s">
        <v>6</v>
      </c>
    </row>
    <row r="94" spans="1:11" x14ac:dyDescent="0.35">
      <c r="A94" s="21" t="s">
        <v>24</v>
      </c>
      <c r="B94" s="21" t="s">
        <v>44</v>
      </c>
      <c r="C94" s="3" t="s">
        <v>11</v>
      </c>
      <c r="D94" s="3" t="s">
        <v>6</v>
      </c>
    </row>
    <row r="95" spans="1:11" x14ac:dyDescent="0.35">
      <c r="A95" s="22" t="s">
        <v>24</v>
      </c>
      <c r="B95" s="22" t="s">
        <v>25</v>
      </c>
      <c r="C95" s="3" t="s">
        <v>5</v>
      </c>
      <c r="D95" s="3" t="s">
        <v>6</v>
      </c>
    </row>
    <row r="96" spans="1:11" x14ac:dyDescent="0.35">
      <c r="A96" s="22" t="s">
        <v>24</v>
      </c>
      <c r="B96" s="22" t="s">
        <v>43</v>
      </c>
      <c r="C96" s="3" t="s">
        <v>11</v>
      </c>
      <c r="D96" s="3" t="s">
        <v>12</v>
      </c>
    </row>
    <row r="97" spans="1:4" x14ac:dyDescent="0.35">
      <c r="A97" s="22" t="s">
        <v>24</v>
      </c>
      <c r="B97" s="22" t="s">
        <v>73</v>
      </c>
      <c r="C97" s="3" t="s">
        <v>5</v>
      </c>
      <c r="D97" s="3" t="s">
        <v>6</v>
      </c>
    </row>
    <row r="98" spans="1:4" x14ac:dyDescent="0.35">
      <c r="A98" s="22" t="s">
        <v>24</v>
      </c>
      <c r="B98" s="22" t="s">
        <v>24</v>
      </c>
      <c r="C98" s="3" t="s">
        <v>5</v>
      </c>
      <c r="D98" s="3" t="s">
        <v>12</v>
      </c>
    </row>
    <row r="99" spans="1:4" x14ac:dyDescent="0.35">
      <c r="A99" s="22" t="s">
        <v>24</v>
      </c>
      <c r="B99" s="22" t="s">
        <v>24</v>
      </c>
      <c r="C99" s="3" t="s">
        <v>5</v>
      </c>
      <c r="D99" s="3" t="s">
        <v>12</v>
      </c>
    </row>
    <row r="100" spans="1:4" x14ac:dyDescent="0.35">
      <c r="A100" s="22" t="s">
        <v>24</v>
      </c>
      <c r="B100" s="22" t="s">
        <v>30</v>
      </c>
      <c r="C100" s="3" t="s">
        <v>11</v>
      </c>
      <c r="D100" s="3" t="s">
        <v>12</v>
      </c>
    </row>
    <row r="101" spans="1:4" x14ac:dyDescent="0.35">
      <c r="A101" s="22" t="s">
        <v>25</v>
      </c>
      <c r="B101" s="22" t="s">
        <v>25</v>
      </c>
      <c r="C101" s="3" t="s">
        <v>5</v>
      </c>
      <c r="D101" s="3" t="s">
        <v>6</v>
      </c>
    </row>
    <row r="102" spans="1:4" x14ac:dyDescent="0.35">
      <c r="A102" s="22" t="s">
        <v>25</v>
      </c>
      <c r="B102" s="22" t="s">
        <v>24</v>
      </c>
      <c r="C102" s="3" t="s">
        <v>5</v>
      </c>
      <c r="D102" s="3" t="s">
        <v>6</v>
      </c>
    </row>
    <row r="103" spans="1:4" x14ac:dyDescent="0.35">
      <c r="A103" s="22" t="s">
        <v>25</v>
      </c>
      <c r="B103" s="22" t="s">
        <v>24</v>
      </c>
      <c r="C103" s="3" t="s">
        <v>5</v>
      </c>
      <c r="D103" s="3" t="s">
        <v>6</v>
      </c>
    </row>
    <row r="104" spans="1:4" x14ac:dyDescent="0.35">
      <c r="A104" s="22" t="s">
        <v>25</v>
      </c>
      <c r="B104" s="22" t="s">
        <v>62</v>
      </c>
      <c r="C104" s="3" t="s">
        <v>5</v>
      </c>
      <c r="D104" s="3" t="s">
        <v>12</v>
      </c>
    </row>
    <row r="105" spans="1:4" x14ac:dyDescent="0.35">
      <c r="A105" s="22" t="s">
        <v>25</v>
      </c>
      <c r="B105" s="22" t="s">
        <v>74</v>
      </c>
      <c r="C105" s="3" t="s">
        <v>11</v>
      </c>
      <c r="D105" s="3" t="s">
        <v>12</v>
      </c>
    </row>
    <row r="106" spans="1:4" x14ac:dyDescent="0.35">
      <c r="A106" s="22" t="s">
        <v>25</v>
      </c>
      <c r="B106" s="22" t="s">
        <v>25</v>
      </c>
      <c r="C106" s="3" t="s">
        <v>11</v>
      </c>
      <c r="D106" s="3" t="s">
        <v>12</v>
      </c>
    </row>
    <row r="107" spans="1:4" x14ac:dyDescent="0.35">
      <c r="A107" s="22" t="s">
        <v>25</v>
      </c>
      <c r="B107" s="22" t="s">
        <v>24</v>
      </c>
      <c r="C107" s="3" t="s">
        <v>11</v>
      </c>
      <c r="D107" s="3" t="s">
        <v>6</v>
      </c>
    </row>
    <row r="108" spans="1:4" x14ac:dyDescent="0.35">
      <c r="A108" s="22" t="s">
        <v>25</v>
      </c>
      <c r="B108" s="22" t="s">
        <v>33</v>
      </c>
      <c r="C108" s="3" t="s">
        <v>11</v>
      </c>
      <c r="D108" s="3" t="s">
        <v>12</v>
      </c>
    </row>
    <row r="109" spans="1:4" x14ac:dyDescent="0.35">
      <c r="A109" s="22" t="s">
        <v>25</v>
      </c>
      <c r="B109" s="22" t="s">
        <v>70</v>
      </c>
      <c r="C109" s="3" t="s">
        <v>5</v>
      </c>
      <c r="D109" s="3" t="s">
        <v>6</v>
      </c>
    </row>
    <row r="110" spans="1:4" x14ac:dyDescent="0.35">
      <c r="A110" s="22" t="s">
        <v>25</v>
      </c>
      <c r="B110" s="22" t="s">
        <v>24</v>
      </c>
      <c r="C110" s="3" t="s">
        <v>11</v>
      </c>
      <c r="D110" s="3" t="s">
        <v>12</v>
      </c>
    </row>
  </sheetData>
  <phoneticPr fontId="3" type="noConversion"/>
  <dataValidations count="2">
    <dataValidation type="list" allowBlank="1" showInputMessage="1" showErrorMessage="1" sqref="C1:C1048576" xr:uid="{00000000-0002-0000-0000-000000000000}">
      <formula1>$F$1:$F$2</formula1>
    </dataValidation>
    <dataValidation type="list" allowBlank="1" showInputMessage="1" showErrorMessage="1" sqref="D1:D1048576" xr:uid="{00000000-0002-0000-0000-000001000000}">
      <formula1>$G$1:$G$2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"/>
  <sheetViews>
    <sheetView workbookViewId="0">
      <selection activeCell="A25" sqref="A25"/>
    </sheetView>
  </sheetViews>
  <sheetFormatPr defaultColWidth="9" defaultRowHeight="14.15" x14ac:dyDescent="0.35"/>
  <sheetData>
    <row r="1" spans="1:5" x14ac:dyDescent="0.35">
      <c r="A1" s="23" t="s">
        <v>24</v>
      </c>
      <c r="B1" s="24" t="s">
        <v>5</v>
      </c>
      <c r="C1" t="s">
        <v>6</v>
      </c>
      <c r="D1">
        <f>COUNTIFS(Sheet1!A:A,"珠泪",Sheet1!C:C,"先",Sheet1!D:D,"胜")</f>
        <v>35</v>
      </c>
      <c r="E1" s="2">
        <f t="shared" ref="E1" si="0">D1/(D1+D2)</f>
        <v>0.81395348837209303</v>
      </c>
    </row>
    <row r="2" spans="1:5" x14ac:dyDescent="0.35">
      <c r="A2" s="24"/>
      <c r="B2" s="24"/>
      <c r="C2" t="s">
        <v>12</v>
      </c>
      <c r="D2">
        <f>COUNTIFS(Sheet1!A:A,"珠泪",Sheet1!C:C,"先",Sheet1!D:D,"负")</f>
        <v>8</v>
      </c>
    </row>
    <row r="3" spans="1:5" x14ac:dyDescent="0.35">
      <c r="A3" s="24"/>
      <c r="B3" s="24" t="s">
        <v>11</v>
      </c>
      <c r="C3" t="s">
        <v>6</v>
      </c>
      <c r="D3">
        <f>COUNTIFS(Sheet1!A:A,"珠泪",Sheet1!C:C,"后",Sheet1!D:D,"胜")</f>
        <v>17</v>
      </c>
      <c r="E3" s="2">
        <f t="shared" ref="E3" si="1">D3/(D3+D4)</f>
        <v>0.42499999999999999</v>
      </c>
    </row>
    <row r="4" spans="1:5" x14ac:dyDescent="0.35">
      <c r="A4" s="24"/>
      <c r="B4" s="24"/>
      <c r="C4" t="s">
        <v>12</v>
      </c>
      <c r="D4">
        <f>COUNTIFS(Sheet1!A:A,"珠泪",Sheet1!C:C,"后",Sheet1!D:D,"负")</f>
        <v>23</v>
      </c>
    </row>
    <row r="5" spans="1:5" x14ac:dyDescent="0.35">
      <c r="A5" s="23" t="s">
        <v>25</v>
      </c>
      <c r="B5" s="24" t="s">
        <v>5</v>
      </c>
      <c r="C5" t="s">
        <v>6</v>
      </c>
      <c r="D5">
        <f>COUNTIFS(Sheet1!A:A,"雷童蛙",Sheet1!C:C,"先",Sheet1!D:D,"胜")</f>
        <v>8</v>
      </c>
      <c r="E5" s="2">
        <f t="shared" ref="E5" si="2">D5/(D5+D6)</f>
        <v>0.72727272727272729</v>
      </c>
    </row>
    <row r="6" spans="1:5" x14ac:dyDescent="0.35">
      <c r="A6" s="24"/>
      <c r="B6" s="24"/>
      <c r="C6" t="s">
        <v>12</v>
      </c>
      <c r="D6">
        <f>COUNTIFS(Sheet1!A:A,"雷童蛙",Sheet1!C:C,"先",Sheet1!D:D,"负")</f>
        <v>3</v>
      </c>
    </row>
    <row r="7" spans="1:5" x14ac:dyDescent="0.35">
      <c r="A7" s="24"/>
      <c r="B7" s="24" t="s">
        <v>11</v>
      </c>
      <c r="C7" t="s">
        <v>6</v>
      </c>
      <c r="D7">
        <f>COUNTIFS(Sheet1!A:A,"雷童蛙",Sheet1!C:C,"后",Sheet1!D:D,"胜")</f>
        <v>5</v>
      </c>
      <c r="E7" s="2">
        <f t="shared" ref="E7" si="3">D7/(D7+D8)</f>
        <v>0.33333333333333331</v>
      </c>
    </row>
    <row r="8" spans="1:5" x14ac:dyDescent="0.35">
      <c r="A8" s="24"/>
      <c r="B8" s="24"/>
      <c r="C8" t="s">
        <v>12</v>
      </c>
      <c r="D8">
        <f>COUNTIFS(Sheet1!A:A,"雷童蛙",Sheet1!C:C,"后",Sheet1!D:D,"负")</f>
        <v>10</v>
      </c>
    </row>
  </sheetData>
  <mergeCells count="6">
    <mergeCell ref="A5:A8"/>
    <mergeCell ref="B5:B6"/>
    <mergeCell ref="B7:B8"/>
    <mergeCell ref="A1:A4"/>
    <mergeCell ref="B1:B2"/>
    <mergeCell ref="B3:B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</dc:creator>
  <cp:lastModifiedBy>ZHI</cp:lastModifiedBy>
  <dcterms:created xsi:type="dcterms:W3CDTF">2015-06-05T18:19:00Z</dcterms:created>
  <dcterms:modified xsi:type="dcterms:W3CDTF">2023-08-01T11:42:56Z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5458D32093BD4565BD5DD36E250B040F_12</vt:lpwstr>
  </property>
</Properties>
</file>