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\Desktop\打牌记录\"/>
    </mc:Choice>
  </mc:AlternateContent>
  <xr:revisionPtr revIDLastSave="0" documentId="13_ncr:1_{46FD8FFF-8240-4AC0-8B26-DD9C18BE1CC5}" xr6:coauthVersionLast="47" xr6:coauthVersionMax="47" xr10:uidLastSave="{00000000-0000-0000-0000-000000000000}"/>
  <bookViews>
    <workbookView xWindow="2829" yWindow="609" windowWidth="15291" windowHeight="12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D9" i="2"/>
  <c r="D8" i="2"/>
  <c r="D7" i="2"/>
  <c r="D6" i="2"/>
  <c r="K7" i="1"/>
  <c r="K9" i="1" s="1"/>
  <c r="D5" i="2"/>
  <c r="D4" i="2"/>
  <c r="D3" i="2"/>
  <c r="D2" i="2"/>
  <c r="E8" i="2" l="1"/>
  <c r="F6" i="2"/>
  <c r="E6" i="2"/>
  <c r="E4" i="2"/>
  <c r="F2" i="2"/>
  <c r="E2" i="2" l="1"/>
  <c r="L3" i="1" l="1"/>
  <c r="K3" i="1"/>
  <c r="K5" i="1" l="1"/>
  <c r="L1" i="1"/>
  <c r="L5" i="1"/>
</calcChain>
</file>

<file path=xl/sharedStrings.xml><?xml version="1.0" encoding="utf-8"?>
<sst xmlns="http://schemas.openxmlformats.org/spreadsheetml/2006/main" count="169" uniqueCount="52">
  <si>
    <t>己方牌组</t>
  </si>
  <si>
    <t>对手牌组</t>
  </si>
  <si>
    <t>先后手</t>
  </si>
  <si>
    <t>胜负</t>
  </si>
  <si>
    <t>原因</t>
  </si>
  <si>
    <t>先</t>
  </si>
  <si>
    <t>胜</t>
  </si>
  <si>
    <t>上局先后</t>
  </si>
  <si>
    <t>上上局先后</t>
  </si>
  <si>
    <t>总胜率</t>
  </si>
  <si>
    <t>后</t>
  </si>
  <si>
    <t>负</t>
  </si>
  <si>
    <t>先手场数</t>
  </si>
  <si>
    <t>后手场数</t>
  </si>
  <si>
    <t>先手胜率</t>
  </si>
  <si>
    <t>后手胜率</t>
  </si>
  <si>
    <t>后</t>
    <phoneticPr fontId="3" type="noConversion"/>
  </si>
  <si>
    <t>负</t>
    <phoneticPr fontId="3" type="noConversion"/>
  </si>
  <si>
    <t>备注</t>
    <phoneticPr fontId="3" type="noConversion"/>
  </si>
  <si>
    <t>卡组</t>
    <phoneticPr fontId="3" type="noConversion"/>
  </si>
  <si>
    <t>硬币</t>
    <phoneticPr fontId="3" type="noConversion"/>
  </si>
  <si>
    <t>胜负</t>
    <phoneticPr fontId="3" type="noConversion"/>
  </si>
  <si>
    <t>计数</t>
    <phoneticPr fontId="3" type="noConversion"/>
  </si>
  <si>
    <t>胜率</t>
    <phoneticPr fontId="3" type="noConversion"/>
  </si>
  <si>
    <t>总胜率</t>
    <phoneticPr fontId="3" type="noConversion"/>
  </si>
  <si>
    <t>斩机电子界</t>
  </si>
  <si>
    <t>斩机电子界</t>
    <phoneticPr fontId="3" type="noConversion"/>
  </si>
  <si>
    <t>让先场数</t>
    <phoneticPr fontId="3" type="noConversion"/>
  </si>
  <si>
    <t>让先胜率</t>
    <phoneticPr fontId="3" type="noConversion"/>
  </si>
  <si>
    <t>硬币胜率</t>
    <phoneticPr fontId="3" type="noConversion"/>
  </si>
  <si>
    <t>转生炎兽</t>
    <phoneticPr fontId="3" type="noConversion"/>
  </si>
  <si>
    <t>咒仪雷精</t>
    <phoneticPr fontId="3" type="noConversion"/>
  </si>
  <si>
    <t>对击斗魂</t>
    <phoneticPr fontId="3" type="noConversion"/>
  </si>
  <si>
    <t>PSY</t>
    <phoneticPr fontId="3" type="noConversion"/>
  </si>
  <si>
    <t>月光</t>
    <phoneticPr fontId="3" type="noConversion"/>
  </si>
  <si>
    <t>白银城</t>
    <phoneticPr fontId="3" type="noConversion"/>
  </si>
  <si>
    <t>雷龙</t>
    <phoneticPr fontId="3" type="noConversion"/>
  </si>
  <si>
    <t>童话雷精</t>
    <phoneticPr fontId="3" type="noConversion"/>
  </si>
  <si>
    <t>新卡包</t>
    <phoneticPr fontId="3" type="noConversion"/>
  </si>
  <si>
    <t>俱舍创王</t>
    <phoneticPr fontId="3" type="noConversion"/>
  </si>
  <si>
    <t>十二兽</t>
    <phoneticPr fontId="3" type="noConversion"/>
  </si>
  <si>
    <t>俱舍珠泪</t>
    <phoneticPr fontId="3" type="noConversion"/>
  </si>
  <si>
    <t>恐啡肽</t>
    <phoneticPr fontId="3" type="noConversion"/>
  </si>
  <si>
    <t>俱舍</t>
    <phoneticPr fontId="3" type="noConversion"/>
  </si>
  <si>
    <t>魔妖</t>
    <phoneticPr fontId="3" type="noConversion"/>
  </si>
  <si>
    <t>深渊烙印</t>
    <phoneticPr fontId="3" type="noConversion"/>
  </si>
  <si>
    <t>御巫</t>
    <phoneticPr fontId="3" type="noConversion"/>
  </si>
  <si>
    <t>深渊同调</t>
    <phoneticPr fontId="3" type="noConversion"/>
  </si>
  <si>
    <t>60深渊烙印</t>
    <phoneticPr fontId="3" type="noConversion"/>
  </si>
  <si>
    <t>60深渊龙link</t>
    <phoneticPr fontId="3" type="noConversion"/>
  </si>
  <si>
    <t>60捕食烙印</t>
    <phoneticPr fontId="3" type="noConversion"/>
  </si>
  <si>
    <t>驱魔姐妹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</si>
</sst>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8"/>
  <sheetViews>
    <sheetView tabSelected="1" workbookViewId="0">
      <pane ySplit="1" topLeftCell="A2" activePane="bottomLeft" state="frozen"/>
      <selection pane="bottomLeft" activeCell="L7" sqref="L7"/>
    </sheetView>
  </sheetViews>
  <sheetFormatPr defaultColWidth="9" defaultRowHeight="14.15" x14ac:dyDescent="0.35"/>
  <cols>
    <col min="1" max="1" width="13.2109375" style="1" customWidth="1"/>
    <col min="2" max="2" width="20.7109375" style="1" customWidth="1"/>
    <col min="3" max="3" width="9" style="3"/>
    <col min="4" max="4" width="9.5" style="3" customWidth="1"/>
    <col min="5" max="5" width="54.35546875" style="4" hidden="1" customWidth="1"/>
    <col min="6" max="6" width="5.140625" style="5" hidden="1" customWidth="1"/>
    <col min="7" max="7" width="4.7109375" style="5" hidden="1" customWidth="1"/>
    <col min="8" max="9" width="10" style="5" hidden="1" customWidth="1"/>
    <col min="10" max="10" width="11.92578125" customWidth="1"/>
    <col min="11" max="11" width="13.35546875" style="1" customWidth="1"/>
    <col min="12" max="12" width="14.7109375" style="1" customWidth="1"/>
  </cols>
  <sheetData>
    <row r="1" spans="1:14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2" t="s">
        <v>18</v>
      </c>
      <c r="K1" s="1" t="s">
        <v>9</v>
      </c>
      <c r="L1" s="6">
        <f>COUNTIF(D:D,"胜")/(K3+L3)</f>
        <v>0.625</v>
      </c>
      <c r="M1" s="7" t="s">
        <v>29</v>
      </c>
      <c r="N1" s="53">
        <f>(K3-K7)/(K3+L3)</f>
        <v>0.4375</v>
      </c>
    </row>
    <row r="2" spans="1:14" x14ac:dyDescent="0.35">
      <c r="A2" s="8" t="s">
        <v>25</v>
      </c>
      <c r="B2" s="8" t="s">
        <v>30</v>
      </c>
      <c r="C2" s="3" t="s">
        <v>10</v>
      </c>
      <c r="D2" s="3" t="s">
        <v>11</v>
      </c>
      <c r="F2" s="7" t="s">
        <v>16</v>
      </c>
      <c r="G2" s="7" t="s">
        <v>17</v>
      </c>
      <c r="J2" s="9"/>
      <c r="K2" s="1" t="s">
        <v>12</v>
      </c>
      <c r="L2" s="1" t="s">
        <v>13</v>
      </c>
    </row>
    <row r="3" spans="1:14" x14ac:dyDescent="0.35">
      <c r="A3" s="58" t="s">
        <v>25</v>
      </c>
      <c r="B3" s="23" t="s">
        <v>31</v>
      </c>
      <c r="C3" s="3" t="s">
        <v>10</v>
      </c>
      <c r="D3" s="3" t="s">
        <v>6</v>
      </c>
      <c r="J3" s="9"/>
      <c r="K3" s="1">
        <f>COUNTIF(C:C,"先")</f>
        <v>14</v>
      </c>
      <c r="L3" s="1">
        <f>COUNTIF(C:C,"后")</f>
        <v>18</v>
      </c>
    </row>
    <row r="4" spans="1:14" x14ac:dyDescent="0.35">
      <c r="A4" s="58" t="s">
        <v>25</v>
      </c>
      <c r="B4" s="10" t="s">
        <v>32</v>
      </c>
      <c r="C4" s="3" t="s">
        <v>10</v>
      </c>
      <c r="D4" s="3" t="s">
        <v>6</v>
      </c>
      <c r="K4" s="1" t="s">
        <v>14</v>
      </c>
      <c r="L4" s="1" t="s">
        <v>15</v>
      </c>
    </row>
    <row r="5" spans="1:14" x14ac:dyDescent="0.35">
      <c r="A5" s="58" t="s">
        <v>25</v>
      </c>
      <c r="B5" s="10" t="s">
        <v>33</v>
      </c>
      <c r="C5" s="3" t="s">
        <v>5</v>
      </c>
      <c r="D5" s="3" t="s">
        <v>6</v>
      </c>
      <c r="K5" s="6">
        <f>COUNTIFS(C:C,"先",D:D,"胜")/K3</f>
        <v>0.6428571428571429</v>
      </c>
      <c r="L5" s="6">
        <f>COUNTIFS(C:C,"后",D:D,"胜")/L3</f>
        <v>0.61111111111111116</v>
      </c>
    </row>
    <row r="6" spans="1:14" x14ac:dyDescent="0.35">
      <c r="A6" s="58" t="s">
        <v>25</v>
      </c>
      <c r="B6" s="48" t="s">
        <v>34</v>
      </c>
      <c r="C6" s="3" t="s">
        <v>5</v>
      </c>
      <c r="D6" s="3" t="s">
        <v>6</v>
      </c>
      <c r="J6" s="9"/>
      <c r="K6" s="43" t="s">
        <v>27</v>
      </c>
    </row>
    <row r="7" spans="1:14" x14ac:dyDescent="0.35">
      <c r="A7" s="58" t="s">
        <v>25</v>
      </c>
      <c r="B7" s="10" t="s">
        <v>35</v>
      </c>
      <c r="C7" s="3" t="s">
        <v>5</v>
      </c>
      <c r="D7" s="3" t="s">
        <v>6</v>
      </c>
      <c r="J7" s="9"/>
      <c r="K7" s="44">
        <f>COUNTIF(J:J,"让先")</f>
        <v>0</v>
      </c>
    </row>
    <row r="8" spans="1:14" x14ac:dyDescent="0.35">
      <c r="A8" s="58" t="s">
        <v>25</v>
      </c>
      <c r="B8" s="10" t="s">
        <v>36</v>
      </c>
      <c r="C8" s="3" t="s">
        <v>5</v>
      </c>
      <c r="D8" s="3" t="s">
        <v>11</v>
      </c>
      <c r="K8" s="43" t="s">
        <v>28</v>
      </c>
    </row>
    <row r="9" spans="1:14" x14ac:dyDescent="0.35">
      <c r="A9" s="58" t="s">
        <v>25</v>
      </c>
      <c r="B9" s="48" t="s">
        <v>37</v>
      </c>
      <c r="C9" s="3" t="s">
        <v>10</v>
      </c>
      <c r="D9" s="3" t="s">
        <v>6</v>
      </c>
      <c r="K9" s="42" t="e">
        <f>COUNTIFS(J:J,"让先",D:D,"胜")/K7</f>
        <v>#DIV/0!</v>
      </c>
      <c r="L9" s="6"/>
    </row>
    <row r="10" spans="1:14" x14ac:dyDescent="0.35">
      <c r="A10" s="59" t="s">
        <v>25</v>
      </c>
      <c r="B10" s="10" t="s">
        <v>39</v>
      </c>
      <c r="C10" s="3" t="s">
        <v>10</v>
      </c>
      <c r="D10" s="3" t="s">
        <v>11</v>
      </c>
      <c r="J10" s="9" t="s">
        <v>38</v>
      </c>
    </row>
    <row r="11" spans="1:14" x14ac:dyDescent="0.35">
      <c r="A11" s="59" t="s">
        <v>25</v>
      </c>
      <c r="B11" s="28" t="s">
        <v>40</v>
      </c>
      <c r="C11" s="3" t="s">
        <v>10</v>
      </c>
      <c r="D11" s="3" t="s">
        <v>11</v>
      </c>
    </row>
    <row r="12" spans="1:14" x14ac:dyDescent="0.35">
      <c r="A12" s="59" t="s">
        <v>25</v>
      </c>
      <c r="B12" s="10" t="s">
        <v>35</v>
      </c>
      <c r="C12" s="3" t="s">
        <v>10</v>
      </c>
      <c r="D12" s="3" t="s">
        <v>6</v>
      </c>
      <c r="J12" s="9"/>
    </row>
    <row r="13" spans="1:14" x14ac:dyDescent="0.35">
      <c r="A13" s="59" t="s">
        <v>25</v>
      </c>
      <c r="B13" s="59" t="s">
        <v>32</v>
      </c>
      <c r="C13" s="3" t="s">
        <v>10</v>
      </c>
      <c r="D13" s="3" t="s">
        <v>11</v>
      </c>
    </row>
    <row r="14" spans="1:14" x14ac:dyDescent="0.35">
      <c r="A14" s="59" t="s">
        <v>25</v>
      </c>
      <c r="B14" s="28" t="s">
        <v>41</v>
      </c>
      <c r="C14" s="3" t="s">
        <v>5</v>
      </c>
      <c r="D14" s="3" t="s">
        <v>6</v>
      </c>
    </row>
    <row r="15" spans="1:14" x14ac:dyDescent="0.35">
      <c r="A15" s="59" t="s">
        <v>25</v>
      </c>
      <c r="B15" s="28" t="s">
        <v>42</v>
      </c>
      <c r="C15" s="3" t="s">
        <v>5</v>
      </c>
      <c r="D15" s="3" t="s">
        <v>11</v>
      </c>
    </row>
    <row r="16" spans="1:14" x14ac:dyDescent="0.35">
      <c r="A16" s="59" t="s">
        <v>25</v>
      </c>
      <c r="B16" s="10" t="s">
        <v>43</v>
      </c>
      <c r="C16" s="3" t="s">
        <v>10</v>
      </c>
      <c r="D16" s="3" t="s">
        <v>11</v>
      </c>
    </row>
    <row r="17" spans="1:10" x14ac:dyDescent="0.35">
      <c r="A17" s="59" t="s">
        <v>25</v>
      </c>
      <c r="B17" s="59" t="s">
        <v>43</v>
      </c>
      <c r="C17" s="3" t="s">
        <v>5</v>
      </c>
      <c r="D17" s="3" t="s">
        <v>6</v>
      </c>
      <c r="J17" s="9"/>
    </row>
    <row r="18" spans="1:10" x14ac:dyDescent="0.35">
      <c r="A18" s="60" t="s">
        <v>25</v>
      </c>
      <c r="B18" s="60" t="s">
        <v>43</v>
      </c>
      <c r="C18" s="3" t="s">
        <v>10</v>
      </c>
      <c r="D18" s="3" t="s">
        <v>11</v>
      </c>
    </row>
    <row r="19" spans="1:10" x14ac:dyDescent="0.35">
      <c r="A19" s="60" t="s">
        <v>25</v>
      </c>
      <c r="B19" s="49" t="s">
        <v>44</v>
      </c>
      <c r="C19" s="3" t="s">
        <v>10</v>
      </c>
      <c r="D19" s="3" t="s">
        <v>6</v>
      </c>
      <c r="J19" s="9"/>
    </row>
    <row r="20" spans="1:10" x14ac:dyDescent="0.35">
      <c r="A20" s="60" t="s">
        <v>25</v>
      </c>
      <c r="B20" s="11" t="s">
        <v>45</v>
      </c>
      <c r="C20" s="3" t="s">
        <v>5</v>
      </c>
      <c r="D20" s="3" t="s">
        <v>11</v>
      </c>
      <c r="J20" s="9"/>
    </row>
    <row r="21" spans="1:10" x14ac:dyDescent="0.35">
      <c r="A21" s="60" t="s">
        <v>25</v>
      </c>
      <c r="B21" s="24" t="s">
        <v>46</v>
      </c>
      <c r="C21" s="3" t="s">
        <v>5</v>
      </c>
      <c r="D21" s="3" t="s">
        <v>6</v>
      </c>
      <c r="J21" s="9"/>
    </row>
    <row r="22" spans="1:10" x14ac:dyDescent="0.35">
      <c r="A22" s="49" t="s">
        <v>47</v>
      </c>
      <c r="B22" s="13" t="s">
        <v>35</v>
      </c>
      <c r="C22" s="3" t="s">
        <v>5</v>
      </c>
      <c r="D22" s="3" t="s">
        <v>6</v>
      </c>
      <c r="J22" s="9"/>
    </row>
    <row r="23" spans="1:10" x14ac:dyDescent="0.35">
      <c r="A23" s="60" t="s">
        <v>47</v>
      </c>
      <c r="B23" s="24" t="s">
        <v>41</v>
      </c>
      <c r="C23" s="3" t="s">
        <v>10</v>
      </c>
      <c r="D23" s="3" t="s">
        <v>6</v>
      </c>
      <c r="J23" s="9"/>
    </row>
    <row r="24" spans="1:10" x14ac:dyDescent="0.35">
      <c r="A24" s="60" t="s">
        <v>47</v>
      </c>
      <c r="B24" s="14" t="s">
        <v>48</v>
      </c>
      <c r="C24" s="3" t="s">
        <v>5</v>
      </c>
      <c r="D24" s="3" t="s">
        <v>6</v>
      </c>
      <c r="J24" s="9"/>
    </row>
    <row r="25" spans="1:10" x14ac:dyDescent="0.35">
      <c r="A25" s="60" t="s">
        <v>47</v>
      </c>
      <c r="B25" s="24" t="s">
        <v>35</v>
      </c>
      <c r="C25" s="3" t="s">
        <v>5</v>
      </c>
      <c r="D25" s="3" t="s">
        <v>11</v>
      </c>
    </row>
    <row r="26" spans="1:10" x14ac:dyDescent="0.35">
      <c r="A26" s="60" t="s">
        <v>47</v>
      </c>
      <c r="B26" s="14" t="s">
        <v>49</v>
      </c>
      <c r="C26" s="3" t="s">
        <v>10</v>
      </c>
      <c r="D26" s="3" t="s">
        <v>6</v>
      </c>
    </row>
    <row r="27" spans="1:10" x14ac:dyDescent="0.35">
      <c r="A27" s="60" t="s">
        <v>47</v>
      </c>
      <c r="B27" s="60" t="s">
        <v>48</v>
      </c>
      <c r="C27" s="3" t="s">
        <v>5</v>
      </c>
      <c r="D27" s="3" t="s">
        <v>11</v>
      </c>
    </row>
    <row r="28" spans="1:10" x14ac:dyDescent="0.35">
      <c r="A28" s="60" t="s">
        <v>47</v>
      </c>
      <c r="B28" s="14" t="s">
        <v>50</v>
      </c>
      <c r="C28" s="3" t="s">
        <v>10</v>
      </c>
      <c r="D28" s="3" t="s">
        <v>6</v>
      </c>
    </row>
    <row r="29" spans="1:10" x14ac:dyDescent="0.35">
      <c r="A29" s="60" t="s">
        <v>47</v>
      </c>
      <c r="B29" s="29" t="s">
        <v>51</v>
      </c>
      <c r="C29" s="3" t="s">
        <v>10</v>
      </c>
      <c r="D29" s="3" t="s">
        <v>6</v>
      </c>
    </row>
    <row r="30" spans="1:10" x14ac:dyDescent="0.35">
      <c r="A30" s="60" t="s">
        <v>47</v>
      </c>
      <c r="B30" s="49" t="s">
        <v>32</v>
      </c>
      <c r="C30" s="3" t="s">
        <v>5</v>
      </c>
      <c r="D30" s="3" t="s">
        <v>6</v>
      </c>
    </row>
    <row r="31" spans="1:10" x14ac:dyDescent="0.35">
      <c r="A31" s="60" t="s">
        <v>47</v>
      </c>
      <c r="B31" s="60" t="s">
        <v>32</v>
      </c>
      <c r="C31" s="3" t="s">
        <v>10</v>
      </c>
      <c r="D31" s="3" t="s">
        <v>11</v>
      </c>
    </row>
    <row r="32" spans="1:10" x14ac:dyDescent="0.35">
      <c r="A32" s="60" t="s">
        <v>47</v>
      </c>
      <c r="B32" s="30" t="s">
        <v>43</v>
      </c>
      <c r="C32" s="3" t="s">
        <v>10</v>
      </c>
      <c r="D32" s="3" t="s">
        <v>6</v>
      </c>
    </row>
    <row r="33" spans="1:10" x14ac:dyDescent="0.35">
      <c r="A33" s="60" t="s">
        <v>47</v>
      </c>
      <c r="B33" s="60" t="s">
        <v>51</v>
      </c>
      <c r="C33" s="3" t="s">
        <v>10</v>
      </c>
      <c r="D33" s="3" t="s">
        <v>6</v>
      </c>
    </row>
    <row r="34" spans="1:10" x14ac:dyDescent="0.35">
      <c r="A34" s="50"/>
      <c r="B34" s="30"/>
    </row>
    <row r="35" spans="1:10" x14ac:dyDescent="0.35">
      <c r="A35" s="50"/>
      <c r="B35" s="14"/>
    </row>
    <row r="36" spans="1:10" x14ac:dyDescent="0.35">
      <c r="A36" s="50"/>
      <c r="B36" s="14"/>
    </row>
    <row r="37" spans="1:10" x14ac:dyDescent="0.35">
      <c r="A37" s="50"/>
      <c r="B37" s="14"/>
      <c r="J37" s="9"/>
    </row>
    <row r="38" spans="1:10" x14ac:dyDescent="0.35">
      <c r="A38" s="50"/>
      <c r="B38" s="14"/>
      <c r="J38" s="9"/>
    </row>
    <row r="39" spans="1:10" x14ac:dyDescent="0.35">
      <c r="A39" s="51"/>
      <c r="B39" s="14"/>
      <c r="J39" s="9"/>
    </row>
    <row r="40" spans="1:10" x14ac:dyDescent="0.35">
      <c r="A40" s="51"/>
      <c r="B40" s="14"/>
    </row>
    <row r="41" spans="1:10" x14ac:dyDescent="0.35">
      <c r="A41" s="37"/>
      <c r="B41" s="14"/>
    </row>
    <row r="42" spans="1:10" x14ac:dyDescent="0.35">
      <c r="A42" s="51"/>
      <c r="B42" s="51"/>
    </row>
    <row r="43" spans="1:10" x14ac:dyDescent="0.35">
      <c r="A43" s="51"/>
      <c r="B43" s="14"/>
    </row>
    <row r="44" spans="1:10" x14ac:dyDescent="0.35">
      <c r="A44" s="51"/>
      <c r="B44" s="14"/>
    </row>
    <row r="45" spans="1:10" x14ac:dyDescent="0.35">
      <c r="A45" s="51"/>
      <c r="B45" s="14"/>
      <c r="J45" s="9"/>
    </row>
    <row r="46" spans="1:10" x14ac:dyDescent="0.35">
      <c r="A46" s="51"/>
      <c r="B46" s="15"/>
      <c r="J46" s="9"/>
    </row>
    <row r="47" spans="1:10" x14ac:dyDescent="0.35">
      <c r="A47" s="51"/>
      <c r="B47" s="51"/>
    </row>
    <row r="48" spans="1:10" x14ac:dyDescent="0.35">
      <c r="A48" s="51"/>
      <c r="B48" s="15"/>
      <c r="J48" s="9"/>
    </row>
    <row r="49" spans="1:12" x14ac:dyDescent="0.35">
      <c r="A49" s="51"/>
      <c r="B49" s="15"/>
    </row>
    <row r="50" spans="1:12" x14ac:dyDescent="0.35">
      <c r="A50" s="51"/>
      <c r="B50" s="51"/>
      <c r="J50" s="9"/>
      <c r="K50" s="25"/>
      <c r="L50" s="25"/>
    </row>
    <row r="51" spans="1:12" x14ac:dyDescent="0.35">
      <c r="A51" s="51"/>
      <c r="B51" s="15"/>
      <c r="J51" s="9"/>
    </row>
    <row r="52" spans="1:12" x14ac:dyDescent="0.35">
      <c r="A52" s="51"/>
      <c r="B52" s="15"/>
    </row>
    <row r="53" spans="1:12" x14ac:dyDescent="0.35">
      <c r="A53" s="51"/>
      <c r="B53" s="16"/>
    </row>
    <row r="54" spans="1:12" x14ac:dyDescent="0.35">
      <c r="A54" s="51"/>
      <c r="B54" s="16"/>
    </row>
    <row r="55" spans="1:12" x14ac:dyDescent="0.35">
      <c r="A55" s="51"/>
      <c r="B55" s="51"/>
    </row>
    <row r="56" spans="1:12" x14ac:dyDescent="0.35">
      <c r="A56" s="51"/>
      <c r="B56" s="38"/>
      <c r="J56" s="9"/>
    </row>
    <row r="57" spans="1:12" x14ac:dyDescent="0.35">
      <c r="A57" s="51"/>
      <c r="B57" s="16"/>
      <c r="J57" s="9"/>
    </row>
    <row r="58" spans="1:12" x14ac:dyDescent="0.35">
      <c r="A58" s="51"/>
      <c r="B58" s="26"/>
      <c r="J58" s="9"/>
    </row>
    <row r="59" spans="1:12" x14ac:dyDescent="0.35">
      <c r="A59" s="51"/>
      <c r="B59" s="16"/>
      <c r="J59" s="9"/>
    </row>
    <row r="60" spans="1:12" x14ac:dyDescent="0.35">
      <c r="A60" s="51"/>
      <c r="B60" s="16"/>
      <c r="J60" s="9"/>
    </row>
    <row r="61" spans="1:12" x14ac:dyDescent="0.35">
      <c r="A61" s="51"/>
      <c r="B61" s="51"/>
      <c r="J61" s="9"/>
    </row>
    <row r="62" spans="1:12" x14ac:dyDescent="0.35">
      <c r="A62" s="51"/>
      <c r="B62" s="16"/>
      <c r="J62" s="9"/>
    </row>
    <row r="63" spans="1:12" x14ac:dyDescent="0.35">
      <c r="A63" s="51"/>
      <c r="B63" s="51"/>
      <c r="J63" s="9"/>
    </row>
    <row r="64" spans="1:12" x14ac:dyDescent="0.35">
      <c r="A64" s="51"/>
      <c r="B64" s="51"/>
      <c r="J64" s="9"/>
    </row>
    <row r="65" spans="1:10" x14ac:dyDescent="0.35">
      <c r="A65" s="51"/>
      <c r="B65" s="51"/>
      <c r="J65" s="9"/>
    </row>
    <row r="66" spans="1:10" x14ac:dyDescent="0.35">
      <c r="A66" s="51"/>
      <c r="B66" s="38"/>
      <c r="J66" s="9"/>
    </row>
    <row r="67" spans="1:10" x14ac:dyDescent="0.35">
      <c r="A67" s="51"/>
      <c r="B67" s="51"/>
      <c r="J67" s="27"/>
    </row>
    <row r="68" spans="1:10" x14ac:dyDescent="0.35">
      <c r="A68" s="51"/>
      <c r="B68" s="51"/>
      <c r="J68" s="9"/>
    </row>
    <row r="69" spans="1:10" x14ac:dyDescent="0.35">
      <c r="A69" s="51"/>
      <c r="B69" s="16"/>
    </row>
    <row r="70" spans="1:10" x14ac:dyDescent="0.35">
      <c r="A70" s="51"/>
      <c r="B70" s="30"/>
      <c r="J70" s="9"/>
    </row>
    <row r="71" spans="1:10" x14ac:dyDescent="0.35">
      <c r="A71" s="52"/>
      <c r="B71" s="17"/>
      <c r="J71" s="9"/>
    </row>
    <row r="72" spans="1:10" x14ac:dyDescent="0.35">
      <c r="A72" s="52"/>
      <c r="B72" s="52"/>
    </row>
    <row r="73" spans="1:10" x14ac:dyDescent="0.35">
      <c r="A73" s="52"/>
      <c r="B73" s="17"/>
    </row>
    <row r="74" spans="1:10" x14ac:dyDescent="0.35">
      <c r="A74" s="52"/>
      <c r="B74" s="52"/>
    </row>
    <row r="75" spans="1:10" x14ac:dyDescent="0.35">
      <c r="A75" s="52"/>
      <c r="B75" s="52"/>
    </row>
    <row r="76" spans="1:10" x14ac:dyDescent="0.35">
      <c r="A76" s="52"/>
      <c r="B76" s="18"/>
      <c r="J76" s="9"/>
    </row>
    <row r="77" spans="1:10" x14ac:dyDescent="0.35">
      <c r="A77" s="52"/>
      <c r="B77" s="39"/>
    </row>
    <row r="78" spans="1:10" x14ac:dyDescent="0.35">
      <c r="A78" s="52"/>
      <c r="B78" s="52"/>
    </row>
    <row r="79" spans="1:10" x14ac:dyDescent="0.35">
      <c r="A79" s="52"/>
      <c r="B79" s="52"/>
    </row>
    <row r="80" spans="1:10" x14ac:dyDescent="0.35">
      <c r="A80" s="39"/>
      <c r="B80" s="19"/>
      <c r="J80" s="9"/>
    </row>
    <row r="81" spans="1:10" x14ac:dyDescent="0.35">
      <c r="A81" s="52"/>
      <c r="B81" s="19"/>
    </row>
    <row r="82" spans="1:10" x14ac:dyDescent="0.35">
      <c r="A82" s="52"/>
      <c r="B82" s="52"/>
    </row>
    <row r="83" spans="1:10" x14ac:dyDescent="0.35">
      <c r="A83" s="52"/>
      <c r="B83" s="20"/>
    </row>
    <row r="84" spans="1:10" x14ac:dyDescent="0.35">
      <c r="A84" s="52"/>
      <c r="B84" s="20"/>
    </row>
    <row r="85" spans="1:10" x14ac:dyDescent="0.35">
      <c r="A85" s="52"/>
      <c r="B85" s="20"/>
    </row>
    <row r="86" spans="1:10" x14ac:dyDescent="0.35">
      <c r="A86" s="52"/>
      <c r="B86" s="52"/>
    </row>
    <row r="87" spans="1:10" x14ac:dyDescent="0.35">
      <c r="A87" s="52"/>
      <c r="B87" s="20"/>
    </row>
    <row r="88" spans="1:10" x14ac:dyDescent="0.35">
      <c r="A88" s="52"/>
      <c r="B88" s="39"/>
      <c r="J88" s="9"/>
    </row>
    <row r="89" spans="1:10" x14ac:dyDescent="0.35">
      <c r="A89" s="54"/>
      <c r="B89" s="54"/>
      <c r="J89" s="9"/>
    </row>
    <row r="90" spans="1:10" x14ac:dyDescent="0.35">
      <c r="A90" s="54"/>
      <c r="B90" s="54"/>
      <c r="J90" s="9"/>
    </row>
    <row r="91" spans="1:10" x14ac:dyDescent="0.35">
      <c r="A91" s="54"/>
      <c r="B91" s="54"/>
    </row>
    <row r="92" spans="1:10" x14ac:dyDescent="0.35">
      <c r="A92" s="54"/>
      <c r="B92" s="54"/>
      <c r="J92" s="9"/>
    </row>
    <row r="93" spans="1:10" x14ac:dyDescent="0.35">
      <c r="A93" s="54"/>
      <c r="B93" s="54"/>
    </row>
    <row r="94" spans="1:10" x14ac:dyDescent="0.35">
      <c r="A94" s="54"/>
      <c r="B94" s="21"/>
      <c r="J94" s="9"/>
    </row>
    <row r="95" spans="1:10" x14ac:dyDescent="0.35">
      <c r="A95" s="54"/>
      <c r="B95" s="31"/>
    </row>
    <row r="96" spans="1:10" x14ac:dyDescent="0.35">
      <c r="A96" s="54"/>
      <c r="B96" s="40"/>
    </row>
    <row r="97" spans="1:10" x14ac:dyDescent="0.35">
      <c r="A97" s="54"/>
      <c r="B97" s="22"/>
    </row>
    <row r="98" spans="1:10" x14ac:dyDescent="0.35">
      <c r="A98" s="54"/>
      <c r="B98" s="22"/>
    </row>
    <row r="99" spans="1:10" x14ac:dyDescent="0.35">
      <c r="A99" s="54"/>
      <c r="B99" s="54"/>
    </row>
    <row r="100" spans="1:10" x14ac:dyDescent="0.35">
      <c r="A100" s="54"/>
      <c r="B100" s="54"/>
    </row>
    <row r="101" spans="1:10" x14ac:dyDescent="0.35">
      <c r="A101" s="54"/>
      <c r="B101" s="22"/>
    </row>
    <row r="102" spans="1:10" x14ac:dyDescent="0.35">
      <c r="A102" s="54"/>
      <c r="B102" s="54"/>
    </row>
    <row r="103" spans="1:10" x14ac:dyDescent="0.35">
      <c r="A103" s="54"/>
      <c r="B103" s="22"/>
    </row>
    <row r="104" spans="1:10" x14ac:dyDescent="0.35">
      <c r="A104" s="54"/>
      <c r="B104" s="55"/>
    </row>
    <row r="105" spans="1:10" x14ac:dyDescent="0.35">
      <c r="A105" s="54"/>
      <c r="B105" s="54"/>
    </row>
    <row r="106" spans="1:10" x14ac:dyDescent="0.35">
      <c r="A106" s="55"/>
      <c r="B106" s="55"/>
    </row>
    <row r="107" spans="1:10" x14ac:dyDescent="0.35">
      <c r="A107" s="55"/>
      <c r="B107" s="22"/>
    </row>
    <row r="108" spans="1:10" x14ac:dyDescent="0.35">
      <c r="A108" s="55"/>
      <c r="B108" s="22"/>
    </row>
    <row r="109" spans="1:10" x14ac:dyDescent="0.35">
      <c r="A109" s="55"/>
      <c r="B109" s="41"/>
    </row>
    <row r="110" spans="1:10" x14ac:dyDescent="0.35">
      <c r="A110" s="55"/>
      <c r="B110" s="55"/>
      <c r="J110" s="9"/>
    </row>
    <row r="111" spans="1:10" x14ac:dyDescent="0.35">
      <c r="A111" s="56"/>
      <c r="B111" s="41"/>
    </row>
    <row r="112" spans="1:10" x14ac:dyDescent="0.35">
      <c r="A112" s="56"/>
      <c r="B112" s="33"/>
      <c r="J112" s="9"/>
    </row>
    <row r="113" spans="1:10" x14ac:dyDescent="0.35">
      <c r="A113" s="56"/>
      <c r="B113" s="56"/>
    </row>
    <row r="114" spans="1:10" x14ac:dyDescent="0.35">
      <c r="A114" s="56"/>
      <c r="B114" s="56"/>
    </row>
    <row r="115" spans="1:10" x14ac:dyDescent="0.35">
      <c r="A115" s="56"/>
      <c r="B115" s="33"/>
    </row>
    <row r="116" spans="1:10" x14ac:dyDescent="0.35">
      <c r="A116" s="56"/>
      <c r="B116" s="33"/>
    </row>
    <row r="117" spans="1:10" x14ac:dyDescent="0.35">
      <c r="A117" s="57"/>
      <c r="B117" s="57"/>
    </row>
    <row r="118" spans="1:10" x14ac:dyDescent="0.35">
      <c r="A118" s="57"/>
      <c r="B118" s="57"/>
    </row>
    <row r="119" spans="1:10" x14ac:dyDescent="0.35">
      <c r="A119" s="57"/>
      <c r="B119" s="33"/>
      <c r="J119" s="9"/>
    </row>
    <row r="120" spans="1:10" x14ac:dyDescent="0.35">
      <c r="A120" s="57"/>
      <c r="B120" s="43"/>
    </row>
    <row r="121" spans="1:10" x14ac:dyDescent="0.35">
      <c r="A121" s="57"/>
      <c r="B121" s="57"/>
    </row>
    <row r="122" spans="1:10" x14ac:dyDescent="0.35">
      <c r="A122" s="57"/>
      <c r="B122" s="57"/>
    </row>
    <row r="123" spans="1:10" x14ac:dyDescent="0.35">
      <c r="A123" s="43"/>
      <c r="B123" s="34"/>
    </row>
    <row r="124" spans="1:10" x14ac:dyDescent="0.35">
      <c r="A124" s="57"/>
      <c r="B124" s="43"/>
      <c r="J124" s="9"/>
    </row>
    <row r="125" spans="1:10" x14ac:dyDescent="0.35">
      <c r="A125" s="57"/>
      <c r="B125" s="43"/>
    </row>
    <row r="126" spans="1:10" x14ac:dyDescent="0.35">
      <c r="A126" s="57"/>
      <c r="B126" s="34"/>
    </row>
    <row r="127" spans="1:10" x14ac:dyDescent="0.35">
      <c r="A127" s="57"/>
      <c r="B127" s="34"/>
    </row>
    <row r="128" spans="1:10" x14ac:dyDescent="0.35">
      <c r="A128" s="57"/>
      <c r="B128" s="45"/>
      <c r="J128" s="9"/>
    </row>
    <row r="129" spans="1:10" x14ac:dyDescent="0.35">
      <c r="A129" s="57"/>
      <c r="B129" s="45"/>
    </row>
    <row r="130" spans="1:10" x14ac:dyDescent="0.35">
      <c r="A130" s="57"/>
      <c r="B130" s="34"/>
      <c r="J130" s="9"/>
    </row>
    <row r="131" spans="1:10" x14ac:dyDescent="0.35">
      <c r="A131" s="57"/>
      <c r="B131" s="35"/>
    </row>
    <row r="132" spans="1:10" x14ac:dyDescent="0.35">
      <c r="A132" s="57"/>
      <c r="B132" s="45"/>
      <c r="J132" s="9"/>
    </row>
    <row r="133" spans="1:10" x14ac:dyDescent="0.35">
      <c r="A133" s="57"/>
      <c r="B133" s="35"/>
    </row>
    <row r="134" spans="1:10" x14ac:dyDescent="0.35">
      <c r="A134" s="57"/>
      <c r="B134" s="35"/>
    </row>
    <row r="135" spans="1:10" x14ac:dyDescent="0.35">
      <c r="A135" s="57"/>
      <c r="B135" s="45"/>
    </row>
    <row r="136" spans="1:10" x14ac:dyDescent="0.35">
      <c r="A136" s="57"/>
      <c r="B136" s="36"/>
      <c r="J136" s="9"/>
    </row>
    <row r="137" spans="1:10" x14ac:dyDescent="0.35">
      <c r="A137" s="57"/>
      <c r="B137" s="36"/>
    </row>
    <row r="138" spans="1:10" x14ac:dyDescent="0.35">
      <c r="A138" s="57"/>
      <c r="B138" s="36"/>
    </row>
    <row r="139" spans="1:10" x14ac:dyDescent="0.35">
      <c r="A139" s="57"/>
      <c r="B139" s="36"/>
    </row>
    <row r="140" spans="1:10" x14ac:dyDescent="0.35">
      <c r="A140" s="57"/>
      <c r="B140" s="36"/>
    </row>
    <row r="141" spans="1:10" x14ac:dyDescent="0.35">
      <c r="A141" s="57"/>
      <c r="B141" s="36"/>
    </row>
    <row r="142" spans="1:10" x14ac:dyDescent="0.35">
      <c r="A142" s="57"/>
      <c r="B142" s="45"/>
    </row>
    <row r="143" spans="1:10" x14ac:dyDescent="0.35">
      <c r="A143" s="57"/>
      <c r="B143" s="36"/>
    </row>
    <row r="144" spans="1:10" x14ac:dyDescent="0.35">
      <c r="A144" s="57"/>
      <c r="B144" s="36"/>
    </row>
    <row r="145" spans="1:10" x14ac:dyDescent="0.35">
      <c r="A145" s="57"/>
      <c r="B145" s="36"/>
    </row>
    <row r="146" spans="1:10" x14ac:dyDescent="0.35">
      <c r="A146" s="57"/>
      <c r="B146" s="45"/>
    </row>
    <row r="147" spans="1:10" x14ac:dyDescent="0.35">
      <c r="A147" s="57"/>
      <c r="B147" s="46"/>
    </row>
    <row r="148" spans="1:10" x14ac:dyDescent="0.35">
      <c r="A148" s="57"/>
      <c r="B148" s="46"/>
    </row>
    <row r="149" spans="1:10" x14ac:dyDescent="0.35">
      <c r="A149" s="57"/>
      <c r="B149" s="46"/>
      <c r="J149" s="9"/>
    </row>
    <row r="150" spans="1:10" x14ac:dyDescent="0.35">
      <c r="A150" s="57"/>
      <c r="B150" s="46"/>
    </row>
    <row r="151" spans="1:10" x14ac:dyDescent="0.35">
      <c r="A151" s="57"/>
      <c r="B151" s="46"/>
    </row>
    <row r="152" spans="1:10" x14ac:dyDescent="0.35">
      <c r="A152" s="57"/>
      <c r="B152" s="46"/>
    </row>
    <row r="153" spans="1:10" x14ac:dyDescent="0.35">
      <c r="A153" s="57"/>
      <c r="B153" s="46"/>
    </row>
    <row r="154" spans="1:10" x14ac:dyDescent="0.35">
      <c r="A154" s="57"/>
      <c r="B154" s="46"/>
    </row>
    <row r="155" spans="1:10" x14ac:dyDescent="0.35">
      <c r="A155" s="46"/>
      <c r="B155" s="46"/>
    </row>
    <row r="156" spans="1:10" x14ac:dyDescent="0.35">
      <c r="A156" s="47"/>
      <c r="B156" s="47"/>
    </row>
    <row r="157" spans="1:10" x14ac:dyDescent="0.35">
      <c r="A157" s="47"/>
      <c r="B157" s="47"/>
    </row>
    <row r="158" spans="1:10" x14ac:dyDescent="0.35">
      <c r="A158" s="47"/>
      <c r="B158" s="47"/>
    </row>
    <row r="159" spans="1:10" x14ac:dyDescent="0.35">
      <c r="A159" s="47"/>
      <c r="B159" s="47"/>
    </row>
    <row r="160" spans="1:10" x14ac:dyDescent="0.35">
      <c r="A160" s="47"/>
      <c r="B160" s="47"/>
    </row>
    <row r="161" spans="1:2" x14ac:dyDescent="0.35">
      <c r="A161" s="47"/>
      <c r="B161" s="47"/>
    </row>
    <row r="162" spans="1:2" x14ac:dyDescent="0.35">
      <c r="A162" s="47"/>
      <c r="B162" s="47"/>
    </row>
    <row r="163" spans="1:2" x14ac:dyDescent="0.35">
      <c r="A163" s="47"/>
      <c r="B163" s="47"/>
    </row>
    <row r="164" spans="1:2" x14ac:dyDescent="0.35">
      <c r="A164" s="47"/>
      <c r="B164" s="47"/>
    </row>
    <row r="165" spans="1:2" x14ac:dyDescent="0.35">
      <c r="A165" s="47"/>
      <c r="B165" s="47"/>
    </row>
    <row r="166" spans="1:2" x14ac:dyDescent="0.35">
      <c r="A166" s="47"/>
      <c r="B166" s="47"/>
    </row>
    <row r="167" spans="1:2" x14ac:dyDescent="0.35">
      <c r="A167" s="47"/>
      <c r="B167" s="47"/>
    </row>
    <row r="168" spans="1:2" x14ac:dyDescent="0.35">
      <c r="A168" s="47"/>
      <c r="B168" s="47"/>
    </row>
  </sheetData>
  <phoneticPr fontId="3" type="noConversion"/>
  <dataValidations count="2">
    <dataValidation type="list" allowBlank="1" showInputMessage="1" showErrorMessage="1" sqref="C1:C1048576" xr:uid="{00000000-0002-0000-0000-000000000000}">
      <formula1>$F$1:$F$2</formula1>
    </dataValidation>
    <dataValidation type="list" allowBlank="1" showInputMessage="1" showErrorMessage="1" sqref="D1:D1048576" xr:uid="{00000000-0002-0000-0000-000001000000}">
      <formula1>$G$1:$G$2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"/>
  <sheetViews>
    <sheetView workbookViewId="0">
      <selection activeCell="G9" sqref="G9"/>
    </sheetView>
  </sheetViews>
  <sheetFormatPr defaultColWidth="9" defaultRowHeight="14.15" x14ac:dyDescent="0.35"/>
  <cols>
    <col min="1" max="1" width="11.85546875" customWidth="1"/>
    <col min="5" max="5" width="9" style="2"/>
  </cols>
  <sheetData>
    <row r="1" spans="1:6" x14ac:dyDescent="0.35">
      <c r="A1" s="9" t="s">
        <v>19</v>
      </c>
      <c r="B1" s="9" t="s">
        <v>20</v>
      </c>
      <c r="C1" s="9" t="s">
        <v>21</v>
      </c>
      <c r="D1" s="9" t="s">
        <v>22</v>
      </c>
      <c r="E1" s="32" t="s">
        <v>23</v>
      </c>
      <c r="F1" s="9" t="s">
        <v>24</v>
      </c>
    </row>
    <row r="2" spans="1:6" x14ac:dyDescent="0.35">
      <c r="A2" s="61" t="s">
        <v>26</v>
      </c>
      <c r="B2" s="62" t="s">
        <v>5</v>
      </c>
      <c r="C2" t="s">
        <v>6</v>
      </c>
      <c r="D2">
        <f>COUNTIFS(Sheet1!A:A,"斩机电子界",Sheet1!C:C,"先",Sheet1!D:D,"胜")</f>
        <v>6</v>
      </c>
      <c r="E2" s="2">
        <f>D2/(D2+D3)</f>
        <v>0.66666666666666663</v>
      </c>
      <c r="F2" s="63">
        <f t="shared" ref="F2" si="0">(D2+D4)/(D2+D3+D4+D5)</f>
        <v>0.55000000000000004</v>
      </c>
    </row>
    <row r="3" spans="1:6" x14ac:dyDescent="0.35">
      <c r="A3" s="62"/>
      <c r="B3" s="62"/>
      <c r="C3" t="s">
        <v>11</v>
      </c>
      <c r="D3">
        <f>COUNTIFS(Sheet1!A:A,"斩机电子界",Sheet1!C:C,"先",Sheet1!D:D,"负")</f>
        <v>3</v>
      </c>
      <c r="F3" s="63"/>
    </row>
    <row r="4" spans="1:6" x14ac:dyDescent="0.35">
      <c r="A4" s="62"/>
      <c r="B4" s="62" t="s">
        <v>10</v>
      </c>
      <c r="C4" t="s">
        <v>6</v>
      </c>
      <c r="D4">
        <f>COUNTIFS(Sheet1!A:A,"斩机电子界",Sheet1!C:C,"后",Sheet1!D:D,"胜")</f>
        <v>5</v>
      </c>
      <c r="E4" s="2">
        <f>D4/(D4+D5)</f>
        <v>0.45454545454545453</v>
      </c>
      <c r="F4" s="63"/>
    </row>
    <row r="5" spans="1:6" x14ac:dyDescent="0.35">
      <c r="A5" s="62"/>
      <c r="B5" s="62"/>
      <c r="C5" t="s">
        <v>11</v>
      </c>
      <c r="D5">
        <f>COUNTIFS(Sheet1!A:A,"斩机电子界",Sheet1!C:C,"后",Sheet1!D:D,"负")</f>
        <v>6</v>
      </c>
      <c r="F5" s="63"/>
    </row>
    <row r="6" spans="1:6" x14ac:dyDescent="0.35">
      <c r="A6" s="61" t="s">
        <v>47</v>
      </c>
      <c r="B6" s="62" t="s">
        <v>5</v>
      </c>
      <c r="C6" t="s">
        <v>6</v>
      </c>
      <c r="D6">
        <f>COUNTIFS(Sheet1!A:A,"深渊同调",Sheet1!C:C,"先",Sheet1!D:D,"胜")</f>
        <v>3</v>
      </c>
      <c r="E6" s="2">
        <f>D6/(D6+D7)</f>
        <v>0.6</v>
      </c>
      <c r="F6" s="63">
        <f t="shared" ref="F6" si="1">(D6+D8)/(D6+D7+D8+D9)</f>
        <v>0.75</v>
      </c>
    </row>
    <row r="7" spans="1:6" x14ac:dyDescent="0.35">
      <c r="A7" s="62"/>
      <c r="B7" s="62"/>
      <c r="C7" t="s">
        <v>11</v>
      </c>
      <c r="D7">
        <f>COUNTIFS(Sheet1!A:A,"深渊同调",Sheet1!C:C,"先",Sheet1!D:D,"负")</f>
        <v>2</v>
      </c>
      <c r="F7" s="63"/>
    </row>
    <row r="8" spans="1:6" x14ac:dyDescent="0.35">
      <c r="A8" s="62"/>
      <c r="B8" s="62" t="s">
        <v>10</v>
      </c>
      <c r="C8" t="s">
        <v>6</v>
      </c>
      <c r="D8">
        <f>COUNTIFS(Sheet1!A:A,"深渊同调",Sheet1!C:C,"后",Sheet1!D:D,"胜")</f>
        <v>6</v>
      </c>
      <c r="E8" s="2">
        <f>D8/(D8+D9)</f>
        <v>0.8571428571428571</v>
      </c>
      <c r="F8" s="63"/>
    </row>
    <row r="9" spans="1:6" x14ac:dyDescent="0.35">
      <c r="A9" s="62"/>
      <c r="B9" s="62"/>
      <c r="C9" t="s">
        <v>11</v>
      </c>
      <c r="D9">
        <f>COUNTIFS(Sheet1!A:A,"深渊同调",Sheet1!C:C,"后",Sheet1!D:D,"负")</f>
        <v>1</v>
      </c>
      <c r="F9" s="63"/>
    </row>
  </sheetData>
  <mergeCells count="8">
    <mergeCell ref="A6:A9"/>
    <mergeCell ref="B6:B7"/>
    <mergeCell ref="F6:F9"/>
    <mergeCell ref="B8:B9"/>
    <mergeCell ref="A2:A5"/>
    <mergeCell ref="B2:B3"/>
    <mergeCell ref="F2:F5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 Z</cp:lastModifiedBy>
  <dcterms:created xsi:type="dcterms:W3CDTF">2015-06-05T18:19:00Z</dcterms:created>
  <dcterms:modified xsi:type="dcterms:W3CDTF">2023-12-14T17:17:22Z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5458D32093BD4565BD5DD36E250B040F_12</vt:lpwstr>
  </property>
</Properties>
</file>