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20" windowHeight="16650" activeTab="1"/>
  </bookViews>
  <sheets>
    <sheet name="Sheet1" sheetId="1" r:id="rId1"/>
    <sheet name="Sheet2" sheetId="2" r:id="rId2"/>
  </sheets>
  <definedNames>
    <definedName name="_xlnm._FilterDatabase" localSheetId="0" hidden="1">Sheet1!$A$1:$K$171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<sst xmlns="http://schemas.openxmlformats.org/spreadsheetml/2006/main" count="714" uniqueCount="89">
  <si>
    <t>己方牌组</t>
  </si>
  <si>
    <t>对手牌组</t>
  </si>
  <si>
    <t>先后手</t>
  </si>
  <si>
    <t>胜负</t>
  </si>
  <si>
    <t>先</t>
  </si>
  <si>
    <t>胜</t>
  </si>
  <si>
    <t>备注</t>
  </si>
  <si>
    <t>总胜率</t>
  </si>
  <si>
    <t>硬币胜率</t>
  </si>
  <si>
    <t>斩机</t>
  </si>
  <si>
    <t>龙link</t>
  </si>
  <si>
    <t>后</t>
  </si>
  <si>
    <t>负</t>
  </si>
  <si>
    <t>钻石5</t>
  </si>
  <si>
    <t>先手场数</t>
  </si>
  <si>
    <t>后手场数</t>
  </si>
  <si>
    <t>肃声</t>
  </si>
  <si>
    <t>天杯龙</t>
  </si>
  <si>
    <t>被让先</t>
  </si>
  <si>
    <t>先手胜率</t>
  </si>
  <si>
    <t>后手胜率</t>
  </si>
  <si>
    <t>荷鲁斯百夫骑</t>
  </si>
  <si>
    <t>超重电子</t>
  </si>
  <si>
    <t>被让先场数</t>
  </si>
  <si>
    <t>让先场数</t>
  </si>
  <si>
    <t>超重龙剑</t>
  </si>
  <si>
    <t>被让先胜率</t>
  </si>
  <si>
    <t>让先胜率</t>
  </si>
  <si>
    <t>R3均</t>
  </si>
  <si>
    <t>春化精甜点</t>
  </si>
  <si>
    <t>珠泪</t>
  </si>
  <si>
    <t>白银城</t>
  </si>
  <si>
    <t>尤贝尔</t>
  </si>
  <si>
    <t>让先</t>
  </si>
  <si>
    <t>客迈拉</t>
  </si>
  <si>
    <t>神碑闪灵</t>
  </si>
  <si>
    <t>蛇眼</t>
  </si>
  <si>
    <t>荷鲁斯</t>
  </si>
  <si>
    <t>暗黑界</t>
  </si>
  <si>
    <t>救援</t>
  </si>
  <si>
    <t>白森林</t>
  </si>
  <si>
    <t>百夫骑</t>
  </si>
  <si>
    <t>四世坏</t>
  </si>
  <si>
    <t>龙虎御巫</t>
  </si>
  <si>
    <t>自奏</t>
  </si>
  <si>
    <t>霸王幻奏</t>
  </si>
  <si>
    <t>俱舍</t>
  </si>
  <si>
    <t>60烙印</t>
  </si>
  <si>
    <t>炎兽</t>
  </si>
  <si>
    <t>灵兽</t>
  </si>
  <si>
    <t>60幻奏蛇眼炎王</t>
  </si>
  <si>
    <t>神碑白森</t>
  </si>
  <si>
    <t>机关傀儡</t>
  </si>
  <si>
    <t>烙印</t>
  </si>
  <si>
    <t>超重</t>
  </si>
  <si>
    <t>60植物均</t>
  </si>
  <si>
    <t>焰圣御巫</t>
  </si>
  <si>
    <t>天杯肃声</t>
  </si>
  <si>
    <t>霸王</t>
  </si>
  <si>
    <t>60堆墓均</t>
  </si>
  <si>
    <t>大师5</t>
  </si>
  <si>
    <t>60烙印龙辉巧</t>
  </si>
  <si>
    <t>废二</t>
  </si>
  <si>
    <t>朋克</t>
  </si>
  <si>
    <t>旅鸟</t>
  </si>
  <si>
    <t>幻奏蛇眼</t>
  </si>
  <si>
    <t>四五世坏</t>
  </si>
  <si>
    <t>玩具白森</t>
  </si>
  <si>
    <t>白森百夫骑</t>
  </si>
  <si>
    <t>炎王</t>
  </si>
  <si>
    <t>焰圣蛇眼御巫</t>
  </si>
  <si>
    <t>60毁灭碑</t>
  </si>
  <si>
    <t>遗式闪灵</t>
  </si>
  <si>
    <t>60俱舍椅子王</t>
  </si>
  <si>
    <t>60救援</t>
  </si>
  <si>
    <t>60天杯龙</t>
  </si>
  <si>
    <t>双子闪灵</t>
  </si>
  <si>
    <t>海晶</t>
  </si>
  <si>
    <t>蛇眼炎王</t>
  </si>
  <si>
    <t>冰结界</t>
  </si>
  <si>
    <t>未知</t>
  </si>
  <si>
    <t>掉线</t>
  </si>
  <si>
    <t>珠泪不死蛇眼</t>
  </si>
  <si>
    <t>60五世坏</t>
  </si>
  <si>
    <t>MB</t>
  </si>
  <si>
    <t>卡组</t>
  </si>
  <si>
    <t>硬币</t>
  </si>
  <si>
    <t>计数</t>
  </si>
  <si>
    <t>胜率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</si>
</sst>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71"/>
  <sheetViews>
    <sheetView workbookViewId="0">
      <pane ySplit="1" topLeftCell="A134" activePane="bottomLeft" state="frozen"/>
      <selection/>
      <selection pane="bottomLeft" activeCell="I155" sqref="I155"/>
    </sheetView>
  </sheetViews>
  <sheetFormatPr defaultColWidth="9" defaultRowHeight="14.25"/>
  <cols>
    <col min="1" max="1" width="13.2083333333333" style="1" customWidth="1"/>
    <col min="2" max="2" width="20.7083333333333" style="1" customWidth="1"/>
    <col min="3" max="3" width="9" style="6"/>
    <col min="4" max="4" width="9.5" style="6" customWidth="1"/>
    <col min="5" max="5" width="5.14166666666667" style="7" hidden="1" customWidth="1"/>
    <col min="6" max="6" width="4.70833333333333" style="7" hidden="1" customWidth="1"/>
    <col min="7" max="7" width="11.925" customWidth="1"/>
    <col min="8" max="8" width="13.3583333333333" style="1" customWidth="1"/>
    <col min="9" max="9" width="14.7083333333333" style="1" customWidth="1"/>
  </cols>
  <sheetData>
    <row r="1" spans="1:11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5">
        <f>COUNTIF(D:D,"胜")/(H3+I3)</f>
        <v>0.572368421052632</v>
      </c>
      <c r="J1" s="8" t="s">
        <v>8</v>
      </c>
      <c r="K1" s="10">
        <f>(H3-H7+I7)/(H3+I3)</f>
        <v>0.453947368421053</v>
      </c>
    </row>
    <row r="2" spans="1:9">
      <c r="A2" s="3" t="s">
        <v>9</v>
      </c>
      <c r="B2" s="3" t="s">
        <v>10</v>
      </c>
      <c r="C2" s="6" t="s">
        <v>4</v>
      </c>
      <c r="D2" s="6" t="s">
        <v>5</v>
      </c>
      <c r="E2" s="8" t="s">
        <v>11</v>
      </c>
      <c r="F2" s="8" t="s">
        <v>12</v>
      </c>
      <c r="G2" s="9" t="s">
        <v>13</v>
      </c>
      <c r="H2" s="1" t="s">
        <v>14</v>
      </c>
      <c r="I2" s="1" t="s">
        <v>15</v>
      </c>
    </row>
    <row r="3" spans="1:9">
      <c r="A3" s="3" t="s">
        <v>9</v>
      </c>
      <c r="B3" s="3" t="s">
        <v>16</v>
      </c>
      <c r="C3" s="6" t="s">
        <v>11</v>
      </c>
      <c r="D3" s="6" t="s">
        <v>12</v>
      </c>
      <c r="G3" s="9"/>
      <c r="H3" s="1">
        <f>COUNTIF(C:C,"先")</f>
        <v>65</v>
      </c>
      <c r="I3" s="1">
        <f>COUNTIF(C:C,"后")</f>
        <v>87</v>
      </c>
    </row>
    <row r="4" spans="1:9">
      <c r="A4" s="3" t="s">
        <v>9</v>
      </c>
      <c r="B4" s="3" t="s">
        <v>17</v>
      </c>
      <c r="C4" s="6" t="s">
        <v>4</v>
      </c>
      <c r="D4" s="6" t="s">
        <v>5</v>
      </c>
      <c r="G4" t="s">
        <v>18</v>
      </c>
      <c r="H4" s="1" t="s">
        <v>19</v>
      </c>
      <c r="I4" s="1" t="s">
        <v>20</v>
      </c>
    </row>
    <row r="5" spans="1:9">
      <c r="A5" s="3" t="s">
        <v>9</v>
      </c>
      <c r="B5" s="3" t="s">
        <v>21</v>
      </c>
      <c r="C5" s="6" t="s">
        <v>4</v>
      </c>
      <c r="D5" s="6" t="s">
        <v>5</v>
      </c>
      <c r="G5" s="9"/>
      <c r="H5" s="5">
        <f>COUNTIFS(C:C,"先",D:D,"胜")/H3</f>
        <v>0.630769230769231</v>
      </c>
      <c r="I5" s="5">
        <f>COUNTIFS(C:C,"后",D:D,"胜")/I3</f>
        <v>0.528735632183908</v>
      </c>
    </row>
    <row r="6" spans="1:9">
      <c r="A6" s="3" t="s">
        <v>9</v>
      </c>
      <c r="B6" s="3" t="s">
        <v>22</v>
      </c>
      <c r="C6" s="6" t="s">
        <v>11</v>
      </c>
      <c r="D6" s="6" t="s">
        <v>12</v>
      </c>
      <c r="G6" s="9"/>
      <c r="H6" s="3" t="s">
        <v>23</v>
      </c>
      <c r="I6" s="1" t="s">
        <v>24</v>
      </c>
    </row>
    <row r="7" spans="1:9">
      <c r="A7" s="3" t="s">
        <v>9</v>
      </c>
      <c r="B7" s="3" t="s">
        <v>25</v>
      </c>
      <c r="C7" s="6" t="s">
        <v>11</v>
      </c>
      <c r="D7" s="6" t="s">
        <v>5</v>
      </c>
      <c r="G7" s="9"/>
      <c r="H7" s="1">
        <f>COUNTIF(G:G,"被让先")</f>
        <v>23</v>
      </c>
      <c r="I7" s="1">
        <f>COUNTIF(G:G,"让先")</f>
        <v>27</v>
      </c>
    </row>
    <row r="8" spans="1:9">
      <c r="A8" s="3" t="s">
        <v>9</v>
      </c>
      <c r="B8" s="3" t="s">
        <v>17</v>
      </c>
      <c r="C8" s="6" t="s">
        <v>4</v>
      </c>
      <c r="D8" s="6" t="s">
        <v>5</v>
      </c>
      <c r="G8" t="s">
        <v>18</v>
      </c>
      <c r="H8" s="3" t="s">
        <v>26</v>
      </c>
      <c r="I8" s="3" t="s">
        <v>27</v>
      </c>
    </row>
    <row r="9" spans="1:9">
      <c r="A9" s="3" t="s">
        <v>9</v>
      </c>
      <c r="B9" s="3" t="s">
        <v>28</v>
      </c>
      <c r="C9" s="6" t="s">
        <v>11</v>
      </c>
      <c r="D9" s="6" t="s">
        <v>5</v>
      </c>
      <c r="H9" s="5">
        <f>COUNTIFS(G:G,"被让先",D:D,"胜")/H7</f>
        <v>0.608695652173913</v>
      </c>
      <c r="I9" s="5">
        <f>COUNTIFS(G:G,"让先",D:D,"胜")/I7</f>
        <v>0.555555555555556</v>
      </c>
    </row>
    <row r="10" spans="1:7">
      <c r="A10" s="3" t="s">
        <v>9</v>
      </c>
      <c r="B10" s="3" t="s">
        <v>17</v>
      </c>
      <c r="C10" s="6" t="s">
        <v>4</v>
      </c>
      <c r="D10" s="6" t="s">
        <v>12</v>
      </c>
      <c r="G10" s="9"/>
    </row>
    <row r="11" spans="1:4">
      <c r="A11" s="3" t="s">
        <v>9</v>
      </c>
      <c r="B11" s="3" t="s">
        <v>29</v>
      </c>
      <c r="C11" s="6" t="s">
        <v>4</v>
      </c>
      <c r="D11" s="6" t="s">
        <v>5</v>
      </c>
    </row>
    <row r="12" spans="1:7">
      <c r="A12" s="3" t="s">
        <v>9</v>
      </c>
      <c r="B12" s="3" t="s">
        <v>9</v>
      </c>
      <c r="C12" s="6" t="s">
        <v>4</v>
      </c>
      <c r="D12" s="6" t="s">
        <v>12</v>
      </c>
      <c r="G12" s="9"/>
    </row>
    <row r="13" spans="1:7">
      <c r="A13" s="3" t="s">
        <v>9</v>
      </c>
      <c r="B13" s="3" t="s">
        <v>30</v>
      </c>
      <c r="C13" s="6" t="s">
        <v>4</v>
      </c>
      <c r="D13" s="6" t="s">
        <v>5</v>
      </c>
      <c r="G13" s="9"/>
    </row>
    <row r="14" spans="1:7">
      <c r="A14" s="3" t="s">
        <v>9</v>
      </c>
      <c r="B14" s="3" t="s">
        <v>30</v>
      </c>
      <c r="C14" s="6" t="s">
        <v>4</v>
      </c>
      <c r="D14" s="6" t="s">
        <v>12</v>
      </c>
      <c r="G14" s="9"/>
    </row>
    <row r="15" spans="1:4">
      <c r="A15" s="3" t="s">
        <v>9</v>
      </c>
      <c r="B15" s="3" t="s">
        <v>31</v>
      </c>
      <c r="C15" s="6" t="s">
        <v>4</v>
      </c>
      <c r="D15" s="6" t="s">
        <v>12</v>
      </c>
    </row>
    <row r="16" spans="1:7">
      <c r="A16" s="3" t="s">
        <v>9</v>
      </c>
      <c r="B16" s="3" t="s">
        <v>17</v>
      </c>
      <c r="C16" s="6" t="s">
        <v>4</v>
      </c>
      <c r="D16" s="6" t="s">
        <v>12</v>
      </c>
      <c r="G16" s="9" t="s">
        <v>18</v>
      </c>
    </row>
    <row r="17" spans="1:7">
      <c r="A17" s="3" t="s">
        <v>17</v>
      </c>
      <c r="B17" s="3" t="s">
        <v>32</v>
      </c>
      <c r="C17" s="6" t="s">
        <v>11</v>
      </c>
      <c r="D17" s="6" t="s">
        <v>5</v>
      </c>
      <c r="G17" s="9" t="s">
        <v>33</v>
      </c>
    </row>
    <row r="18" spans="1:4">
      <c r="A18" s="3" t="s">
        <v>17</v>
      </c>
      <c r="B18" s="3" t="s">
        <v>34</v>
      </c>
      <c r="C18" s="6" t="s">
        <v>11</v>
      </c>
      <c r="D18" s="6" t="s">
        <v>12</v>
      </c>
    </row>
    <row r="19" spans="1:7">
      <c r="A19" s="3" t="s">
        <v>17</v>
      </c>
      <c r="B19" s="3" t="s">
        <v>35</v>
      </c>
      <c r="C19" s="6" t="s">
        <v>11</v>
      </c>
      <c r="D19" s="6" t="s">
        <v>5</v>
      </c>
      <c r="G19" s="9"/>
    </row>
    <row r="20" spans="1:7">
      <c r="A20" s="3" t="s">
        <v>17</v>
      </c>
      <c r="B20" s="3" t="s">
        <v>36</v>
      </c>
      <c r="C20" s="6" t="s">
        <v>11</v>
      </c>
      <c r="D20" s="6" t="s">
        <v>12</v>
      </c>
      <c r="G20" s="9" t="s">
        <v>33</v>
      </c>
    </row>
    <row r="21" spans="1:7">
      <c r="A21" s="3" t="s">
        <v>17</v>
      </c>
      <c r="B21" s="3" t="s">
        <v>30</v>
      </c>
      <c r="C21" s="6" t="s">
        <v>11</v>
      </c>
      <c r="D21" s="6" t="s">
        <v>5</v>
      </c>
      <c r="G21" s="9" t="s">
        <v>33</v>
      </c>
    </row>
    <row r="22" spans="1:7">
      <c r="A22" s="3" t="s">
        <v>17</v>
      </c>
      <c r="B22" s="3" t="s">
        <v>37</v>
      </c>
      <c r="C22" s="6" t="s">
        <v>11</v>
      </c>
      <c r="D22" s="6" t="s">
        <v>5</v>
      </c>
      <c r="G22" s="9" t="s">
        <v>33</v>
      </c>
    </row>
    <row r="23" spans="1:7">
      <c r="A23" s="3" t="s">
        <v>17</v>
      </c>
      <c r="B23" s="3" t="s">
        <v>9</v>
      </c>
      <c r="C23" s="6" t="s">
        <v>11</v>
      </c>
      <c r="D23" s="6" t="s">
        <v>5</v>
      </c>
      <c r="G23" s="9" t="s">
        <v>33</v>
      </c>
    </row>
    <row r="24" spans="1:7">
      <c r="A24" s="3" t="s">
        <v>17</v>
      </c>
      <c r="B24" s="3" t="s">
        <v>16</v>
      </c>
      <c r="C24" s="6" t="s">
        <v>11</v>
      </c>
      <c r="D24" s="6" t="s">
        <v>5</v>
      </c>
      <c r="G24" s="9" t="s">
        <v>33</v>
      </c>
    </row>
    <row r="25" spans="1:7">
      <c r="A25" s="3" t="s">
        <v>17</v>
      </c>
      <c r="B25" s="3" t="s">
        <v>38</v>
      </c>
      <c r="C25" s="6" t="s">
        <v>11</v>
      </c>
      <c r="D25" s="6" t="s">
        <v>5</v>
      </c>
      <c r="G25" s="9"/>
    </row>
    <row r="26" spans="1:7">
      <c r="A26" s="3" t="s">
        <v>17</v>
      </c>
      <c r="B26" s="3" t="s">
        <v>39</v>
      </c>
      <c r="C26" s="6" t="s">
        <v>11</v>
      </c>
      <c r="D26" s="6" t="s">
        <v>5</v>
      </c>
      <c r="G26" t="s">
        <v>33</v>
      </c>
    </row>
    <row r="27" spans="1:7">
      <c r="A27" s="3" t="s">
        <v>17</v>
      </c>
      <c r="B27" s="3" t="s">
        <v>17</v>
      </c>
      <c r="C27" s="6" t="s">
        <v>4</v>
      </c>
      <c r="D27" s="6" t="s">
        <v>12</v>
      </c>
      <c r="G27" t="s">
        <v>18</v>
      </c>
    </row>
    <row r="28" spans="1:7">
      <c r="A28" s="3" t="s">
        <v>17</v>
      </c>
      <c r="B28" s="3" t="s">
        <v>16</v>
      </c>
      <c r="C28" s="6" t="s">
        <v>11</v>
      </c>
      <c r="D28" s="6" t="s">
        <v>12</v>
      </c>
      <c r="G28" t="s">
        <v>33</v>
      </c>
    </row>
    <row r="29" spans="1:7">
      <c r="A29" s="3" t="s">
        <v>17</v>
      </c>
      <c r="B29" s="3" t="s">
        <v>17</v>
      </c>
      <c r="C29" s="6" t="s">
        <v>11</v>
      </c>
      <c r="D29" s="6" t="s">
        <v>5</v>
      </c>
      <c r="G29" t="s">
        <v>33</v>
      </c>
    </row>
    <row r="30" spans="1:7">
      <c r="A30" s="3" t="s">
        <v>17</v>
      </c>
      <c r="B30" s="3" t="s">
        <v>17</v>
      </c>
      <c r="C30" s="6" t="s">
        <v>11</v>
      </c>
      <c r="D30" s="6" t="s">
        <v>5</v>
      </c>
      <c r="G30" t="s">
        <v>33</v>
      </c>
    </row>
    <row r="31" spans="1:7">
      <c r="A31" s="3" t="s">
        <v>17</v>
      </c>
      <c r="B31" s="3" t="s">
        <v>17</v>
      </c>
      <c r="C31" s="6" t="s">
        <v>11</v>
      </c>
      <c r="D31" s="6" t="s">
        <v>5</v>
      </c>
      <c r="G31" t="s">
        <v>33</v>
      </c>
    </row>
    <row r="32" spans="1:4">
      <c r="A32" s="3" t="s">
        <v>17</v>
      </c>
      <c r="B32" s="3" t="s">
        <v>30</v>
      </c>
      <c r="C32" s="6" t="s">
        <v>11</v>
      </c>
      <c r="D32" s="6" t="s">
        <v>5</v>
      </c>
    </row>
    <row r="33" spans="1:7">
      <c r="A33" s="3" t="s">
        <v>17</v>
      </c>
      <c r="B33" s="3" t="s">
        <v>40</v>
      </c>
      <c r="C33" s="6" t="s">
        <v>11</v>
      </c>
      <c r="D33" s="6" t="s">
        <v>12</v>
      </c>
      <c r="G33" t="s">
        <v>33</v>
      </c>
    </row>
    <row r="34" spans="1:7">
      <c r="A34" s="3" t="s">
        <v>17</v>
      </c>
      <c r="B34" s="3" t="s">
        <v>9</v>
      </c>
      <c r="C34" s="6" t="s">
        <v>11</v>
      </c>
      <c r="D34" s="6" t="s">
        <v>12</v>
      </c>
      <c r="G34" t="s">
        <v>33</v>
      </c>
    </row>
    <row r="35" spans="1:7">
      <c r="A35" s="3" t="s">
        <v>17</v>
      </c>
      <c r="B35" s="3" t="s">
        <v>41</v>
      </c>
      <c r="C35" s="6" t="s">
        <v>11</v>
      </c>
      <c r="D35" s="6" t="s">
        <v>12</v>
      </c>
      <c r="G35" t="s">
        <v>33</v>
      </c>
    </row>
    <row r="36" spans="1:7">
      <c r="A36" s="3" t="s">
        <v>17</v>
      </c>
      <c r="B36" s="3" t="s">
        <v>42</v>
      </c>
      <c r="C36" s="6" t="s">
        <v>11</v>
      </c>
      <c r="D36" s="6" t="s">
        <v>12</v>
      </c>
      <c r="G36" t="s">
        <v>33</v>
      </c>
    </row>
    <row r="37" spans="1:7">
      <c r="A37" s="3" t="s">
        <v>17</v>
      </c>
      <c r="B37" s="3" t="s">
        <v>43</v>
      </c>
      <c r="C37" s="6" t="s">
        <v>11</v>
      </c>
      <c r="D37" s="6" t="s">
        <v>12</v>
      </c>
      <c r="G37" t="s">
        <v>33</v>
      </c>
    </row>
    <row r="38" spans="1:7">
      <c r="A38" s="3" t="s">
        <v>9</v>
      </c>
      <c r="B38" s="3" t="s">
        <v>44</v>
      </c>
      <c r="C38" s="6" t="s">
        <v>11</v>
      </c>
      <c r="D38" s="6" t="s">
        <v>5</v>
      </c>
      <c r="G38" s="9"/>
    </row>
    <row r="39" spans="1:7">
      <c r="A39" s="3" t="s">
        <v>17</v>
      </c>
      <c r="B39" s="3" t="s">
        <v>45</v>
      </c>
      <c r="C39" s="6" t="s">
        <v>11</v>
      </c>
      <c r="D39" s="6" t="s">
        <v>12</v>
      </c>
      <c r="G39" t="s">
        <v>33</v>
      </c>
    </row>
    <row r="40" spans="1:7">
      <c r="A40" s="3" t="s">
        <v>17</v>
      </c>
      <c r="B40" s="3" t="s">
        <v>44</v>
      </c>
      <c r="C40" s="6" t="s">
        <v>11</v>
      </c>
      <c r="D40" s="6" t="s">
        <v>5</v>
      </c>
      <c r="G40" s="9"/>
    </row>
    <row r="41" spans="1:7">
      <c r="A41" s="3" t="s">
        <v>17</v>
      </c>
      <c r="B41" s="3" t="s">
        <v>17</v>
      </c>
      <c r="C41" s="6" t="s">
        <v>4</v>
      </c>
      <c r="D41" s="6" t="s">
        <v>5</v>
      </c>
      <c r="G41" t="s">
        <v>18</v>
      </c>
    </row>
    <row r="42" spans="1:7">
      <c r="A42" s="3" t="s">
        <v>17</v>
      </c>
      <c r="B42" s="3" t="s">
        <v>9</v>
      </c>
      <c r="C42" s="6" t="s">
        <v>11</v>
      </c>
      <c r="D42" s="6" t="s">
        <v>5</v>
      </c>
      <c r="G42" t="s">
        <v>33</v>
      </c>
    </row>
    <row r="43" spans="1:7">
      <c r="A43" s="3" t="s">
        <v>17</v>
      </c>
      <c r="B43" s="3" t="s">
        <v>46</v>
      </c>
      <c r="C43" s="6" t="s">
        <v>11</v>
      </c>
      <c r="D43" s="6" t="s">
        <v>12</v>
      </c>
      <c r="G43" t="s">
        <v>33</v>
      </c>
    </row>
    <row r="44" spans="1:7">
      <c r="A44" s="3" t="s">
        <v>17</v>
      </c>
      <c r="B44" s="3" t="s">
        <v>47</v>
      </c>
      <c r="C44" s="6" t="s">
        <v>11</v>
      </c>
      <c r="D44" s="6" t="s">
        <v>5</v>
      </c>
      <c r="G44" t="s">
        <v>33</v>
      </c>
    </row>
    <row r="45" spans="1:7">
      <c r="A45" s="3" t="s">
        <v>17</v>
      </c>
      <c r="B45" s="3" t="s">
        <v>17</v>
      </c>
      <c r="C45" s="6" t="s">
        <v>4</v>
      </c>
      <c r="D45" s="6" t="s">
        <v>5</v>
      </c>
      <c r="G45" s="9" t="s">
        <v>18</v>
      </c>
    </row>
    <row r="46" spans="1:7">
      <c r="A46" s="3" t="s">
        <v>17</v>
      </c>
      <c r="B46" s="3" t="s">
        <v>30</v>
      </c>
      <c r="C46" s="6" t="s">
        <v>11</v>
      </c>
      <c r="D46" s="6" t="s">
        <v>12</v>
      </c>
      <c r="G46" s="9" t="s">
        <v>33</v>
      </c>
    </row>
    <row r="47" spans="1:7">
      <c r="A47" s="3" t="s">
        <v>17</v>
      </c>
      <c r="B47" s="3" t="s">
        <v>48</v>
      </c>
      <c r="C47" s="6" t="s">
        <v>11</v>
      </c>
      <c r="D47" s="6" t="s">
        <v>12</v>
      </c>
      <c r="G47" s="9"/>
    </row>
    <row r="48" spans="1:7">
      <c r="A48" s="3" t="s">
        <v>17</v>
      </c>
      <c r="B48" s="3" t="s">
        <v>17</v>
      </c>
      <c r="C48" s="6" t="s">
        <v>4</v>
      </c>
      <c r="D48" s="6" t="s">
        <v>12</v>
      </c>
      <c r="G48" s="9" t="s">
        <v>18</v>
      </c>
    </row>
    <row r="49" spans="1:4">
      <c r="A49" s="3" t="s">
        <v>17</v>
      </c>
      <c r="B49" s="3" t="s">
        <v>34</v>
      </c>
      <c r="C49" s="6" t="s">
        <v>11</v>
      </c>
      <c r="D49" s="6" t="s">
        <v>5</v>
      </c>
    </row>
    <row r="50" spans="1:4">
      <c r="A50" s="3" t="s">
        <v>17</v>
      </c>
      <c r="B50" s="3" t="s">
        <v>41</v>
      </c>
      <c r="C50" s="6" t="s">
        <v>11</v>
      </c>
      <c r="D50" s="6" t="s">
        <v>5</v>
      </c>
    </row>
    <row r="51" spans="1:7">
      <c r="A51" s="3" t="s">
        <v>17</v>
      </c>
      <c r="B51" s="3" t="s">
        <v>43</v>
      </c>
      <c r="C51" s="6" t="s">
        <v>11</v>
      </c>
      <c r="D51" s="6" t="s">
        <v>12</v>
      </c>
      <c r="G51" s="9" t="s">
        <v>33</v>
      </c>
    </row>
    <row r="52" spans="1:7">
      <c r="A52" s="3" t="s">
        <v>30</v>
      </c>
      <c r="B52" s="3" t="s">
        <v>17</v>
      </c>
      <c r="C52" s="6" t="s">
        <v>4</v>
      </c>
      <c r="D52" s="6" t="s">
        <v>12</v>
      </c>
      <c r="G52" t="s">
        <v>18</v>
      </c>
    </row>
    <row r="53" spans="1:4">
      <c r="A53" s="3" t="s">
        <v>30</v>
      </c>
      <c r="B53" s="3" t="s">
        <v>17</v>
      </c>
      <c r="C53" s="6" t="s">
        <v>4</v>
      </c>
      <c r="D53" s="6" t="s">
        <v>5</v>
      </c>
    </row>
    <row r="54" spans="1:4">
      <c r="A54" s="3" t="s">
        <v>30</v>
      </c>
      <c r="B54" s="3" t="s">
        <v>17</v>
      </c>
      <c r="C54" s="6" t="s">
        <v>4</v>
      </c>
      <c r="D54" s="6" t="s">
        <v>12</v>
      </c>
    </row>
    <row r="55" spans="1:4">
      <c r="A55" s="3" t="s">
        <v>30</v>
      </c>
      <c r="B55" s="3" t="s">
        <v>30</v>
      </c>
      <c r="C55" s="6" t="s">
        <v>4</v>
      </c>
      <c r="D55" s="6" t="s">
        <v>5</v>
      </c>
    </row>
    <row r="56" spans="1:7">
      <c r="A56" s="3" t="s">
        <v>30</v>
      </c>
      <c r="B56" s="3" t="s">
        <v>49</v>
      </c>
      <c r="C56" s="6" t="s">
        <v>11</v>
      </c>
      <c r="D56" s="6" t="s">
        <v>12</v>
      </c>
      <c r="G56" s="9"/>
    </row>
    <row r="57" spans="1:4">
      <c r="A57" s="3" t="s">
        <v>30</v>
      </c>
      <c r="B57" s="3" t="s">
        <v>34</v>
      </c>
      <c r="C57" s="6" t="s">
        <v>4</v>
      </c>
      <c r="D57" s="6" t="s">
        <v>12</v>
      </c>
    </row>
    <row r="58" spans="1:4">
      <c r="A58" s="3" t="s">
        <v>30</v>
      </c>
      <c r="B58" s="3" t="s">
        <v>50</v>
      </c>
      <c r="C58" s="6" t="s">
        <v>11</v>
      </c>
      <c r="D58" s="6" t="s">
        <v>5</v>
      </c>
    </row>
    <row r="59" spans="1:4">
      <c r="A59" s="3" t="s">
        <v>30</v>
      </c>
      <c r="B59" s="3" t="s">
        <v>51</v>
      </c>
      <c r="C59" s="6" t="s">
        <v>11</v>
      </c>
      <c r="D59" s="6" t="s">
        <v>12</v>
      </c>
    </row>
    <row r="60" spans="1:7">
      <c r="A60" s="3" t="s">
        <v>9</v>
      </c>
      <c r="B60" s="3" t="s">
        <v>52</v>
      </c>
      <c r="C60" s="6" t="s">
        <v>11</v>
      </c>
      <c r="D60" s="6" t="s">
        <v>12</v>
      </c>
      <c r="G60" s="9"/>
    </row>
    <row r="61" spans="1:7">
      <c r="A61" s="3" t="s">
        <v>9</v>
      </c>
      <c r="B61" s="3" t="s">
        <v>53</v>
      </c>
      <c r="C61" s="6" t="s">
        <v>11</v>
      </c>
      <c r="D61" s="6" t="s">
        <v>5</v>
      </c>
      <c r="G61" s="9"/>
    </row>
    <row r="62" spans="1:7">
      <c r="A62" s="3" t="s">
        <v>9</v>
      </c>
      <c r="B62" s="3" t="s">
        <v>54</v>
      </c>
      <c r="C62" s="6" t="s">
        <v>4</v>
      </c>
      <c r="D62" s="6" t="s">
        <v>5</v>
      </c>
      <c r="G62" s="9"/>
    </row>
    <row r="63" spans="1:7">
      <c r="A63" s="3" t="s">
        <v>9</v>
      </c>
      <c r="B63" s="3" t="s">
        <v>17</v>
      </c>
      <c r="C63" s="6" t="s">
        <v>4</v>
      </c>
      <c r="D63" s="6" t="s">
        <v>5</v>
      </c>
      <c r="G63" s="9" t="s">
        <v>18</v>
      </c>
    </row>
    <row r="64" spans="1:7">
      <c r="A64" s="3" t="s">
        <v>9</v>
      </c>
      <c r="B64" s="3" t="s">
        <v>55</v>
      </c>
      <c r="C64" s="6" t="s">
        <v>4</v>
      </c>
      <c r="D64" s="6" t="s">
        <v>12</v>
      </c>
      <c r="G64" s="9"/>
    </row>
    <row r="65" spans="1:7">
      <c r="A65" s="3" t="s">
        <v>9</v>
      </c>
      <c r="B65" s="3" t="s">
        <v>42</v>
      </c>
      <c r="C65" s="6" t="s">
        <v>11</v>
      </c>
      <c r="D65" s="6" t="s">
        <v>12</v>
      </c>
      <c r="G65" s="9"/>
    </row>
    <row r="66" spans="1:7">
      <c r="A66" s="3" t="s">
        <v>17</v>
      </c>
      <c r="B66" s="3" t="s">
        <v>47</v>
      </c>
      <c r="C66" s="6" t="s">
        <v>11</v>
      </c>
      <c r="D66" s="6" t="s">
        <v>5</v>
      </c>
      <c r="G66" s="9"/>
    </row>
    <row r="67" spans="1:7">
      <c r="A67" s="3" t="s">
        <v>17</v>
      </c>
      <c r="B67" s="3" t="s">
        <v>52</v>
      </c>
      <c r="C67" s="6" t="s">
        <v>11</v>
      </c>
      <c r="D67" s="6" t="s">
        <v>12</v>
      </c>
      <c r="G67" s="9"/>
    </row>
    <row r="68" spans="1:7">
      <c r="A68" s="3" t="s">
        <v>17</v>
      </c>
      <c r="B68" s="3" t="s">
        <v>17</v>
      </c>
      <c r="C68" s="6" t="s">
        <v>11</v>
      </c>
      <c r="D68" s="6" t="s">
        <v>12</v>
      </c>
      <c r="G68" t="s">
        <v>33</v>
      </c>
    </row>
    <row r="69" spans="1:7">
      <c r="A69" s="3" t="s">
        <v>17</v>
      </c>
      <c r="B69" s="3" t="s">
        <v>34</v>
      </c>
      <c r="C69" s="6" t="s">
        <v>11</v>
      </c>
      <c r="D69" s="6" t="s">
        <v>5</v>
      </c>
      <c r="G69" s="9"/>
    </row>
    <row r="70" spans="1:7">
      <c r="A70" s="3" t="s">
        <v>56</v>
      </c>
      <c r="B70" s="3" t="s">
        <v>57</v>
      </c>
      <c r="C70" s="6" t="s">
        <v>4</v>
      </c>
      <c r="D70" s="6" t="s">
        <v>5</v>
      </c>
      <c r="G70" s="9"/>
    </row>
    <row r="71" spans="1:7">
      <c r="A71" s="3" t="s">
        <v>56</v>
      </c>
      <c r="B71" s="3" t="s">
        <v>30</v>
      </c>
      <c r="C71" s="6" t="s">
        <v>11</v>
      </c>
      <c r="D71" s="6" t="s">
        <v>5</v>
      </c>
      <c r="G71" s="9"/>
    </row>
    <row r="72" spans="1:4">
      <c r="A72" s="3" t="s">
        <v>56</v>
      </c>
      <c r="B72" s="3" t="s">
        <v>34</v>
      </c>
      <c r="C72" s="6" t="s">
        <v>4</v>
      </c>
      <c r="D72" s="6" t="s">
        <v>5</v>
      </c>
    </row>
    <row r="73" spans="1:4">
      <c r="A73" s="3" t="s">
        <v>56</v>
      </c>
      <c r="B73" s="3" t="s">
        <v>17</v>
      </c>
      <c r="C73" s="6" t="s">
        <v>4</v>
      </c>
      <c r="D73" s="6" t="s">
        <v>12</v>
      </c>
    </row>
    <row r="74" spans="1:4">
      <c r="A74" s="3" t="s">
        <v>56</v>
      </c>
      <c r="B74" s="3" t="s">
        <v>9</v>
      </c>
      <c r="C74" s="6" t="s">
        <v>11</v>
      </c>
      <c r="D74" s="6" t="s">
        <v>5</v>
      </c>
    </row>
    <row r="75" spans="1:7">
      <c r="A75" s="3" t="s">
        <v>56</v>
      </c>
      <c r="B75" s="3" t="s">
        <v>17</v>
      </c>
      <c r="C75" s="6" t="s">
        <v>4</v>
      </c>
      <c r="D75" s="6" t="s">
        <v>5</v>
      </c>
      <c r="G75" s="9"/>
    </row>
    <row r="76" spans="1:7">
      <c r="A76" s="3" t="s">
        <v>56</v>
      </c>
      <c r="B76" s="3" t="s">
        <v>58</v>
      </c>
      <c r="C76" s="6" t="s">
        <v>4</v>
      </c>
      <c r="D76" s="6" t="s">
        <v>5</v>
      </c>
      <c r="G76" s="9"/>
    </row>
    <row r="77" spans="1:7">
      <c r="A77" s="3" t="s">
        <v>56</v>
      </c>
      <c r="B77" s="3" t="s">
        <v>17</v>
      </c>
      <c r="C77" s="6" t="s">
        <v>4</v>
      </c>
      <c r="D77" s="6" t="s">
        <v>5</v>
      </c>
      <c r="G77" t="s">
        <v>18</v>
      </c>
    </row>
    <row r="78" spans="1:7">
      <c r="A78" s="3" t="s">
        <v>9</v>
      </c>
      <c r="B78" s="3" t="s">
        <v>59</v>
      </c>
      <c r="C78" s="6" t="s">
        <v>11</v>
      </c>
      <c r="D78" s="6" t="s">
        <v>12</v>
      </c>
      <c r="G78" t="s">
        <v>60</v>
      </c>
    </row>
    <row r="79" spans="1:7">
      <c r="A79" s="3" t="s">
        <v>30</v>
      </c>
      <c r="B79" s="3" t="s">
        <v>17</v>
      </c>
      <c r="C79" s="6" t="s">
        <v>4</v>
      </c>
      <c r="D79" s="6" t="s">
        <v>12</v>
      </c>
      <c r="G79" s="9"/>
    </row>
    <row r="80" spans="1:7">
      <c r="A80" s="3" t="s">
        <v>30</v>
      </c>
      <c r="B80" s="3" t="s">
        <v>61</v>
      </c>
      <c r="C80" s="6" t="s">
        <v>11</v>
      </c>
      <c r="D80" s="6" t="s">
        <v>12</v>
      </c>
      <c r="G80" s="9"/>
    </row>
    <row r="81" spans="1:7">
      <c r="A81" s="3" t="s">
        <v>30</v>
      </c>
      <c r="B81" s="3" t="s">
        <v>9</v>
      </c>
      <c r="C81" s="6" t="s">
        <v>11</v>
      </c>
      <c r="D81" s="6" t="s">
        <v>12</v>
      </c>
      <c r="G81" s="9"/>
    </row>
    <row r="82" spans="1:7">
      <c r="A82" s="3" t="s">
        <v>56</v>
      </c>
      <c r="B82" s="3" t="s">
        <v>52</v>
      </c>
      <c r="C82" s="6" t="s">
        <v>4</v>
      </c>
      <c r="D82" s="6" t="s">
        <v>5</v>
      </c>
      <c r="G82" s="9"/>
    </row>
    <row r="83" spans="1:4">
      <c r="A83" s="3" t="s">
        <v>56</v>
      </c>
      <c r="B83" s="3" t="s">
        <v>51</v>
      </c>
      <c r="C83" s="6" t="s">
        <v>4</v>
      </c>
      <c r="D83" s="6" t="s">
        <v>5</v>
      </c>
    </row>
    <row r="84" spans="1:4">
      <c r="A84" s="3" t="s">
        <v>56</v>
      </c>
      <c r="B84" s="3" t="s">
        <v>62</v>
      </c>
      <c r="C84" s="6" t="s">
        <v>11</v>
      </c>
      <c r="D84" s="6" t="s">
        <v>5</v>
      </c>
    </row>
    <row r="85" spans="1:7">
      <c r="A85" s="3" t="s">
        <v>56</v>
      </c>
      <c r="B85" s="3" t="s">
        <v>17</v>
      </c>
      <c r="C85" s="6" t="s">
        <v>4</v>
      </c>
      <c r="D85" s="6" t="s">
        <v>12</v>
      </c>
      <c r="G85" t="s">
        <v>18</v>
      </c>
    </row>
    <row r="86" spans="1:4">
      <c r="A86" s="3" t="s">
        <v>56</v>
      </c>
      <c r="B86" s="3" t="s">
        <v>63</v>
      </c>
      <c r="C86" s="6" t="s">
        <v>4</v>
      </c>
      <c r="D86" s="6" t="s">
        <v>5</v>
      </c>
    </row>
    <row r="87" spans="1:4">
      <c r="A87" s="3" t="s">
        <v>56</v>
      </c>
      <c r="B87" s="3" t="s">
        <v>16</v>
      </c>
      <c r="C87" s="6" t="s">
        <v>11</v>
      </c>
      <c r="D87" s="6" t="s">
        <v>12</v>
      </c>
    </row>
    <row r="88" spans="1:4">
      <c r="A88" s="3" t="s">
        <v>56</v>
      </c>
      <c r="B88" s="3" t="s">
        <v>9</v>
      </c>
      <c r="C88" s="6" t="s">
        <v>11</v>
      </c>
      <c r="D88" s="6" t="s">
        <v>12</v>
      </c>
    </row>
    <row r="89" spans="1:7">
      <c r="A89" s="3" t="s">
        <v>56</v>
      </c>
      <c r="B89" s="3" t="s">
        <v>64</v>
      </c>
      <c r="C89" s="6" t="s">
        <v>11</v>
      </c>
      <c r="D89" s="6" t="s">
        <v>12</v>
      </c>
      <c r="G89" s="9"/>
    </row>
    <row r="90" spans="1:7">
      <c r="A90" s="3" t="s">
        <v>17</v>
      </c>
      <c r="B90" s="3" t="s">
        <v>17</v>
      </c>
      <c r="C90" s="6" t="s">
        <v>4</v>
      </c>
      <c r="D90" s="6" t="s">
        <v>12</v>
      </c>
      <c r="G90" t="s">
        <v>18</v>
      </c>
    </row>
    <row r="91" spans="1:7">
      <c r="A91" s="3" t="s">
        <v>17</v>
      </c>
      <c r="B91" s="3" t="s">
        <v>65</v>
      </c>
      <c r="C91" s="6" t="s">
        <v>11</v>
      </c>
      <c r="D91" s="6" t="s">
        <v>5</v>
      </c>
      <c r="G91" s="9" t="s">
        <v>33</v>
      </c>
    </row>
    <row r="92" spans="1:7">
      <c r="A92" s="3" t="s">
        <v>17</v>
      </c>
      <c r="B92" s="3" t="s">
        <v>17</v>
      </c>
      <c r="C92" s="6" t="s">
        <v>11</v>
      </c>
      <c r="D92" s="6" t="s">
        <v>5</v>
      </c>
      <c r="G92" s="9" t="s">
        <v>33</v>
      </c>
    </row>
    <row r="93" spans="1:7">
      <c r="A93" s="3" t="s">
        <v>17</v>
      </c>
      <c r="B93" s="3" t="s">
        <v>66</v>
      </c>
      <c r="C93" s="6" t="s">
        <v>11</v>
      </c>
      <c r="D93" s="6" t="s">
        <v>5</v>
      </c>
      <c r="G93" s="9" t="s">
        <v>33</v>
      </c>
    </row>
    <row r="94" spans="1:4">
      <c r="A94" s="3" t="s">
        <v>17</v>
      </c>
      <c r="B94" s="3" t="s">
        <v>49</v>
      </c>
      <c r="C94" s="6" t="s">
        <v>11</v>
      </c>
      <c r="D94" s="6" t="s">
        <v>5</v>
      </c>
    </row>
    <row r="95" spans="1:4">
      <c r="A95" s="3" t="s">
        <v>17</v>
      </c>
      <c r="B95" s="3" t="s">
        <v>67</v>
      </c>
      <c r="C95" s="6" t="s">
        <v>11</v>
      </c>
      <c r="D95" s="6" t="s">
        <v>5</v>
      </c>
    </row>
    <row r="96" spans="1:7">
      <c r="A96" s="3" t="s">
        <v>9</v>
      </c>
      <c r="B96" s="3" t="s">
        <v>17</v>
      </c>
      <c r="C96" s="6" t="s">
        <v>4</v>
      </c>
      <c r="D96" s="6" t="s">
        <v>12</v>
      </c>
      <c r="G96" t="s">
        <v>18</v>
      </c>
    </row>
    <row r="97" spans="1:4">
      <c r="A97" s="3" t="s">
        <v>9</v>
      </c>
      <c r="B97" s="3" t="s">
        <v>9</v>
      </c>
      <c r="C97" s="6" t="s">
        <v>11</v>
      </c>
      <c r="D97" s="6" t="s">
        <v>5</v>
      </c>
    </row>
    <row r="98" spans="1:4">
      <c r="A98" s="3" t="s">
        <v>56</v>
      </c>
      <c r="B98" s="3" t="s">
        <v>68</v>
      </c>
      <c r="C98" s="6" t="s">
        <v>4</v>
      </c>
      <c r="D98" s="6" t="s">
        <v>12</v>
      </c>
    </row>
    <row r="99" spans="1:4">
      <c r="A99" s="3" t="s">
        <v>56</v>
      </c>
      <c r="B99" s="3" t="s">
        <v>17</v>
      </c>
      <c r="C99" s="6" t="s">
        <v>4</v>
      </c>
      <c r="D99" s="6" t="s">
        <v>5</v>
      </c>
    </row>
    <row r="100" spans="1:4">
      <c r="A100" s="3" t="s">
        <v>56</v>
      </c>
      <c r="B100" s="3" t="s">
        <v>31</v>
      </c>
      <c r="C100" s="6" t="s">
        <v>4</v>
      </c>
      <c r="D100" s="6" t="s">
        <v>5</v>
      </c>
    </row>
    <row r="101" spans="1:4">
      <c r="A101" s="3" t="s">
        <v>56</v>
      </c>
      <c r="B101" s="3" t="s">
        <v>69</v>
      </c>
      <c r="C101" s="6" t="s">
        <v>4</v>
      </c>
      <c r="D101" s="6" t="s">
        <v>12</v>
      </c>
    </row>
    <row r="102" spans="1:7">
      <c r="A102" s="3" t="s">
        <v>56</v>
      </c>
      <c r="B102" s="3" t="s">
        <v>17</v>
      </c>
      <c r="C102" s="6" t="s">
        <v>4</v>
      </c>
      <c r="D102" s="6" t="s">
        <v>12</v>
      </c>
      <c r="G102" t="s">
        <v>18</v>
      </c>
    </row>
    <row r="103" spans="1:4">
      <c r="A103" s="3" t="s">
        <v>56</v>
      </c>
      <c r="B103" s="3" t="s">
        <v>70</v>
      </c>
      <c r="C103" s="6" t="s">
        <v>11</v>
      </c>
      <c r="D103" s="6" t="s">
        <v>5</v>
      </c>
    </row>
    <row r="104" spans="1:4">
      <c r="A104" s="3" t="s">
        <v>56</v>
      </c>
      <c r="B104" s="3" t="s">
        <v>46</v>
      </c>
      <c r="C104" s="6" t="s">
        <v>4</v>
      </c>
      <c r="D104" s="6" t="s">
        <v>5</v>
      </c>
    </row>
    <row r="105" spans="1:4">
      <c r="A105" s="3" t="s">
        <v>56</v>
      </c>
      <c r="B105" s="3" t="s">
        <v>34</v>
      </c>
      <c r="C105" s="6" t="s">
        <v>11</v>
      </c>
      <c r="D105" s="6" t="s">
        <v>12</v>
      </c>
    </row>
    <row r="106" spans="1:4">
      <c r="A106" s="3" t="s">
        <v>56</v>
      </c>
      <c r="B106" s="3" t="s">
        <v>46</v>
      </c>
      <c r="C106" s="6" t="s">
        <v>11</v>
      </c>
      <c r="D106" s="6" t="s">
        <v>12</v>
      </c>
    </row>
    <row r="107" spans="1:4">
      <c r="A107" s="3" t="s">
        <v>17</v>
      </c>
      <c r="B107" s="3" t="s">
        <v>48</v>
      </c>
      <c r="C107" s="6" t="s">
        <v>11</v>
      </c>
      <c r="D107" s="6" t="s">
        <v>5</v>
      </c>
    </row>
    <row r="108" spans="1:7">
      <c r="A108" s="3" t="s">
        <v>17</v>
      </c>
      <c r="B108" s="3" t="s">
        <v>17</v>
      </c>
      <c r="C108" s="6" t="s">
        <v>4</v>
      </c>
      <c r="D108" s="6" t="s">
        <v>12</v>
      </c>
      <c r="G108" t="s">
        <v>18</v>
      </c>
    </row>
    <row r="109" spans="1:7">
      <c r="A109" s="3" t="s">
        <v>17</v>
      </c>
      <c r="B109" s="3" t="s">
        <v>32</v>
      </c>
      <c r="C109" s="6" t="s">
        <v>11</v>
      </c>
      <c r="D109" s="6" t="s">
        <v>12</v>
      </c>
      <c r="G109" s="9"/>
    </row>
    <row r="110" spans="1:7">
      <c r="A110" s="3" t="s">
        <v>17</v>
      </c>
      <c r="B110" s="3" t="s">
        <v>71</v>
      </c>
      <c r="C110" s="6" t="s">
        <v>4</v>
      </c>
      <c r="D110" s="6" t="s">
        <v>5</v>
      </c>
      <c r="G110" t="s">
        <v>18</v>
      </c>
    </row>
    <row r="111" spans="1:4">
      <c r="A111" s="3" t="s">
        <v>17</v>
      </c>
      <c r="B111" s="3" t="s">
        <v>72</v>
      </c>
      <c r="C111" s="6" t="s">
        <v>11</v>
      </c>
      <c r="D111" s="6" t="s">
        <v>12</v>
      </c>
    </row>
    <row r="112" spans="1:7">
      <c r="A112" s="3" t="s">
        <v>17</v>
      </c>
      <c r="B112" s="3" t="s">
        <v>73</v>
      </c>
      <c r="C112" s="6" t="s">
        <v>11</v>
      </c>
      <c r="D112" s="6" t="s">
        <v>5</v>
      </c>
      <c r="G112" t="s">
        <v>33</v>
      </c>
    </row>
    <row r="113" spans="1:4">
      <c r="A113" s="3" t="s">
        <v>30</v>
      </c>
      <c r="B113" s="3" t="s">
        <v>68</v>
      </c>
      <c r="C113" s="6" t="s">
        <v>11</v>
      </c>
      <c r="D113" s="6" t="s">
        <v>12</v>
      </c>
    </row>
    <row r="114" spans="1:4">
      <c r="A114" s="3" t="s">
        <v>30</v>
      </c>
      <c r="B114" s="3" t="s">
        <v>66</v>
      </c>
      <c r="C114" s="6" t="s">
        <v>11</v>
      </c>
      <c r="D114" s="6" t="s">
        <v>5</v>
      </c>
    </row>
    <row r="115" spans="1:7">
      <c r="A115" s="3" t="s">
        <v>30</v>
      </c>
      <c r="B115" s="3" t="s">
        <v>17</v>
      </c>
      <c r="C115" s="6" t="s">
        <v>4</v>
      </c>
      <c r="D115" s="6" t="s">
        <v>5</v>
      </c>
      <c r="G115" t="s">
        <v>18</v>
      </c>
    </row>
    <row r="116" spans="1:4">
      <c r="A116" s="3" t="s">
        <v>30</v>
      </c>
      <c r="B116" s="3" t="s">
        <v>74</v>
      </c>
      <c r="C116" s="6" t="s">
        <v>11</v>
      </c>
      <c r="D116" s="6" t="s">
        <v>12</v>
      </c>
    </row>
    <row r="117" spans="1:7">
      <c r="A117" s="3" t="s">
        <v>30</v>
      </c>
      <c r="B117" s="3" t="s">
        <v>17</v>
      </c>
      <c r="C117" s="6" t="s">
        <v>4</v>
      </c>
      <c r="D117" s="6" t="s">
        <v>5</v>
      </c>
      <c r="G117" t="s">
        <v>18</v>
      </c>
    </row>
    <row r="118" spans="1:7">
      <c r="A118" s="3" t="s">
        <v>30</v>
      </c>
      <c r="B118" s="3" t="s">
        <v>17</v>
      </c>
      <c r="C118" s="6" t="s">
        <v>4</v>
      </c>
      <c r="D118" s="6" t="s">
        <v>5</v>
      </c>
      <c r="G118" t="s">
        <v>18</v>
      </c>
    </row>
    <row r="119" spans="1:4">
      <c r="A119" s="3" t="s">
        <v>30</v>
      </c>
      <c r="B119" s="3" t="s">
        <v>31</v>
      </c>
      <c r="C119" s="6" t="s">
        <v>11</v>
      </c>
      <c r="D119" s="6" t="s">
        <v>5</v>
      </c>
    </row>
    <row r="120" spans="1:4">
      <c r="A120" s="3" t="s">
        <v>30</v>
      </c>
      <c r="B120" s="3" t="s">
        <v>31</v>
      </c>
      <c r="C120" s="6" t="s">
        <v>11</v>
      </c>
      <c r="D120" s="6" t="s">
        <v>5</v>
      </c>
    </row>
    <row r="121" spans="1:4">
      <c r="A121" s="3" t="s">
        <v>30</v>
      </c>
      <c r="B121" s="3" t="s">
        <v>45</v>
      </c>
      <c r="C121" s="6" t="s">
        <v>11</v>
      </c>
      <c r="D121" s="6" t="s">
        <v>12</v>
      </c>
    </row>
    <row r="122" spans="1:4">
      <c r="A122" s="3" t="s">
        <v>30</v>
      </c>
      <c r="B122" s="3" t="s">
        <v>17</v>
      </c>
      <c r="C122" s="6" t="s">
        <v>4</v>
      </c>
      <c r="D122" s="6" t="s">
        <v>12</v>
      </c>
    </row>
    <row r="123" spans="1:7">
      <c r="A123" s="3" t="s">
        <v>30</v>
      </c>
      <c r="B123" s="3" t="s">
        <v>17</v>
      </c>
      <c r="C123" s="6" t="s">
        <v>4</v>
      </c>
      <c r="D123" s="6" t="s">
        <v>5</v>
      </c>
      <c r="G123" s="9" t="s">
        <v>18</v>
      </c>
    </row>
    <row r="124" spans="1:4">
      <c r="A124" s="3" t="s">
        <v>30</v>
      </c>
      <c r="B124" s="3" t="s">
        <v>46</v>
      </c>
      <c r="C124" s="6" t="s">
        <v>11</v>
      </c>
      <c r="D124" s="6" t="s">
        <v>12</v>
      </c>
    </row>
    <row r="125" spans="1:4">
      <c r="A125" s="3" t="s">
        <v>30</v>
      </c>
      <c r="B125" s="3" t="s">
        <v>75</v>
      </c>
      <c r="C125" s="6" t="s">
        <v>4</v>
      </c>
      <c r="D125" s="6" t="s">
        <v>5</v>
      </c>
    </row>
    <row r="126" spans="1:7">
      <c r="A126" s="3" t="s">
        <v>30</v>
      </c>
      <c r="B126" s="3" t="s">
        <v>17</v>
      </c>
      <c r="C126" s="6" t="s">
        <v>4</v>
      </c>
      <c r="D126" s="6" t="s">
        <v>5</v>
      </c>
      <c r="G126" t="s">
        <v>18</v>
      </c>
    </row>
    <row r="127" spans="1:7">
      <c r="A127" s="3" t="s">
        <v>30</v>
      </c>
      <c r="B127" s="3" t="s">
        <v>17</v>
      </c>
      <c r="C127" s="6" t="s">
        <v>4</v>
      </c>
      <c r="D127" s="6" t="s">
        <v>5</v>
      </c>
      <c r="G127" s="9"/>
    </row>
    <row r="128" spans="1:7">
      <c r="A128" s="3" t="s">
        <v>30</v>
      </c>
      <c r="B128" s="3" t="s">
        <v>47</v>
      </c>
      <c r="C128" s="6" t="s">
        <v>11</v>
      </c>
      <c r="D128" s="6" t="s">
        <v>5</v>
      </c>
      <c r="G128" s="9"/>
    </row>
    <row r="129" spans="1:7">
      <c r="A129" s="3" t="s">
        <v>30</v>
      </c>
      <c r="B129" s="3" t="s">
        <v>9</v>
      </c>
      <c r="C129" s="6" t="s">
        <v>11</v>
      </c>
      <c r="D129" s="6" t="s">
        <v>5</v>
      </c>
      <c r="G129" s="9"/>
    </row>
    <row r="130" spans="1:4">
      <c r="A130" s="3" t="s">
        <v>30</v>
      </c>
      <c r="B130" s="3" t="s">
        <v>76</v>
      </c>
      <c r="C130" s="6" t="s">
        <v>4</v>
      </c>
      <c r="D130" s="6" t="s">
        <v>5</v>
      </c>
    </row>
    <row r="131" spans="1:7">
      <c r="A131" s="3" t="s">
        <v>30</v>
      </c>
      <c r="B131" s="3" t="s">
        <v>49</v>
      </c>
      <c r="C131" s="6" t="s">
        <v>4</v>
      </c>
      <c r="D131" s="6" t="s">
        <v>5</v>
      </c>
      <c r="G131" s="9"/>
    </row>
    <row r="132" spans="1:4">
      <c r="A132" s="3" t="s">
        <v>30</v>
      </c>
      <c r="B132" s="3" t="s">
        <v>17</v>
      </c>
      <c r="C132" s="6" t="s">
        <v>4</v>
      </c>
      <c r="D132" s="6" t="s">
        <v>12</v>
      </c>
    </row>
    <row r="133" spans="1:4">
      <c r="A133" s="3" t="s">
        <v>30</v>
      </c>
      <c r="B133" s="3" t="s">
        <v>52</v>
      </c>
      <c r="C133" s="6" t="s">
        <v>11</v>
      </c>
      <c r="D133" s="6" t="s">
        <v>12</v>
      </c>
    </row>
    <row r="134" spans="1:4">
      <c r="A134" s="3" t="s">
        <v>30</v>
      </c>
      <c r="B134" s="3" t="s">
        <v>34</v>
      </c>
      <c r="C134" s="6" t="s">
        <v>4</v>
      </c>
      <c r="D134" s="6" t="s">
        <v>12</v>
      </c>
    </row>
    <row r="135" spans="1:7">
      <c r="A135" s="3" t="s">
        <v>30</v>
      </c>
      <c r="B135" s="3" t="s">
        <v>17</v>
      </c>
      <c r="C135" s="6" t="s">
        <v>4</v>
      </c>
      <c r="D135" s="6" t="s">
        <v>5</v>
      </c>
      <c r="G135" s="9" t="s">
        <v>18</v>
      </c>
    </row>
    <row r="136" spans="1:4">
      <c r="A136" s="3" t="s">
        <v>30</v>
      </c>
      <c r="B136" s="3" t="s">
        <v>9</v>
      </c>
      <c r="C136" s="6" t="s">
        <v>4</v>
      </c>
      <c r="D136" s="6" t="s">
        <v>5</v>
      </c>
    </row>
    <row r="137" spans="1:4">
      <c r="A137" s="3" t="s">
        <v>30</v>
      </c>
      <c r="B137" s="3" t="s">
        <v>16</v>
      </c>
      <c r="C137" s="6" t="s">
        <v>11</v>
      </c>
      <c r="D137" s="6" t="s">
        <v>5</v>
      </c>
    </row>
    <row r="138" spans="1:7">
      <c r="A138" s="3" t="s">
        <v>30</v>
      </c>
      <c r="B138" s="3" t="s">
        <v>17</v>
      </c>
      <c r="C138" s="6" t="s">
        <v>4</v>
      </c>
      <c r="D138" s="6" t="s">
        <v>5</v>
      </c>
      <c r="G138" t="s">
        <v>18</v>
      </c>
    </row>
    <row r="139" spans="1:4">
      <c r="A139" s="3" t="s">
        <v>30</v>
      </c>
      <c r="B139" s="3" t="s">
        <v>53</v>
      </c>
      <c r="C139" s="6" t="s">
        <v>11</v>
      </c>
      <c r="D139" s="6" t="s">
        <v>12</v>
      </c>
    </row>
    <row r="140" spans="1:4">
      <c r="A140" s="3" t="s">
        <v>30</v>
      </c>
      <c r="B140" s="3" t="s">
        <v>77</v>
      </c>
      <c r="C140" s="6" t="s">
        <v>11</v>
      </c>
      <c r="D140" s="6" t="s">
        <v>5</v>
      </c>
    </row>
    <row r="141" spans="1:4">
      <c r="A141" s="3" t="s">
        <v>30</v>
      </c>
      <c r="B141" s="3" t="s">
        <v>78</v>
      </c>
      <c r="C141" s="6" t="s">
        <v>4</v>
      </c>
      <c r="D141" s="6" t="s">
        <v>5</v>
      </c>
    </row>
    <row r="142" spans="1:7">
      <c r="A142" s="3" t="s">
        <v>30</v>
      </c>
      <c r="B142" s="3" t="s">
        <v>79</v>
      </c>
      <c r="C142" s="6" t="s">
        <v>11</v>
      </c>
      <c r="D142" s="6" t="s">
        <v>5</v>
      </c>
      <c r="G142">
        <v>1500</v>
      </c>
    </row>
    <row r="143" spans="1:4">
      <c r="A143" s="3" t="s">
        <v>30</v>
      </c>
      <c r="B143" s="3" t="s">
        <v>31</v>
      </c>
      <c r="C143" s="6" t="s">
        <v>4</v>
      </c>
      <c r="D143" s="6" t="s">
        <v>5</v>
      </c>
    </row>
    <row r="144" spans="1:4">
      <c r="A144" s="3" t="s">
        <v>30</v>
      </c>
      <c r="B144" s="3" t="s">
        <v>80</v>
      </c>
      <c r="C144" s="6" t="s">
        <v>4</v>
      </c>
      <c r="D144" s="6" t="s">
        <v>5</v>
      </c>
    </row>
    <row r="145" spans="1:7">
      <c r="A145" s="3" t="s">
        <v>30</v>
      </c>
      <c r="B145" s="3" t="s">
        <v>32</v>
      </c>
      <c r="C145" s="6" t="s">
        <v>11</v>
      </c>
      <c r="D145" s="6" t="s">
        <v>12</v>
      </c>
      <c r="G145" t="s">
        <v>81</v>
      </c>
    </row>
    <row r="146" spans="1:4">
      <c r="A146" s="3" t="s">
        <v>30</v>
      </c>
      <c r="B146" s="3" t="s">
        <v>34</v>
      </c>
      <c r="C146" s="6" t="s">
        <v>4</v>
      </c>
      <c r="D146" s="6" t="s">
        <v>12</v>
      </c>
    </row>
    <row r="147" spans="1:4">
      <c r="A147" s="3" t="s">
        <v>30</v>
      </c>
      <c r="B147" s="3" t="s">
        <v>82</v>
      </c>
      <c r="C147" s="6" t="s">
        <v>11</v>
      </c>
      <c r="D147" s="6" t="s">
        <v>12</v>
      </c>
    </row>
    <row r="148" spans="1:7">
      <c r="A148" s="3" t="s">
        <v>30</v>
      </c>
      <c r="B148" s="3" t="s">
        <v>17</v>
      </c>
      <c r="C148" s="6" t="s">
        <v>4</v>
      </c>
      <c r="D148" s="6" t="s">
        <v>5</v>
      </c>
      <c r="G148" s="9"/>
    </row>
    <row r="149" spans="1:4">
      <c r="A149" s="3" t="s">
        <v>30</v>
      </c>
      <c r="B149" s="3" t="s">
        <v>83</v>
      </c>
      <c r="C149" s="6" t="s">
        <v>4</v>
      </c>
      <c r="D149" s="6" t="s">
        <v>5</v>
      </c>
    </row>
    <row r="150" spans="1:4">
      <c r="A150" s="3" t="s">
        <v>30</v>
      </c>
      <c r="B150" s="3" t="s">
        <v>30</v>
      </c>
      <c r="C150" s="6" t="s">
        <v>11</v>
      </c>
      <c r="D150" s="6" t="s">
        <v>12</v>
      </c>
    </row>
    <row r="151" spans="1:4">
      <c r="A151" s="3" t="s">
        <v>30</v>
      </c>
      <c r="B151" s="3" t="s">
        <v>84</v>
      </c>
      <c r="C151" s="6" t="s">
        <v>11</v>
      </c>
      <c r="D151" s="6" t="s">
        <v>12</v>
      </c>
    </row>
    <row r="152" spans="1:4">
      <c r="A152" s="3" t="s">
        <v>30</v>
      </c>
      <c r="B152" s="3" t="s">
        <v>80</v>
      </c>
      <c r="C152" s="6" t="s">
        <v>11</v>
      </c>
      <c r="D152" s="6" t="s">
        <v>5</v>
      </c>
    </row>
    <row r="153" spans="1:7">
      <c r="A153" s="3" t="s">
        <v>30</v>
      </c>
      <c r="B153" s="3" t="s">
        <v>17</v>
      </c>
      <c r="C153" s="6" t="s">
        <v>11</v>
      </c>
      <c r="D153" s="6" t="s">
        <v>5</v>
      </c>
      <c r="G153">
        <v>1513</v>
      </c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2">
      <c r="A168" s="3"/>
      <c r="B168" s="3"/>
    </row>
    <row r="169" spans="1:1">
      <c r="A169" s="3"/>
    </row>
    <row r="170" spans="1:1">
      <c r="A170" s="3"/>
    </row>
    <row r="171" spans="1:1">
      <c r="A171" s="3"/>
    </row>
  </sheetData>
  <autoFilter xmlns:etc="http://www.wps.cn/officeDocument/2017/etCustomData" ref="A1:K171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dataValidations count="2">
    <dataValidation type="list" allowBlank="1" showInputMessage="1" showErrorMessage="1" sqref="C$1:C$1048576">
      <formula1>$E$1:$E$2</formula1>
    </dataValidation>
    <dataValidation type="list" allowBlank="1" showInputMessage="1" showErrorMessage="1" sqref="D$1:D$1048576">
      <formula1>$F$1:$F$2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7"/>
  <sheetViews>
    <sheetView tabSelected="1" workbookViewId="0">
      <selection activeCell="J12" sqref="J12"/>
    </sheetView>
  </sheetViews>
  <sheetFormatPr defaultColWidth="9" defaultRowHeight="14.25" outlineLevelCol="5"/>
  <cols>
    <col min="1" max="1" width="11.8583333333333" customWidth="1"/>
    <col min="3" max="4" width="9" style="1"/>
    <col min="5" max="5" width="9" style="2"/>
  </cols>
  <sheetData>
    <row r="1" spans="1:6">
      <c r="A1" s="3" t="s">
        <v>85</v>
      </c>
      <c r="B1" s="3" t="s">
        <v>86</v>
      </c>
      <c r="C1" s="3" t="s">
        <v>3</v>
      </c>
      <c r="D1" s="3" t="s">
        <v>87</v>
      </c>
      <c r="E1" s="4" t="s">
        <v>88</v>
      </c>
      <c r="F1" s="3" t="s">
        <v>7</v>
      </c>
    </row>
    <row r="2" spans="1:6">
      <c r="A2" s="3" t="s">
        <v>9</v>
      </c>
      <c r="B2" s="1" t="s">
        <v>4</v>
      </c>
      <c r="C2" s="1" t="s">
        <v>5</v>
      </c>
      <c r="D2" s="1">
        <f>COUNTIFS(Sheet1!A:A,A2,Sheet1!C:C,"先",Sheet1!D:D,"胜")</f>
        <v>8</v>
      </c>
      <c r="E2" s="2">
        <f>D2/(D2+D3)</f>
        <v>0.533333333333333</v>
      </c>
      <c r="F2" s="5">
        <f>(D2+D4)/(D2+D3+D4+D5)</f>
        <v>0.52</v>
      </c>
    </row>
    <row r="3" spans="1:6">
      <c r="A3" s="1"/>
      <c r="B3" s="1"/>
      <c r="C3" s="1" t="s">
        <v>12</v>
      </c>
      <c r="D3" s="1">
        <f>COUNTIFS(Sheet1!A:A,A2,Sheet1!C:C,"先",Sheet1!D:D,"负")</f>
        <v>7</v>
      </c>
      <c r="F3" s="5"/>
    </row>
    <row r="4" spans="1:6">
      <c r="A4" s="1"/>
      <c r="B4" s="1" t="s">
        <v>11</v>
      </c>
      <c r="C4" s="1" t="s">
        <v>5</v>
      </c>
      <c r="D4" s="1">
        <f>COUNTIFS(Sheet1!A:A,A2,Sheet1!C:C,"后",Sheet1!D:D,"胜")</f>
        <v>5</v>
      </c>
      <c r="E4" s="2">
        <f>D4/(D4+D5)</f>
        <v>0.5</v>
      </c>
      <c r="F4" s="5"/>
    </row>
    <row r="5" spans="1:6">
      <c r="A5" s="1"/>
      <c r="B5" s="1"/>
      <c r="C5" s="1" t="s">
        <v>12</v>
      </c>
      <c r="D5" s="1">
        <f>COUNTIFS(Sheet1!A:A,A2,Sheet1!C:C,"后",Sheet1!D:D,"负")</f>
        <v>5</v>
      </c>
      <c r="F5" s="5"/>
    </row>
    <row r="6" spans="1:6">
      <c r="A6" s="3" t="s">
        <v>17</v>
      </c>
      <c r="B6" s="1" t="s">
        <v>4</v>
      </c>
      <c r="C6" s="1" t="s">
        <v>5</v>
      </c>
      <c r="D6" s="1">
        <f>COUNTIFS(Sheet1!A:A,A6,Sheet1!C:C,"先",Sheet1!D:D,"胜")</f>
        <v>3</v>
      </c>
      <c r="E6" s="2">
        <f>D6/(D6+D7)</f>
        <v>0.428571428571429</v>
      </c>
      <c r="F6" s="5">
        <f>(D6+D8)/(D6+D7+D8+D9)</f>
        <v>0.58</v>
      </c>
    </row>
    <row r="7" spans="1:6">
      <c r="A7" s="1"/>
      <c r="B7" s="1"/>
      <c r="C7" s="1" t="s">
        <v>12</v>
      </c>
      <c r="D7" s="1">
        <f>COUNTIFS(Sheet1!A:A,A6,Sheet1!C:C,"先",Sheet1!D:D,"负")</f>
        <v>4</v>
      </c>
      <c r="F7" s="5"/>
    </row>
    <row r="8" spans="1:6">
      <c r="A8" s="1"/>
      <c r="B8" s="1" t="s">
        <v>11</v>
      </c>
      <c r="C8" s="1" t="s">
        <v>5</v>
      </c>
      <c r="D8" s="1">
        <f>COUNTIFS(Sheet1!A:A,A6,Sheet1!C:C,"后",Sheet1!D:D,"胜")</f>
        <v>26</v>
      </c>
      <c r="E8" s="2">
        <f>D8/(D8+D9)</f>
        <v>0.604651162790698</v>
      </c>
      <c r="F8" s="5"/>
    </row>
    <row r="9" spans="1:6">
      <c r="A9" s="1"/>
      <c r="B9" s="1"/>
      <c r="C9" s="1" t="s">
        <v>12</v>
      </c>
      <c r="D9" s="1">
        <f>COUNTIFS(Sheet1!A:A,A6,Sheet1!C:C,"后",Sheet1!D:D,"负")</f>
        <v>17</v>
      </c>
      <c r="F9" s="5"/>
    </row>
    <row r="10" spans="1:6">
      <c r="A10" s="3" t="s">
        <v>56</v>
      </c>
      <c r="B10" s="1" t="s">
        <v>4</v>
      </c>
      <c r="C10" s="1" t="s">
        <v>5</v>
      </c>
      <c r="D10" s="1">
        <f>COUNTIFS(Sheet1!A:A,A10,Sheet1!C:C,"先",Sheet1!D:D,"胜")</f>
        <v>11</v>
      </c>
      <c r="E10" s="2">
        <f t="shared" ref="E10:E14" si="0">D10/(D10+D11)</f>
        <v>0.6875</v>
      </c>
      <c r="F10" s="5">
        <f>(D10+D12)/(D10+D11+D12+D13)</f>
        <v>0.6</v>
      </c>
    </row>
    <row r="11" spans="1:6">
      <c r="A11" s="1"/>
      <c r="B11" s="1"/>
      <c r="C11" s="1" t="s">
        <v>12</v>
      </c>
      <c r="D11" s="1">
        <f>COUNTIFS(Sheet1!A:A,A10,Sheet1!C:C,"先",Sheet1!D:D,"负")</f>
        <v>5</v>
      </c>
      <c r="F11" s="5"/>
    </row>
    <row r="12" spans="1:6">
      <c r="A12" s="1"/>
      <c r="B12" s="1" t="s">
        <v>11</v>
      </c>
      <c r="C12" s="1" t="s">
        <v>5</v>
      </c>
      <c r="D12" s="1">
        <f>COUNTIFS(Sheet1!A:A,A10,Sheet1!C:C,"后",Sheet1!D:D,"胜")</f>
        <v>4</v>
      </c>
      <c r="E12" s="2">
        <f t="shared" si="0"/>
        <v>0.444444444444444</v>
      </c>
      <c r="F12" s="5"/>
    </row>
    <row r="13" spans="1:6">
      <c r="A13" s="1"/>
      <c r="B13" s="1"/>
      <c r="C13" s="1" t="s">
        <v>12</v>
      </c>
      <c r="D13" s="1">
        <f>COUNTIFS(Sheet1!A:A,A10,Sheet1!C:C,"后",Sheet1!D:D,"负")</f>
        <v>5</v>
      </c>
      <c r="F13" s="5"/>
    </row>
    <row r="14" spans="1:6">
      <c r="A14" s="3" t="s">
        <v>30</v>
      </c>
      <c r="B14" s="1" t="s">
        <v>4</v>
      </c>
      <c r="C14" s="1" t="s">
        <v>5</v>
      </c>
      <c r="D14" s="1">
        <f>COUNTIFS(Sheet1!A:A,A14,Sheet1!C:C,"先",Sheet1!D:D,"胜")</f>
        <v>19</v>
      </c>
      <c r="E14" s="2">
        <f t="shared" si="0"/>
        <v>0.703703703703704</v>
      </c>
      <c r="F14" s="5">
        <f>(D14+D16)/(D14+D15+D16+D17)</f>
        <v>0.576923076923077</v>
      </c>
    </row>
    <row r="15" spans="1:6">
      <c r="A15" s="1"/>
      <c r="B15" s="1"/>
      <c r="C15" s="1" t="s">
        <v>12</v>
      </c>
      <c r="D15" s="1">
        <f>COUNTIFS(Sheet1!A:A,A14,Sheet1!C:C,"先",Sheet1!D:D,"负")</f>
        <v>8</v>
      </c>
      <c r="F15" s="5"/>
    </row>
    <row r="16" spans="1:6">
      <c r="A16" s="1"/>
      <c r="B16" s="1" t="s">
        <v>11</v>
      </c>
      <c r="C16" s="1" t="s">
        <v>5</v>
      </c>
      <c r="D16" s="1">
        <f>COUNTIFS(Sheet1!A:A,A14,Sheet1!C:C,"后",Sheet1!D:D,"胜")</f>
        <v>11</v>
      </c>
      <c r="E16" s="2">
        <f>D16/(D16+D17)</f>
        <v>0.44</v>
      </c>
      <c r="F16" s="5"/>
    </row>
    <row r="17" spans="1:6">
      <c r="A17" s="1"/>
      <c r="B17" s="1"/>
      <c r="C17" s="1" t="s">
        <v>12</v>
      </c>
      <c r="D17" s="1">
        <f>COUNTIFS(Sheet1!A:A,A14,Sheet1!C:C,"后",Sheet1!D:D,"负")</f>
        <v>14</v>
      </c>
      <c r="F17" s="5"/>
    </row>
  </sheetData>
  <mergeCells count="16">
    <mergeCell ref="A2:A5"/>
    <mergeCell ref="A6:A9"/>
    <mergeCell ref="A10:A13"/>
    <mergeCell ref="A14:A17"/>
    <mergeCell ref="B2:B3"/>
    <mergeCell ref="B4:B5"/>
    <mergeCell ref="B6:B7"/>
    <mergeCell ref="B8:B9"/>
    <mergeCell ref="B10:B11"/>
    <mergeCell ref="B12:B13"/>
    <mergeCell ref="B14:B15"/>
    <mergeCell ref="B16:B17"/>
    <mergeCell ref="F2:F5"/>
    <mergeCell ref="F6:F9"/>
    <mergeCell ref="F10:F13"/>
    <mergeCell ref="F14:F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笑容&amp;坚强</cp:lastModifiedBy>
  <dcterms:created xsi:type="dcterms:W3CDTF">2015-06-05T18:19:00Z</dcterms:created>
  <dcterms:modified xsi:type="dcterms:W3CDTF">2024-12-31T02:55:29Z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5458D32093BD4565BD5DD36E250B040F_12</vt:lpwstr>
  </property>
</Properties>
</file>