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85" windowHeight="15675"/>
  </bookViews>
  <sheets>
    <sheet name="Sheet1" sheetId="1" r:id="rId1"/>
    <sheet name="Sheet2" sheetId="2" r:id="rId2"/>
  </sheets>
  <definedNames>
    <definedName name="_xlnm._FilterDatabase" localSheetId="0" hidden="1">Sheet1!$A$1:$K$88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<sst xmlns="http://schemas.openxmlformats.org/spreadsheetml/2006/main" count="411" uniqueCount="69">
  <si>
    <t>己方牌组</t>
  </si>
  <si>
    <t>对手牌组</t>
  </si>
  <si>
    <t>先后手</t>
  </si>
  <si>
    <t>胜负</t>
  </si>
  <si>
    <t>先</t>
  </si>
  <si>
    <t>胜</t>
  </si>
  <si>
    <t>备注</t>
  </si>
  <si>
    <t>总胜率</t>
  </si>
  <si>
    <t>硬币胜率</t>
  </si>
  <si>
    <t>原石青眼</t>
  </si>
  <si>
    <t>俱舍</t>
  </si>
  <si>
    <t>后</t>
  </si>
  <si>
    <t>负</t>
  </si>
  <si>
    <t>钻石5</t>
  </si>
  <si>
    <t>先手场数</t>
  </si>
  <si>
    <t>后手场数</t>
  </si>
  <si>
    <t>先手胜率</t>
  </si>
  <si>
    <t>后手胜率</t>
  </si>
  <si>
    <t>斩机</t>
  </si>
  <si>
    <t>超重焰圣</t>
  </si>
  <si>
    <t>被让先场数</t>
  </si>
  <si>
    <t>让先场数</t>
  </si>
  <si>
    <t>闪刀天杯</t>
  </si>
  <si>
    <t>被让先胜率</t>
  </si>
  <si>
    <t>让先胜率</t>
  </si>
  <si>
    <t>天杯龙</t>
  </si>
  <si>
    <t>被让先</t>
  </si>
  <si>
    <t>刻魔破械</t>
  </si>
  <si>
    <t>蛇眼炎王</t>
  </si>
  <si>
    <t>百夫骑</t>
  </si>
  <si>
    <t>60世坏均</t>
  </si>
  <si>
    <t>冥铭途</t>
  </si>
  <si>
    <t>60烙印</t>
  </si>
  <si>
    <t>60GS</t>
  </si>
  <si>
    <t>刻魔冥铭途</t>
  </si>
  <si>
    <t>大师5</t>
  </si>
  <si>
    <t>古巨基</t>
  </si>
  <si>
    <t>卡手</t>
  </si>
  <si>
    <t>新卡包</t>
  </si>
  <si>
    <t>千年刻魔渊兽世坏</t>
  </si>
  <si>
    <t>灵兽</t>
  </si>
  <si>
    <t>千刻蛇</t>
  </si>
  <si>
    <t>刻蛇救援</t>
  </si>
  <si>
    <t>千刻白森</t>
  </si>
  <si>
    <t>阿尔戈群星</t>
  </si>
  <si>
    <t>白银城</t>
  </si>
  <si>
    <t>刻魔尤贝尔</t>
  </si>
  <si>
    <t>转生炎兽</t>
  </si>
  <si>
    <t>海皇</t>
  </si>
  <si>
    <t>千年</t>
  </si>
  <si>
    <t>闪刀姬</t>
  </si>
  <si>
    <t>神碑闪灵</t>
  </si>
  <si>
    <t>烙印</t>
  </si>
  <si>
    <t>渊兽刻魔</t>
  </si>
  <si>
    <t>刻魔蛇眼</t>
  </si>
  <si>
    <t>60蛇眼罪宝秘旋谍</t>
  </si>
  <si>
    <t>刻魔百夫骑</t>
  </si>
  <si>
    <t>刻魔朋克</t>
  </si>
  <si>
    <t>原始刻魔渊兽</t>
  </si>
  <si>
    <t>刻魔救援</t>
  </si>
  <si>
    <t>刻魔蛇眼炎王</t>
  </si>
  <si>
    <t>俱舍朋克</t>
  </si>
  <si>
    <t>大师1</t>
  </si>
  <si>
    <t>卡组</t>
  </si>
  <si>
    <t>硬币</t>
  </si>
  <si>
    <t>计数</t>
  </si>
  <si>
    <t>胜率</t>
  </si>
  <si>
    <t>俱舍青眼</t>
  </si>
  <si>
    <t>焰圣御巫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</si>
</sst>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88"/>
  <sheetViews>
    <sheetView tabSelected="1" workbookViewId="0">
      <pane ySplit="1" topLeftCell="A8" activePane="bottomLeft" state="frozen"/>
      <selection/>
      <selection pane="bottomLeft" activeCell="L51" sqref="L51"/>
    </sheetView>
  </sheetViews>
  <sheetFormatPr defaultColWidth="9" defaultRowHeight="14.25"/>
  <cols>
    <col min="1" max="1" width="13.2083333333333" style="1" customWidth="1"/>
    <col min="2" max="2" width="20.7083333333333" style="1" customWidth="1"/>
    <col min="3" max="3" width="9" style="9"/>
    <col min="4" max="4" width="9.5" style="9" customWidth="1"/>
    <col min="5" max="5" width="5.14166666666667" style="10" hidden="1" customWidth="1"/>
    <col min="6" max="6" width="4.70833333333333" style="10" hidden="1" customWidth="1"/>
    <col min="7" max="7" width="11.925" customWidth="1"/>
    <col min="8" max="8" width="13.3583333333333" style="1" customWidth="1"/>
    <col min="9" max="9" width="13.375" style="1" customWidth="1"/>
  </cols>
  <sheetData>
    <row r="1" spans="1:11">
      <c r="A1" s="1" t="s">
        <v>0</v>
      </c>
      <c r="B1" s="1" t="s">
        <v>1</v>
      </c>
      <c r="C1" s="9" t="s">
        <v>2</v>
      </c>
      <c r="D1" s="9" t="s">
        <v>3</v>
      </c>
      <c r="E1" s="1" t="s">
        <v>4</v>
      </c>
      <c r="F1" s="10" t="s">
        <v>5</v>
      </c>
      <c r="G1" s="10" t="s">
        <v>6</v>
      </c>
      <c r="H1" s="1" t="s">
        <v>7</v>
      </c>
      <c r="I1" s="14">
        <f>COUNTIF(D:D,"胜")/(H3+I3)</f>
        <v>0.689655172413793</v>
      </c>
      <c r="J1" s="12" t="s">
        <v>8</v>
      </c>
      <c r="K1" s="15">
        <f>(H3-H7+I7)/(H3+I3)</f>
        <v>0.540229885057471</v>
      </c>
    </row>
    <row r="2" spans="1:9">
      <c r="A2" s="11" t="s">
        <v>9</v>
      </c>
      <c r="B2" s="11" t="s">
        <v>10</v>
      </c>
      <c r="C2" s="9" t="s">
        <v>4</v>
      </c>
      <c r="D2" s="9" t="s">
        <v>5</v>
      </c>
      <c r="E2" s="12" t="s">
        <v>11</v>
      </c>
      <c r="F2" s="12" t="s">
        <v>12</v>
      </c>
      <c r="G2" s="13" t="s">
        <v>13</v>
      </c>
      <c r="H2" s="1" t="s">
        <v>14</v>
      </c>
      <c r="I2" s="1" t="s">
        <v>15</v>
      </c>
    </row>
    <row r="3" spans="1:9">
      <c r="A3" s="11" t="s">
        <v>9</v>
      </c>
      <c r="B3" s="1" t="s">
        <v>9</v>
      </c>
      <c r="C3" s="9" t="s">
        <v>4</v>
      </c>
      <c r="D3" s="9" t="s">
        <v>5</v>
      </c>
      <c r="H3" s="1">
        <f>COUNTIF(C:C,"先")</f>
        <v>51</v>
      </c>
      <c r="I3" s="1">
        <f>COUNTIF(C:C,"后")</f>
        <v>36</v>
      </c>
    </row>
    <row r="4" spans="1:9">
      <c r="A4" s="11" t="s">
        <v>9</v>
      </c>
      <c r="B4" s="1" t="s">
        <v>9</v>
      </c>
      <c r="C4" s="9" t="s">
        <v>4</v>
      </c>
      <c r="D4" s="9" t="s">
        <v>5</v>
      </c>
      <c r="H4" s="1" t="s">
        <v>16</v>
      </c>
      <c r="I4" s="1" t="s">
        <v>17</v>
      </c>
    </row>
    <row r="5" spans="1:9">
      <c r="A5" s="11" t="s">
        <v>9</v>
      </c>
      <c r="B5" s="1" t="s">
        <v>18</v>
      </c>
      <c r="C5" s="9" t="s">
        <v>11</v>
      </c>
      <c r="D5" s="9" t="s">
        <v>5</v>
      </c>
      <c r="H5" s="14">
        <f>COUNTIFS(C:C,"先",D:D,"胜")/H3</f>
        <v>0.745098039215686</v>
      </c>
      <c r="I5" s="14">
        <f>COUNTIFS(C:C,"后",D:D,"胜")/I3</f>
        <v>0.611111111111111</v>
      </c>
    </row>
    <row r="6" spans="1:9">
      <c r="A6" s="11" t="s">
        <v>9</v>
      </c>
      <c r="B6" s="1" t="s">
        <v>19</v>
      </c>
      <c r="C6" s="9" t="s">
        <v>11</v>
      </c>
      <c r="D6" s="9" t="s">
        <v>5</v>
      </c>
      <c r="H6" s="11" t="s">
        <v>20</v>
      </c>
      <c r="I6" s="1" t="s">
        <v>21</v>
      </c>
    </row>
    <row r="7" spans="1:9">
      <c r="A7" s="11" t="s">
        <v>9</v>
      </c>
      <c r="B7" s="1" t="s">
        <v>22</v>
      </c>
      <c r="C7" s="9" t="s">
        <v>4</v>
      </c>
      <c r="D7" s="9" t="s">
        <v>5</v>
      </c>
      <c r="H7" s="1">
        <f>COUNTIF(G:G,"被让先")</f>
        <v>4</v>
      </c>
      <c r="I7" s="1">
        <f>COUNTIF(G:G,"让先")</f>
        <v>0</v>
      </c>
    </row>
    <row r="8" spans="1:9">
      <c r="A8" s="11" t="s">
        <v>9</v>
      </c>
      <c r="B8" s="1" t="s">
        <v>9</v>
      </c>
      <c r="C8" s="9" t="s">
        <v>11</v>
      </c>
      <c r="D8" s="9" t="s">
        <v>5</v>
      </c>
      <c r="H8" s="11" t="s">
        <v>23</v>
      </c>
      <c r="I8" s="11" t="s">
        <v>24</v>
      </c>
    </row>
    <row r="9" spans="1:9">
      <c r="A9" s="11" t="s">
        <v>9</v>
      </c>
      <c r="B9" s="1" t="s">
        <v>25</v>
      </c>
      <c r="C9" s="9" t="s">
        <v>4</v>
      </c>
      <c r="D9" s="9" t="s">
        <v>5</v>
      </c>
      <c r="G9" t="s">
        <v>26</v>
      </c>
      <c r="H9" s="14">
        <f>COUNTIFS(G:G,"被让先",D:D,"胜")/H7</f>
        <v>0.5</v>
      </c>
      <c r="I9" s="14" t="e">
        <f>COUNTIFS(G:G,"让先",D:D,"胜")/I7</f>
        <v>#DIV/0!</v>
      </c>
    </row>
    <row r="10" spans="1:4">
      <c r="A10" s="11" t="s">
        <v>9</v>
      </c>
      <c r="B10" s="1" t="s">
        <v>27</v>
      </c>
      <c r="C10" s="9" t="s">
        <v>11</v>
      </c>
      <c r="D10" s="9" t="s">
        <v>12</v>
      </c>
    </row>
    <row r="11" spans="1:4">
      <c r="A11" s="11" t="s">
        <v>9</v>
      </c>
      <c r="B11" s="1" t="s">
        <v>9</v>
      </c>
      <c r="C11" s="9" t="s">
        <v>4</v>
      </c>
      <c r="D11" s="9" t="s">
        <v>5</v>
      </c>
    </row>
    <row r="12" spans="1:4">
      <c r="A12" s="11" t="s">
        <v>9</v>
      </c>
      <c r="B12" s="1" t="s">
        <v>28</v>
      </c>
      <c r="C12" s="9" t="s">
        <v>11</v>
      </c>
      <c r="D12" s="9" t="s">
        <v>12</v>
      </c>
    </row>
    <row r="13" spans="1:4">
      <c r="A13" s="11" t="s">
        <v>9</v>
      </c>
      <c r="B13" s="1" t="s">
        <v>9</v>
      </c>
      <c r="C13" s="9" t="s">
        <v>4</v>
      </c>
      <c r="D13" s="9" t="s">
        <v>5</v>
      </c>
    </row>
    <row r="14" spans="1:4">
      <c r="A14" s="11" t="s">
        <v>9</v>
      </c>
      <c r="B14" s="1" t="s">
        <v>29</v>
      </c>
      <c r="C14" s="9" t="s">
        <v>11</v>
      </c>
      <c r="D14" s="9" t="s">
        <v>5</v>
      </c>
    </row>
    <row r="15" spans="1:4">
      <c r="A15" s="11" t="s">
        <v>9</v>
      </c>
      <c r="B15" s="1" t="s">
        <v>9</v>
      </c>
      <c r="C15" s="9" t="s">
        <v>4</v>
      </c>
      <c r="D15" s="9" t="s">
        <v>12</v>
      </c>
    </row>
    <row r="16" spans="1:4">
      <c r="A16" s="11" t="s">
        <v>9</v>
      </c>
      <c r="B16" s="1" t="s">
        <v>9</v>
      </c>
      <c r="C16" s="9" t="s">
        <v>4</v>
      </c>
      <c r="D16" s="9" t="s">
        <v>5</v>
      </c>
    </row>
    <row r="17" spans="1:4">
      <c r="A17" s="11" t="s">
        <v>9</v>
      </c>
      <c r="B17" s="1" t="s">
        <v>9</v>
      </c>
      <c r="C17" s="9" t="s">
        <v>11</v>
      </c>
      <c r="D17" s="9" t="s">
        <v>5</v>
      </c>
    </row>
    <row r="18" spans="1:4">
      <c r="A18" s="11" t="s">
        <v>9</v>
      </c>
      <c r="B18" s="1" t="s">
        <v>30</v>
      </c>
      <c r="C18" s="9" t="s">
        <v>11</v>
      </c>
      <c r="D18" s="9" t="s">
        <v>5</v>
      </c>
    </row>
    <row r="19" spans="1:4">
      <c r="A19" s="11" t="s">
        <v>9</v>
      </c>
      <c r="B19" s="1" t="s">
        <v>9</v>
      </c>
      <c r="C19" s="9" t="s">
        <v>4</v>
      </c>
      <c r="D19" s="9" t="s">
        <v>5</v>
      </c>
    </row>
    <row r="20" spans="1:4">
      <c r="A20" s="11" t="s">
        <v>9</v>
      </c>
      <c r="B20" s="1" t="s">
        <v>9</v>
      </c>
      <c r="C20" s="9" t="s">
        <v>11</v>
      </c>
      <c r="D20" s="9" t="s">
        <v>5</v>
      </c>
    </row>
    <row r="21" spans="1:4">
      <c r="A21" s="11" t="s">
        <v>9</v>
      </c>
      <c r="B21" s="1" t="s">
        <v>10</v>
      </c>
      <c r="C21" s="9" t="s">
        <v>4</v>
      </c>
      <c r="D21" s="9" t="s">
        <v>5</v>
      </c>
    </row>
    <row r="22" spans="1:4">
      <c r="A22" s="11" t="s">
        <v>9</v>
      </c>
      <c r="B22" s="1" t="s">
        <v>9</v>
      </c>
      <c r="C22" s="9" t="s">
        <v>11</v>
      </c>
      <c r="D22" s="9" t="s">
        <v>5</v>
      </c>
    </row>
    <row r="23" spans="1:4">
      <c r="A23" s="11" t="s">
        <v>9</v>
      </c>
      <c r="B23" s="1" t="s">
        <v>9</v>
      </c>
      <c r="C23" s="9" t="s">
        <v>4</v>
      </c>
      <c r="D23" s="9" t="s">
        <v>5</v>
      </c>
    </row>
    <row r="24" spans="1:4">
      <c r="A24" s="11" t="s">
        <v>9</v>
      </c>
      <c r="B24" s="1" t="s">
        <v>9</v>
      </c>
      <c r="C24" s="9" t="s">
        <v>4</v>
      </c>
      <c r="D24" s="9" t="s">
        <v>5</v>
      </c>
    </row>
    <row r="25" spans="1:4">
      <c r="A25" s="11" t="s">
        <v>9</v>
      </c>
      <c r="B25" s="1" t="s">
        <v>9</v>
      </c>
      <c r="C25" s="9" t="s">
        <v>4</v>
      </c>
      <c r="D25" s="9" t="s">
        <v>12</v>
      </c>
    </row>
    <row r="26" spans="1:4">
      <c r="A26" s="11" t="s">
        <v>9</v>
      </c>
      <c r="B26" s="1" t="s">
        <v>31</v>
      </c>
      <c r="C26" s="9" t="s">
        <v>11</v>
      </c>
      <c r="D26" s="9" t="s">
        <v>12</v>
      </c>
    </row>
    <row r="27" spans="1:4">
      <c r="A27" s="11" t="s">
        <v>9</v>
      </c>
      <c r="B27" s="1" t="s">
        <v>32</v>
      </c>
      <c r="C27" s="9" t="s">
        <v>11</v>
      </c>
      <c r="D27" s="9" t="s">
        <v>5</v>
      </c>
    </row>
    <row r="28" spans="1:4">
      <c r="A28" s="11" t="s">
        <v>9</v>
      </c>
      <c r="B28" s="1" t="s">
        <v>9</v>
      </c>
      <c r="C28" s="9" t="s">
        <v>4</v>
      </c>
      <c r="D28" s="9" t="s">
        <v>5</v>
      </c>
    </row>
    <row r="29" spans="1:4">
      <c r="A29" s="11" t="s">
        <v>9</v>
      </c>
      <c r="B29" s="1" t="s">
        <v>33</v>
      </c>
      <c r="C29" s="9" t="s">
        <v>4</v>
      </c>
      <c r="D29" s="9" t="s">
        <v>5</v>
      </c>
    </row>
    <row r="30" spans="1:7">
      <c r="A30" s="11" t="s">
        <v>9</v>
      </c>
      <c r="B30" s="1" t="s">
        <v>34</v>
      </c>
      <c r="C30" s="9" t="s">
        <v>11</v>
      </c>
      <c r="D30" s="9" t="s">
        <v>5</v>
      </c>
      <c r="G30" t="s">
        <v>35</v>
      </c>
    </row>
    <row r="31" spans="1:7">
      <c r="A31" s="11" t="s">
        <v>9</v>
      </c>
      <c r="B31" s="1" t="s">
        <v>36</v>
      </c>
      <c r="C31" s="9" t="s">
        <v>4</v>
      </c>
      <c r="D31" s="9" t="s">
        <v>5</v>
      </c>
      <c r="G31" t="s">
        <v>26</v>
      </c>
    </row>
    <row r="32" spans="1:4">
      <c r="A32" s="11" t="s">
        <v>9</v>
      </c>
      <c r="B32" s="1" t="s">
        <v>10</v>
      </c>
      <c r="C32" s="9" t="s">
        <v>11</v>
      </c>
      <c r="D32" s="9" t="s">
        <v>5</v>
      </c>
    </row>
    <row r="33" spans="1:4">
      <c r="A33" s="11" t="s">
        <v>9</v>
      </c>
      <c r="B33" s="1" t="s">
        <v>9</v>
      </c>
      <c r="C33" s="9" t="s">
        <v>4</v>
      </c>
      <c r="D33" s="9" t="s">
        <v>5</v>
      </c>
    </row>
    <row r="34" spans="1:4">
      <c r="A34" s="11" t="s">
        <v>9</v>
      </c>
      <c r="B34" s="1" t="s">
        <v>10</v>
      </c>
      <c r="C34" s="9" t="s">
        <v>4</v>
      </c>
      <c r="D34" s="9" t="s">
        <v>12</v>
      </c>
    </row>
    <row r="35" spans="1:4">
      <c r="A35" s="11" t="s">
        <v>9</v>
      </c>
      <c r="B35" s="1" t="s">
        <v>9</v>
      </c>
      <c r="C35" s="9" t="s">
        <v>4</v>
      </c>
      <c r="D35" s="9" t="s">
        <v>5</v>
      </c>
    </row>
    <row r="36" spans="1:4">
      <c r="A36" s="11" t="s">
        <v>9</v>
      </c>
      <c r="B36" s="1" t="s">
        <v>31</v>
      </c>
      <c r="C36" s="9" t="s">
        <v>4</v>
      </c>
      <c r="D36" s="9" t="s">
        <v>5</v>
      </c>
    </row>
    <row r="37" spans="1:4">
      <c r="A37" s="11" t="s">
        <v>9</v>
      </c>
      <c r="B37" s="1" t="s">
        <v>9</v>
      </c>
      <c r="C37" s="9" t="s">
        <v>4</v>
      </c>
      <c r="D37" s="9" t="s">
        <v>5</v>
      </c>
    </row>
    <row r="38" spans="1:7">
      <c r="A38" s="11" t="s">
        <v>9</v>
      </c>
      <c r="B38" s="1" t="s">
        <v>9</v>
      </c>
      <c r="C38" s="9" t="s">
        <v>4</v>
      </c>
      <c r="D38" s="9" t="s">
        <v>12</v>
      </c>
      <c r="G38" t="s">
        <v>37</v>
      </c>
    </row>
    <row r="39" spans="1:4">
      <c r="A39" s="11" t="s">
        <v>9</v>
      </c>
      <c r="B39" s="1" t="s">
        <v>9</v>
      </c>
      <c r="C39" s="9" t="s">
        <v>4</v>
      </c>
      <c r="D39" s="9" t="s">
        <v>5</v>
      </c>
    </row>
    <row r="40" spans="1:4">
      <c r="A40" s="11" t="s">
        <v>9</v>
      </c>
      <c r="B40" s="1" t="s">
        <v>9</v>
      </c>
      <c r="C40" s="9" t="s">
        <v>11</v>
      </c>
      <c r="D40" s="9" t="s">
        <v>12</v>
      </c>
    </row>
    <row r="41" spans="1:4">
      <c r="A41" s="11" t="s">
        <v>9</v>
      </c>
      <c r="B41" s="1" t="s">
        <v>9</v>
      </c>
      <c r="C41" s="9" t="s">
        <v>4</v>
      </c>
      <c r="D41" s="9" t="s">
        <v>5</v>
      </c>
    </row>
    <row r="42" spans="1:7">
      <c r="A42" s="11" t="s">
        <v>9</v>
      </c>
      <c r="B42" s="1" t="s">
        <v>22</v>
      </c>
      <c r="C42" s="9" t="s">
        <v>4</v>
      </c>
      <c r="D42" s="9" t="s">
        <v>12</v>
      </c>
      <c r="G42" t="s">
        <v>26</v>
      </c>
    </row>
    <row r="43" spans="1:4">
      <c r="A43" s="11" t="s">
        <v>9</v>
      </c>
      <c r="B43" s="1" t="s">
        <v>22</v>
      </c>
      <c r="C43" s="9" t="s">
        <v>4</v>
      </c>
      <c r="D43" s="9" t="s">
        <v>5</v>
      </c>
    </row>
    <row r="44" spans="1:4">
      <c r="A44" s="11" t="s">
        <v>9</v>
      </c>
      <c r="B44" s="1" t="s">
        <v>9</v>
      </c>
      <c r="C44" s="9" t="s">
        <v>11</v>
      </c>
      <c r="D44" s="9" t="s">
        <v>12</v>
      </c>
    </row>
    <row r="45" spans="1:7">
      <c r="A45" s="11" t="s">
        <v>9</v>
      </c>
      <c r="B45" s="1" t="s">
        <v>22</v>
      </c>
      <c r="C45" s="9" t="s">
        <v>4</v>
      </c>
      <c r="D45" s="9" t="s">
        <v>12</v>
      </c>
      <c r="G45" t="s">
        <v>26</v>
      </c>
    </row>
    <row r="46" spans="1:7">
      <c r="A46" s="11" t="s">
        <v>9</v>
      </c>
      <c r="B46" s="1" t="s">
        <v>9</v>
      </c>
      <c r="C46" s="9" t="s">
        <v>4</v>
      </c>
      <c r="D46" s="9" t="s">
        <v>5</v>
      </c>
      <c r="G46" t="s">
        <v>38</v>
      </c>
    </row>
    <row r="47" spans="1:4">
      <c r="A47" s="11" t="s">
        <v>9</v>
      </c>
      <c r="B47" s="1" t="s">
        <v>9</v>
      </c>
      <c r="C47" s="9" t="s">
        <v>4</v>
      </c>
      <c r="D47" s="9" t="s">
        <v>12</v>
      </c>
    </row>
    <row r="48" spans="1:4">
      <c r="A48" s="11" t="s">
        <v>9</v>
      </c>
      <c r="B48" s="1" t="s">
        <v>39</v>
      </c>
      <c r="C48" s="9" t="s">
        <v>4</v>
      </c>
      <c r="D48" s="9" t="s">
        <v>5</v>
      </c>
    </row>
    <row r="49" spans="1:7">
      <c r="A49" s="11" t="s">
        <v>9</v>
      </c>
      <c r="B49" s="1" t="s">
        <v>40</v>
      </c>
      <c r="C49" s="9" t="s">
        <v>4</v>
      </c>
      <c r="D49" s="9" t="s">
        <v>12</v>
      </c>
      <c r="G49" t="s">
        <v>37</v>
      </c>
    </row>
    <row r="50" spans="1:4">
      <c r="A50" s="1" t="s">
        <v>41</v>
      </c>
      <c r="B50" s="1" t="s">
        <v>41</v>
      </c>
      <c r="C50" s="9" t="s">
        <v>11</v>
      </c>
      <c r="D50" s="9" t="s">
        <v>12</v>
      </c>
    </row>
    <row r="51" spans="1:4">
      <c r="A51" s="1" t="s">
        <v>41</v>
      </c>
      <c r="B51" s="1" t="s">
        <v>9</v>
      </c>
      <c r="C51" s="9" t="s">
        <v>11</v>
      </c>
      <c r="D51" s="9" t="s">
        <v>5</v>
      </c>
    </row>
    <row r="52" spans="1:4">
      <c r="A52" s="1" t="s">
        <v>41</v>
      </c>
      <c r="B52" s="1" t="s">
        <v>42</v>
      </c>
      <c r="C52" s="9" t="s">
        <v>4</v>
      </c>
      <c r="D52" s="9" t="s">
        <v>5</v>
      </c>
    </row>
    <row r="53" spans="1:4">
      <c r="A53" s="1" t="s">
        <v>41</v>
      </c>
      <c r="B53" s="1" t="s">
        <v>43</v>
      </c>
      <c r="C53" s="9" t="s">
        <v>11</v>
      </c>
      <c r="D53" s="9" t="s">
        <v>5</v>
      </c>
    </row>
    <row r="54" spans="1:4">
      <c r="A54" s="1" t="s">
        <v>41</v>
      </c>
      <c r="B54" s="1" t="s">
        <v>44</v>
      </c>
      <c r="C54" s="9" t="s">
        <v>11</v>
      </c>
      <c r="D54" s="9" t="s">
        <v>12</v>
      </c>
    </row>
    <row r="55" spans="1:4">
      <c r="A55" s="1" t="s">
        <v>41</v>
      </c>
      <c r="B55" s="1" t="s">
        <v>45</v>
      </c>
      <c r="C55" s="9" t="s">
        <v>11</v>
      </c>
      <c r="D55" s="9" t="s">
        <v>12</v>
      </c>
    </row>
    <row r="56" spans="1:4">
      <c r="A56" s="1" t="s">
        <v>41</v>
      </c>
      <c r="B56" s="1" t="s">
        <v>31</v>
      </c>
      <c r="C56" s="9" t="s">
        <v>4</v>
      </c>
      <c r="D56" s="9" t="s">
        <v>5</v>
      </c>
    </row>
    <row r="57" spans="1:4">
      <c r="A57" s="1" t="s">
        <v>41</v>
      </c>
      <c r="B57" s="1" t="s">
        <v>46</v>
      </c>
      <c r="C57" s="9" t="s">
        <v>11</v>
      </c>
      <c r="D57" s="9" t="s">
        <v>12</v>
      </c>
    </row>
    <row r="58" spans="1:4">
      <c r="A58" s="1" t="s">
        <v>41</v>
      </c>
      <c r="B58" s="1" t="s">
        <v>29</v>
      </c>
      <c r="C58" s="9" t="s">
        <v>11</v>
      </c>
      <c r="D58" s="9" t="s">
        <v>12</v>
      </c>
    </row>
    <row r="59" spans="1:4">
      <c r="A59" s="1" t="s">
        <v>41</v>
      </c>
      <c r="B59" s="1" t="s">
        <v>47</v>
      </c>
      <c r="C59" s="9" t="s">
        <v>4</v>
      </c>
      <c r="D59" s="9" t="s">
        <v>12</v>
      </c>
    </row>
    <row r="60" spans="1:4">
      <c r="A60" s="1" t="s">
        <v>9</v>
      </c>
      <c r="B60" s="1" t="s">
        <v>48</v>
      </c>
      <c r="C60" s="9" t="s">
        <v>11</v>
      </c>
      <c r="D60" s="9" t="s">
        <v>12</v>
      </c>
    </row>
    <row r="61" spans="1:4">
      <c r="A61" s="1" t="s">
        <v>9</v>
      </c>
      <c r="B61" s="1" t="s">
        <v>9</v>
      </c>
      <c r="C61" s="9" t="s">
        <v>11</v>
      </c>
      <c r="D61" s="9" t="s">
        <v>5</v>
      </c>
    </row>
    <row r="62" spans="1:4">
      <c r="A62" s="1" t="s">
        <v>9</v>
      </c>
      <c r="B62" s="1" t="s">
        <v>49</v>
      </c>
      <c r="C62" s="9" t="s">
        <v>4</v>
      </c>
      <c r="D62" s="9" t="s">
        <v>5</v>
      </c>
    </row>
    <row r="63" spans="1:4">
      <c r="A63" s="1" t="s">
        <v>9</v>
      </c>
      <c r="B63" s="1" t="s">
        <v>32</v>
      </c>
      <c r="C63" s="9" t="s">
        <v>11</v>
      </c>
      <c r="D63" s="9" t="s">
        <v>5</v>
      </c>
    </row>
    <row r="64" spans="1:4">
      <c r="A64" s="1" t="s">
        <v>9</v>
      </c>
      <c r="B64" s="1" t="s">
        <v>50</v>
      </c>
      <c r="C64" s="9" t="s">
        <v>4</v>
      </c>
      <c r="D64" s="9" t="s">
        <v>5</v>
      </c>
    </row>
    <row r="65" spans="1:4">
      <c r="A65" s="1" t="s">
        <v>9</v>
      </c>
      <c r="B65" s="1" t="s">
        <v>9</v>
      </c>
      <c r="C65" s="9" t="s">
        <v>11</v>
      </c>
      <c r="D65" s="9" t="s">
        <v>12</v>
      </c>
    </row>
    <row r="66" spans="1:4">
      <c r="A66" s="1" t="s">
        <v>9</v>
      </c>
      <c r="B66" s="1" t="s">
        <v>51</v>
      </c>
      <c r="C66" s="9" t="s">
        <v>11</v>
      </c>
      <c r="D66" s="9" t="s">
        <v>5</v>
      </c>
    </row>
    <row r="67" spans="1:4">
      <c r="A67" s="1" t="s">
        <v>9</v>
      </c>
      <c r="B67" s="1" t="s">
        <v>9</v>
      </c>
      <c r="C67" s="9" t="s">
        <v>11</v>
      </c>
      <c r="D67" s="9" t="s">
        <v>12</v>
      </c>
    </row>
    <row r="68" spans="1:4">
      <c r="A68" s="1" t="s">
        <v>9</v>
      </c>
      <c r="B68" s="1" t="s">
        <v>43</v>
      </c>
      <c r="C68" s="9" t="s">
        <v>4</v>
      </c>
      <c r="D68" s="9" t="s">
        <v>5</v>
      </c>
    </row>
    <row r="69" spans="1:4">
      <c r="A69" s="1" t="s">
        <v>9</v>
      </c>
      <c r="B69" s="1" t="s">
        <v>10</v>
      </c>
      <c r="C69" s="9" t="s">
        <v>11</v>
      </c>
      <c r="D69" s="9" t="s">
        <v>5</v>
      </c>
    </row>
    <row r="70" spans="1:4">
      <c r="A70" s="1" t="s">
        <v>9</v>
      </c>
      <c r="B70" s="1" t="s">
        <v>52</v>
      </c>
      <c r="C70" s="9" t="s">
        <v>4</v>
      </c>
      <c r="D70" s="9" t="s">
        <v>5</v>
      </c>
    </row>
    <row r="71" spans="1:4">
      <c r="A71" s="1" t="s">
        <v>9</v>
      </c>
      <c r="B71" s="1" t="s">
        <v>41</v>
      </c>
      <c r="C71" s="9" t="s">
        <v>4</v>
      </c>
      <c r="D71" s="9" t="s">
        <v>12</v>
      </c>
    </row>
    <row r="72" spans="1:4">
      <c r="A72" s="1" t="s">
        <v>9</v>
      </c>
      <c r="B72" s="1" t="s">
        <v>53</v>
      </c>
      <c r="C72" s="9" t="s">
        <v>11</v>
      </c>
      <c r="D72" s="9" t="s">
        <v>5</v>
      </c>
    </row>
    <row r="73" spans="1:4">
      <c r="A73" s="1" t="s">
        <v>9</v>
      </c>
      <c r="B73" s="1" t="s">
        <v>41</v>
      </c>
      <c r="C73" s="9" t="s">
        <v>4</v>
      </c>
      <c r="D73" s="9" t="s">
        <v>12</v>
      </c>
    </row>
    <row r="74" spans="1:4">
      <c r="A74" s="1" t="s">
        <v>9</v>
      </c>
      <c r="B74" s="1" t="s">
        <v>53</v>
      </c>
      <c r="C74" s="9" t="s">
        <v>11</v>
      </c>
      <c r="D74" s="9" t="s">
        <v>12</v>
      </c>
    </row>
    <row r="75" spans="1:4">
      <c r="A75" s="1" t="s">
        <v>9</v>
      </c>
      <c r="B75" s="1" t="s">
        <v>54</v>
      </c>
      <c r="C75" s="9" t="s">
        <v>4</v>
      </c>
      <c r="D75" s="9" t="s">
        <v>5</v>
      </c>
    </row>
    <row r="76" spans="1:4">
      <c r="A76" s="1" t="s">
        <v>9</v>
      </c>
      <c r="B76" s="1" t="s">
        <v>9</v>
      </c>
      <c r="C76" s="9" t="s">
        <v>4</v>
      </c>
      <c r="D76" s="9" t="s">
        <v>5</v>
      </c>
    </row>
    <row r="77" spans="1:4">
      <c r="A77" s="1" t="s">
        <v>9</v>
      </c>
      <c r="B77" s="1" t="s">
        <v>55</v>
      </c>
      <c r="C77" s="9" t="s">
        <v>4</v>
      </c>
      <c r="D77" s="9" t="s">
        <v>12</v>
      </c>
    </row>
    <row r="78" spans="1:4">
      <c r="A78" s="1" t="s">
        <v>9</v>
      </c>
      <c r="B78" s="1" t="s">
        <v>9</v>
      </c>
      <c r="C78" s="9" t="s">
        <v>11</v>
      </c>
      <c r="D78" s="9" t="s">
        <v>5</v>
      </c>
    </row>
    <row r="79" spans="1:4">
      <c r="A79" s="1" t="s">
        <v>9</v>
      </c>
      <c r="B79" s="1" t="s">
        <v>54</v>
      </c>
      <c r="C79" s="9" t="s">
        <v>11</v>
      </c>
      <c r="D79" s="9" t="s">
        <v>5</v>
      </c>
    </row>
    <row r="80" spans="1:4">
      <c r="A80" s="1" t="s">
        <v>9</v>
      </c>
      <c r="B80" s="1" t="s">
        <v>56</v>
      </c>
      <c r="C80" s="9" t="s">
        <v>11</v>
      </c>
      <c r="D80" s="9" t="s">
        <v>5</v>
      </c>
    </row>
    <row r="81" spans="1:4">
      <c r="A81" s="1" t="s">
        <v>9</v>
      </c>
      <c r="B81" s="1" t="s">
        <v>57</v>
      </c>
      <c r="C81" s="9" t="s">
        <v>4</v>
      </c>
      <c r="D81" s="9" t="s">
        <v>5</v>
      </c>
    </row>
    <row r="82" spans="1:4">
      <c r="A82" s="1" t="s">
        <v>9</v>
      </c>
      <c r="B82" s="1" t="s">
        <v>58</v>
      </c>
      <c r="C82" s="9" t="s">
        <v>11</v>
      </c>
      <c r="D82" s="9" t="s">
        <v>5</v>
      </c>
    </row>
    <row r="83" spans="1:4">
      <c r="A83" s="1" t="s">
        <v>9</v>
      </c>
      <c r="B83" s="1" t="s">
        <v>58</v>
      </c>
      <c r="C83" s="9" t="s">
        <v>4</v>
      </c>
      <c r="D83" s="9" t="s">
        <v>12</v>
      </c>
    </row>
    <row r="84" spans="1:4">
      <c r="A84" s="1" t="s">
        <v>9</v>
      </c>
      <c r="B84" s="1" t="s">
        <v>59</v>
      </c>
      <c r="C84" s="9" t="s">
        <v>4</v>
      </c>
      <c r="D84" s="9" t="s">
        <v>5</v>
      </c>
    </row>
    <row r="85" spans="1:4">
      <c r="A85" s="1" t="s">
        <v>9</v>
      </c>
      <c r="B85" s="1" t="s">
        <v>9</v>
      </c>
      <c r="C85" s="9" t="s">
        <v>4</v>
      </c>
      <c r="D85" s="9" t="s">
        <v>5</v>
      </c>
    </row>
    <row r="86" spans="1:4">
      <c r="A86" s="1" t="s">
        <v>9</v>
      </c>
      <c r="B86" s="1" t="s">
        <v>9</v>
      </c>
      <c r="C86" s="9" t="s">
        <v>4</v>
      </c>
      <c r="D86" s="9" t="s">
        <v>5</v>
      </c>
    </row>
    <row r="87" spans="1:4">
      <c r="A87" s="1" t="s">
        <v>9</v>
      </c>
      <c r="B87" s="1" t="s">
        <v>60</v>
      </c>
      <c r="C87" s="9" t="s">
        <v>4</v>
      </c>
      <c r="D87" s="9" t="s">
        <v>5</v>
      </c>
    </row>
    <row r="88" spans="1:7">
      <c r="A88" s="1" t="s">
        <v>9</v>
      </c>
      <c r="B88" s="1" t="s">
        <v>61</v>
      </c>
      <c r="C88" s="9" t="s">
        <v>4</v>
      </c>
      <c r="D88" s="9" t="s">
        <v>5</v>
      </c>
      <c r="G88" t="s">
        <v>62</v>
      </c>
    </row>
  </sheetData>
  <autoFilter xmlns:etc="http://www.wps.cn/officeDocument/2017/etCustomData" ref="A1:K88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dataValidations count="2">
    <dataValidation type="list" allowBlank="1" showInputMessage="1" showErrorMessage="1" sqref="C$1:C$1048576">
      <formula1>$E$1:$E$2</formula1>
    </dataValidation>
    <dataValidation type="list" allowBlank="1" showInputMessage="1" showErrorMessage="1" sqref="D$1:D$1048576">
      <formula1>$F$1:$F$2</formula1>
    </dataValidation>
  </dataValidations>
  <pageMargins left="0.7" right="0.7" top="0.75" bottom="0.75" header="0.3" footer="0.3"/>
  <pageSetup paperSize="9" orientation="portrait"/>
  <headerFooter/>
  <ignoredErrors>
    <ignoredError sqref="C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7"/>
  <sheetViews>
    <sheetView workbookViewId="0">
      <selection activeCell="N23" sqref="N23"/>
    </sheetView>
  </sheetViews>
  <sheetFormatPr defaultColWidth="9" defaultRowHeight="14.25" outlineLevelCol="5"/>
  <cols>
    <col min="1" max="1" width="11.8583333333333" customWidth="1"/>
    <col min="3" max="4" width="9" style="1"/>
    <col min="5" max="5" width="9" style="2"/>
  </cols>
  <sheetData>
    <row r="1" spans="1:6">
      <c r="A1" s="3" t="s">
        <v>63</v>
      </c>
      <c r="B1" s="3" t="s">
        <v>64</v>
      </c>
      <c r="C1" s="3" t="s">
        <v>3</v>
      </c>
      <c r="D1" s="3" t="s">
        <v>65</v>
      </c>
      <c r="E1" s="4" t="s">
        <v>66</v>
      </c>
      <c r="F1" s="3" t="s">
        <v>7</v>
      </c>
    </row>
    <row r="2" spans="1:6">
      <c r="A2" s="3" t="s">
        <v>9</v>
      </c>
      <c r="B2" s="5" t="s">
        <v>4</v>
      </c>
      <c r="C2" s="5" t="s">
        <v>5</v>
      </c>
      <c r="D2" s="5">
        <f>COUNTIFS(Sheet1!A:A,A2,Sheet1!C:C,"先",Sheet1!D:D,"胜")</f>
        <v>36</v>
      </c>
      <c r="E2" s="6">
        <f>D2/(D2+D3)</f>
        <v>0.75</v>
      </c>
      <c r="F2" s="7">
        <f>(D2+D4)/(D2+D3+D4+D5)</f>
        <v>0.727272727272727</v>
      </c>
    </row>
    <row r="3" spans="1:6">
      <c r="A3" s="5"/>
      <c r="B3" s="5"/>
      <c r="C3" s="5" t="s">
        <v>12</v>
      </c>
      <c r="D3" s="5">
        <f>COUNTIFS(Sheet1!A:A,A2,Sheet1!C:C,"先",Sheet1!D:D,"负")</f>
        <v>12</v>
      </c>
      <c r="E3" s="8"/>
      <c r="F3" s="7"/>
    </row>
    <row r="4" spans="1:6">
      <c r="A4" s="5"/>
      <c r="B4" s="5" t="s">
        <v>11</v>
      </c>
      <c r="C4" s="5" t="s">
        <v>5</v>
      </c>
      <c r="D4" s="5">
        <f>COUNTIFS(Sheet1!A:A,A2,Sheet1!C:C,"后",Sheet1!D:D,"胜")</f>
        <v>20</v>
      </c>
      <c r="E4" s="6">
        <f>D4/(D4+D5)</f>
        <v>0.689655172413793</v>
      </c>
      <c r="F4" s="7"/>
    </row>
    <row r="5" spans="1:6">
      <c r="A5" s="5"/>
      <c r="B5" s="5"/>
      <c r="C5" s="5" t="s">
        <v>12</v>
      </c>
      <c r="D5" s="5">
        <f>COUNTIFS(Sheet1!A:A,A2,Sheet1!C:C,"后",Sheet1!D:D,"负")</f>
        <v>9</v>
      </c>
      <c r="E5" s="8"/>
      <c r="F5" s="7"/>
    </row>
    <row r="6" spans="1:6">
      <c r="A6" s="3" t="s">
        <v>67</v>
      </c>
      <c r="B6" s="5" t="s">
        <v>4</v>
      </c>
      <c r="C6" s="5" t="s">
        <v>5</v>
      </c>
      <c r="D6" s="5">
        <f>COUNTIFS(Sheet1!A:A,A6,Sheet1!C:C,"先",Sheet1!D:D,"胜")</f>
        <v>0</v>
      </c>
      <c r="E6" s="6" t="e">
        <f>D6/(D6+D7)</f>
        <v>#DIV/0!</v>
      </c>
      <c r="F6" s="7" t="e">
        <f>(D6+D8)/(D6+D7+D8+D9)</f>
        <v>#DIV/0!</v>
      </c>
    </row>
    <row r="7" spans="1:6">
      <c r="A7" s="5"/>
      <c r="B7" s="5"/>
      <c r="C7" s="5" t="s">
        <v>12</v>
      </c>
      <c r="D7" s="5">
        <f>COUNTIFS(Sheet1!A:A,A6,Sheet1!C:C,"先",Sheet1!D:D,"负")</f>
        <v>0</v>
      </c>
      <c r="E7" s="8"/>
      <c r="F7" s="7"/>
    </row>
    <row r="8" spans="1:6">
      <c r="A8" s="5"/>
      <c r="B8" s="5" t="s">
        <v>11</v>
      </c>
      <c r="C8" s="5" t="s">
        <v>5</v>
      </c>
      <c r="D8" s="5">
        <f>COUNTIFS(Sheet1!A:A,A6,Sheet1!C:C,"后",Sheet1!D:D,"胜")</f>
        <v>0</v>
      </c>
      <c r="E8" s="6" t="e">
        <f>D8/(D8+D9)</f>
        <v>#DIV/0!</v>
      </c>
      <c r="F8" s="7"/>
    </row>
    <row r="9" spans="1:6">
      <c r="A9" s="5"/>
      <c r="B9" s="5"/>
      <c r="C9" s="5" t="s">
        <v>12</v>
      </c>
      <c r="D9" s="5">
        <f>COUNTIFS(Sheet1!A:A,A6,Sheet1!C:C,"后",Sheet1!D:D,"负")</f>
        <v>0</v>
      </c>
      <c r="E9" s="8"/>
      <c r="F9" s="7"/>
    </row>
    <row r="10" spans="1:6">
      <c r="A10" s="3" t="s">
        <v>68</v>
      </c>
      <c r="B10" s="5" t="s">
        <v>4</v>
      </c>
      <c r="C10" s="5" t="s">
        <v>5</v>
      </c>
      <c r="D10" s="5">
        <f>COUNTIFS(Sheet1!A:A,A10,Sheet1!C:C,"先",Sheet1!D:D,"胜")</f>
        <v>0</v>
      </c>
      <c r="E10" s="6" t="e">
        <f>D10/(D10+D11)</f>
        <v>#DIV/0!</v>
      </c>
      <c r="F10" s="7" t="e">
        <f>(D10+D12)/(D10+D11+D12+D13)</f>
        <v>#DIV/0!</v>
      </c>
    </row>
    <row r="11" spans="1:6">
      <c r="A11" s="5"/>
      <c r="B11" s="5"/>
      <c r="C11" s="5" t="s">
        <v>12</v>
      </c>
      <c r="D11" s="5">
        <f>COUNTIFS(Sheet1!A:A,A10,Sheet1!C:C,"先",Sheet1!D:D,"负")</f>
        <v>0</v>
      </c>
      <c r="E11" s="8"/>
      <c r="F11" s="7"/>
    </row>
    <row r="12" spans="1:6">
      <c r="A12" s="5"/>
      <c r="B12" s="5" t="s">
        <v>11</v>
      </c>
      <c r="C12" s="5" t="s">
        <v>5</v>
      </c>
      <c r="D12" s="5">
        <f>COUNTIFS(Sheet1!A:A,A10,Sheet1!C:C,"后",Sheet1!D:D,"胜")</f>
        <v>0</v>
      </c>
      <c r="E12" s="6" t="e">
        <f>D12/(D12+D13)</f>
        <v>#DIV/0!</v>
      </c>
      <c r="F12" s="7"/>
    </row>
    <row r="13" spans="1:6">
      <c r="A13" s="5"/>
      <c r="B13" s="5"/>
      <c r="C13" s="5" t="s">
        <v>12</v>
      </c>
      <c r="D13" s="5">
        <f>COUNTIFS(Sheet1!A:A,A10,Sheet1!C:C,"后",Sheet1!D:D,"负")</f>
        <v>0</v>
      </c>
      <c r="E13" s="8"/>
      <c r="F13" s="7"/>
    </row>
    <row r="14" spans="1:6">
      <c r="A14" s="3" t="s">
        <v>41</v>
      </c>
      <c r="B14" s="5" t="s">
        <v>4</v>
      </c>
      <c r="C14" s="5" t="s">
        <v>5</v>
      </c>
      <c r="D14" s="5">
        <f>COUNTIFS(Sheet1!A:A,A14,Sheet1!C:C,"先",Sheet1!D:D,"胜")</f>
        <v>2</v>
      </c>
      <c r="E14" s="6">
        <f>D14/(D14+D15)</f>
        <v>0.666666666666667</v>
      </c>
      <c r="F14" s="7">
        <f>(D14+D16)/(D14+D15+D16+D17)</f>
        <v>0.4</v>
      </c>
    </row>
    <row r="15" spans="1:6">
      <c r="A15" s="5"/>
      <c r="B15" s="5"/>
      <c r="C15" s="5" t="s">
        <v>12</v>
      </c>
      <c r="D15" s="5">
        <f>COUNTIFS(Sheet1!A:A,A14,Sheet1!C:C,"先",Sheet1!D:D,"负")</f>
        <v>1</v>
      </c>
      <c r="E15" s="8"/>
      <c r="F15" s="7"/>
    </row>
    <row r="16" spans="1:6">
      <c r="A16" s="5"/>
      <c r="B16" s="5" t="s">
        <v>11</v>
      </c>
      <c r="C16" s="5" t="s">
        <v>5</v>
      </c>
      <c r="D16" s="5">
        <f>COUNTIFS(Sheet1!A:A,A14,Sheet1!C:C,"后",Sheet1!D:D,"胜")</f>
        <v>2</v>
      </c>
      <c r="E16" s="6">
        <f>D16/(D16+D17)</f>
        <v>0.285714285714286</v>
      </c>
      <c r="F16" s="7"/>
    </row>
    <row r="17" spans="1:6">
      <c r="A17" s="5"/>
      <c r="B17" s="5"/>
      <c r="C17" s="5" t="s">
        <v>12</v>
      </c>
      <c r="D17" s="5">
        <f>COUNTIFS(Sheet1!A:A,A14,Sheet1!C:C,"后",Sheet1!D:D,"负")</f>
        <v>5</v>
      </c>
      <c r="E17" s="8"/>
      <c r="F17" s="7"/>
    </row>
  </sheetData>
  <mergeCells count="24">
    <mergeCell ref="A2:A5"/>
    <mergeCell ref="A6:A9"/>
    <mergeCell ref="A10:A13"/>
    <mergeCell ref="A14:A17"/>
    <mergeCell ref="B2:B3"/>
    <mergeCell ref="B4:B5"/>
    <mergeCell ref="B6:B7"/>
    <mergeCell ref="B8:B9"/>
    <mergeCell ref="B10:B11"/>
    <mergeCell ref="B12:B13"/>
    <mergeCell ref="B14:B15"/>
    <mergeCell ref="B16:B17"/>
    <mergeCell ref="E2:E3"/>
    <mergeCell ref="E4:E5"/>
    <mergeCell ref="E6:E7"/>
    <mergeCell ref="E8:E9"/>
    <mergeCell ref="E10:E11"/>
    <mergeCell ref="E12:E13"/>
    <mergeCell ref="E14:E15"/>
    <mergeCell ref="E16:E17"/>
    <mergeCell ref="F2:F5"/>
    <mergeCell ref="F6:F9"/>
    <mergeCell ref="F10:F13"/>
    <mergeCell ref="F14:F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笑容&amp;坚强</cp:lastModifiedBy>
  <dcterms:created xsi:type="dcterms:W3CDTF">2015-06-05T18:19:00Z</dcterms:created>
  <dcterms:modified xsi:type="dcterms:W3CDTF">2025-05-11T15:55:09Z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5458D32093BD4565BD5DD36E250B040F_12</vt:lpwstr>
  </property>
</Properties>
</file>