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f6548f889709127f/Documents/"/>
    </mc:Choice>
  </mc:AlternateContent>
  <xr:revisionPtr revIDLastSave="0" documentId="8_{3701CA0A-DDE8-46E9-86BA-528DE2D2BB62}" xr6:coauthVersionLast="47" xr6:coauthVersionMax="47" xr10:uidLastSave="{00000000-0000-0000-0000-000000000000}"/>
  <bookViews>
    <workbookView xWindow="-108" yWindow="-108" windowWidth="23256" windowHeight="12456" xr2:uid="{E0DAA2D0-B3D6-4789-9E5A-74C7B322251D}"/>
  </bookViews>
  <sheets>
    <sheet name="NO CVT=auto n man" sheetId="1" r:id="rId1"/>
    <sheet name="Sheet1" sheetId="2" r:id="rId2"/>
  </sheets>
  <definedNames>
    <definedName name="_xlnm._FilterDatabase" localSheetId="0" hidden="1">'NO CVT=auto n man'!$AC$1:$AS$146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1" l="1"/>
  <c r="G136" i="1"/>
  <c r="G133" i="1"/>
  <c r="G130" i="1"/>
  <c r="G127" i="1"/>
  <c r="G123" i="1"/>
  <c r="S119" i="1"/>
  <c r="W119" i="1" s="1"/>
  <c r="G119" i="1"/>
  <c r="S117" i="1"/>
  <c r="W117" i="1" s="1"/>
  <c r="G117" i="1"/>
  <c r="S114" i="1"/>
  <c r="W114" i="1" s="1"/>
  <c r="G114" i="1"/>
  <c r="S112" i="1"/>
  <c r="W112" i="1" s="1"/>
  <c r="G112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AW146" i="2" a="1"/>
  <c r="AW146" i="2" s="1"/>
  <c r="AW145" i="2" a="1"/>
  <c r="AW145" i="2" s="1"/>
  <c r="AW144" i="2" a="1"/>
  <c r="AW144" i="2" s="1"/>
  <c r="AW143" i="2" a="1"/>
  <c r="AW143" i="2" s="1"/>
  <c r="AW142" i="2" a="1"/>
  <c r="AW142" i="2" s="1"/>
  <c r="AW141" i="2" a="1"/>
  <c r="AW141" i="2" s="1"/>
  <c r="AW140" i="2" a="1"/>
  <c r="AW140" i="2" s="1"/>
  <c r="AW139" i="2" a="1"/>
  <c r="AW139" i="2" s="1"/>
  <c r="AW138" i="2" a="1"/>
  <c r="AW138" i="2" s="1"/>
  <c r="AW137" i="2" a="1"/>
  <c r="AW137" i="2" s="1"/>
  <c r="AW136" i="2" a="1"/>
  <c r="AW136" i="2" s="1"/>
  <c r="AW135" i="2" a="1"/>
  <c r="AW135" i="2" s="1"/>
  <c r="AW134" i="2" a="1"/>
  <c r="AW134" i="2" s="1"/>
  <c r="AW133" i="2" a="1"/>
  <c r="AW133" i="2" s="1"/>
  <c r="AW132" i="2" a="1"/>
  <c r="AW132" i="2" s="1"/>
  <c r="AW131" i="2" a="1"/>
  <c r="AW131" i="2" s="1"/>
  <c r="AW130" i="2" a="1"/>
  <c r="AW130" i="2" s="1"/>
  <c r="AW129" i="2" a="1"/>
  <c r="AW129" i="2" s="1"/>
  <c r="AW128" i="2" a="1"/>
  <c r="AW128" i="2" s="1"/>
  <c r="AW127" i="2" a="1"/>
  <c r="AW127" i="2" s="1"/>
  <c r="AW126" i="2" a="1"/>
  <c r="AW126" i="2" s="1"/>
  <c r="AW125" i="2" a="1"/>
  <c r="AW125" i="2" s="1"/>
  <c r="AW124" i="2" a="1"/>
  <c r="AW124" i="2" s="1"/>
  <c r="AW123" i="2" a="1"/>
  <c r="AW123" i="2" s="1"/>
  <c r="AW122" i="2" a="1"/>
  <c r="AW122" i="2" s="1"/>
  <c r="AW121" i="2" a="1"/>
  <c r="AW121" i="2" s="1"/>
  <c r="AW120" i="2" a="1"/>
  <c r="AW120" i="2" s="1"/>
  <c r="AW119" i="2" a="1"/>
  <c r="AW119" i="2" s="1"/>
  <c r="AW118" i="2" a="1"/>
  <c r="AW118" i="2" s="1"/>
  <c r="AW117" i="2" a="1"/>
  <c r="AW117" i="2" s="1"/>
  <c r="AW116" i="2" a="1"/>
  <c r="AW116" i="2" s="1"/>
  <c r="AW115" i="2" a="1"/>
  <c r="AW115" i="2" s="1"/>
  <c r="AW114" i="2" a="1"/>
  <c r="AW114" i="2" s="1"/>
  <c r="AW113" i="2" a="1"/>
  <c r="AW113" i="2" s="1"/>
  <c r="AW112" i="2" a="1"/>
  <c r="AW112" i="2" s="1"/>
  <c r="AW111" i="2" a="1"/>
  <c r="AW111" i="2" s="1"/>
  <c r="AW110" i="2" a="1"/>
  <c r="AW110" i="2" s="1"/>
  <c r="AW109" i="2" a="1"/>
  <c r="AW109" i="2" s="1"/>
  <c r="AW108" i="2" a="1"/>
  <c r="AW108" i="2" s="1"/>
  <c r="AW107" i="2" a="1"/>
  <c r="AW107" i="2" s="1"/>
  <c r="AW106" i="2" a="1"/>
  <c r="AW106" i="2" s="1"/>
  <c r="AW105" i="2" a="1"/>
  <c r="AW105" i="2" s="1"/>
  <c r="AW104" i="2" a="1"/>
  <c r="AW104" i="2" s="1"/>
  <c r="AW103" i="2" a="1"/>
  <c r="AW103" i="2" s="1"/>
  <c r="AW102" i="2" a="1"/>
  <c r="AW102" i="2" s="1"/>
  <c r="AW101" i="2" a="1"/>
  <c r="AW101" i="2" s="1"/>
  <c r="AW100" i="2" a="1"/>
  <c r="AW100" i="2" s="1"/>
  <c r="AW99" i="2" a="1"/>
  <c r="AW99" i="2" s="1"/>
  <c r="AW98" i="2" a="1"/>
  <c r="AW98" i="2" s="1"/>
  <c r="AW97" i="2" a="1"/>
  <c r="AW97" i="2" s="1"/>
  <c r="AW96" i="2" a="1"/>
  <c r="AW96" i="2" s="1"/>
  <c r="AW95" i="2" a="1"/>
  <c r="AW95" i="2" s="1"/>
  <c r="AW94" i="2" a="1"/>
  <c r="AW94" i="2" s="1"/>
  <c r="AW93" i="2" a="1"/>
  <c r="AW93" i="2" s="1"/>
  <c r="AW92" i="2" a="1"/>
  <c r="AW92" i="2" s="1"/>
  <c r="AW91" i="2" a="1"/>
  <c r="AW91" i="2" s="1"/>
  <c r="AW90" i="2" a="1"/>
  <c r="AW90" i="2" s="1"/>
  <c r="AW89" i="2" a="1"/>
  <c r="AW89" i="2" s="1"/>
  <c r="AW88" i="2" a="1"/>
  <c r="AW88" i="2" s="1"/>
  <c r="AW87" i="2" a="1"/>
  <c r="AW87" i="2" s="1"/>
  <c r="AW86" i="2" a="1"/>
  <c r="AW86" i="2" s="1"/>
  <c r="AW85" i="2" a="1"/>
  <c r="AW85" i="2" s="1"/>
  <c r="AW84" i="2" a="1"/>
  <c r="AW84" i="2" s="1"/>
  <c r="AW83" i="2" a="1"/>
  <c r="AW83" i="2" s="1"/>
  <c r="AW82" i="2" a="1"/>
  <c r="AW82" i="2" s="1"/>
  <c r="AW81" i="2" a="1"/>
  <c r="AW81" i="2" s="1"/>
  <c r="AW80" i="2" a="1"/>
  <c r="AW80" i="2" s="1"/>
  <c r="AW79" i="2" a="1"/>
  <c r="AW79" i="2" s="1"/>
  <c r="AW78" i="2" a="1"/>
  <c r="AW78" i="2" s="1"/>
  <c r="AW77" i="2" a="1"/>
  <c r="AW77" i="2" s="1"/>
  <c r="AW76" i="2" a="1"/>
  <c r="AW76" i="2" s="1"/>
  <c r="AW75" i="2" a="1"/>
  <c r="AW75" i="2" s="1"/>
  <c r="AW74" i="2" a="1"/>
  <c r="AW74" i="2" s="1"/>
  <c r="AW73" i="2" a="1"/>
  <c r="AW73" i="2" s="1"/>
  <c r="AW72" i="2" a="1"/>
  <c r="AW72" i="2" s="1"/>
  <c r="AW71" i="2" a="1"/>
  <c r="AW71" i="2" s="1"/>
  <c r="AW70" i="2" a="1"/>
  <c r="AW70" i="2" s="1"/>
  <c r="AW69" i="2" a="1"/>
  <c r="AW69" i="2" s="1"/>
  <c r="AW68" i="2" a="1"/>
  <c r="AW68" i="2" s="1"/>
  <c r="AW67" i="2" a="1"/>
  <c r="AW67" i="2" s="1"/>
  <c r="AW66" i="2" a="1"/>
  <c r="AW66" i="2" s="1"/>
  <c r="AW65" i="2" a="1"/>
  <c r="AW65" i="2" s="1"/>
  <c r="AW64" i="2" a="1"/>
  <c r="AW64" i="2" s="1"/>
  <c r="AW63" i="2" a="1"/>
  <c r="AW63" i="2" s="1"/>
  <c r="AW62" i="2" a="1"/>
  <c r="AW62" i="2" s="1"/>
  <c r="AW61" i="2" a="1"/>
  <c r="AW61" i="2" s="1"/>
  <c r="AW60" i="2" a="1"/>
  <c r="AW60" i="2" s="1"/>
  <c r="AW59" i="2" a="1"/>
  <c r="AW59" i="2" s="1"/>
  <c r="AW58" i="2" a="1"/>
  <c r="AW58" i="2" s="1"/>
  <c r="AW57" i="2" a="1"/>
  <c r="AW57" i="2" s="1"/>
  <c r="AW56" i="2" a="1"/>
  <c r="AW56" i="2" s="1"/>
  <c r="AW55" i="2" a="1"/>
  <c r="AW55" i="2" s="1"/>
  <c r="AW54" i="2" a="1"/>
  <c r="AW54" i="2" s="1"/>
  <c r="AW53" i="2" a="1"/>
  <c r="AW53" i="2" s="1"/>
  <c r="AW52" i="2" a="1"/>
  <c r="AW52" i="2" s="1"/>
  <c r="AW51" i="2" a="1"/>
  <c r="AW51" i="2" s="1"/>
  <c r="AW50" i="2" a="1"/>
  <c r="AW50" i="2" s="1"/>
  <c r="AW49" i="2" a="1"/>
  <c r="AW49" i="2" s="1"/>
  <c r="AW48" i="2" a="1"/>
  <c r="AW48" i="2" s="1"/>
  <c r="AW47" i="2" a="1"/>
  <c r="AW47" i="2" s="1"/>
  <c r="AW46" i="2" a="1"/>
  <c r="AW46" i="2" s="1"/>
  <c r="AW45" i="2" a="1"/>
  <c r="AW45" i="2" s="1"/>
  <c r="AW44" i="2" a="1"/>
  <c r="AW44" i="2" s="1"/>
  <c r="AW43" i="2" a="1"/>
  <c r="AW43" i="2" s="1"/>
  <c r="AW42" i="2" a="1"/>
  <c r="AW42" i="2" s="1"/>
  <c r="AW41" i="2" a="1"/>
  <c r="AW41" i="2" s="1"/>
  <c r="AW40" i="2" a="1"/>
  <c r="AW40" i="2" s="1"/>
  <c r="AW39" i="2" a="1"/>
  <c r="AW39" i="2" s="1"/>
  <c r="AW38" i="2" a="1"/>
  <c r="AW38" i="2" s="1"/>
  <c r="AW37" i="2" a="1"/>
  <c r="AW37" i="2" s="1"/>
  <c r="AW36" i="2" a="1"/>
  <c r="AW36" i="2" s="1"/>
  <c r="AW35" i="2" a="1"/>
  <c r="AW35" i="2" s="1"/>
  <c r="AW34" i="2" a="1"/>
  <c r="AW34" i="2" s="1"/>
  <c r="AW33" i="2" a="1"/>
  <c r="AW33" i="2" s="1"/>
  <c r="AW32" i="2" a="1"/>
  <c r="AW32" i="2" s="1"/>
  <c r="AW31" i="2" a="1"/>
  <c r="AW31" i="2" s="1"/>
  <c r="AW30" i="2" a="1"/>
  <c r="AW30" i="2" s="1"/>
  <c r="AW29" i="2" a="1"/>
  <c r="AW29" i="2" s="1"/>
  <c r="AW28" i="2" a="1"/>
  <c r="AW28" i="2" s="1"/>
  <c r="AW27" i="2" a="1"/>
  <c r="AW27" i="2" s="1"/>
  <c r="AW26" i="2" a="1"/>
  <c r="AW26" i="2" s="1"/>
  <c r="AW25" i="2" a="1"/>
  <c r="AW25" i="2" s="1"/>
  <c r="AW24" i="2" a="1"/>
  <c r="AW24" i="2" s="1"/>
  <c r="AW23" i="2" a="1"/>
  <c r="AW23" i="2" s="1"/>
  <c r="AW22" i="2" a="1"/>
  <c r="AW22" i="2" s="1"/>
  <c r="AW21" i="2" a="1"/>
  <c r="AW21" i="2" s="1"/>
  <c r="AW20" i="2" a="1"/>
  <c r="AW20" i="2" s="1"/>
  <c r="AW19" i="2" a="1"/>
  <c r="AW19" i="2" s="1"/>
  <c r="AW18" i="2" a="1"/>
  <c r="AW18" i="2" s="1"/>
  <c r="AW17" i="2" a="1"/>
  <c r="AW17" i="2" s="1"/>
  <c r="AW16" i="2" a="1"/>
  <c r="AW16" i="2" s="1"/>
  <c r="AW15" i="2" a="1"/>
  <c r="AW15" i="2" s="1"/>
  <c r="AW14" i="2" a="1"/>
  <c r="AW14" i="2" s="1"/>
  <c r="AW13" i="2" a="1"/>
  <c r="AW13" i="2" s="1"/>
  <c r="AW12" i="2" a="1"/>
  <c r="AW12" i="2" s="1"/>
  <c r="AW11" i="2" a="1"/>
  <c r="AW11" i="2" s="1"/>
  <c r="AW10" i="2" a="1"/>
  <c r="AW10" i="2" s="1"/>
  <c r="AW9" i="2" a="1"/>
  <c r="AW9" i="2" s="1"/>
  <c r="AW8" i="2" a="1"/>
  <c r="AW8" i="2" s="1"/>
  <c r="AW7" i="2" a="1"/>
  <c r="AW7" i="2" s="1"/>
  <c r="AW6" i="2" a="1"/>
  <c r="AW6" i="2" s="1"/>
  <c r="AW5" i="2" a="1"/>
  <c r="AW5" i="2" s="1"/>
  <c r="AW4" i="2" a="1"/>
  <c r="AW4" i="2" s="1"/>
  <c r="AW3" i="2" a="1"/>
  <c r="AW3" i="2" s="1"/>
  <c r="AW2" i="2" a="1"/>
  <c r="AW2" i="2" s="1"/>
  <c r="G118" i="1"/>
  <c r="G138" i="1"/>
  <c r="G137" i="1"/>
  <c r="G135" i="1"/>
  <c r="G134" i="1"/>
  <c r="G132" i="1"/>
  <c r="G131" i="1"/>
  <c r="Y18" i="1"/>
  <c r="AH18" i="1"/>
  <c r="AI18" i="1" s="1"/>
  <c r="AJ18" i="1"/>
  <c r="AO18" i="1"/>
  <c r="S118" i="1"/>
  <c r="W118" i="1"/>
  <c r="Y118" i="1"/>
  <c r="AH118" i="1"/>
  <c r="AI118" i="1"/>
  <c r="AJ118" i="1"/>
  <c r="AO118" i="1"/>
  <c r="Y142" i="1"/>
  <c r="AH85" i="1"/>
  <c r="AI85" i="1" s="1"/>
  <c r="AJ85" i="1"/>
  <c r="AH86" i="1"/>
  <c r="AI86" i="1"/>
  <c r="AJ86" i="1"/>
  <c r="AH87" i="1"/>
  <c r="AI87" i="1" s="1"/>
  <c r="AJ87" i="1"/>
  <c r="AH88" i="1"/>
  <c r="AI88" i="1"/>
  <c r="AJ88" i="1"/>
  <c r="AH89" i="1"/>
  <c r="AI89" i="1"/>
  <c r="AJ89" i="1"/>
  <c r="AH90" i="1"/>
  <c r="AI90" i="1" s="1"/>
  <c r="AJ90" i="1"/>
  <c r="AH91" i="1"/>
  <c r="AI91" i="1"/>
  <c r="AJ91" i="1"/>
  <c r="AH92" i="1"/>
  <c r="AI92" i="1" s="1"/>
  <c r="AJ92" i="1"/>
  <c r="AH93" i="1"/>
  <c r="AI93" i="1"/>
  <c r="AJ93" i="1"/>
  <c r="AH94" i="1"/>
  <c r="AI94" i="1"/>
  <c r="AJ94" i="1"/>
  <c r="AH95" i="1"/>
  <c r="AI95" i="1" s="1"/>
  <c r="AJ95" i="1"/>
  <c r="AH96" i="1"/>
  <c r="AI96" i="1"/>
  <c r="AJ96" i="1"/>
  <c r="AH97" i="1"/>
  <c r="AI97" i="1" s="1"/>
  <c r="AJ97" i="1"/>
  <c r="AH98" i="1"/>
  <c r="AI98" i="1"/>
  <c r="AJ98" i="1"/>
  <c r="AH99" i="1"/>
  <c r="AI99" i="1"/>
  <c r="AJ99" i="1"/>
  <c r="AH100" i="1"/>
  <c r="AI100" i="1" s="1"/>
  <c r="AJ100" i="1"/>
  <c r="AH101" i="1"/>
  <c r="AI101" i="1"/>
  <c r="AJ101" i="1"/>
  <c r="AH102" i="1"/>
  <c r="AI102" i="1" s="1"/>
  <c r="AJ102" i="1"/>
  <c r="AH103" i="1"/>
  <c r="AI103" i="1"/>
  <c r="AJ103" i="1"/>
  <c r="AH104" i="1"/>
  <c r="AI104" i="1"/>
  <c r="AJ104" i="1"/>
  <c r="AH105" i="1"/>
  <c r="AI105" i="1" s="1"/>
  <c r="AJ105" i="1"/>
  <c r="AH106" i="1"/>
  <c r="AI106" i="1"/>
  <c r="AJ106" i="1"/>
  <c r="AH107" i="1"/>
  <c r="AI107" i="1" s="1"/>
  <c r="AJ107" i="1"/>
  <c r="AH108" i="1"/>
  <c r="AI108" i="1"/>
  <c r="AJ108" i="1"/>
  <c r="AH109" i="1"/>
  <c r="AI109" i="1" s="1"/>
  <c r="AJ109" i="1"/>
  <c r="AH110" i="1"/>
  <c r="AI110" i="1"/>
  <c r="AJ110" i="1"/>
  <c r="AH111" i="1"/>
  <c r="AI111" i="1"/>
  <c r="AJ111" i="1"/>
  <c r="AH112" i="1"/>
  <c r="AI112" i="1" s="1"/>
  <c r="AJ112" i="1"/>
  <c r="AH113" i="1"/>
  <c r="AI113" i="1"/>
  <c r="AJ113" i="1"/>
  <c r="AH114" i="1"/>
  <c r="AI114" i="1" s="1"/>
  <c r="AJ114" i="1"/>
  <c r="AH115" i="1"/>
  <c r="AI115" i="1"/>
  <c r="AJ115" i="1"/>
  <c r="AH116" i="1"/>
  <c r="AI116" i="1"/>
  <c r="AJ116" i="1"/>
  <c r="AH117" i="1"/>
  <c r="AI117" i="1" s="1"/>
  <c r="AJ117" i="1"/>
  <c r="AH119" i="1"/>
  <c r="AI119" i="1" s="1"/>
  <c r="AJ119" i="1"/>
  <c r="AH120" i="1"/>
  <c r="AI120" i="1"/>
  <c r="AJ120" i="1"/>
  <c r="AH121" i="1"/>
  <c r="AI121" i="1"/>
  <c r="AJ121" i="1"/>
  <c r="AH122" i="1"/>
  <c r="AI122" i="1"/>
  <c r="AJ122" i="1"/>
  <c r="AH123" i="1"/>
  <c r="AI123" i="1" s="1"/>
  <c r="AJ123" i="1"/>
  <c r="AH124" i="1"/>
  <c r="AI124" i="1"/>
  <c r="AJ124" i="1"/>
  <c r="AH125" i="1"/>
  <c r="AI125" i="1"/>
  <c r="AJ125" i="1"/>
  <c r="AH126" i="1"/>
  <c r="AI126" i="1"/>
  <c r="AJ126" i="1"/>
  <c r="AH127" i="1"/>
  <c r="AI127" i="1" s="1"/>
  <c r="AJ127" i="1"/>
  <c r="AH128" i="1"/>
  <c r="AI128" i="1"/>
  <c r="AJ128" i="1"/>
  <c r="AH129" i="1"/>
  <c r="AI129" i="1"/>
  <c r="AJ129" i="1"/>
  <c r="AH130" i="1"/>
  <c r="AI130" i="1" s="1"/>
  <c r="AJ130" i="1"/>
  <c r="AH131" i="1"/>
  <c r="AI131" i="1"/>
  <c r="AJ131" i="1"/>
  <c r="AH132" i="1"/>
  <c r="AI132" i="1"/>
  <c r="AJ132" i="1"/>
  <c r="AH133" i="1"/>
  <c r="AI133" i="1" s="1"/>
  <c r="AJ133" i="1"/>
  <c r="AH134" i="1"/>
  <c r="AI134" i="1"/>
  <c r="AJ134" i="1"/>
  <c r="AH135" i="1"/>
  <c r="AI135" i="1"/>
  <c r="AJ135" i="1"/>
  <c r="AH136" i="1"/>
  <c r="AI136" i="1" s="1"/>
  <c r="AJ136" i="1"/>
  <c r="AH137" i="1"/>
  <c r="AI137" i="1"/>
  <c r="AJ137" i="1"/>
  <c r="AH138" i="1"/>
  <c r="AI138" i="1"/>
  <c r="AJ138" i="1"/>
  <c r="AH139" i="1"/>
  <c r="AI139" i="1" s="1"/>
  <c r="AJ139" i="1"/>
  <c r="AH140" i="1"/>
  <c r="AI140" i="1" s="1"/>
  <c r="AJ140" i="1"/>
  <c r="AH141" i="1"/>
  <c r="AI141" i="1" s="1"/>
  <c r="AJ141" i="1"/>
  <c r="AH142" i="1"/>
  <c r="AI142" i="1" s="1"/>
  <c r="AJ142" i="1"/>
  <c r="AH143" i="1"/>
  <c r="AI143" i="1" s="1"/>
  <c r="AJ143" i="1"/>
  <c r="AH144" i="1"/>
  <c r="AI144" i="1" s="1"/>
  <c r="AJ144" i="1"/>
  <c r="AH145" i="1"/>
  <c r="AI145" i="1" s="1"/>
  <c r="AJ145" i="1"/>
  <c r="AH146" i="1"/>
  <c r="AI146" i="1" s="1"/>
  <c r="AJ146" i="1"/>
  <c r="AH84" i="1"/>
  <c r="AI84" i="1" s="1"/>
  <c r="AH83" i="1"/>
  <c r="AI83" i="1" s="1"/>
  <c r="Y73" i="1"/>
  <c r="AO63" i="1"/>
  <c r="S113" i="1"/>
  <c r="S115" i="1"/>
  <c r="S116" i="1"/>
  <c r="S120" i="1"/>
  <c r="S121" i="1"/>
  <c r="G129" i="1"/>
  <c r="G113" i="1"/>
  <c r="G115" i="1"/>
  <c r="G116" i="1"/>
  <c r="G120" i="1"/>
  <c r="G121" i="1"/>
  <c r="G122" i="1"/>
  <c r="G124" i="1"/>
  <c r="G125" i="1"/>
  <c r="G126" i="1"/>
  <c r="G128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3" i="1"/>
  <c r="Y144" i="1"/>
  <c r="Y145" i="1"/>
  <c r="Y146" i="1"/>
  <c r="Y2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9" i="1"/>
  <c r="AO20" i="1"/>
  <c r="AO21" i="1"/>
  <c r="AO22" i="1"/>
  <c r="AO23" i="1"/>
  <c r="AO24" i="1"/>
  <c r="AO25" i="1"/>
  <c r="AO26" i="1"/>
  <c r="AO27" i="1"/>
  <c r="AO28" i="1"/>
  <c r="AO29" i="1"/>
  <c r="AO2" i="1"/>
  <c r="AH3" i="1"/>
  <c r="AH4" i="1"/>
  <c r="AI4" i="1" s="1"/>
  <c r="AH5" i="1"/>
  <c r="AI5" i="1" s="1"/>
  <c r="AJ5" i="1" s="1"/>
  <c r="AH6" i="1"/>
  <c r="AH7" i="1"/>
  <c r="AH8" i="1"/>
  <c r="AH9" i="1"/>
  <c r="AI9" i="1" s="1"/>
  <c r="AJ9" i="1" s="1"/>
  <c r="AH10" i="1"/>
  <c r="AH11" i="1"/>
  <c r="AH12" i="1"/>
  <c r="AH13" i="1"/>
  <c r="AI13" i="1" s="1"/>
  <c r="AJ13" i="1" s="1"/>
  <c r="AH14" i="1"/>
  <c r="AH15" i="1"/>
  <c r="AH16" i="1"/>
  <c r="AH17" i="1"/>
  <c r="AI17" i="1" s="1"/>
  <c r="AJ17" i="1" s="1"/>
  <c r="AH19" i="1"/>
  <c r="AH20" i="1"/>
  <c r="AH21" i="1"/>
  <c r="AI21" i="1" s="1"/>
  <c r="AJ21" i="1" s="1"/>
  <c r="AH22" i="1"/>
  <c r="AH23" i="1"/>
  <c r="AH24" i="1"/>
  <c r="AH25" i="1"/>
  <c r="AI25" i="1" s="1"/>
  <c r="AJ25" i="1" s="1"/>
  <c r="AH26" i="1"/>
  <c r="AH27" i="1"/>
  <c r="AH28" i="1"/>
  <c r="AH29" i="1"/>
  <c r="AH30" i="1"/>
  <c r="AI30" i="1" s="1"/>
  <c r="AJ30" i="1" s="1"/>
  <c r="AH31" i="1"/>
  <c r="AH32" i="1"/>
  <c r="AH33" i="1"/>
  <c r="AH34" i="1"/>
  <c r="AI34" i="1" s="1"/>
  <c r="AJ34" i="1" s="1"/>
  <c r="AH35" i="1"/>
  <c r="AH36" i="1"/>
  <c r="AH37" i="1"/>
  <c r="AH38" i="1"/>
  <c r="AI38" i="1" s="1"/>
  <c r="AJ38" i="1" s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I76" i="1" s="1"/>
  <c r="AJ76" i="1" s="1"/>
  <c r="AH77" i="1"/>
  <c r="AH78" i="1"/>
  <c r="AI78" i="1" s="1"/>
  <c r="AJ78" i="1" s="1"/>
  <c r="AH79" i="1"/>
  <c r="AH80" i="1"/>
  <c r="AI80" i="1" s="1"/>
  <c r="AJ80" i="1" s="1"/>
  <c r="AH81" i="1"/>
  <c r="AH82" i="1"/>
  <c r="AI82" i="1" s="1"/>
  <c r="AJ82" i="1" s="1"/>
  <c r="AJ83" i="1"/>
  <c r="AJ84" i="1"/>
  <c r="AH2" i="1"/>
  <c r="AI2" i="1" l="1"/>
  <c r="AJ2" i="1" s="1"/>
  <c r="AI81" i="1"/>
  <c r="AJ81" i="1" s="1"/>
  <c r="AI79" i="1"/>
  <c r="AJ79" i="1" s="1"/>
  <c r="AI77" i="1"/>
  <c r="AJ77" i="1" s="1"/>
  <c r="AI75" i="1"/>
  <c r="AJ75" i="1" s="1"/>
  <c r="AI74" i="1"/>
  <c r="AJ74" i="1" s="1"/>
  <c r="AI73" i="1"/>
  <c r="AJ73" i="1" s="1"/>
  <c r="AI72" i="1"/>
  <c r="AJ72" i="1" s="1"/>
  <c r="AI71" i="1"/>
  <c r="AJ71" i="1" s="1"/>
  <c r="AI70" i="1"/>
  <c r="AJ70" i="1" s="1"/>
  <c r="AI69" i="1"/>
  <c r="AJ69" i="1" s="1"/>
  <c r="AI68" i="1"/>
  <c r="AJ68" i="1" s="1"/>
  <c r="AI67" i="1"/>
  <c r="AJ67" i="1" s="1"/>
  <c r="AI66" i="1"/>
  <c r="AJ66" i="1" s="1"/>
  <c r="AI65" i="1"/>
  <c r="AJ65" i="1" s="1"/>
  <c r="AI64" i="1"/>
  <c r="AJ64" i="1" s="1"/>
  <c r="AI63" i="1"/>
  <c r="AJ63" i="1" s="1"/>
  <c r="AI62" i="1"/>
  <c r="AJ62" i="1" s="1"/>
  <c r="AI61" i="1"/>
  <c r="AJ61" i="1" s="1"/>
  <c r="AI60" i="1"/>
  <c r="AJ60" i="1" s="1"/>
  <c r="AI59" i="1"/>
  <c r="AJ59" i="1" s="1"/>
  <c r="AI58" i="1"/>
  <c r="AJ58" i="1" s="1"/>
  <c r="AI57" i="1"/>
  <c r="AJ57" i="1" s="1"/>
  <c r="AI56" i="1"/>
  <c r="AJ56" i="1" s="1"/>
  <c r="AI55" i="1"/>
  <c r="AJ55" i="1" s="1"/>
  <c r="AI54" i="1"/>
  <c r="AJ54" i="1" s="1"/>
  <c r="AI53" i="1"/>
  <c r="AJ53" i="1" s="1"/>
  <c r="AI52" i="1"/>
  <c r="AJ52" i="1" s="1"/>
  <c r="AI51" i="1"/>
  <c r="AJ51" i="1" s="1"/>
  <c r="AI50" i="1"/>
  <c r="AJ50" i="1" s="1"/>
  <c r="AI49" i="1"/>
  <c r="AJ49" i="1" s="1"/>
  <c r="AI48" i="1"/>
  <c r="AJ48" i="1" s="1"/>
  <c r="AI47" i="1"/>
  <c r="AJ47" i="1" s="1"/>
  <c r="AI46" i="1"/>
  <c r="AJ46" i="1" s="1"/>
  <c r="AI45" i="1"/>
  <c r="AJ45" i="1" s="1"/>
  <c r="AI44" i="1"/>
  <c r="AJ44" i="1" s="1"/>
  <c r="AI43" i="1"/>
  <c r="AJ43" i="1" s="1"/>
  <c r="AI42" i="1"/>
  <c r="AJ42" i="1" s="1"/>
  <c r="AI41" i="1"/>
  <c r="AJ41" i="1" s="1"/>
  <c r="AI40" i="1"/>
  <c r="AJ40" i="1" s="1"/>
  <c r="AI39" i="1"/>
  <c r="AJ39" i="1" s="1"/>
  <c r="AI37" i="1"/>
  <c r="AJ37" i="1" s="1"/>
  <c r="AI36" i="1"/>
  <c r="AJ36" i="1" s="1"/>
  <c r="AI35" i="1"/>
  <c r="AJ35" i="1" s="1"/>
  <c r="AI33" i="1"/>
  <c r="AJ33" i="1" s="1"/>
  <c r="AI32" i="1"/>
  <c r="AJ32" i="1" s="1"/>
  <c r="AI31" i="1"/>
  <c r="AJ31" i="1" s="1"/>
  <c r="AI29" i="1"/>
  <c r="AJ29" i="1" s="1"/>
  <c r="AI28" i="1"/>
  <c r="AJ28" i="1" s="1"/>
  <c r="AI27" i="1"/>
  <c r="AJ27" i="1" s="1"/>
  <c r="AI26" i="1"/>
  <c r="AJ26" i="1" s="1"/>
  <c r="AI24" i="1"/>
  <c r="AJ24" i="1" s="1"/>
  <c r="AI23" i="1"/>
  <c r="AJ23" i="1" s="1"/>
  <c r="AI22" i="1"/>
  <c r="AJ22" i="1" s="1"/>
  <c r="AI20" i="1"/>
  <c r="AJ20" i="1" s="1"/>
  <c r="AI19" i="1"/>
  <c r="AJ19" i="1" s="1"/>
  <c r="AI16" i="1"/>
  <c r="AJ16" i="1" s="1"/>
  <c r="AI15" i="1"/>
  <c r="AJ15" i="1" s="1"/>
  <c r="AI14" i="1"/>
  <c r="AJ14" i="1" s="1"/>
  <c r="AI12" i="1"/>
  <c r="AJ12" i="1" s="1"/>
  <c r="AI11" i="1"/>
  <c r="AJ11" i="1" s="1"/>
  <c r="AI10" i="1"/>
  <c r="AJ10" i="1" s="1"/>
  <c r="AI8" i="1"/>
  <c r="AJ8" i="1" s="1"/>
  <c r="AI7" i="1"/>
  <c r="AJ7" i="1" s="1"/>
  <c r="AI6" i="1"/>
  <c r="AJ6" i="1" s="1"/>
  <c r="AJ4" i="1"/>
  <c r="AI3" i="1"/>
  <c r="AJ3" i="1" s="1"/>
  <c r="Y112" i="1"/>
  <c r="W121" i="1"/>
  <c r="Y121" i="1" s="1"/>
  <c r="W120" i="1"/>
  <c r="Y120" i="1" s="1"/>
  <c r="Y119" i="1"/>
  <c r="Y117" i="1"/>
  <c r="W116" i="1"/>
  <c r="Y116" i="1" s="1"/>
  <c r="W115" i="1"/>
  <c r="Y115" i="1" s="1"/>
  <c r="Y114" i="1"/>
  <c r="W113" i="1"/>
  <c r="Y1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<sst xmlns="http://schemas.openxmlformats.org/spreadsheetml/2006/main" count="2063" uniqueCount="172">
  <si>
    <t>Year</t>
  </si>
  <si>
    <t>Make</t>
  </si>
  <si>
    <t>Model</t>
  </si>
  <si>
    <t>Trim</t>
  </si>
  <si>
    <t>Chassis Code</t>
  </si>
  <si>
    <t>Price</t>
  </si>
  <si>
    <t>Tire size</t>
  </si>
  <si>
    <t>Length (in)</t>
  </si>
  <si>
    <t>Height (in)</t>
  </si>
  <si>
    <t>Width (in)</t>
  </si>
  <si>
    <t>Cargo Volume (cu ft)</t>
  </si>
  <si>
    <t>Turning radius (ft)</t>
  </si>
  <si>
    <t>Wheel dimensions(diameter,width)</t>
  </si>
  <si>
    <t>Wheelbase (in)</t>
  </si>
  <si>
    <t>Track width front</t>
  </si>
  <si>
    <t>Track width rear</t>
  </si>
  <si>
    <t xml:space="preserve"> </t>
  </si>
  <si>
    <t>Engine Code</t>
  </si>
  <si>
    <t xml:space="preserve">Engine Displacement </t>
  </si>
  <si>
    <t>Engine cylinder configuration</t>
  </si>
  <si>
    <t>Number of cylinders</t>
  </si>
  <si>
    <t>Horsepower</t>
  </si>
  <si>
    <t xml:space="preserve"> @ rpm</t>
  </si>
  <si>
    <t>Power-to-weight ratio</t>
  </si>
  <si>
    <t>Torque(lb-ft)</t>
  </si>
  <si>
    <t>torque @ rpm</t>
  </si>
  <si>
    <t>Bore(mm)</t>
  </si>
  <si>
    <t>Compression ratio</t>
  </si>
  <si>
    <t>Stroke length (mm)</t>
  </si>
  <si>
    <t>City MPG</t>
  </si>
  <si>
    <t>Highway MPG</t>
  </si>
  <si>
    <t>Combined MPG</t>
  </si>
  <si>
    <t>Annual Fuel Consumption</t>
  </si>
  <si>
    <t>Energy consumption(oil barrels/year)</t>
  </si>
  <si>
    <t>Fuel Tank Capacity</t>
  </si>
  <si>
    <t>Transmission</t>
  </si>
  <si>
    <t>Towing capacity</t>
  </si>
  <si>
    <t>Driveline</t>
  </si>
  <si>
    <t>Payload</t>
  </si>
  <si>
    <t>Curb weight(lbs)</t>
  </si>
  <si>
    <t>Gross vehicle weight rating</t>
  </si>
  <si>
    <t>Warranty(y/mi)</t>
  </si>
  <si>
    <t>Body style</t>
  </si>
  <si>
    <t>Nissan</t>
  </si>
  <si>
    <t>Altima</t>
  </si>
  <si>
    <t>XE</t>
  </si>
  <si>
    <t>U13</t>
  </si>
  <si>
    <t>195/70R14</t>
  </si>
  <si>
    <t>KA24DE</t>
  </si>
  <si>
    <t>2.4L</t>
  </si>
  <si>
    <t>Inline</t>
  </si>
  <si>
    <t>24</t>
  </si>
  <si>
    <t>30</t>
  </si>
  <si>
    <t>5 Manual</t>
  </si>
  <si>
    <t>FWD</t>
  </si>
  <si>
    <t>3/36k mi</t>
  </si>
  <si>
    <t>Sedan</t>
  </si>
  <si>
    <t>GXE</t>
  </si>
  <si>
    <t>SE</t>
  </si>
  <si>
    <t>31</t>
  </si>
  <si>
    <t>GLE</t>
  </si>
  <si>
    <t>21</t>
  </si>
  <si>
    <t>29</t>
  </si>
  <si>
    <t>4 Automatic</t>
  </si>
  <si>
    <t>3/36k,5/60k/powertrain</t>
  </si>
  <si>
    <t>L30</t>
  </si>
  <si>
    <t>205/60R15</t>
  </si>
  <si>
    <t>22</t>
  </si>
  <si>
    <t>SE-L</t>
  </si>
  <si>
    <t>P195/65R15</t>
  </si>
  <si>
    <t>23</t>
  </si>
  <si>
    <t>P205/55R16</t>
  </si>
  <si>
    <t>28</t>
  </si>
  <si>
    <t>Base</t>
  </si>
  <si>
    <t>L31</t>
  </si>
  <si>
    <t>P205/65R16</t>
  </si>
  <si>
    <t>2.5L</t>
  </si>
  <si>
    <t>S</t>
  </si>
  <si>
    <t>SL</t>
  </si>
  <si>
    <t>P215/55R17</t>
  </si>
  <si>
    <t>3.5L</t>
  </si>
  <si>
    <t>V</t>
  </si>
  <si>
    <t>26</t>
  </si>
  <si>
    <t>P215/60R16</t>
  </si>
  <si>
    <t>27</t>
  </si>
  <si>
    <t>SE-R</t>
  </si>
  <si>
    <t>P225/45R18</t>
  </si>
  <si>
    <t>20</t>
  </si>
  <si>
    <t>6 Manual</t>
  </si>
  <si>
    <t>32</t>
  </si>
  <si>
    <t>L32</t>
  </si>
  <si>
    <t>35</t>
  </si>
  <si>
    <t>36</t>
  </si>
  <si>
    <t>19</t>
  </si>
  <si>
    <t>Coupe</t>
  </si>
  <si>
    <t>P215/60R15</t>
  </si>
  <si>
    <t>D32</t>
  </si>
  <si>
    <t>P235/45R18</t>
  </si>
  <si>
    <t>SR</t>
  </si>
  <si>
    <t>Lexus</t>
  </si>
  <si>
    <t>IS</t>
  </si>
  <si>
    <t>JCE10</t>
  </si>
  <si>
    <t>215/45ZR17</t>
  </si>
  <si>
    <t>2JZ-GE</t>
  </si>
  <si>
    <t>3.0L</t>
  </si>
  <si>
    <t>5 Automatic</t>
  </si>
  <si>
    <t>RWD</t>
  </si>
  <si>
    <t>4 /50k, 6/70k/powertrain</t>
  </si>
  <si>
    <t>GXE10</t>
  </si>
  <si>
    <t>4/50k mi</t>
  </si>
  <si>
    <t>XE10</t>
  </si>
  <si>
    <t>Maxima</t>
  </si>
  <si>
    <t>A32</t>
  </si>
  <si>
    <t>205/65R15</t>
  </si>
  <si>
    <t>6.5</t>
  </si>
  <si>
    <t>VQ30DE</t>
  </si>
  <si>
    <t>3/36,000, 5/60,000/powertrain</t>
  </si>
  <si>
    <t>215/60R15</t>
  </si>
  <si>
    <t xml:space="preserve">SE </t>
  </si>
  <si>
    <t>A33</t>
  </si>
  <si>
    <t>6.0</t>
  </si>
  <si>
    <t>VQ35DE</t>
  </si>
  <si>
    <t>A34</t>
  </si>
  <si>
    <t>7.5</t>
  </si>
  <si>
    <t>7.0</t>
  </si>
  <si>
    <t>Honda</t>
  </si>
  <si>
    <t>Civic</t>
  </si>
  <si>
    <t>Si</t>
  </si>
  <si>
    <t>EM1</t>
  </si>
  <si>
    <t>195/50 R15</t>
  </si>
  <si>
    <t>B16A2</t>
  </si>
  <si>
    <t>1.6L</t>
  </si>
  <si>
    <t>FG2</t>
  </si>
  <si>
    <t>215/45R17</t>
  </si>
  <si>
    <t>K20Z3</t>
  </si>
  <si>
    <t>2.0L</t>
  </si>
  <si>
    <t>FA5</t>
  </si>
  <si>
    <t>Length</t>
  </si>
  <si>
    <t>Height</t>
  </si>
  <si>
    <t>Width</t>
  </si>
  <si>
    <t>Cargo Volume</t>
  </si>
  <si>
    <t>Turning radius</t>
  </si>
  <si>
    <t>Wheelbase</t>
  </si>
  <si>
    <t>Horsepower @ rpm</t>
  </si>
  <si>
    <t>Bore</t>
  </si>
  <si>
    <t>Stroke length</t>
  </si>
  <si>
    <t>MPG (c/h)</t>
  </si>
  <si>
    <t>Fuel Type</t>
  </si>
  <si>
    <t>0-60</t>
  </si>
  <si>
    <t xml:space="preserve">annual fuel consumption </t>
  </si>
  <si>
    <t>combined MPG</t>
  </si>
  <si>
    <t>ROW CHECK</t>
  </si>
  <si>
    <t>Price Range</t>
  </si>
  <si>
    <t>Camshaft type</t>
  </si>
  <si>
    <t>Tire Speed Rating</t>
  </si>
  <si>
    <t>Transmission code</t>
  </si>
  <si>
    <t>Octane</t>
  </si>
  <si>
    <t>1/4 mile</t>
  </si>
  <si>
    <t>One barrel of oil ≈ 42 US gal</t>
  </si>
  <si>
    <t>This is the maximum allowable passenger/cargo load </t>
  </si>
  <si>
    <t>vehicle weight when empty</t>
  </si>
  <si>
    <t>combined weight of curb weight + payload</t>
  </si>
  <si>
    <t>This gives total gallons burned annually</t>
  </si>
  <si>
    <t>This harmonically averages city and highway values per EPA rules</t>
  </si>
  <si>
    <t>DOHC</t>
  </si>
  <si>
    <t>Gas</t>
  </si>
  <si>
    <t>H</t>
  </si>
  <si>
    <t>32010-9J506</t>
  </si>
  <si>
    <t>32010-9J504</t>
  </si>
  <si>
    <t>Y</t>
  </si>
  <si>
    <t>32010-7Y466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</si>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</sst>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3.5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scheme val="minor"/>
    </font>
    <font>
      <sz val="12"/>
      <color theme="4" tint="-0.249977111117893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Times New Roman"/>
    </font>
    <font>
      <b/>
      <sz val="12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242424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3" fillId="0" borderId="1" xfId="0" applyNumberFormat="1" applyFont="1" applyBorder="1"/>
    <xf numFmtId="0" fontId="4" fillId="0" borderId="0" xfId="0" applyFont="1"/>
    <xf numFmtId="0" fontId="2" fillId="0" borderId="0" xfId="1"/>
    <xf numFmtId="0" fontId="7" fillId="2" borderId="0" xfId="0" applyFont="1" applyFill="1"/>
    <xf numFmtId="0" fontId="7" fillId="0" borderId="0" xfId="0" applyFont="1"/>
    <xf numFmtId="0" fontId="5" fillId="2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5" fillId="4" borderId="0" xfId="0" applyFont="1" applyFill="1"/>
    <xf numFmtId="0" fontId="11" fillId="0" borderId="0" xfId="1" applyFont="1" applyFill="1" applyBorder="1" applyAlignment="1"/>
    <xf numFmtId="0" fontId="13" fillId="0" borderId="0" xfId="0" applyFont="1"/>
    <xf numFmtId="49" fontId="14" fillId="0" borderId="0" xfId="0" applyNumberFormat="1" applyFont="1"/>
    <xf numFmtId="164" fontId="13" fillId="0" borderId="0" xfId="0" applyNumberFormat="1" applyFont="1"/>
    <xf numFmtId="164" fontId="14" fillId="0" borderId="0" xfId="0" applyNumberFormat="1" applyFont="1"/>
    <xf numFmtId="0" fontId="14" fillId="5" borderId="0" xfId="0" applyFont="1" applyFill="1"/>
    <xf numFmtId="0" fontId="14" fillId="0" borderId="0" xfId="0" applyFont="1"/>
    <xf numFmtId="1" fontId="14" fillId="0" borderId="0" xfId="0" applyNumberFormat="1" applyFont="1"/>
    <xf numFmtId="2" fontId="14" fillId="0" borderId="0" xfId="0" applyNumberFormat="1" applyFont="1"/>
    <xf numFmtId="3" fontId="13" fillId="0" borderId="0" xfId="0" applyNumberFormat="1" applyFont="1"/>
    <xf numFmtId="0" fontId="15" fillId="5" borderId="0" xfId="0" applyFont="1" applyFill="1"/>
    <xf numFmtId="49" fontId="13" fillId="0" borderId="0" xfId="0" applyNumberFormat="1" applyFont="1"/>
    <xf numFmtId="49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4" fontId="13" fillId="0" borderId="0" xfId="0" applyNumberFormat="1" applyFont="1" applyAlignment="1">
      <alignment horizontal="right"/>
    </xf>
    <xf numFmtId="0" fontId="14" fillId="5" borderId="0" xfId="0" applyFont="1" applyFill="1" applyAlignment="1">
      <alignment vertical="center"/>
    </xf>
    <xf numFmtId="49" fontId="15" fillId="0" borderId="0" xfId="0" applyNumberFormat="1" applyFont="1"/>
    <xf numFmtId="0" fontId="14" fillId="0" borderId="0" xfId="0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/>
    <xf numFmtId="1" fontId="13" fillId="0" borderId="0" xfId="0" applyNumberFormat="1" applyFont="1"/>
    <xf numFmtId="1" fontId="14" fillId="0" borderId="0" xfId="0" applyNumberFormat="1" applyFont="1" applyAlignment="1">
      <alignment horizontal="right"/>
    </xf>
    <xf numFmtId="1" fontId="15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49" fontId="12" fillId="0" borderId="0" xfId="0" applyNumberFormat="1" applyFont="1"/>
    <xf numFmtId="0" fontId="9" fillId="0" borderId="0" xfId="0" applyFont="1"/>
    <xf numFmtId="0" fontId="5" fillId="0" borderId="0" xfId="0" applyFont="1"/>
    <xf numFmtId="16" fontId="5" fillId="0" borderId="0" xfId="0" applyNumberFormat="1" applyFont="1"/>
    <xf numFmtId="0" fontId="15" fillId="0" borderId="0" xfId="0" applyFont="1"/>
    <xf numFmtId="0" fontId="8" fillId="0" borderId="0" xfId="0" applyFont="1"/>
    <xf numFmtId="0" fontId="16" fillId="0" borderId="0" xfId="0" applyFont="1"/>
    <xf numFmtId="164" fontId="1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1" fontId="13" fillId="0" borderId="0" xfId="0" applyNumberFormat="1" applyFont="1" applyAlignment="1">
      <alignment horizontal="right" wrapText="1"/>
    </xf>
    <xf numFmtId="3" fontId="14" fillId="0" borderId="0" xfId="0" applyNumberFormat="1" applyFont="1"/>
    <xf numFmtId="1" fontId="14" fillId="0" borderId="0" xfId="0" applyNumberFormat="1" applyFont="1" applyAlignment="1">
      <alignment horizontal="right" vertical="center"/>
    </xf>
    <xf numFmtId="49" fontId="5" fillId="0" borderId="0" xfId="0" applyNumberFormat="1" applyFont="1"/>
    <xf numFmtId="0" fontId="5" fillId="0" borderId="0" xfId="0" applyFont="1" applyAlignment="1">
      <alignment wrapText="1"/>
    </xf>
    <xf numFmtId="2" fontId="4" fillId="0" borderId="0" xfId="0" applyNumberFormat="1" applyFont="1"/>
    <xf numFmtId="2" fontId="11" fillId="0" borderId="0" xfId="0" applyNumberFormat="1" applyFont="1"/>
    <xf numFmtId="2" fontId="15" fillId="0" borderId="0" xfId="0" applyNumberFormat="1" applyFont="1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icerparts.com/calculators/engine-displacement-calculator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27E2-83AC-419D-9214-504253C4C932}">
  <sheetPr filterMode="1"/>
  <dimension ref="A1:AS148"/>
  <sheetViews>
    <sheetView tabSelected="1" workbookViewId="0">
      <pane xSplit="1" ySplit="1" topLeftCell="Z2" activePane="bottomRight" state="frozen"/>
      <selection pane="bottomRight" activeCell="AL1" sqref="AL1"/>
      <selection pane="bottomLeft" activeCell="A2" sqref="A2"/>
      <selection pane="topRight" activeCell="B1" sqref="B1"/>
    </sheetView>
  </sheetViews>
  <sheetFormatPr defaultRowHeight="15" customHeight="1"/>
  <cols>
    <col min="1" max="1" width="10.42578125" style="44" bestFit="1" customWidth="1"/>
    <col min="2" max="2" width="9.5703125" style="44" customWidth="1"/>
    <col min="3" max="3" width="12.7109375" style="44" customWidth="1"/>
    <col min="4" max="4" width="19.85546875" style="44" bestFit="1" customWidth="1"/>
    <col min="5" max="6" width="13.42578125" style="44" customWidth="1"/>
    <col min="7" max="7" width="15.7109375" style="44" customWidth="1"/>
    <col min="8" max="8" width="10.85546875" style="44" customWidth="1"/>
    <col min="9" max="11" width="9.140625" style="44" customWidth="1"/>
    <col min="12" max="12" width="14.140625" style="44" customWidth="1"/>
    <col min="13" max="14" width="14.42578125" style="44" customWidth="1"/>
    <col min="15" max="15" width="13.28515625" style="56" customWidth="1"/>
    <col min="16" max="17" width="12.140625" style="44" customWidth="1"/>
    <col min="18" max="18" width="5.85546875" style="44" customWidth="1"/>
    <col min="19" max="19" width="14.28515625" style="56" customWidth="1"/>
    <col min="20" max="22" width="12.28515625" style="44" customWidth="1"/>
    <col min="23" max="23" width="12.85546875" style="44" customWidth="1"/>
    <col min="24" max="24" width="10.7109375" style="44" customWidth="1"/>
    <col min="25" max="25" width="19.5703125" style="44" customWidth="1"/>
    <col min="26" max="26" width="13.42578125" style="44" customWidth="1"/>
    <col min="27" max="27" width="14" style="44" customWidth="1"/>
    <col min="28" max="28" width="6.5703125" style="44" customWidth="1"/>
    <col min="29" max="29" width="9.140625" style="44" customWidth="1"/>
    <col min="30" max="30" width="18.140625" style="44" customWidth="1"/>
    <col min="31" max="31" width="13.7109375" style="44" customWidth="1"/>
    <col min="32" max="37" width="11.140625" style="55" customWidth="1"/>
    <col min="38" max="38" width="16.140625" style="44" bestFit="1" customWidth="1"/>
    <col min="39" max="39" width="14.140625" style="44" customWidth="1"/>
    <col min="40" max="40" width="10.28515625" style="44" customWidth="1"/>
    <col min="41" max="41" width="9.5703125" style="44" customWidth="1"/>
    <col min="42" max="42" width="16.5703125" style="44" customWidth="1"/>
    <col min="43" max="43" width="12.7109375" style="56" customWidth="1"/>
    <col min="44" max="44" width="15.5703125" style="44" customWidth="1"/>
    <col min="45" max="45" width="11.28515625" style="44" customWidth="1"/>
    <col min="46" max="16384" width="9.140625" style="44"/>
  </cols>
  <sheetData>
    <row r="1" spans="1:45" ht="15.75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58" t="s">
        <v>5</v>
      </c>
      <c r="G1" s="41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/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17</v>
      </c>
      <c r="T1" s="40" t="s">
        <v>18</v>
      </c>
      <c r="U1" s="40" t="s">
        <v>19</v>
      </c>
      <c r="V1" s="40" t="s">
        <v>20</v>
      </c>
      <c r="W1" s="40" t="s">
        <v>21</v>
      </c>
      <c r="X1" s="14" t="s">
        <v>22</v>
      </c>
      <c r="Y1" s="40" t="s">
        <v>23</v>
      </c>
      <c r="Z1" s="40" t="s">
        <v>24</v>
      </c>
      <c r="AA1" s="40" t="s">
        <v>25</v>
      </c>
      <c r="AB1" s="40"/>
      <c r="AC1" s="40" t="s">
        <v>26</v>
      </c>
      <c r="AD1" s="40" t="s">
        <v>27</v>
      </c>
      <c r="AE1" s="40" t="s">
        <v>28</v>
      </c>
      <c r="AF1" s="41" t="s">
        <v>29</v>
      </c>
      <c r="AG1" s="41" t="s">
        <v>30</v>
      </c>
      <c r="AH1" s="42" t="s">
        <v>31</v>
      </c>
      <c r="AI1" s="42" t="s">
        <v>32</v>
      </c>
      <c r="AJ1" s="58" t="s">
        <v>33</v>
      </c>
      <c r="AK1" s="41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</row>
    <row r="2" spans="1:45" ht="18">
      <c r="A2" s="15">
        <v>1993</v>
      </c>
      <c r="B2" s="16" t="s">
        <v>43</v>
      </c>
      <c r="C2" s="16" t="s">
        <v>44</v>
      </c>
      <c r="D2" s="16" t="s">
        <v>45</v>
      </c>
      <c r="E2" s="16" t="s">
        <v>46</v>
      </c>
      <c r="F2" s="57">
        <v>28768</v>
      </c>
      <c r="G2" s="16" t="s">
        <v>47</v>
      </c>
      <c r="H2" s="17">
        <v>180.5</v>
      </c>
      <c r="I2" s="17">
        <v>55.9</v>
      </c>
      <c r="J2" s="17">
        <v>67.099999999999994</v>
      </c>
      <c r="K2" s="18">
        <v>14</v>
      </c>
      <c r="L2" s="17">
        <v>37.4</v>
      </c>
      <c r="M2" s="18">
        <v>15</v>
      </c>
      <c r="N2" s="18">
        <v>6</v>
      </c>
      <c r="O2" s="17">
        <v>103.1</v>
      </c>
      <c r="P2" s="17">
        <v>57.7</v>
      </c>
      <c r="Q2" s="17">
        <v>57.3</v>
      </c>
      <c r="R2" s="20"/>
      <c r="S2" s="20" t="s">
        <v>48</v>
      </c>
      <c r="T2" s="20" t="s">
        <v>49</v>
      </c>
      <c r="U2" s="20" t="s">
        <v>50</v>
      </c>
      <c r="V2" s="20">
        <v>4</v>
      </c>
      <c r="W2" s="20">
        <v>150</v>
      </c>
      <c r="X2" s="20">
        <v>5600</v>
      </c>
      <c r="Y2" s="22">
        <f>W2/(AP2/2000)</f>
        <v>103.51966873706003</v>
      </c>
      <c r="Z2" s="20">
        <v>154</v>
      </c>
      <c r="AA2" s="20">
        <v>4400</v>
      </c>
      <c r="AB2" s="20"/>
      <c r="AC2" s="17">
        <v>89</v>
      </c>
      <c r="AD2" s="17">
        <v>9.1999999999999993</v>
      </c>
      <c r="AE2" s="17">
        <v>96</v>
      </c>
      <c r="AF2" s="36" t="s">
        <v>51</v>
      </c>
      <c r="AG2" s="37" t="s">
        <v>52</v>
      </c>
      <c r="AH2" s="34">
        <f>1/((0.55 / AF2) + (0.45 / AG2))</f>
        <v>26.373626373626372</v>
      </c>
      <c r="AI2" s="34">
        <f>(15000/AH2)</f>
        <v>568.75</v>
      </c>
      <c r="AJ2" s="59">
        <f>AI2/42</f>
        <v>13.541666666666666</v>
      </c>
      <c r="AK2" s="17">
        <v>15.9</v>
      </c>
      <c r="AL2" s="20" t="s">
        <v>53</v>
      </c>
      <c r="AM2" s="20">
        <v>1000</v>
      </c>
      <c r="AN2" s="20" t="s">
        <v>54</v>
      </c>
      <c r="AO2" s="21">
        <f>AQ2-AP2</f>
        <v>1302</v>
      </c>
      <c r="AP2" s="35">
        <v>2898</v>
      </c>
      <c r="AQ2" s="21">
        <v>4200</v>
      </c>
      <c r="AR2" s="20" t="s">
        <v>55</v>
      </c>
      <c r="AS2" s="20" t="s">
        <v>56</v>
      </c>
    </row>
    <row r="3" spans="1:45" ht="18">
      <c r="A3" s="15">
        <v>1993</v>
      </c>
      <c r="B3" s="16" t="s">
        <v>43</v>
      </c>
      <c r="C3" s="16" t="s">
        <v>44</v>
      </c>
      <c r="D3" s="16" t="s">
        <v>57</v>
      </c>
      <c r="E3" s="16" t="s">
        <v>46</v>
      </c>
      <c r="F3" s="57">
        <v>31044</v>
      </c>
      <c r="G3" s="16" t="s">
        <v>47</v>
      </c>
      <c r="H3" s="17">
        <v>180.5</v>
      </c>
      <c r="I3" s="17">
        <v>55.9</v>
      </c>
      <c r="J3" s="17">
        <v>67.099999999999994</v>
      </c>
      <c r="K3" s="18">
        <v>14</v>
      </c>
      <c r="L3" s="17">
        <v>37.4</v>
      </c>
      <c r="M3" s="18">
        <v>15</v>
      </c>
      <c r="N3" s="18">
        <v>6</v>
      </c>
      <c r="O3" s="17">
        <v>103.1</v>
      </c>
      <c r="P3" s="17">
        <v>57.7</v>
      </c>
      <c r="Q3" s="17">
        <v>57.3</v>
      </c>
      <c r="R3" s="20"/>
      <c r="S3" s="20" t="s">
        <v>48</v>
      </c>
      <c r="T3" s="20" t="s">
        <v>49</v>
      </c>
      <c r="U3" s="20" t="s">
        <v>50</v>
      </c>
      <c r="V3" s="20">
        <v>4</v>
      </c>
      <c r="W3" s="20">
        <v>150</v>
      </c>
      <c r="X3" s="20">
        <v>5600</v>
      </c>
      <c r="Y3" s="22">
        <f>W3/(AP3/2000)</f>
        <v>103.51966873706003</v>
      </c>
      <c r="Z3" s="20">
        <v>154</v>
      </c>
      <c r="AA3" s="20">
        <v>4400</v>
      </c>
      <c r="AB3" s="20"/>
      <c r="AC3" s="17">
        <v>89</v>
      </c>
      <c r="AD3" s="17">
        <v>9.1999999999999993</v>
      </c>
      <c r="AE3" s="17">
        <v>96</v>
      </c>
      <c r="AF3" s="36" t="s">
        <v>51</v>
      </c>
      <c r="AG3" s="37" t="s">
        <v>52</v>
      </c>
      <c r="AH3" s="34">
        <f>1/((0.55 / AF3) + (0.45 / AG3))</f>
        <v>26.373626373626372</v>
      </c>
      <c r="AI3" s="34">
        <f t="shared" ref="AI3:AI66" si="0">(15000/AH3)</f>
        <v>568.75</v>
      </c>
      <c r="AJ3" s="59">
        <f t="shared" ref="AJ3:AJ66" si="1">AI3/42</f>
        <v>13.541666666666666</v>
      </c>
      <c r="AK3" s="17">
        <v>15.9</v>
      </c>
      <c r="AL3" s="20" t="s">
        <v>53</v>
      </c>
      <c r="AM3" s="20">
        <v>1000</v>
      </c>
      <c r="AN3" s="20" t="s">
        <v>54</v>
      </c>
      <c r="AO3" s="21">
        <f t="shared" ref="AO3:AO66" si="2">AQ3-AP3</f>
        <v>1302</v>
      </c>
      <c r="AP3" s="35">
        <v>2898</v>
      </c>
      <c r="AQ3" s="21">
        <v>4200</v>
      </c>
      <c r="AR3" s="20" t="s">
        <v>55</v>
      </c>
      <c r="AS3" s="20" t="s">
        <v>56</v>
      </c>
    </row>
    <row r="4" spans="1:45" ht="18">
      <c r="A4" s="15">
        <v>1993</v>
      </c>
      <c r="B4" s="16" t="s">
        <v>43</v>
      </c>
      <c r="C4" s="16" t="s">
        <v>44</v>
      </c>
      <c r="D4" s="16" t="s">
        <v>58</v>
      </c>
      <c r="E4" s="16" t="s">
        <v>46</v>
      </c>
      <c r="F4" s="57">
        <v>36568</v>
      </c>
      <c r="G4" s="16" t="s">
        <v>47</v>
      </c>
      <c r="H4" s="17">
        <v>180.5</v>
      </c>
      <c r="I4" s="17">
        <v>55.9</v>
      </c>
      <c r="J4" s="17">
        <v>67.099999999999994</v>
      </c>
      <c r="K4" s="18">
        <v>14</v>
      </c>
      <c r="L4" s="17">
        <v>37.4</v>
      </c>
      <c r="M4" s="18">
        <v>15</v>
      </c>
      <c r="N4" s="18">
        <v>6</v>
      </c>
      <c r="O4" s="17">
        <v>103.1</v>
      </c>
      <c r="P4" s="17">
        <v>57.7</v>
      </c>
      <c r="Q4" s="17">
        <v>57.3</v>
      </c>
      <c r="R4" s="20"/>
      <c r="S4" s="20" t="s">
        <v>48</v>
      </c>
      <c r="T4" s="20" t="s">
        <v>49</v>
      </c>
      <c r="U4" s="20" t="s">
        <v>50</v>
      </c>
      <c r="V4" s="20">
        <v>4</v>
      </c>
      <c r="W4" s="20">
        <v>150</v>
      </c>
      <c r="X4" s="20">
        <v>5600</v>
      </c>
      <c r="Y4" s="22">
        <f>W4/(AP4/2000)</f>
        <v>103.51966873706003</v>
      </c>
      <c r="Z4" s="20">
        <v>154</v>
      </c>
      <c r="AA4" s="20">
        <v>4400</v>
      </c>
      <c r="AB4" s="20"/>
      <c r="AC4" s="17">
        <v>89</v>
      </c>
      <c r="AD4" s="17">
        <v>9.1999999999999993</v>
      </c>
      <c r="AE4" s="17">
        <v>96</v>
      </c>
      <c r="AF4" s="36" t="s">
        <v>51</v>
      </c>
      <c r="AG4" s="37" t="s">
        <v>59</v>
      </c>
      <c r="AH4" s="34">
        <f>1/((0.55 / AF4) + (0.45 / AG4))</f>
        <v>26.714542190305202</v>
      </c>
      <c r="AI4" s="34">
        <f>(15000/AH4)</f>
        <v>561.49193548387109</v>
      </c>
      <c r="AJ4" s="59">
        <f t="shared" si="1"/>
        <v>13.368855606758835</v>
      </c>
      <c r="AK4" s="17">
        <v>15.9</v>
      </c>
      <c r="AL4" s="20" t="s">
        <v>53</v>
      </c>
      <c r="AM4" s="20">
        <v>1000</v>
      </c>
      <c r="AN4" s="20" t="s">
        <v>54</v>
      </c>
      <c r="AO4" s="21">
        <f t="shared" si="2"/>
        <v>1302</v>
      </c>
      <c r="AP4" s="35">
        <v>2898</v>
      </c>
      <c r="AQ4" s="21">
        <v>4200</v>
      </c>
      <c r="AR4" s="20" t="s">
        <v>55</v>
      </c>
      <c r="AS4" s="20" t="s">
        <v>56</v>
      </c>
    </row>
    <row r="5" spans="1:45" s="8" customFormat="1" ht="15.75" hidden="1">
      <c r="A5" s="15">
        <v>1993</v>
      </c>
      <c r="B5" s="16" t="s">
        <v>43</v>
      </c>
      <c r="C5" s="16" t="s">
        <v>44</v>
      </c>
      <c r="D5" s="16" t="s">
        <v>60</v>
      </c>
      <c r="E5" s="16" t="s">
        <v>46</v>
      </c>
      <c r="F5" s="16"/>
      <c r="G5" s="16" t="s">
        <v>47</v>
      </c>
      <c r="H5" s="17">
        <v>180.5</v>
      </c>
      <c r="I5" s="17">
        <v>55.9</v>
      </c>
      <c r="J5" s="17">
        <v>67.099999999999994</v>
      </c>
      <c r="K5" s="18">
        <v>14</v>
      </c>
      <c r="L5" s="18">
        <v>18.7</v>
      </c>
      <c r="M5" s="18">
        <v>15</v>
      </c>
      <c r="N5" s="18">
        <v>6</v>
      </c>
      <c r="O5" s="17">
        <v>103.1</v>
      </c>
      <c r="P5" s="17">
        <v>57.7</v>
      </c>
      <c r="Q5" s="17">
        <v>57.3</v>
      </c>
      <c r="R5" s="19"/>
      <c r="S5" s="20" t="s">
        <v>48</v>
      </c>
      <c r="T5" s="20" t="s">
        <v>49</v>
      </c>
      <c r="U5" s="20" t="s">
        <v>50</v>
      </c>
      <c r="V5" s="20">
        <v>4</v>
      </c>
      <c r="W5" s="20">
        <v>150</v>
      </c>
      <c r="X5" s="20">
        <v>5600</v>
      </c>
      <c r="Y5" s="22">
        <f>W5/(AP5/2000)</f>
        <v>103.51966873706003</v>
      </c>
      <c r="Z5" s="20">
        <v>154</v>
      </c>
      <c r="AA5" s="20">
        <v>4400</v>
      </c>
      <c r="AB5" s="19"/>
      <c r="AC5" s="17">
        <v>89</v>
      </c>
      <c r="AD5" s="17">
        <v>9.1999999999999993</v>
      </c>
      <c r="AE5" s="17">
        <v>96</v>
      </c>
      <c r="AF5" s="36" t="s">
        <v>61</v>
      </c>
      <c r="AG5" s="37" t="s">
        <v>62</v>
      </c>
      <c r="AH5" s="34">
        <f>1/((0.55 / AF5) + (0.45 / AG5))</f>
        <v>23.976377952755904</v>
      </c>
      <c r="AI5" s="34">
        <f t="shared" si="0"/>
        <v>625.61576354679812</v>
      </c>
      <c r="AJ5" s="34">
        <f t="shared" si="1"/>
        <v>14.895613417780908</v>
      </c>
      <c r="AK5" s="17">
        <v>15.9</v>
      </c>
      <c r="AL5" s="20" t="s">
        <v>63</v>
      </c>
      <c r="AM5" s="20">
        <v>1000</v>
      </c>
      <c r="AN5" s="20" t="s">
        <v>54</v>
      </c>
      <c r="AO5" s="21">
        <f t="shared" si="2"/>
        <v>1302</v>
      </c>
      <c r="AP5" s="35">
        <v>2898</v>
      </c>
      <c r="AQ5" s="21">
        <v>4200</v>
      </c>
      <c r="AR5" s="20" t="s">
        <v>64</v>
      </c>
      <c r="AS5" s="20" t="s">
        <v>56</v>
      </c>
    </row>
    <row r="6" spans="1:45" ht="18">
      <c r="A6" s="15">
        <v>1994</v>
      </c>
      <c r="B6" s="16" t="s">
        <v>43</v>
      </c>
      <c r="C6" s="16" t="s">
        <v>44</v>
      </c>
      <c r="D6" s="16" t="s">
        <v>45</v>
      </c>
      <c r="E6" s="16" t="s">
        <v>46</v>
      </c>
      <c r="F6" s="57">
        <v>30256</v>
      </c>
      <c r="G6" s="16" t="s">
        <v>47</v>
      </c>
      <c r="H6" s="17">
        <v>180.5</v>
      </c>
      <c r="I6" s="17">
        <v>55.9</v>
      </c>
      <c r="J6" s="17">
        <v>67.099999999999994</v>
      </c>
      <c r="K6" s="18">
        <v>14</v>
      </c>
      <c r="L6" s="17">
        <v>37.4</v>
      </c>
      <c r="M6" s="18">
        <v>15</v>
      </c>
      <c r="N6" s="18">
        <v>6</v>
      </c>
      <c r="O6" s="17">
        <v>103.1</v>
      </c>
      <c r="P6" s="17">
        <v>57.7</v>
      </c>
      <c r="Q6" s="17">
        <v>57.3</v>
      </c>
      <c r="R6" s="20"/>
      <c r="S6" s="20" t="s">
        <v>48</v>
      </c>
      <c r="T6" s="20" t="s">
        <v>49</v>
      </c>
      <c r="U6" s="20" t="s">
        <v>50</v>
      </c>
      <c r="V6" s="20">
        <v>4</v>
      </c>
      <c r="W6" s="20">
        <v>150</v>
      </c>
      <c r="X6" s="20">
        <v>5600</v>
      </c>
      <c r="Y6" s="22">
        <f>W6/(AP6/2000)</f>
        <v>103.51966873706003</v>
      </c>
      <c r="Z6" s="20">
        <v>154</v>
      </c>
      <c r="AA6" s="20">
        <v>4400</v>
      </c>
      <c r="AB6" s="20"/>
      <c r="AC6" s="17">
        <v>89</v>
      </c>
      <c r="AD6" s="17">
        <v>9.1999999999999993</v>
      </c>
      <c r="AE6" s="17">
        <v>96</v>
      </c>
      <c r="AF6" s="36" t="s">
        <v>51</v>
      </c>
      <c r="AG6" s="37" t="s">
        <v>52</v>
      </c>
      <c r="AH6" s="34">
        <f>1/((0.55 / AF6) + (0.45 / AG6))</f>
        <v>26.373626373626372</v>
      </c>
      <c r="AI6" s="34">
        <f t="shared" si="0"/>
        <v>568.75</v>
      </c>
      <c r="AJ6" s="59">
        <f t="shared" si="1"/>
        <v>13.541666666666666</v>
      </c>
      <c r="AK6" s="17">
        <v>15.9</v>
      </c>
      <c r="AL6" s="20" t="s">
        <v>53</v>
      </c>
      <c r="AM6" s="20">
        <v>1000</v>
      </c>
      <c r="AN6" s="20" t="s">
        <v>54</v>
      </c>
      <c r="AO6" s="21">
        <f t="shared" si="2"/>
        <v>1302</v>
      </c>
      <c r="AP6" s="35">
        <v>2898</v>
      </c>
      <c r="AQ6" s="21">
        <v>4200</v>
      </c>
      <c r="AR6" s="20" t="s">
        <v>55</v>
      </c>
      <c r="AS6" s="20" t="s">
        <v>56</v>
      </c>
    </row>
    <row r="7" spans="1:45" ht="18">
      <c r="A7" s="15">
        <v>1994</v>
      </c>
      <c r="B7" s="16" t="s">
        <v>43</v>
      </c>
      <c r="C7" s="16" t="s">
        <v>44</v>
      </c>
      <c r="D7" s="16" t="s">
        <v>57</v>
      </c>
      <c r="E7" s="16" t="s">
        <v>46</v>
      </c>
      <c r="F7" s="57">
        <v>33189</v>
      </c>
      <c r="G7" s="16" t="s">
        <v>47</v>
      </c>
      <c r="H7" s="17">
        <v>180.5</v>
      </c>
      <c r="I7" s="17">
        <v>55.9</v>
      </c>
      <c r="J7" s="17">
        <v>67.099999999999994</v>
      </c>
      <c r="K7" s="18">
        <v>14</v>
      </c>
      <c r="L7" s="17">
        <v>37.4</v>
      </c>
      <c r="M7" s="18">
        <v>15</v>
      </c>
      <c r="N7" s="18">
        <v>6</v>
      </c>
      <c r="O7" s="17">
        <v>103.1</v>
      </c>
      <c r="P7" s="17">
        <v>57.7</v>
      </c>
      <c r="Q7" s="17">
        <v>57.3</v>
      </c>
      <c r="R7" s="20"/>
      <c r="S7" s="20" t="s">
        <v>48</v>
      </c>
      <c r="T7" s="20" t="s">
        <v>49</v>
      </c>
      <c r="U7" s="20" t="s">
        <v>50</v>
      </c>
      <c r="V7" s="20">
        <v>4</v>
      </c>
      <c r="W7" s="20">
        <v>150</v>
      </c>
      <c r="X7" s="20">
        <v>5600</v>
      </c>
      <c r="Y7" s="22">
        <f>W7/(AP7/2000)</f>
        <v>103.51966873706003</v>
      </c>
      <c r="Z7" s="20">
        <v>154</v>
      </c>
      <c r="AA7" s="20">
        <v>4400</v>
      </c>
      <c r="AB7" s="20"/>
      <c r="AC7" s="17">
        <v>89</v>
      </c>
      <c r="AD7" s="17">
        <v>9.1999999999999993</v>
      </c>
      <c r="AE7" s="17">
        <v>96</v>
      </c>
      <c r="AF7" s="36" t="s">
        <v>51</v>
      </c>
      <c r="AG7" s="37" t="s">
        <v>52</v>
      </c>
      <c r="AH7" s="34">
        <f>1/((0.55 / AF7) + (0.45 / AG7))</f>
        <v>26.373626373626372</v>
      </c>
      <c r="AI7" s="34">
        <f t="shared" si="0"/>
        <v>568.75</v>
      </c>
      <c r="AJ7" s="59">
        <f t="shared" si="1"/>
        <v>13.541666666666666</v>
      </c>
      <c r="AK7" s="17">
        <v>15.9</v>
      </c>
      <c r="AL7" s="20" t="s">
        <v>53</v>
      </c>
      <c r="AM7" s="20">
        <v>1000</v>
      </c>
      <c r="AN7" s="20" t="s">
        <v>54</v>
      </c>
      <c r="AO7" s="21">
        <f t="shared" si="2"/>
        <v>1302</v>
      </c>
      <c r="AP7" s="35">
        <v>2898</v>
      </c>
      <c r="AQ7" s="21">
        <v>4200</v>
      </c>
      <c r="AR7" s="20" t="s">
        <v>55</v>
      </c>
      <c r="AS7" s="20" t="s">
        <v>56</v>
      </c>
    </row>
    <row r="8" spans="1:45" ht="18">
      <c r="A8" s="15">
        <v>1994</v>
      </c>
      <c r="B8" s="16" t="s">
        <v>43</v>
      </c>
      <c r="C8" s="16" t="s">
        <v>44</v>
      </c>
      <c r="D8" s="16" t="s">
        <v>58</v>
      </c>
      <c r="E8" s="16" t="s">
        <v>46</v>
      </c>
      <c r="F8" s="57">
        <v>37709</v>
      </c>
      <c r="G8" s="16" t="s">
        <v>47</v>
      </c>
      <c r="H8" s="17">
        <v>180.5</v>
      </c>
      <c r="I8" s="17">
        <v>55.9</v>
      </c>
      <c r="J8" s="17">
        <v>67.099999999999994</v>
      </c>
      <c r="K8" s="18">
        <v>14</v>
      </c>
      <c r="L8" s="17">
        <v>37.4</v>
      </c>
      <c r="M8" s="18">
        <v>15</v>
      </c>
      <c r="N8" s="18">
        <v>6</v>
      </c>
      <c r="O8" s="17">
        <v>103.1</v>
      </c>
      <c r="P8" s="17">
        <v>57.7</v>
      </c>
      <c r="Q8" s="17">
        <v>57.3</v>
      </c>
      <c r="R8" s="20"/>
      <c r="S8" s="20" t="s">
        <v>48</v>
      </c>
      <c r="T8" s="20" t="s">
        <v>49</v>
      </c>
      <c r="U8" s="20" t="s">
        <v>50</v>
      </c>
      <c r="V8" s="20">
        <v>4</v>
      </c>
      <c r="W8" s="20">
        <v>150</v>
      </c>
      <c r="X8" s="20">
        <v>5600</v>
      </c>
      <c r="Y8" s="22">
        <f>W8/(AP8/2000)</f>
        <v>103.51966873706003</v>
      </c>
      <c r="Z8" s="20">
        <v>154</v>
      </c>
      <c r="AA8" s="20">
        <v>4400</v>
      </c>
      <c r="AB8" s="20"/>
      <c r="AC8" s="17">
        <v>89</v>
      </c>
      <c r="AD8" s="17">
        <v>9.1999999999999993</v>
      </c>
      <c r="AE8" s="17">
        <v>96</v>
      </c>
      <c r="AF8" s="36" t="s">
        <v>51</v>
      </c>
      <c r="AG8" s="37" t="s">
        <v>59</v>
      </c>
      <c r="AH8" s="34">
        <f>1/((0.55 / AF8) + (0.45 / AG8))</f>
        <v>26.714542190305202</v>
      </c>
      <c r="AI8" s="34">
        <f t="shared" si="0"/>
        <v>561.49193548387109</v>
      </c>
      <c r="AJ8" s="59">
        <f t="shared" si="1"/>
        <v>13.368855606758835</v>
      </c>
      <c r="AK8" s="17">
        <v>15.9</v>
      </c>
      <c r="AL8" s="20" t="s">
        <v>53</v>
      </c>
      <c r="AM8" s="20">
        <v>1000</v>
      </c>
      <c r="AN8" s="20" t="s">
        <v>54</v>
      </c>
      <c r="AO8" s="21">
        <f t="shared" si="2"/>
        <v>1302</v>
      </c>
      <c r="AP8" s="35">
        <v>2898</v>
      </c>
      <c r="AQ8" s="21">
        <v>4200</v>
      </c>
      <c r="AR8" s="20" t="s">
        <v>55</v>
      </c>
      <c r="AS8" s="20" t="s">
        <v>56</v>
      </c>
    </row>
    <row r="9" spans="1:45" s="8" customFormat="1" ht="15.75" hidden="1">
      <c r="A9" s="15">
        <v>1994</v>
      </c>
      <c r="B9" s="16" t="s">
        <v>43</v>
      </c>
      <c r="C9" s="16" t="s">
        <v>44</v>
      </c>
      <c r="D9" s="16" t="s">
        <v>60</v>
      </c>
      <c r="E9" s="16" t="s">
        <v>46</v>
      </c>
      <c r="F9" s="16"/>
      <c r="G9" s="16" t="s">
        <v>47</v>
      </c>
      <c r="H9" s="17">
        <v>180.5</v>
      </c>
      <c r="I9" s="17">
        <v>55.9</v>
      </c>
      <c r="J9" s="17">
        <v>67.099999999999994</v>
      </c>
      <c r="K9" s="18">
        <v>14</v>
      </c>
      <c r="L9" s="18">
        <v>18.7</v>
      </c>
      <c r="M9" s="18">
        <v>15</v>
      </c>
      <c r="N9" s="18">
        <v>6</v>
      </c>
      <c r="O9" s="17">
        <v>103.1</v>
      </c>
      <c r="P9" s="17">
        <v>57.7</v>
      </c>
      <c r="Q9" s="17">
        <v>57.3</v>
      </c>
      <c r="R9" s="19"/>
      <c r="S9" s="20" t="s">
        <v>48</v>
      </c>
      <c r="T9" s="20" t="s">
        <v>49</v>
      </c>
      <c r="U9" s="20" t="s">
        <v>50</v>
      </c>
      <c r="V9" s="20">
        <v>4</v>
      </c>
      <c r="W9" s="20">
        <v>150</v>
      </c>
      <c r="X9" s="20">
        <v>5600</v>
      </c>
      <c r="Y9" s="22">
        <f>W9/(AP9/2000)</f>
        <v>103.51966873706003</v>
      </c>
      <c r="Z9" s="20">
        <v>154</v>
      </c>
      <c r="AA9" s="20">
        <v>4400</v>
      </c>
      <c r="AB9" s="19"/>
      <c r="AC9" s="17">
        <v>89</v>
      </c>
      <c r="AD9" s="17">
        <v>9.1999999999999993</v>
      </c>
      <c r="AE9" s="17">
        <v>96</v>
      </c>
      <c r="AF9" s="36" t="s">
        <v>61</v>
      </c>
      <c r="AG9" s="37" t="s">
        <v>62</v>
      </c>
      <c r="AH9" s="34">
        <f>1/((0.55 / AF9) + (0.45 / AG9))</f>
        <v>23.976377952755904</v>
      </c>
      <c r="AI9" s="34">
        <f t="shared" si="0"/>
        <v>625.61576354679812</v>
      </c>
      <c r="AJ9" s="34">
        <f t="shared" si="1"/>
        <v>14.895613417780908</v>
      </c>
      <c r="AK9" s="17">
        <v>15.9</v>
      </c>
      <c r="AL9" s="20" t="s">
        <v>63</v>
      </c>
      <c r="AM9" s="20">
        <v>1000</v>
      </c>
      <c r="AN9" s="20" t="s">
        <v>54</v>
      </c>
      <c r="AO9" s="21">
        <f t="shared" si="2"/>
        <v>1302</v>
      </c>
      <c r="AP9" s="35">
        <v>2898</v>
      </c>
      <c r="AQ9" s="21">
        <v>4200</v>
      </c>
      <c r="AR9" s="20" t="s">
        <v>64</v>
      </c>
      <c r="AS9" s="20" t="s">
        <v>56</v>
      </c>
    </row>
    <row r="10" spans="1:45" ht="18">
      <c r="A10" s="15">
        <v>1995</v>
      </c>
      <c r="B10" s="16" t="s">
        <v>43</v>
      </c>
      <c r="C10" s="16" t="s">
        <v>44</v>
      </c>
      <c r="D10" s="16" t="s">
        <v>45</v>
      </c>
      <c r="E10" s="16" t="s">
        <v>46</v>
      </c>
      <c r="F10" s="57">
        <v>30335</v>
      </c>
      <c r="G10" s="16" t="s">
        <v>47</v>
      </c>
      <c r="H10" s="17">
        <v>180.5</v>
      </c>
      <c r="I10" s="17">
        <v>55.9</v>
      </c>
      <c r="J10" s="17">
        <v>67.099999999999994</v>
      </c>
      <c r="K10" s="18">
        <v>14</v>
      </c>
      <c r="L10" s="17">
        <v>37.4</v>
      </c>
      <c r="M10" s="18">
        <v>15</v>
      </c>
      <c r="N10" s="18">
        <v>6</v>
      </c>
      <c r="O10" s="17">
        <v>103.1</v>
      </c>
      <c r="P10" s="17">
        <v>57.7</v>
      </c>
      <c r="Q10" s="17">
        <v>57.3</v>
      </c>
      <c r="R10" s="20"/>
      <c r="S10" s="20" t="s">
        <v>48</v>
      </c>
      <c r="T10" s="20" t="s">
        <v>49</v>
      </c>
      <c r="U10" s="20" t="s">
        <v>50</v>
      </c>
      <c r="V10" s="20">
        <v>4</v>
      </c>
      <c r="W10" s="20">
        <v>150</v>
      </c>
      <c r="X10" s="20">
        <v>5600</v>
      </c>
      <c r="Y10" s="22">
        <f>W10/(AP10/2000)</f>
        <v>106.04453870625662</v>
      </c>
      <c r="Z10" s="20">
        <v>154</v>
      </c>
      <c r="AA10" s="20">
        <v>4400</v>
      </c>
      <c r="AB10" s="20"/>
      <c r="AC10" s="17">
        <v>89</v>
      </c>
      <c r="AD10" s="17">
        <v>9.1999999999999993</v>
      </c>
      <c r="AE10" s="17">
        <v>96</v>
      </c>
      <c r="AF10" s="36" t="s">
        <v>51</v>
      </c>
      <c r="AG10" s="37" t="s">
        <v>52</v>
      </c>
      <c r="AH10" s="34">
        <f>1/((0.55 / AF10) + (0.45 / AG10))</f>
        <v>26.373626373626372</v>
      </c>
      <c r="AI10" s="34">
        <f t="shared" si="0"/>
        <v>568.75</v>
      </c>
      <c r="AJ10" s="59">
        <f t="shared" si="1"/>
        <v>13.541666666666666</v>
      </c>
      <c r="AK10" s="17">
        <v>15.9</v>
      </c>
      <c r="AL10" s="20" t="s">
        <v>53</v>
      </c>
      <c r="AM10" s="20">
        <v>1000</v>
      </c>
      <c r="AN10" s="20" t="s">
        <v>54</v>
      </c>
      <c r="AO10" s="21">
        <f t="shared" si="2"/>
        <v>1371</v>
      </c>
      <c r="AP10" s="35">
        <v>2829</v>
      </c>
      <c r="AQ10" s="21">
        <v>4200</v>
      </c>
      <c r="AR10" s="20" t="s">
        <v>55</v>
      </c>
      <c r="AS10" s="20" t="s">
        <v>56</v>
      </c>
    </row>
    <row r="11" spans="1:45" ht="18">
      <c r="A11" s="15">
        <v>1995</v>
      </c>
      <c r="B11" s="16" t="s">
        <v>43</v>
      </c>
      <c r="C11" s="16" t="s">
        <v>44</v>
      </c>
      <c r="D11" s="16" t="s">
        <v>57</v>
      </c>
      <c r="E11" s="16" t="s">
        <v>46</v>
      </c>
      <c r="F11" s="57">
        <v>33705</v>
      </c>
      <c r="G11" s="16" t="s">
        <v>47</v>
      </c>
      <c r="H11" s="17">
        <v>180.5</v>
      </c>
      <c r="I11" s="17">
        <v>55.9</v>
      </c>
      <c r="J11" s="17">
        <v>67.099999999999994</v>
      </c>
      <c r="K11" s="18">
        <v>14</v>
      </c>
      <c r="L11" s="17">
        <v>37.4</v>
      </c>
      <c r="M11" s="18">
        <v>15</v>
      </c>
      <c r="N11" s="18">
        <v>6</v>
      </c>
      <c r="O11" s="17">
        <v>103.1</v>
      </c>
      <c r="P11" s="17">
        <v>57.7</v>
      </c>
      <c r="Q11" s="17">
        <v>57.3</v>
      </c>
      <c r="R11" s="20"/>
      <c r="S11" s="20" t="s">
        <v>48</v>
      </c>
      <c r="T11" s="20" t="s">
        <v>49</v>
      </c>
      <c r="U11" s="20" t="s">
        <v>50</v>
      </c>
      <c r="V11" s="20">
        <v>4</v>
      </c>
      <c r="W11" s="20">
        <v>150</v>
      </c>
      <c r="X11" s="20">
        <v>5600</v>
      </c>
      <c r="Y11" s="22">
        <f>W11/(AP11/2000)</f>
        <v>106.04453870625662</v>
      </c>
      <c r="Z11" s="20">
        <v>154</v>
      </c>
      <c r="AA11" s="20">
        <v>4400</v>
      </c>
      <c r="AB11" s="20"/>
      <c r="AC11" s="17">
        <v>89</v>
      </c>
      <c r="AD11" s="17">
        <v>9.1999999999999993</v>
      </c>
      <c r="AE11" s="17">
        <v>96</v>
      </c>
      <c r="AF11" s="36" t="s">
        <v>51</v>
      </c>
      <c r="AG11" s="37" t="s">
        <v>52</v>
      </c>
      <c r="AH11" s="34">
        <f>1/((0.55 / AF11) + (0.45 / AG11))</f>
        <v>26.373626373626372</v>
      </c>
      <c r="AI11" s="34">
        <f t="shared" si="0"/>
        <v>568.75</v>
      </c>
      <c r="AJ11" s="59">
        <f t="shared" si="1"/>
        <v>13.541666666666666</v>
      </c>
      <c r="AK11" s="17">
        <v>15.9</v>
      </c>
      <c r="AL11" s="20" t="s">
        <v>53</v>
      </c>
      <c r="AM11" s="20">
        <v>1000</v>
      </c>
      <c r="AN11" s="20" t="s">
        <v>54</v>
      </c>
      <c r="AO11" s="21">
        <f t="shared" si="2"/>
        <v>1371</v>
      </c>
      <c r="AP11" s="35">
        <v>2829</v>
      </c>
      <c r="AQ11" s="21">
        <v>4200</v>
      </c>
      <c r="AR11" s="20" t="s">
        <v>55</v>
      </c>
      <c r="AS11" s="20" t="s">
        <v>56</v>
      </c>
    </row>
    <row r="12" spans="1:45" ht="18">
      <c r="A12" s="15">
        <v>1995</v>
      </c>
      <c r="B12" s="16" t="s">
        <v>43</v>
      </c>
      <c r="C12" s="16" t="s">
        <v>44</v>
      </c>
      <c r="D12" s="16" t="s">
        <v>58</v>
      </c>
      <c r="E12" s="16" t="s">
        <v>46</v>
      </c>
      <c r="F12" s="57">
        <v>38021</v>
      </c>
      <c r="G12" s="16" t="s">
        <v>47</v>
      </c>
      <c r="H12" s="17">
        <v>180.5</v>
      </c>
      <c r="I12" s="17">
        <v>55.9</v>
      </c>
      <c r="J12" s="17">
        <v>67.099999999999994</v>
      </c>
      <c r="K12" s="18">
        <v>14</v>
      </c>
      <c r="L12" s="17">
        <v>37.4</v>
      </c>
      <c r="M12" s="18">
        <v>15</v>
      </c>
      <c r="N12" s="18">
        <v>6</v>
      </c>
      <c r="O12" s="17">
        <v>103.1</v>
      </c>
      <c r="P12" s="17">
        <v>57.7</v>
      </c>
      <c r="Q12" s="17">
        <v>57.3</v>
      </c>
      <c r="R12" s="20"/>
      <c r="S12" s="20" t="s">
        <v>48</v>
      </c>
      <c r="T12" s="20" t="s">
        <v>49</v>
      </c>
      <c r="U12" s="20" t="s">
        <v>50</v>
      </c>
      <c r="V12" s="20">
        <v>4</v>
      </c>
      <c r="W12" s="20">
        <v>150</v>
      </c>
      <c r="X12" s="20">
        <v>5600</v>
      </c>
      <c r="Y12" s="22">
        <f>W12/(AP12/2000)</f>
        <v>106.04453870625662</v>
      </c>
      <c r="Z12" s="20">
        <v>154</v>
      </c>
      <c r="AA12" s="20">
        <v>4400</v>
      </c>
      <c r="AB12" s="20"/>
      <c r="AC12" s="17">
        <v>89</v>
      </c>
      <c r="AD12" s="17">
        <v>9.1999999999999993</v>
      </c>
      <c r="AE12" s="17">
        <v>96</v>
      </c>
      <c r="AF12" s="36" t="s">
        <v>51</v>
      </c>
      <c r="AG12" s="37" t="s">
        <v>52</v>
      </c>
      <c r="AH12" s="34">
        <f>1/((0.55 / AF12) + (0.45 / AG12))</f>
        <v>26.373626373626372</v>
      </c>
      <c r="AI12" s="34">
        <f t="shared" si="0"/>
        <v>568.75</v>
      </c>
      <c r="AJ12" s="59">
        <f t="shared" si="1"/>
        <v>13.541666666666666</v>
      </c>
      <c r="AK12" s="17">
        <v>15.9</v>
      </c>
      <c r="AL12" s="20" t="s">
        <v>53</v>
      </c>
      <c r="AM12" s="20">
        <v>1000</v>
      </c>
      <c r="AN12" s="20" t="s">
        <v>54</v>
      </c>
      <c r="AO12" s="21">
        <f t="shared" si="2"/>
        <v>1371</v>
      </c>
      <c r="AP12" s="35">
        <v>2829</v>
      </c>
      <c r="AQ12" s="21">
        <v>4200</v>
      </c>
      <c r="AR12" s="20" t="s">
        <v>55</v>
      </c>
      <c r="AS12" s="20" t="s">
        <v>56</v>
      </c>
    </row>
    <row r="13" spans="1:45" s="8" customFormat="1" ht="15.75" hidden="1">
      <c r="A13" s="15">
        <v>1995</v>
      </c>
      <c r="B13" s="16" t="s">
        <v>43</v>
      </c>
      <c r="C13" s="16" t="s">
        <v>44</v>
      </c>
      <c r="D13" s="16" t="s">
        <v>60</v>
      </c>
      <c r="E13" s="16" t="s">
        <v>46</v>
      </c>
      <c r="F13" s="16"/>
      <c r="G13" s="16" t="s">
        <v>47</v>
      </c>
      <c r="H13" s="17">
        <v>180.5</v>
      </c>
      <c r="I13" s="17">
        <v>55.9</v>
      </c>
      <c r="J13" s="17">
        <v>67.099999999999994</v>
      </c>
      <c r="K13" s="18">
        <v>14</v>
      </c>
      <c r="L13" s="18">
        <v>18.7</v>
      </c>
      <c r="M13" s="18">
        <v>15</v>
      </c>
      <c r="N13" s="18">
        <v>6</v>
      </c>
      <c r="O13" s="17">
        <v>103.1</v>
      </c>
      <c r="P13" s="17">
        <v>57.7</v>
      </c>
      <c r="Q13" s="17">
        <v>57.3</v>
      </c>
      <c r="R13" s="19"/>
      <c r="S13" s="20" t="s">
        <v>48</v>
      </c>
      <c r="T13" s="20" t="s">
        <v>49</v>
      </c>
      <c r="U13" s="20" t="s">
        <v>50</v>
      </c>
      <c r="V13" s="20">
        <v>4</v>
      </c>
      <c r="W13" s="20">
        <v>150</v>
      </c>
      <c r="X13" s="20">
        <v>5600</v>
      </c>
      <c r="Y13" s="22">
        <f>W13/(AP13/2000)</f>
        <v>106.04453870625662</v>
      </c>
      <c r="Z13" s="20">
        <v>154</v>
      </c>
      <c r="AA13" s="20">
        <v>4400</v>
      </c>
      <c r="AB13" s="19"/>
      <c r="AC13" s="17">
        <v>89</v>
      </c>
      <c r="AD13" s="17">
        <v>9.1999999999999993</v>
      </c>
      <c r="AE13" s="17">
        <v>96</v>
      </c>
      <c r="AF13" s="36" t="s">
        <v>61</v>
      </c>
      <c r="AG13" s="37" t="s">
        <v>62</v>
      </c>
      <c r="AH13" s="34">
        <f>1/((0.55 / AF13) + (0.45 / AG13))</f>
        <v>23.976377952755904</v>
      </c>
      <c r="AI13" s="34">
        <f t="shared" si="0"/>
        <v>625.61576354679812</v>
      </c>
      <c r="AJ13" s="34">
        <f t="shared" si="1"/>
        <v>14.895613417780908</v>
      </c>
      <c r="AK13" s="17">
        <v>15.9</v>
      </c>
      <c r="AL13" s="20" t="s">
        <v>63</v>
      </c>
      <c r="AM13" s="20">
        <v>1000</v>
      </c>
      <c r="AN13" s="20" t="s">
        <v>54</v>
      </c>
      <c r="AO13" s="21">
        <f t="shared" si="2"/>
        <v>1371</v>
      </c>
      <c r="AP13" s="35">
        <v>2829</v>
      </c>
      <c r="AQ13" s="21">
        <v>4200</v>
      </c>
      <c r="AR13" s="20" t="s">
        <v>64</v>
      </c>
      <c r="AS13" s="20" t="s">
        <v>56</v>
      </c>
    </row>
    <row r="14" spans="1:45" ht="18">
      <c r="A14" s="15">
        <v>1996</v>
      </c>
      <c r="B14" s="16" t="s">
        <v>43</v>
      </c>
      <c r="C14" s="16" t="s">
        <v>44</v>
      </c>
      <c r="D14" s="16" t="s">
        <v>45</v>
      </c>
      <c r="E14" s="16" t="s">
        <v>46</v>
      </c>
      <c r="F14" s="57">
        <v>30648</v>
      </c>
      <c r="G14" s="16" t="s">
        <v>47</v>
      </c>
      <c r="H14" s="17">
        <v>180.5</v>
      </c>
      <c r="I14" s="17">
        <v>55.9</v>
      </c>
      <c r="J14" s="17">
        <v>67.099999999999994</v>
      </c>
      <c r="K14" s="18">
        <v>14</v>
      </c>
      <c r="L14" s="17">
        <v>37.4</v>
      </c>
      <c r="M14" s="18">
        <v>15</v>
      </c>
      <c r="N14" s="18">
        <v>6</v>
      </c>
      <c r="O14" s="17">
        <v>103.1</v>
      </c>
      <c r="P14" s="17">
        <v>57.7</v>
      </c>
      <c r="Q14" s="17">
        <v>57.3</v>
      </c>
      <c r="R14" s="20"/>
      <c r="S14" s="20" t="s">
        <v>48</v>
      </c>
      <c r="T14" s="20" t="s">
        <v>49</v>
      </c>
      <c r="U14" s="20" t="s">
        <v>50</v>
      </c>
      <c r="V14" s="20">
        <v>4</v>
      </c>
      <c r="W14" s="20">
        <v>150</v>
      </c>
      <c r="X14" s="20">
        <v>5600</v>
      </c>
      <c r="Y14" s="22">
        <f>W14/(AP14/2000)</f>
        <v>98.944591029023741</v>
      </c>
      <c r="Z14" s="20">
        <v>154</v>
      </c>
      <c r="AA14" s="20">
        <v>4400</v>
      </c>
      <c r="AB14" s="20"/>
      <c r="AC14" s="17">
        <v>89</v>
      </c>
      <c r="AD14" s="17">
        <v>9.1999999999999993</v>
      </c>
      <c r="AE14" s="17">
        <v>96</v>
      </c>
      <c r="AF14" s="36" t="s">
        <v>51</v>
      </c>
      <c r="AG14" s="37" t="s">
        <v>52</v>
      </c>
      <c r="AH14" s="34">
        <f>1/((0.55 / AF14) + (0.45 / AG14))</f>
        <v>26.373626373626372</v>
      </c>
      <c r="AI14" s="34">
        <f t="shared" si="0"/>
        <v>568.75</v>
      </c>
      <c r="AJ14" s="59">
        <f t="shared" si="1"/>
        <v>13.541666666666666</v>
      </c>
      <c r="AK14" s="17">
        <v>15.9</v>
      </c>
      <c r="AL14" s="20" t="s">
        <v>53</v>
      </c>
      <c r="AM14" s="20">
        <v>1000</v>
      </c>
      <c r="AN14" s="20" t="s">
        <v>54</v>
      </c>
      <c r="AO14" s="21">
        <f t="shared" si="2"/>
        <v>1168</v>
      </c>
      <c r="AP14" s="35">
        <v>3032</v>
      </c>
      <c r="AQ14" s="21">
        <v>4200</v>
      </c>
      <c r="AR14" s="20" t="s">
        <v>55</v>
      </c>
      <c r="AS14" s="20" t="s">
        <v>56</v>
      </c>
    </row>
    <row r="15" spans="1:45" ht="18">
      <c r="A15" s="15">
        <v>1996</v>
      </c>
      <c r="B15" s="16" t="s">
        <v>43</v>
      </c>
      <c r="C15" s="16" t="s">
        <v>44</v>
      </c>
      <c r="D15" s="16" t="s">
        <v>57</v>
      </c>
      <c r="E15" s="16" t="s">
        <v>46</v>
      </c>
      <c r="F15" s="57">
        <v>33921</v>
      </c>
      <c r="G15" s="16" t="s">
        <v>47</v>
      </c>
      <c r="H15" s="17">
        <v>180.5</v>
      </c>
      <c r="I15" s="17">
        <v>55.9</v>
      </c>
      <c r="J15" s="17">
        <v>67.099999999999994</v>
      </c>
      <c r="K15" s="18">
        <v>14</v>
      </c>
      <c r="L15" s="17">
        <v>37.4</v>
      </c>
      <c r="M15" s="18">
        <v>15</v>
      </c>
      <c r="N15" s="18">
        <v>6</v>
      </c>
      <c r="O15" s="17">
        <v>103.1</v>
      </c>
      <c r="P15" s="17">
        <v>57.7</v>
      </c>
      <c r="Q15" s="17">
        <v>57.3</v>
      </c>
      <c r="R15" s="20"/>
      <c r="S15" s="20" t="s">
        <v>48</v>
      </c>
      <c r="T15" s="20" t="s">
        <v>49</v>
      </c>
      <c r="U15" s="20" t="s">
        <v>50</v>
      </c>
      <c r="V15" s="20">
        <v>4</v>
      </c>
      <c r="W15" s="20">
        <v>150</v>
      </c>
      <c r="X15" s="20">
        <v>5600</v>
      </c>
      <c r="Y15" s="22">
        <f>W15/(AP15/2000)</f>
        <v>98.944591029023741</v>
      </c>
      <c r="Z15" s="20">
        <v>154</v>
      </c>
      <c r="AA15" s="20">
        <v>4400</v>
      </c>
      <c r="AB15" s="20"/>
      <c r="AC15" s="17">
        <v>89</v>
      </c>
      <c r="AD15" s="17">
        <v>9.1999999999999993</v>
      </c>
      <c r="AE15" s="17">
        <v>96</v>
      </c>
      <c r="AF15" s="36" t="s">
        <v>51</v>
      </c>
      <c r="AG15" s="37" t="s">
        <v>52</v>
      </c>
      <c r="AH15" s="34">
        <f>1/((0.55 / AF15) + (0.45 / AG15))</f>
        <v>26.373626373626372</v>
      </c>
      <c r="AI15" s="34">
        <f t="shared" si="0"/>
        <v>568.75</v>
      </c>
      <c r="AJ15" s="59">
        <f t="shared" si="1"/>
        <v>13.541666666666666</v>
      </c>
      <c r="AK15" s="17">
        <v>15.9</v>
      </c>
      <c r="AL15" s="20" t="s">
        <v>53</v>
      </c>
      <c r="AM15" s="20">
        <v>1000</v>
      </c>
      <c r="AN15" s="20" t="s">
        <v>54</v>
      </c>
      <c r="AO15" s="21">
        <f t="shared" si="2"/>
        <v>1168</v>
      </c>
      <c r="AP15" s="35">
        <v>3032</v>
      </c>
      <c r="AQ15" s="21">
        <v>4200</v>
      </c>
      <c r="AR15" s="20" t="s">
        <v>55</v>
      </c>
      <c r="AS15" s="20" t="s">
        <v>56</v>
      </c>
    </row>
    <row r="16" spans="1:45" ht="18">
      <c r="A16" s="15">
        <v>1996</v>
      </c>
      <c r="B16" s="16" t="s">
        <v>43</v>
      </c>
      <c r="C16" s="16" t="s">
        <v>44</v>
      </c>
      <c r="D16" s="16" t="s">
        <v>58</v>
      </c>
      <c r="E16" s="16" t="s">
        <v>46</v>
      </c>
      <c r="F16" s="57">
        <v>38206</v>
      </c>
      <c r="G16" s="16" t="s">
        <v>47</v>
      </c>
      <c r="H16" s="17">
        <v>180.5</v>
      </c>
      <c r="I16" s="17">
        <v>55.9</v>
      </c>
      <c r="J16" s="17">
        <v>67.099999999999994</v>
      </c>
      <c r="K16" s="18">
        <v>14</v>
      </c>
      <c r="L16" s="17">
        <v>37.4</v>
      </c>
      <c r="M16" s="18">
        <v>15</v>
      </c>
      <c r="N16" s="18">
        <v>6</v>
      </c>
      <c r="O16" s="17">
        <v>103.1</v>
      </c>
      <c r="P16" s="17">
        <v>57.7</v>
      </c>
      <c r="Q16" s="17">
        <v>57.3</v>
      </c>
      <c r="R16" s="20"/>
      <c r="S16" s="20" t="s">
        <v>48</v>
      </c>
      <c r="T16" s="20" t="s">
        <v>49</v>
      </c>
      <c r="U16" s="20" t="s">
        <v>50</v>
      </c>
      <c r="V16" s="20">
        <v>4</v>
      </c>
      <c r="W16" s="20">
        <v>150</v>
      </c>
      <c r="X16" s="20">
        <v>5600</v>
      </c>
      <c r="Y16" s="22">
        <f>W16/(AP16/2000)</f>
        <v>98.944591029023741</v>
      </c>
      <c r="Z16" s="20">
        <v>154</v>
      </c>
      <c r="AA16" s="20">
        <v>4400</v>
      </c>
      <c r="AB16" s="20"/>
      <c r="AC16" s="17">
        <v>89</v>
      </c>
      <c r="AD16" s="17">
        <v>9.1999999999999993</v>
      </c>
      <c r="AE16" s="17">
        <v>96</v>
      </c>
      <c r="AF16" s="36" t="s">
        <v>51</v>
      </c>
      <c r="AG16" s="37" t="s">
        <v>52</v>
      </c>
      <c r="AH16" s="34">
        <f>1/((0.55 / AF16) + (0.45 / AG16))</f>
        <v>26.373626373626372</v>
      </c>
      <c r="AI16" s="34">
        <f t="shared" si="0"/>
        <v>568.75</v>
      </c>
      <c r="AJ16" s="59">
        <f t="shared" si="1"/>
        <v>13.541666666666666</v>
      </c>
      <c r="AK16" s="17">
        <v>15.9</v>
      </c>
      <c r="AL16" s="20" t="s">
        <v>53</v>
      </c>
      <c r="AM16" s="20">
        <v>1000</v>
      </c>
      <c r="AN16" s="20" t="s">
        <v>54</v>
      </c>
      <c r="AO16" s="21">
        <f t="shared" si="2"/>
        <v>1168</v>
      </c>
      <c r="AP16" s="35">
        <v>3032</v>
      </c>
      <c r="AQ16" s="21">
        <v>4200</v>
      </c>
      <c r="AR16" s="20" t="s">
        <v>55</v>
      </c>
      <c r="AS16" s="20" t="s">
        <v>56</v>
      </c>
    </row>
    <row r="17" spans="1:45" s="8" customFormat="1" ht="15.75" hidden="1">
      <c r="A17" s="15">
        <v>1996</v>
      </c>
      <c r="B17" s="16" t="s">
        <v>43</v>
      </c>
      <c r="C17" s="16" t="s">
        <v>44</v>
      </c>
      <c r="D17" s="16" t="s">
        <v>60</v>
      </c>
      <c r="E17" s="16" t="s">
        <v>46</v>
      </c>
      <c r="F17" s="16"/>
      <c r="G17" s="16" t="s">
        <v>47</v>
      </c>
      <c r="H17" s="17">
        <v>180.5</v>
      </c>
      <c r="I17" s="17">
        <v>55.9</v>
      </c>
      <c r="J17" s="17">
        <v>67.099999999999994</v>
      </c>
      <c r="K17" s="18">
        <v>14</v>
      </c>
      <c r="L17" s="18">
        <v>18.7</v>
      </c>
      <c r="M17" s="18">
        <v>15</v>
      </c>
      <c r="N17" s="18">
        <v>6</v>
      </c>
      <c r="O17" s="17">
        <v>103.1</v>
      </c>
      <c r="P17" s="17">
        <v>57.7</v>
      </c>
      <c r="Q17" s="17">
        <v>57.3</v>
      </c>
      <c r="R17" s="19"/>
      <c r="S17" s="20" t="s">
        <v>48</v>
      </c>
      <c r="T17" s="20" t="s">
        <v>49</v>
      </c>
      <c r="U17" s="20" t="s">
        <v>50</v>
      </c>
      <c r="V17" s="20">
        <v>4</v>
      </c>
      <c r="W17" s="20">
        <v>150</v>
      </c>
      <c r="X17" s="20">
        <v>5600</v>
      </c>
      <c r="Y17" s="22">
        <f>W17/(AP17/2000)</f>
        <v>98.944591029023741</v>
      </c>
      <c r="Z17" s="20">
        <v>154</v>
      </c>
      <c r="AA17" s="20">
        <v>4400</v>
      </c>
      <c r="AB17" s="19"/>
      <c r="AC17" s="17">
        <v>89</v>
      </c>
      <c r="AD17" s="17">
        <v>9.1999999999999993</v>
      </c>
      <c r="AE17" s="17">
        <v>96</v>
      </c>
      <c r="AF17" s="36" t="s">
        <v>51</v>
      </c>
      <c r="AG17" s="37" t="s">
        <v>52</v>
      </c>
      <c r="AH17" s="34">
        <f>1/((0.55 / AF17) + (0.45 / AG17))</f>
        <v>26.373626373626372</v>
      </c>
      <c r="AI17" s="34">
        <f t="shared" si="0"/>
        <v>568.75</v>
      </c>
      <c r="AJ17" s="34">
        <f t="shared" si="1"/>
        <v>13.541666666666666</v>
      </c>
      <c r="AK17" s="17">
        <v>15.9</v>
      </c>
      <c r="AL17" s="20" t="s">
        <v>63</v>
      </c>
      <c r="AM17" s="20">
        <v>1000</v>
      </c>
      <c r="AN17" s="20" t="s">
        <v>54</v>
      </c>
      <c r="AO17" s="21">
        <f t="shared" si="2"/>
        <v>1168</v>
      </c>
      <c r="AP17" s="35">
        <v>3032</v>
      </c>
      <c r="AQ17" s="21">
        <v>4200</v>
      </c>
      <c r="AR17" s="20" t="s">
        <v>64</v>
      </c>
      <c r="AS17" s="20" t="s">
        <v>56</v>
      </c>
    </row>
    <row r="18" spans="1:45" ht="18">
      <c r="A18" s="15">
        <v>1997</v>
      </c>
      <c r="B18" s="16" t="s">
        <v>43</v>
      </c>
      <c r="C18" s="16" t="s">
        <v>44</v>
      </c>
      <c r="D18" s="16" t="s">
        <v>45</v>
      </c>
      <c r="E18" s="16" t="s">
        <v>46</v>
      </c>
      <c r="F18" s="57">
        <v>30800</v>
      </c>
      <c r="G18" s="16" t="s">
        <v>47</v>
      </c>
      <c r="H18" s="17">
        <v>180.5</v>
      </c>
      <c r="I18" s="17">
        <v>55.9</v>
      </c>
      <c r="J18" s="17">
        <v>67.099999999999994</v>
      </c>
      <c r="K18" s="18">
        <v>14</v>
      </c>
      <c r="L18" s="17">
        <v>37.4</v>
      </c>
      <c r="M18" s="18">
        <v>15</v>
      </c>
      <c r="N18" s="18">
        <v>6</v>
      </c>
      <c r="O18" s="17">
        <v>103.1</v>
      </c>
      <c r="P18" s="17">
        <v>57.7</v>
      </c>
      <c r="Q18" s="17">
        <v>57.3</v>
      </c>
      <c r="R18" s="46"/>
      <c r="S18" s="20" t="s">
        <v>48</v>
      </c>
      <c r="T18" s="20" t="s">
        <v>49</v>
      </c>
      <c r="U18" s="20" t="s">
        <v>50</v>
      </c>
      <c r="V18" s="20">
        <v>4</v>
      </c>
      <c r="W18" s="20">
        <v>150</v>
      </c>
      <c r="X18" s="20">
        <v>5600</v>
      </c>
      <c r="Y18" s="22">
        <f>W18/(AP18/2000)</f>
        <v>105.15247108307044</v>
      </c>
      <c r="Z18" s="20">
        <v>154</v>
      </c>
      <c r="AA18" s="20">
        <v>4400</v>
      </c>
      <c r="AB18" s="20"/>
      <c r="AC18" s="17">
        <v>89</v>
      </c>
      <c r="AD18" s="17">
        <v>9.1999999999999993</v>
      </c>
      <c r="AE18" s="17">
        <v>96</v>
      </c>
      <c r="AF18" s="36" t="s">
        <v>51</v>
      </c>
      <c r="AG18" s="37" t="s">
        <v>52</v>
      </c>
      <c r="AH18" s="34">
        <f>1/((0.55 / AF18) + (0.45 / AG18))</f>
        <v>26.373626373626372</v>
      </c>
      <c r="AI18" s="34">
        <f>(15000/AH18)</f>
        <v>568.75</v>
      </c>
      <c r="AJ18" s="59">
        <f>AI18/42</f>
        <v>13.541666666666666</v>
      </c>
      <c r="AK18" s="17">
        <v>15.9</v>
      </c>
      <c r="AL18" s="20" t="s">
        <v>53</v>
      </c>
      <c r="AM18" s="20">
        <v>1000</v>
      </c>
      <c r="AN18" s="20" t="s">
        <v>54</v>
      </c>
      <c r="AO18" s="21">
        <f>AQ18-AP18</f>
        <v>1347</v>
      </c>
      <c r="AP18" s="35">
        <v>2853</v>
      </c>
      <c r="AQ18" s="21">
        <v>4200</v>
      </c>
      <c r="AR18" s="20" t="s">
        <v>55</v>
      </c>
      <c r="AS18" s="20" t="s">
        <v>56</v>
      </c>
    </row>
    <row r="19" spans="1:45" ht="18">
      <c r="A19" s="15">
        <v>1997</v>
      </c>
      <c r="B19" s="16" t="s">
        <v>43</v>
      </c>
      <c r="C19" s="16" t="s">
        <v>44</v>
      </c>
      <c r="D19" s="16" t="s">
        <v>57</v>
      </c>
      <c r="E19" s="16" t="s">
        <v>46</v>
      </c>
      <c r="F19" s="57">
        <v>34155</v>
      </c>
      <c r="G19" s="16" t="s">
        <v>47</v>
      </c>
      <c r="H19" s="17">
        <v>180.5</v>
      </c>
      <c r="I19" s="17">
        <v>55.9</v>
      </c>
      <c r="J19" s="17">
        <v>67.099999999999994</v>
      </c>
      <c r="K19" s="18">
        <v>14</v>
      </c>
      <c r="L19" s="17">
        <v>37.4</v>
      </c>
      <c r="M19" s="18">
        <v>15</v>
      </c>
      <c r="N19" s="18">
        <v>6</v>
      </c>
      <c r="O19" s="17">
        <v>103.1</v>
      </c>
      <c r="P19" s="17">
        <v>57.7</v>
      </c>
      <c r="Q19" s="17">
        <v>57.3</v>
      </c>
      <c r="R19" s="46"/>
      <c r="S19" s="20" t="s">
        <v>48</v>
      </c>
      <c r="T19" s="20" t="s">
        <v>49</v>
      </c>
      <c r="U19" s="20" t="s">
        <v>50</v>
      </c>
      <c r="V19" s="20">
        <v>4</v>
      </c>
      <c r="W19" s="20">
        <v>150</v>
      </c>
      <c r="X19" s="20">
        <v>5600</v>
      </c>
      <c r="Y19" s="22">
        <f>W19/(AP19/2000)</f>
        <v>105.15247108307044</v>
      </c>
      <c r="Z19" s="20">
        <v>154</v>
      </c>
      <c r="AA19" s="20">
        <v>4400</v>
      </c>
      <c r="AB19" s="20"/>
      <c r="AC19" s="17">
        <v>89</v>
      </c>
      <c r="AD19" s="17">
        <v>9.1999999999999993</v>
      </c>
      <c r="AE19" s="17">
        <v>96</v>
      </c>
      <c r="AF19" s="36" t="s">
        <v>51</v>
      </c>
      <c r="AG19" s="37" t="s">
        <v>52</v>
      </c>
      <c r="AH19" s="34">
        <f>1/((0.55 / AF19) + (0.45 / AG19))</f>
        <v>26.373626373626372</v>
      </c>
      <c r="AI19" s="34">
        <f t="shared" si="0"/>
        <v>568.75</v>
      </c>
      <c r="AJ19" s="59">
        <f t="shared" si="1"/>
        <v>13.541666666666666</v>
      </c>
      <c r="AK19" s="17">
        <v>15.9</v>
      </c>
      <c r="AL19" s="20" t="s">
        <v>53</v>
      </c>
      <c r="AM19" s="20">
        <v>1000</v>
      </c>
      <c r="AN19" s="20" t="s">
        <v>54</v>
      </c>
      <c r="AO19" s="21">
        <f t="shared" si="2"/>
        <v>1347</v>
      </c>
      <c r="AP19" s="35">
        <v>2853</v>
      </c>
      <c r="AQ19" s="21">
        <v>4200</v>
      </c>
      <c r="AR19" s="20" t="s">
        <v>55</v>
      </c>
      <c r="AS19" s="20" t="s">
        <v>56</v>
      </c>
    </row>
    <row r="20" spans="1:45" ht="18">
      <c r="A20" s="15">
        <v>1997</v>
      </c>
      <c r="B20" s="16" t="s">
        <v>43</v>
      </c>
      <c r="C20" s="16" t="s">
        <v>44</v>
      </c>
      <c r="D20" s="16" t="s">
        <v>58</v>
      </c>
      <c r="E20" s="16" t="s">
        <v>46</v>
      </c>
      <c r="F20" s="57">
        <v>37962</v>
      </c>
      <c r="G20" s="16" t="s">
        <v>47</v>
      </c>
      <c r="H20" s="17">
        <v>180.5</v>
      </c>
      <c r="I20" s="17">
        <v>55.9</v>
      </c>
      <c r="J20" s="17">
        <v>67.099999999999994</v>
      </c>
      <c r="K20" s="18">
        <v>14</v>
      </c>
      <c r="L20" s="17">
        <v>37.4</v>
      </c>
      <c r="M20" s="18">
        <v>15</v>
      </c>
      <c r="N20" s="18">
        <v>6</v>
      </c>
      <c r="O20" s="17">
        <v>103.1</v>
      </c>
      <c r="P20" s="17">
        <v>57.7</v>
      </c>
      <c r="Q20" s="17">
        <v>57.3</v>
      </c>
      <c r="R20" s="46"/>
      <c r="S20" s="20" t="s">
        <v>48</v>
      </c>
      <c r="T20" s="20" t="s">
        <v>49</v>
      </c>
      <c r="U20" s="20" t="s">
        <v>50</v>
      </c>
      <c r="V20" s="20">
        <v>4</v>
      </c>
      <c r="W20" s="20">
        <v>150</v>
      </c>
      <c r="X20" s="20">
        <v>5600</v>
      </c>
      <c r="Y20" s="22">
        <f>W20/(AP20/2000)</f>
        <v>105.15247108307044</v>
      </c>
      <c r="Z20" s="20">
        <v>154</v>
      </c>
      <c r="AA20" s="20">
        <v>4400</v>
      </c>
      <c r="AB20" s="20"/>
      <c r="AC20" s="17">
        <v>89</v>
      </c>
      <c r="AD20" s="17">
        <v>9.1999999999999993</v>
      </c>
      <c r="AE20" s="17">
        <v>96</v>
      </c>
      <c r="AF20" s="36" t="s">
        <v>51</v>
      </c>
      <c r="AG20" s="37" t="s">
        <v>52</v>
      </c>
      <c r="AH20" s="34">
        <f>1/((0.55 / AF20) + (0.45 / AG20))</f>
        <v>26.373626373626372</v>
      </c>
      <c r="AI20" s="34">
        <f t="shared" si="0"/>
        <v>568.75</v>
      </c>
      <c r="AJ20" s="59">
        <f t="shared" si="1"/>
        <v>13.541666666666666</v>
      </c>
      <c r="AK20" s="17">
        <v>15.9</v>
      </c>
      <c r="AL20" s="20" t="s">
        <v>53</v>
      </c>
      <c r="AM20" s="20">
        <v>1000</v>
      </c>
      <c r="AN20" s="20" t="s">
        <v>54</v>
      </c>
      <c r="AO20" s="21">
        <f t="shared" si="2"/>
        <v>1347</v>
      </c>
      <c r="AP20" s="35">
        <v>2853</v>
      </c>
      <c r="AQ20" s="21">
        <v>4200</v>
      </c>
      <c r="AR20" s="20" t="s">
        <v>55</v>
      </c>
      <c r="AS20" s="20" t="s">
        <v>56</v>
      </c>
    </row>
    <row r="21" spans="1:45" s="8" customFormat="1" ht="15.75" hidden="1">
      <c r="A21" s="15">
        <v>1997</v>
      </c>
      <c r="B21" s="16" t="s">
        <v>43</v>
      </c>
      <c r="C21" s="16" t="s">
        <v>44</v>
      </c>
      <c r="D21" s="16" t="s">
        <v>60</v>
      </c>
      <c r="E21" s="16" t="s">
        <v>46</v>
      </c>
      <c r="F21" s="16"/>
      <c r="G21" s="16" t="s">
        <v>47</v>
      </c>
      <c r="H21" s="17">
        <v>180.5</v>
      </c>
      <c r="I21" s="17">
        <v>55.9</v>
      </c>
      <c r="J21" s="17">
        <v>67.099999999999994</v>
      </c>
      <c r="K21" s="18">
        <v>14</v>
      </c>
      <c r="L21" s="18">
        <v>18.7</v>
      </c>
      <c r="M21" s="18">
        <v>15</v>
      </c>
      <c r="N21" s="18">
        <v>6</v>
      </c>
      <c r="O21" s="17">
        <v>103.1</v>
      </c>
      <c r="P21" s="17">
        <v>57.7</v>
      </c>
      <c r="Q21" s="17">
        <v>57.3</v>
      </c>
      <c r="R21" s="24"/>
      <c r="S21" s="20" t="s">
        <v>48</v>
      </c>
      <c r="T21" s="20" t="s">
        <v>49</v>
      </c>
      <c r="U21" s="20" t="s">
        <v>50</v>
      </c>
      <c r="V21" s="20">
        <v>4</v>
      </c>
      <c r="W21" s="20">
        <v>150</v>
      </c>
      <c r="X21" s="20">
        <v>5600</v>
      </c>
      <c r="Y21" s="22">
        <f>W21/(AP21/2000)</f>
        <v>105.15247108307044</v>
      </c>
      <c r="Z21" s="20">
        <v>154</v>
      </c>
      <c r="AA21" s="20">
        <v>4400</v>
      </c>
      <c r="AB21" s="19"/>
      <c r="AC21" s="17">
        <v>89</v>
      </c>
      <c r="AD21" s="17">
        <v>9.1999999999999993</v>
      </c>
      <c r="AE21" s="17">
        <v>96</v>
      </c>
      <c r="AF21" s="36" t="s">
        <v>61</v>
      </c>
      <c r="AG21" s="37" t="s">
        <v>62</v>
      </c>
      <c r="AH21" s="34">
        <f>1/((0.55 / AF21) + (0.45 / AG21))</f>
        <v>23.976377952755904</v>
      </c>
      <c r="AI21" s="34">
        <f t="shared" si="0"/>
        <v>625.61576354679812</v>
      </c>
      <c r="AJ21" s="34">
        <f t="shared" si="1"/>
        <v>14.895613417780908</v>
      </c>
      <c r="AK21" s="17">
        <v>15.9</v>
      </c>
      <c r="AL21" s="20" t="s">
        <v>63</v>
      </c>
      <c r="AM21" s="20">
        <v>1000</v>
      </c>
      <c r="AN21" s="20" t="s">
        <v>54</v>
      </c>
      <c r="AO21" s="21">
        <f t="shared" si="2"/>
        <v>1347</v>
      </c>
      <c r="AP21" s="35">
        <v>2853</v>
      </c>
      <c r="AQ21" s="21">
        <v>4200</v>
      </c>
      <c r="AR21" s="20" t="s">
        <v>64</v>
      </c>
      <c r="AS21" s="20" t="s">
        <v>56</v>
      </c>
    </row>
    <row r="22" spans="1:45" ht="18">
      <c r="A22" s="15">
        <v>1998</v>
      </c>
      <c r="B22" s="16" t="s">
        <v>43</v>
      </c>
      <c r="C22" s="16" t="s">
        <v>44</v>
      </c>
      <c r="D22" s="16" t="s">
        <v>45</v>
      </c>
      <c r="E22" s="25" t="s">
        <v>65</v>
      </c>
      <c r="F22" s="57">
        <v>29382</v>
      </c>
      <c r="G22" s="25" t="s">
        <v>47</v>
      </c>
      <c r="H22" s="17">
        <v>185.8</v>
      </c>
      <c r="I22" s="17">
        <v>55.9</v>
      </c>
      <c r="J22" s="17">
        <v>69.099999999999994</v>
      </c>
      <c r="K22" s="17">
        <v>13.8</v>
      </c>
      <c r="L22" s="17">
        <v>37.4</v>
      </c>
      <c r="M22" s="18">
        <v>15</v>
      </c>
      <c r="N22" s="18">
        <v>6</v>
      </c>
      <c r="O22" s="17">
        <v>103.1</v>
      </c>
      <c r="P22" s="17">
        <v>59.3</v>
      </c>
      <c r="Q22" s="17">
        <v>58.9</v>
      </c>
      <c r="R22" s="46"/>
      <c r="S22" s="20" t="s">
        <v>48</v>
      </c>
      <c r="T22" s="20" t="s">
        <v>49</v>
      </c>
      <c r="U22" s="20" t="s">
        <v>50</v>
      </c>
      <c r="V22" s="20">
        <v>4</v>
      </c>
      <c r="W22" s="20">
        <v>150</v>
      </c>
      <c r="X22" s="20">
        <v>5600</v>
      </c>
      <c r="Y22" s="22">
        <f>W22/(AP22/2000)</f>
        <v>102.45901639344262</v>
      </c>
      <c r="Z22" s="20">
        <v>154</v>
      </c>
      <c r="AA22" s="20">
        <v>4400</v>
      </c>
      <c r="AB22" s="20"/>
      <c r="AC22" s="17">
        <v>89</v>
      </c>
      <c r="AD22" s="17">
        <v>9.1999999999999993</v>
      </c>
      <c r="AE22" s="17">
        <v>96</v>
      </c>
      <c r="AF22" s="36" t="s">
        <v>51</v>
      </c>
      <c r="AG22" s="37" t="s">
        <v>59</v>
      </c>
      <c r="AH22" s="34">
        <f>1/((0.55 / AF22) + (0.45 / AG22))</f>
        <v>26.714542190305202</v>
      </c>
      <c r="AI22" s="34">
        <f t="shared" si="0"/>
        <v>561.49193548387109</v>
      </c>
      <c r="AJ22" s="59">
        <f t="shared" si="1"/>
        <v>13.368855606758835</v>
      </c>
      <c r="AK22" s="17">
        <v>15.9</v>
      </c>
      <c r="AL22" s="20" t="s">
        <v>53</v>
      </c>
      <c r="AM22" s="20">
        <v>1000</v>
      </c>
      <c r="AN22" s="20" t="s">
        <v>54</v>
      </c>
      <c r="AO22" s="21">
        <f t="shared" si="2"/>
        <v>1272</v>
      </c>
      <c r="AP22" s="35">
        <v>2928</v>
      </c>
      <c r="AQ22" s="21">
        <v>4200</v>
      </c>
      <c r="AR22" s="20" t="s">
        <v>55</v>
      </c>
      <c r="AS22" s="20" t="s">
        <v>56</v>
      </c>
    </row>
    <row r="23" spans="1:45" ht="18">
      <c r="A23" s="15">
        <v>1998</v>
      </c>
      <c r="B23" s="16" t="s">
        <v>43</v>
      </c>
      <c r="C23" s="16" t="s">
        <v>44</v>
      </c>
      <c r="D23" s="16" t="s">
        <v>57</v>
      </c>
      <c r="E23" s="25" t="s">
        <v>65</v>
      </c>
      <c r="F23" s="57">
        <v>33692</v>
      </c>
      <c r="G23" s="25" t="s">
        <v>47</v>
      </c>
      <c r="H23" s="17">
        <v>185.8</v>
      </c>
      <c r="I23" s="17">
        <v>55.9</v>
      </c>
      <c r="J23" s="17">
        <v>69.099999999999994</v>
      </c>
      <c r="K23" s="17">
        <v>13.8</v>
      </c>
      <c r="L23" s="17">
        <v>37.4</v>
      </c>
      <c r="M23" s="18">
        <v>15</v>
      </c>
      <c r="N23" s="18">
        <v>6</v>
      </c>
      <c r="O23" s="17">
        <v>103.1</v>
      </c>
      <c r="P23" s="17">
        <v>59.3</v>
      </c>
      <c r="Q23" s="17">
        <v>58.9</v>
      </c>
      <c r="R23" s="46"/>
      <c r="S23" s="20" t="s">
        <v>48</v>
      </c>
      <c r="T23" s="20" t="s">
        <v>49</v>
      </c>
      <c r="U23" s="20" t="s">
        <v>50</v>
      </c>
      <c r="V23" s="20">
        <v>4</v>
      </c>
      <c r="W23" s="20">
        <v>150</v>
      </c>
      <c r="X23" s="20">
        <v>5600</v>
      </c>
      <c r="Y23" s="22">
        <f>W23/(AP23/2000)</f>
        <v>102.45901639344262</v>
      </c>
      <c r="Z23" s="20">
        <v>154</v>
      </c>
      <c r="AA23" s="20">
        <v>4400</v>
      </c>
      <c r="AB23" s="20"/>
      <c r="AC23" s="17">
        <v>89</v>
      </c>
      <c r="AD23" s="17">
        <v>9.1999999999999993</v>
      </c>
      <c r="AE23" s="17">
        <v>96</v>
      </c>
      <c r="AF23" s="36" t="s">
        <v>51</v>
      </c>
      <c r="AG23" s="37" t="s">
        <v>59</v>
      </c>
      <c r="AH23" s="34">
        <f>1/((0.55 / AF23) + (0.45 / AG23))</f>
        <v>26.714542190305202</v>
      </c>
      <c r="AI23" s="34">
        <f t="shared" si="0"/>
        <v>561.49193548387109</v>
      </c>
      <c r="AJ23" s="59">
        <f t="shared" si="1"/>
        <v>13.368855606758835</v>
      </c>
      <c r="AK23" s="17">
        <v>15.9</v>
      </c>
      <c r="AL23" s="20" t="s">
        <v>53</v>
      </c>
      <c r="AM23" s="20">
        <v>1000</v>
      </c>
      <c r="AN23" s="20" t="s">
        <v>54</v>
      </c>
      <c r="AO23" s="21">
        <f t="shared" si="2"/>
        <v>1272</v>
      </c>
      <c r="AP23" s="35">
        <v>2928</v>
      </c>
      <c r="AQ23" s="21">
        <v>4200</v>
      </c>
      <c r="AR23" s="20" t="s">
        <v>55</v>
      </c>
      <c r="AS23" s="20" t="s">
        <v>56</v>
      </c>
    </row>
    <row r="24" spans="1:45" ht="18">
      <c r="A24" s="15">
        <v>1998</v>
      </c>
      <c r="B24" s="16" t="s">
        <v>43</v>
      </c>
      <c r="C24" s="16" t="s">
        <v>44</v>
      </c>
      <c r="D24" s="16" t="s">
        <v>58</v>
      </c>
      <c r="E24" s="25" t="s">
        <v>65</v>
      </c>
      <c r="F24" s="57">
        <v>36280</v>
      </c>
      <c r="G24" s="25" t="s">
        <v>66</v>
      </c>
      <c r="H24" s="17">
        <v>185.8</v>
      </c>
      <c r="I24" s="17">
        <v>55.9</v>
      </c>
      <c r="J24" s="17">
        <v>69.099999999999994</v>
      </c>
      <c r="K24" s="17">
        <v>13.8</v>
      </c>
      <c r="L24" s="17">
        <v>37.4</v>
      </c>
      <c r="M24" s="18">
        <v>15</v>
      </c>
      <c r="N24" s="18">
        <v>6</v>
      </c>
      <c r="O24" s="17">
        <v>103.1</v>
      </c>
      <c r="P24" s="17">
        <v>59.3</v>
      </c>
      <c r="Q24" s="17">
        <v>58.9</v>
      </c>
      <c r="R24" s="46"/>
      <c r="S24" s="20" t="s">
        <v>48</v>
      </c>
      <c r="T24" s="20" t="s">
        <v>49</v>
      </c>
      <c r="U24" s="20" t="s">
        <v>50</v>
      </c>
      <c r="V24" s="20">
        <v>4</v>
      </c>
      <c r="W24" s="20">
        <v>150</v>
      </c>
      <c r="X24" s="20">
        <v>5600</v>
      </c>
      <c r="Y24" s="22">
        <f>W24/(AP24/2000)</f>
        <v>102.45901639344262</v>
      </c>
      <c r="Z24" s="20">
        <v>154</v>
      </c>
      <c r="AA24" s="20">
        <v>4400</v>
      </c>
      <c r="AB24" s="20"/>
      <c r="AC24" s="17">
        <v>89</v>
      </c>
      <c r="AD24" s="17">
        <v>9.1999999999999993</v>
      </c>
      <c r="AE24" s="17">
        <v>96</v>
      </c>
      <c r="AF24" s="36" t="s">
        <v>51</v>
      </c>
      <c r="AG24" s="37" t="s">
        <v>59</v>
      </c>
      <c r="AH24" s="34">
        <f>1/((0.55 / AF24) + (0.45 / AG24))</f>
        <v>26.714542190305202</v>
      </c>
      <c r="AI24" s="34">
        <f t="shared" si="0"/>
        <v>561.49193548387109</v>
      </c>
      <c r="AJ24" s="59">
        <f t="shared" si="1"/>
        <v>13.368855606758835</v>
      </c>
      <c r="AK24" s="17">
        <v>15.9</v>
      </c>
      <c r="AL24" s="20" t="s">
        <v>53</v>
      </c>
      <c r="AM24" s="20">
        <v>1000</v>
      </c>
      <c r="AN24" s="20" t="s">
        <v>54</v>
      </c>
      <c r="AO24" s="21">
        <f t="shared" si="2"/>
        <v>1272</v>
      </c>
      <c r="AP24" s="35">
        <v>2928</v>
      </c>
      <c r="AQ24" s="21">
        <v>4200</v>
      </c>
      <c r="AR24" s="20" t="s">
        <v>55</v>
      </c>
      <c r="AS24" s="20" t="s">
        <v>56</v>
      </c>
    </row>
    <row r="25" spans="1:45" s="10" customFormat="1" ht="15.75" hidden="1">
      <c r="A25" s="15">
        <v>1998</v>
      </c>
      <c r="B25" s="16" t="s">
        <v>43</v>
      </c>
      <c r="C25" s="16" t="s">
        <v>44</v>
      </c>
      <c r="D25" s="16" t="s">
        <v>60</v>
      </c>
      <c r="E25" s="25" t="s">
        <v>65</v>
      </c>
      <c r="F25" s="25"/>
      <c r="G25" s="25" t="s">
        <v>47</v>
      </c>
      <c r="H25" s="17">
        <v>185.8</v>
      </c>
      <c r="I25" s="17">
        <v>55.9</v>
      </c>
      <c r="J25" s="17">
        <v>69.099999999999994</v>
      </c>
      <c r="K25" s="17">
        <v>13.8</v>
      </c>
      <c r="L25" s="17">
        <v>37.4</v>
      </c>
      <c r="M25" s="18">
        <v>15</v>
      </c>
      <c r="N25" s="18">
        <v>6</v>
      </c>
      <c r="O25" s="17">
        <v>103.1</v>
      </c>
      <c r="P25" s="17">
        <v>59.3</v>
      </c>
      <c r="Q25" s="17">
        <v>58.9</v>
      </c>
      <c r="R25" s="24"/>
      <c r="S25" s="20" t="s">
        <v>48</v>
      </c>
      <c r="T25" s="20" t="s">
        <v>49</v>
      </c>
      <c r="U25" s="20" t="s">
        <v>50</v>
      </c>
      <c r="V25" s="20">
        <v>4</v>
      </c>
      <c r="W25" s="20">
        <v>150</v>
      </c>
      <c r="X25" s="20">
        <v>5600</v>
      </c>
      <c r="Y25" s="22">
        <f>W25/(AP25/2000)</f>
        <v>102.45901639344262</v>
      </c>
      <c r="Z25" s="20">
        <v>154</v>
      </c>
      <c r="AA25" s="20">
        <v>4400</v>
      </c>
      <c r="AB25" s="19"/>
      <c r="AC25" s="17">
        <v>89</v>
      </c>
      <c r="AD25" s="17">
        <v>9.1999999999999993</v>
      </c>
      <c r="AE25" s="17">
        <v>96</v>
      </c>
      <c r="AF25" s="36" t="s">
        <v>67</v>
      </c>
      <c r="AG25" s="37" t="s">
        <v>52</v>
      </c>
      <c r="AH25" s="34">
        <f>1/((0.55 / AF25) + (0.45 / AG25))</f>
        <v>25</v>
      </c>
      <c r="AI25" s="34">
        <f t="shared" si="0"/>
        <v>600</v>
      </c>
      <c r="AJ25" s="34">
        <f t="shared" si="1"/>
        <v>14.285714285714286</v>
      </c>
      <c r="AK25" s="17">
        <v>15.9</v>
      </c>
      <c r="AL25" s="20" t="s">
        <v>63</v>
      </c>
      <c r="AM25" s="20">
        <v>1000</v>
      </c>
      <c r="AN25" s="20" t="s">
        <v>54</v>
      </c>
      <c r="AO25" s="21">
        <f t="shared" si="2"/>
        <v>1272</v>
      </c>
      <c r="AP25" s="35">
        <v>2928</v>
      </c>
      <c r="AQ25" s="21">
        <v>4200</v>
      </c>
      <c r="AR25" s="20" t="s">
        <v>64</v>
      </c>
      <c r="AS25" s="20" t="s">
        <v>56</v>
      </c>
    </row>
    <row r="26" spans="1:45" ht="18">
      <c r="A26" s="15">
        <v>1999</v>
      </c>
      <c r="B26" s="16" t="s">
        <v>43</v>
      </c>
      <c r="C26" s="16" t="s">
        <v>44</v>
      </c>
      <c r="D26" s="16" t="s">
        <v>45</v>
      </c>
      <c r="E26" s="25" t="s">
        <v>65</v>
      </c>
      <c r="F26" s="57">
        <v>29650</v>
      </c>
      <c r="G26" s="25" t="s">
        <v>47</v>
      </c>
      <c r="H26" s="17">
        <v>185.8</v>
      </c>
      <c r="I26" s="17">
        <v>55.9</v>
      </c>
      <c r="J26" s="17">
        <v>69.099999999999994</v>
      </c>
      <c r="K26" s="17">
        <v>13.8</v>
      </c>
      <c r="L26" s="17">
        <v>37.4</v>
      </c>
      <c r="M26" s="18">
        <v>15</v>
      </c>
      <c r="N26" s="18">
        <v>6</v>
      </c>
      <c r="O26" s="17">
        <v>103.1</v>
      </c>
      <c r="P26" s="17">
        <v>59.3</v>
      </c>
      <c r="Q26" s="17">
        <v>58.9</v>
      </c>
      <c r="R26" s="46"/>
      <c r="S26" s="20" t="s">
        <v>48</v>
      </c>
      <c r="T26" s="20" t="s">
        <v>49</v>
      </c>
      <c r="U26" s="20" t="s">
        <v>50</v>
      </c>
      <c r="V26" s="20">
        <v>4</v>
      </c>
      <c r="W26" s="20">
        <v>150</v>
      </c>
      <c r="X26" s="20">
        <v>5600</v>
      </c>
      <c r="Y26" s="22">
        <f>W26/(AP26/2000)</f>
        <v>99.601593625498012</v>
      </c>
      <c r="Z26" s="20">
        <v>154</v>
      </c>
      <c r="AA26" s="20">
        <v>4400</v>
      </c>
      <c r="AB26" s="20"/>
      <c r="AC26" s="17">
        <v>89</v>
      </c>
      <c r="AD26" s="17">
        <v>9.1999999999999993</v>
      </c>
      <c r="AE26" s="17">
        <v>96</v>
      </c>
      <c r="AF26" s="36" t="s">
        <v>51</v>
      </c>
      <c r="AG26" s="37" t="s">
        <v>59</v>
      </c>
      <c r="AH26" s="34">
        <f>1/((0.55 / AF26) + (0.45 / AG26))</f>
        <v>26.714542190305202</v>
      </c>
      <c r="AI26" s="34">
        <f t="shared" si="0"/>
        <v>561.49193548387109</v>
      </c>
      <c r="AJ26" s="59">
        <f t="shared" si="1"/>
        <v>13.368855606758835</v>
      </c>
      <c r="AK26" s="17">
        <v>15.9</v>
      </c>
      <c r="AL26" s="20" t="s">
        <v>53</v>
      </c>
      <c r="AM26" s="20">
        <v>1000</v>
      </c>
      <c r="AN26" s="20" t="s">
        <v>54</v>
      </c>
      <c r="AO26" s="21">
        <f t="shared" si="2"/>
        <v>1188</v>
      </c>
      <c r="AP26" s="35">
        <v>3012</v>
      </c>
      <c r="AQ26" s="21">
        <v>4200</v>
      </c>
      <c r="AR26" s="20" t="s">
        <v>55</v>
      </c>
      <c r="AS26" s="20" t="s">
        <v>56</v>
      </c>
    </row>
    <row r="27" spans="1:45" ht="18">
      <c r="A27" s="15">
        <v>1999</v>
      </c>
      <c r="B27" s="16" t="s">
        <v>43</v>
      </c>
      <c r="C27" s="16" t="s">
        <v>44</v>
      </c>
      <c r="D27" s="16" t="s">
        <v>57</v>
      </c>
      <c r="E27" s="25" t="s">
        <v>65</v>
      </c>
      <c r="F27" s="57">
        <v>33492</v>
      </c>
      <c r="G27" s="25" t="s">
        <v>47</v>
      </c>
      <c r="H27" s="17">
        <v>185.8</v>
      </c>
      <c r="I27" s="17">
        <v>55.9</v>
      </c>
      <c r="J27" s="17">
        <v>69.099999999999994</v>
      </c>
      <c r="K27" s="17">
        <v>13.8</v>
      </c>
      <c r="L27" s="17">
        <v>37.4</v>
      </c>
      <c r="M27" s="18">
        <v>15</v>
      </c>
      <c r="N27" s="18">
        <v>6</v>
      </c>
      <c r="O27" s="17">
        <v>103.1</v>
      </c>
      <c r="P27" s="17">
        <v>59.3</v>
      </c>
      <c r="Q27" s="17">
        <v>58.9</v>
      </c>
      <c r="R27" s="46"/>
      <c r="S27" s="20" t="s">
        <v>48</v>
      </c>
      <c r="T27" s="20" t="s">
        <v>49</v>
      </c>
      <c r="U27" s="20" t="s">
        <v>50</v>
      </c>
      <c r="V27" s="20">
        <v>4</v>
      </c>
      <c r="W27" s="20">
        <v>150</v>
      </c>
      <c r="X27" s="20">
        <v>5600</v>
      </c>
      <c r="Y27" s="22">
        <f>W27/(AP27/2000)</f>
        <v>99.601593625498012</v>
      </c>
      <c r="Z27" s="20">
        <v>154</v>
      </c>
      <c r="AA27" s="20">
        <v>4400</v>
      </c>
      <c r="AB27" s="20"/>
      <c r="AC27" s="17">
        <v>89</v>
      </c>
      <c r="AD27" s="17">
        <v>9.1999999999999993</v>
      </c>
      <c r="AE27" s="17">
        <v>96</v>
      </c>
      <c r="AF27" s="36" t="s">
        <v>51</v>
      </c>
      <c r="AG27" s="37" t="s">
        <v>59</v>
      </c>
      <c r="AH27" s="34">
        <f>1/((0.55 / AF27) + (0.45 / AG27))</f>
        <v>26.714542190305202</v>
      </c>
      <c r="AI27" s="34">
        <f t="shared" si="0"/>
        <v>561.49193548387109</v>
      </c>
      <c r="AJ27" s="59">
        <f t="shared" si="1"/>
        <v>13.368855606758835</v>
      </c>
      <c r="AK27" s="17">
        <v>15.9</v>
      </c>
      <c r="AL27" s="20" t="s">
        <v>53</v>
      </c>
      <c r="AM27" s="20">
        <v>1000</v>
      </c>
      <c r="AN27" s="20" t="s">
        <v>54</v>
      </c>
      <c r="AO27" s="21">
        <f t="shared" si="2"/>
        <v>1188</v>
      </c>
      <c r="AP27" s="35">
        <v>3012</v>
      </c>
      <c r="AQ27" s="21">
        <v>4200</v>
      </c>
      <c r="AR27" s="20" t="s">
        <v>55</v>
      </c>
      <c r="AS27" s="20" t="s">
        <v>56</v>
      </c>
    </row>
    <row r="28" spans="1:45" ht="18">
      <c r="A28" s="15">
        <v>1999</v>
      </c>
      <c r="B28" s="16" t="s">
        <v>43</v>
      </c>
      <c r="C28" s="16" t="s">
        <v>44</v>
      </c>
      <c r="D28" s="16" t="s">
        <v>58</v>
      </c>
      <c r="E28" s="25" t="s">
        <v>65</v>
      </c>
      <c r="F28" s="57">
        <v>36553</v>
      </c>
      <c r="G28" s="25" t="s">
        <v>66</v>
      </c>
      <c r="H28" s="17">
        <v>185.8</v>
      </c>
      <c r="I28" s="17">
        <v>55.9</v>
      </c>
      <c r="J28" s="17">
        <v>69.099999999999994</v>
      </c>
      <c r="K28" s="17">
        <v>13.8</v>
      </c>
      <c r="L28" s="17">
        <v>37.4</v>
      </c>
      <c r="M28" s="18">
        <v>15</v>
      </c>
      <c r="N28" s="18">
        <v>6</v>
      </c>
      <c r="O28" s="17">
        <v>103.1</v>
      </c>
      <c r="P28" s="17">
        <v>59.3</v>
      </c>
      <c r="Q28" s="17">
        <v>58.9</v>
      </c>
      <c r="R28" s="46"/>
      <c r="S28" s="20" t="s">
        <v>48</v>
      </c>
      <c r="T28" s="20" t="s">
        <v>49</v>
      </c>
      <c r="U28" s="20" t="s">
        <v>50</v>
      </c>
      <c r="V28" s="20">
        <v>4</v>
      </c>
      <c r="W28" s="20">
        <v>150</v>
      </c>
      <c r="X28" s="20">
        <v>5600</v>
      </c>
      <c r="Y28" s="22">
        <f>W28/(AP28/2000)</f>
        <v>99.601593625498012</v>
      </c>
      <c r="Z28" s="20">
        <v>154</v>
      </c>
      <c r="AA28" s="20">
        <v>4400</v>
      </c>
      <c r="AB28" s="20"/>
      <c r="AC28" s="17">
        <v>89</v>
      </c>
      <c r="AD28" s="17">
        <v>9.1999999999999993</v>
      </c>
      <c r="AE28" s="17">
        <v>96</v>
      </c>
      <c r="AF28" s="36" t="s">
        <v>51</v>
      </c>
      <c r="AG28" s="37" t="s">
        <v>59</v>
      </c>
      <c r="AH28" s="34">
        <f>1/((0.55 / AF28) + (0.45 / AG28))</f>
        <v>26.714542190305202</v>
      </c>
      <c r="AI28" s="34">
        <f t="shared" si="0"/>
        <v>561.49193548387109</v>
      </c>
      <c r="AJ28" s="59">
        <f t="shared" si="1"/>
        <v>13.368855606758835</v>
      </c>
      <c r="AK28" s="17">
        <v>15.9</v>
      </c>
      <c r="AL28" s="20" t="s">
        <v>53</v>
      </c>
      <c r="AM28" s="20">
        <v>1000</v>
      </c>
      <c r="AN28" s="20" t="s">
        <v>54</v>
      </c>
      <c r="AO28" s="21">
        <f t="shared" si="2"/>
        <v>1188</v>
      </c>
      <c r="AP28" s="35">
        <v>3012</v>
      </c>
      <c r="AQ28" s="21">
        <v>4200</v>
      </c>
      <c r="AR28" s="20" t="s">
        <v>55</v>
      </c>
      <c r="AS28" s="20" t="s">
        <v>56</v>
      </c>
    </row>
    <row r="29" spans="1:45" ht="18">
      <c r="A29" s="15">
        <v>1999</v>
      </c>
      <c r="B29" s="16" t="s">
        <v>43</v>
      </c>
      <c r="C29" s="16" t="s">
        <v>44</v>
      </c>
      <c r="D29" s="16" t="s">
        <v>68</v>
      </c>
      <c r="E29" s="25" t="s">
        <v>65</v>
      </c>
      <c r="F29" s="57">
        <v>36780</v>
      </c>
      <c r="G29" s="25" t="s">
        <v>66</v>
      </c>
      <c r="H29" s="17">
        <v>185.8</v>
      </c>
      <c r="I29" s="17">
        <v>55.9</v>
      </c>
      <c r="J29" s="17">
        <v>69.099999999999994</v>
      </c>
      <c r="K29" s="17">
        <v>13.8</v>
      </c>
      <c r="L29" s="17">
        <v>37.4</v>
      </c>
      <c r="M29" s="18">
        <v>15</v>
      </c>
      <c r="N29" s="18">
        <v>6</v>
      </c>
      <c r="O29" s="17">
        <v>103.1</v>
      </c>
      <c r="P29" s="17">
        <v>59.3</v>
      </c>
      <c r="Q29" s="17">
        <v>58.9</v>
      </c>
      <c r="R29" s="46"/>
      <c r="S29" s="20" t="s">
        <v>48</v>
      </c>
      <c r="T29" s="20" t="s">
        <v>49</v>
      </c>
      <c r="U29" s="20" t="s">
        <v>50</v>
      </c>
      <c r="V29" s="20">
        <v>4</v>
      </c>
      <c r="W29" s="20">
        <v>150</v>
      </c>
      <c r="X29" s="20">
        <v>5600</v>
      </c>
      <c r="Y29" s="22">
        <f>W29/(AP29/2000)</f>
        <v>99.601593625498012</v>
      </c>
      <c r="Z29" s="20">
        <v>154</v>
      </c>
      <c r="AA29" s="20">
        <v>4400</v>
      </c>
      <c r="AB29" s="20"/>
      <c r="AC29" s="17">
        <v>89</v>
      </c>
      <c r="AD29" s="17">
        <v>9.1999999999999993</v>
      </c>
      <c r="AE29" s="17">
        <v>96</v>
      </c>
      <c r="AF29" s="36" t="s">
        <v>51</v>
      </c>
      <c r="AG29" s="37" t="s">
        <v>59</v>
      </c>
      <c r="AH29" s="34">
        <f>1/((0.55 / AF29) + (0.45 / AG29))</f>
        <v>26.714542190305202</v>
      </c>
      <c r="AI29" s="34">
        <f t="shared" si="0"/>
        <v>561.49193548387109</v>
      </c>
      <c r="AJ29" s="59">
        <f t="shared" si="1"/>
        <v>13.368855606758835</v>
      </c>
      <c r="AK29" s="17">
        <v>15.9</v>
      </c>
      <c r="AL29" s="20" t="s">
        <v>53</v>
      </c>
      <c r="AM29" s="20">
        <v>1000</v>
      </c>
      <c r="AN29" s="20" t="s">
        <v>54</v>
      </c>
      <c r="AO29" s="21">
        <f t="shared" si="2"/>
        <v>1188</v>
      </c>
      <c r="AP29" s="35">
        <v>3012</v>
      </c>
      <c r="AQ29" s="21">
        <v>4200</v>
      </c>
      <c r="AR29" s="20" t="s">
        <v>55</v>
      </c>
      <c r="AS29" s="20" t="s">
        <v>56</v>
      </c>
    </row>
    <row r="30" spans="1:45" s="10" customFormat="1" ht="15.75" hidden="1">
      <c r="A30" s="15">
        <v>1999</v>
      </c>
      <c r="B30" s="16" t="s">
        <v>43</v>
      </c>
      <c r="C30" s="16" t="s">
        <v>44</v>
      </c>
      <c r="D30" s="16" t="s">
        <v>60</v>
      </c>
      <c r="E30" s="25" t="s">
        <v>65</v>
      </c>
      <c r="F30" s="25"/>
      <c r="G30" s="25" t="s">
        <v>47</v>
      </c>
      <c r="H30" s="17">
        <v>185.8</v>
      </c>
      <c r="I30" s="17">
        <v>55.9</v>
      </c>
      <c r="J30" s="17">
        <v>69.099999999999994</v>
      </c>
      <c r="K30" s="17">
        <v>13.8</v>
      </c>
      <c r="L30" s="17">
        <v>37.4</v>
      </c>
      <c r="M30" s="18">
        <v>15</v>
      </c>
      <c r="N30" s="18">
        <v>6</v>
      </c>
      <c r="O30" s="17">
        <v>103.1</v>
      </c>
      <c r="P30" s="17">
        <v>59.3</v>
      </c>
      <c r="Q30" s="17">
        <v>58.9</v>
      </c>
      <c r="R30" s="24"/>
      <c r="S30" s="20" t="s">
        <v>48</v>
      </c>
      <c r="T30" s="20" t="s">
        <v>49</v>
      </c>
      <c r="U30" s="20" t="s">
        <v>50</v>
      </c>
      <c r="V30" s="20">
        <v>4</v>
      </c>
      <c r="W30" s="20">
        <v>150</v>
      </c>
      <c r="X30" s="20">
        <v>5600</v>
      </c>
      <c r="Y30" s="22">
        <f>W30/(AP30/2000)</f>
        <v>99.601593625498012</v>
      </c>
      <c r="Z30" s="20">
        <v>154</v>
      </c>
      <c r="AA30" s="20">
        <v>4400</v>
      </c>
      <c r="AB30" s="19"/>
      <c r="AC30" s="17">
        <v>89</v>
      </c>
      <c r="AD30" s="17">
        <v>9.1999999999999993</v>
      </c>
      <c r="AE30" s="17">
        <v>96</v>
      </c>
      <c r="AF30" s="36" t="s">
        <v>67</v>
      </c>
      <c r="AG30" s="37" t="s">
        <v>52</v>
      </c>
      <c r="AH30" s="34">
        <f>1/((0.55 / AF30) + (0.45 / AG30))</f>
        <v>25</v>
      </c>
      <c r="AI30" s="34">
        <f t="shared" si="0"/>
        <v>600</v>
      </c>
      <c r="AJ30" s="34">
        <f t="shared" si="1"/>
        <v>14.285714285714286</v>
      </c>
      <c r="AK30" s="17">
        <v>15.9</v>
      </c>
      <c r="AL30" s="20" t="s">
        <v>63</v>
      </c>
      <c r="AM30" s="20">
        <v>1000</v>
      </c>
      <c r="AN30" s="20" t="s">
        <v>54</v>
      </c>
      <c r="AO30" s="21">
        <f t="shared" si="2"/>
        <v>1188</v>
      </c>
      <c r="AP30" s="35">
        <v>3012</v>
      </c>
      <c r="AQ30" s="21">
        <v>4200</v>
      </c>
      <c r="AR30" s="20" t="s">
        <v>64</v>
      </c>
      <c r="AS30" s="20" t="s">
        <v>56</v>
      </c>
    </row>
    <row r="31" spans="1:45" ht="18">
      <c r="A31" s="15">
        <v>2000</v>
      </c>
      <c r="B31" s="16" t="s">
        <v>43</v>
      </c>
      <c r="C31" s="16" t="s">
        <v>44</v>
      </c>
      <c r="D31" s="16" t="s">
        <v>45</v>
      </c>
      <c r="E31" s="25" t="s">
        <v>65</v>
      </c>
      <c r="F31" s="57">
        <v>30024</v>
      </c>
      <c r="G31" s="25" t="s">
        <v>69</v>
      </c>
      <c r="H31" s="17">
        <v>185.8</v>
      </c>
      <c r="I31" s="17">
        <v>55.9</v>
      </c>
      <c r="J31" s="17">
        <v>69.099999999999994</v>
      </c>
      <c r="K31" s="17">
        <v>13.8</v>
      </c>
      <c r="L31" s="17">
        <v>37.4</v>
      </c>
      <c r="M31" s="18">
        <v>15</v>
      </c>
      <c r="N31" s="18">
        <v>6</v>
      </c>
      <c r="O31" s="17">
        <v>103.1</v>
      </c>
      <c r="P31" s="17">
        <v>59.3</v>
      </c>
      <c r="Q31" s="17">
        <v>58.9</v>
      </c>
      <c r="R31" s="46"/>
      <c r="S31" s="20" t="s">
        <v>48</v>
      </c>
      <c r="T31" s="20" t="s">
        <v>49</v>
      </c>
      <c r="U31" s="20" t="s">
        <v>50</v>
      </c>
      <c r="V31" s="20">
        <v>4</v>
      </c>
      <c r="W31" s="20">
        <v>155</v>
      </c>
      <c r="X31" s="20">
        <v>5600</v>
      </c>
      <c r="Y31" s="22">
        <f>W31/(AP31/2000)</f>
        <v>108.73377762188706</v>
      </c>
      <c r="Z31" s="20">
        <v>156</v>
      </c>
      <c r="AA31" s="20">
        <v>4400</v>
      </c>
      <c r="AB31" s="20"/>
      <c r="AC31" s="17">
        <v>89</v>
      </c>
      <c r="AD31" s="17">
        <v>9.1999999999999993</v>
      </c>
      <c r="AE31" s="17">
        <v>96</v>
      </c>
      <c r="AF31" s="36" t="s">
        <v>70</v>
      </c>
      <c r="AG31" s="37" t="s">
        <v>59</v>
      </c>
      <c r="AH31" s="34">
        <f>1/((0.55 / AF31) + (0.45 / AG31))</f>
        <v>26.021897810218977</v>
      </c>
      <c r="AI31" s="34">
        <f t="shared" si="0"/>
        <v>576.43758765778398</v>
      </c>
      <c r="AJ31" s="59">
        <f t="shared" si="1"/>
        <v>13.724704468042475</v>
      </c>
      <c r="AK31" s="17">
        <v>15.9</v>
      </c>
      <c r="AL31" s="20" t="s">
        <v>53</v>
      </c>
      <c r="AM31" s="20">
        <v>1000</v>
      </c>
      <c r="AN31" s="20" t="s">
        <v>54</v>
      </c>
      <c r="AO31" s="21">
        <f t="shared" si="2"/>
        <v>1349</v>
      </c>
      <c r="AP31" s="35">
        <v>2851</v>
      </c>
      <c r="AQ31" s="21">
        <v>4200</v>
      </c>
      <c r="AR31" s="20" t="s">
        <v>55</v>
      </c>
      <c r="AS31" s="20" t="s">
        <v>56</v>
      </c>
    </row>
    <row r="32" spans="1:45" ht="18">
      <c r="A32" s="15">
        <v>2000</v>
      </c>
      <c r="B32" s="16" t="s">
        <v>43</v>
      </c>
      <c r="C32" s="16" t="s">
        <v>44</v>
      </c>
      <c r="D32" s="16" t="s">
        <v>57</v>
      </c>
      <c r="E32" s="25" t="s">
        <v>65</v>
      </c>
      <c r="F32" s="57">
        <v>33769</v>
      </c>
      <c r="G32" s="25" t="s">
        <v>69</v>
      </c>
      <c r="H32" s="17">
        <v>185.8</v>
      </c>
      <c r="I32" s="17">
        <v>55.9</v>
      </c>
      <c r="J32" s="17">
        <v>69.099999999999994</v>
      </c>
      <c r="K32" s="17">
        <v>13.8</v>
      </c>
      <c r="L32" s="17">
        <v>37.4</v>
      </c>
      <c r="M32" s="18">
        <v>15</v>
      </c>
      <c r="N32" s="18">
        <v>6</v>
      </c>
      <c r="O32" s="17">
        <v>103.1</v>
      </c>
      <c r="P32" s="17">
        <v>59.3</v>
      </c>
      <c r="Q32" s="17">
        <v>58.9</v>
      </c>
      <c r="R32" s="46"/>
      <c r="S32" s="20" t="s">
        <v>48</v>
      </c>
      <c r="T32" s="20" t="s">
        <v>49</v>
      </c>
      <c r="U32" s="20" t="s">
        <v>50</v>
      </c>
      <c r="V32" s="20">
        <v>4</v>
      </c>
      <c r="W32" s="20">
        <v>155</v>
      </c>
      <c r="X32" s="20">
        <v>5600</v>
      </c>
      <c r="Y32" s="22">
        <f>W32/(AP32/2000)</f>
        <v>108.73377762188706</v>
      </c>
      <c r="Z32" s="20">
        <v>156</v>
      </c>
      <c r="AA32" s="20">
        <v>4400</v>
      </c>
      <c r="AB32" s="20"/>
      <c r="AC32" s="17">
        <v>89</v>
      </c>
      <c r="AD32" s="17">
        <v>9.1999999999999993</v>
      </c>
      <c r="AE32" s="17">
        <v>96</v>
      </c>
      <c r="AF32" s="36" t="s">
        <v>70</v>
      </c>
      <c r="AG32" s="37" t="s">
        <v>59</v>
      </c>
      <c r="AH32" s="34">
        <f>1/((0.55 / AF32) + (0.45 / AG32))</f>
        <v>26.021897810218977</v>
      </c>
      <c r="AI32" s="34">
        <f t="shared" si="0"/>
        <v>576.43758765778398</v>
      </c>
      <c r="AJ32" s="59">
        <f t="shared" si="1"/>
        <v>13.724704468042475</v>
      </c>
      <c r="AK32" s="17">
        <v>15.9</v>
      </c>
      <c r="AL32" s="20" t="s">
        <v>53</v>
      </c>
      <c r="AM32" s="20">
        <v>1000</v>
      </c>
      <c r="AN32" s="20" t="s">
        <v>54</v>
      </c>
      <c r="AO32" s="21">
        <f t="shared" si="2"/>
        <v>1349</v>
      </c>
      <c r="AP32" s="35">
        <v>2851</v>
      </c>
      <c r="AQ32" s="21">
        <v>4200</v>
      </c>
      <c r="AR32" s="20" t="s">
        <v>55</v>
      </c>
      <c r="AS32" s="20" t="s">
        <v>56</v>
      </c>
    </row>
    <row r="33" spans="1:45" ht="18">
      <c r="A33" s="15">
        <v>2000</v>
      </c>
      <c r="B33" s="16" t="s">
        <v>43</v>
      </c>
      <c r="C33" s="16" t="s">
        <v>44</v>
      </c>
      <c r="D33" s="16" t="s">
        <v>58</v>
      </c>
      <c r="E33" s="25" t="s">
        <v>65</v>
      </c>
      <c r="F33" s="57">
        <v>37504</v>
      </c>
      <c r="G33" s="25" t="s">
        <v>71</v>
      </c>
      <c r="H33" s="17">
        <v>185.8</v>
      </c>
      <c r="I33" s="17">
        <v>55.9</v>
      </c>
      <c r="J33" s="17">
        <v>69.099999999999994</v>
      </c>
      <c r="K33" s="17">
        <v>13.8</v>
      </c>
      <c r="L33" s="17">
        <v>37.4</v>
      </c>
      <c r="M33" s="18">
        <v>16</v>
      </c>
      <c r="N33" s="18">
        <v>6</v>
      </c>
      <c r="O33" s="17">
        <v>103.1</v>
      </c>
      <c r="P33" s="17">
        <v>59.3</v>
      </c>
      <c r="Q33" s="17">
        <v>58.9</v>
      </c>
      <c r="R33" s="46"/>
      <c r="S33" s="20" t="s">
        <v>48</v>
      </c>
      <c r="T33" s="20" t="s">
        <v>49</v>
      </c>
      <c r="U33" s="20" t="s">
        <v>50</v>
      </c>
      <c r="V33" s="20">
        <v>4</v>
      </c>
      <c r="W33" s="20">
        <v>155</v>
      </c>
      <c r="X33" s="20">
        <v>5600</v>
      </c>
      <c r="Y33" s="22">
        <f>W33/(AP33/2000)</f>
        <v>108.73377762188706</v>
      </c>
      <c r="Z33" s="20">
        <v>156</v>
      </c>
      <c r="AA33" s="20">
        <v>4400</v>
      </c>
      <c r="AB33" s="20"/>
      <c r="AC33" s="17">
        <v>89</v>
      </c>
      <c r="AD33" s="17">
        <v>9.1999999999999993</v>
      </c>
      <c r="AE33" s="17">
        <v>96</v>
      </c>
      <c r="AF33" s="36" t="s">
        <v>70</v>
      </c>
      <c r="AG33" s="37" t="s">
        <v>59</v>
      </c>
      <c r="AH33" s="34">
        <f>1/((0.55 / AF33) + (0.45 / AG33))</f>
        <v>26.021897810218977</v>
      </c>
      <c r="AI33" s="34">
        <f t="shared" si="0"/>
        <v>576.43758765778398</v>
      </c>
      <c r="AJ33" s="59">
        <f t="shared" si="1"/>
        <v>13.724704468042475</v>
      </c>
      <c r="AK33" s="17">
        <v>15.9</v>
      </c>
      <c r="AL33" s="20" t="s">
        <v>53</v>
      </c>
      <c r="AM33" s="20">
        <v>1000</v>
      </c>
      <c r="AN33" s="20" t="s">
        <v>54</v>
      </c>
      <c r="AO33" s="21">
        <f t="shared" si="2"/>
        <v>1349</v>
      </c>
      <c r="AP33" s="35">
        <v>2851</v>
      </c>
      <c r="AQ33" s="21">
        <v>4200</v>
      </c>
      <c r="AR33" s="20" t="s">
        <v>55</v>
      </c>
      <c r="AS33" s="20" t="s">
        <v>56</v>
      </c>
    </row>
    <row r="34" spans="1:45" s="10" customFormat="1" ht="15.75" hidden="1">
      <c r="A34" s="15">
        <v>2000</v>
      </c>
      <c r="B34" s="16" t="s">
        <v>43</v>
      </c>
      <c r="C34" s="16" t="s">
        <v>44</v>
      </c>
      <c r="D34" s="16" t="s">
        <v>60</v>
      </c>
      <c r="E34" s="25" t="s">
        <v>65</v>
      </c>
      <c r="F34" s="25"/>
      <c r="G34" s="25" t="s">
        <v>71</v>
      </c>
      <c r="H34" s="17">
        <v>185.8</v>
      </c>
      <c r="I34" s="17">
        <v>55.9</v>
      </c>
      <c r="J34" s="17">
        <v>69.099999999999994</v>
      </c>
      <c r="K34" s="17">
        <v>13.8</v>
      </c>
      <c r="L34" s="17">
        <v>37.4</v>
      </c>
      <c r="M34" s="18">
        <v>16</v>
      </c>
      <c r="N34" s="18">
        <v>6</v>
      </c>
      <c r="O34" s="17">
        <v>103.1</v>
      </c>
      <c r="P34" s="17">
        <v>59.3</v>
      </c>
      <c r="Q34" s="17">
        <v>58.9</v>
      </c>
      <c r="R34" s="24"/>
      <c r="S34" s="20" t="s">
        <v>48</v>
      </c>
      <c r="T34" s="20" t="s">
        <v>49</v>
      </c>
      <c r="U34" s="20" t="s">
        <v>50</v>
      </c>
      <c r="V34" s="20">
        <v>4</v>
      </c>
      <c r="W34" s="20">
        <v>155</v>
      </c>
      <c r="X34" s="20">
        <v>5600</v>
      </c>
      <c r="Y34" s="22">
        <f>W34/(AP34/2000)</f>
        <v>108.73377762188706</v>
      </c>
      <c r="Z34" s="20">
        <v>156</v>
      </c>
      <c r="AA34" s="20">
        <v>4400</v>
      </c>
      <c r="AB34" s="19"/>
      <c r="AC34" s="17">
        <v>89</v>
      </c>
      <c r="AD34" s="17">
        <v>9.1999999999999993</v>
      </c>
      <c r="AE34" s="17">
        <v>96</v>
      </c>
      <c r="AF34" s="36" t="s">
        <v>61</v>
      </c>
      <c r="AG34" s="37" t="s">
        <v>72</v>
      </c>
      <c r="AH34" s="34">
        <f>1/((0.55 / AF34) + (0.45 / AG34))</f>
        <v>23.661971830985912</v>
      </c>
      <c r="AI34" s="34">
        <f t="shared" si="0"/>
        <v>633.92857142857156</v>
      </c>
      <c r="AJ34" s="34">
        <f t="shared" si="1"/>
        <v>15.09353741496599</v>
      </c>
      <c r="AK34" s="17">
        <v>15.9</v>
      </c>
      <c r="AL34" s="20" t="s">
        <v>63</v>
      </c>
      <c r="AM34" s="20">
        <v>1000</v>
      </c>
      <c r="AN34" s="20" t="s">
        <v>54</v>
      </c>
      <c r="AO34" s="21">
        <f t="shared" si="2"/>
        <v>1349</v>
      </c>
      <c r="AP34" s="35">
        <v>2851</v>
      </c>
      <c r="AQ34" s="21">
        <v>4200</v>
      </c>
      <c r="AR34" s="20" t="s">
        <v>64</v>
      </c>
      <c r="AS34" s="20" t="s">
        <v>56</v>
      </c>
    </row>
    <row r="35" spans="1:45" ht="18">
      <c r="A35" s="15">
        <v>2001</v>
      </c>
      <c r="B35" s="16" t="s">
        <v>43</v>
      </c>
      <c r="C35" s="16" t="s">
        <v>44</v>
      </c>
      <c r="D35" s="16" t="s">
        <v>45</v>
      </c>
      <c r="E35" s="25" t="s">
        <v>65</v>
      </c>
      <c r="F35" s="57">
        <v>30250</v>
      </c>
      <c r="G35" s="25" t="s">
        <v>69</v>
      </c>
      <c r="H35" s="17">
        <v>185.8</v>
      </c>
      <c r="I35" s="17">
        <v>55.9</v>
      </c>
      <c r="J35" s="17">
        <v>69.099999999999994</v>
      </c>
      <c r="K35" s="17">
        <v>13.8</v>
      </c>
      <c r="L35" s="17">
        <v>37.4</v>
      </c>
      <c r="M35" s="18">
        <v>16</v>
      </c>
      <c r="N35" s="18">
        <v>6</v>
      </c>
      <c r="O35" s="17">
        <v>103.1</v>
      </c>
      <c r="P35" s="17">
        <v>59.3</v>
      </c>
      <c r="Q35" s="17">
        <v>58.9</v>
      </c>
      <c r="R35" s="46"/>
      <c r="S35" s="20" t="s">
        <v>48</v>
      </c>
      <c r="T35" s="20" t="s">
        <v>49</v>
      </c>
      <c r="U35" s="20" t="s">
        <v>50</v>
      </c>
      <c r="V35" s="20">
        <v>4</v>
      </c>
      <c r="W35" s="20">
        <v>155</v>
      </c>
      <c r="X35" s="20">
        <v>5600</v>
      </c>
      <c r="Y35" s="22">
        <f>W35/(AP35/2000)</f>
        <v>102.41162867525603</v>
      </c>
      <c r="Z35" s="20">
        <v>156</v>
      </c>
      <c r="AA35" s="20">
        <v>4400</v>
      </c>
      <c r="AB35" s="20"/>
      <c r="AC35" s="17">
        <v>89</v>
      </c>
      <c r="AD35" s="17">
        <v>9.1999999999999993</v>
      </c>
      <c r="AE35" s="17">
        <v>96</v>
      </c>
      <c r="AF35" s="36" t="s">
        <v>70</v>
      </c>
      <c r="AG35" s="37" t="s">
        <v>59</v>
      </c>
      <c r="AH35" s="34">
        <f>1/((0.55 / AF35) + (0.45 / AG35))</f>
        <v>26.021897810218977</v>
      </c>
      <c r="AI35" s="34">
        <f t="shared" si="0"/>
        <v>576.43758765778398</v>
      </c>
      <c r="AJ35" s="59">
        <f t="shared" si="1"/>
        <v>13.724704468042475</v>
      </c>
      <c r="AK35" s="17">
        <v>15.9</v>
      </c>
      <c r="AL35" s="20" t="s">
        <v>53</v>
      </c>
      <c r="AM35" s="20">
        <v>1000</v>
      </c>
      <c r="AN35" s="20" t="s">
        <v>54</v>
      </c>
      <c r="AO35" s="21">
        <f t="shared" si="2"/>
        <v>1173</v>
      </c>
      <c r="AP35" s="35">
        <v>3027</v>
      </c>
      <c r="AQ35" s="21">
        <v>4200</v>
      </c>
      <c r="AR35" s="20" t="s">
        <v>55</v>
      </c>
      <c r="AS35" s="20" t="s">
        <v>56</v>
      </c>
    </row>
    <row r="36" spans="1:45" ht="18">
      <c r="A36" s="15">
        <v>2001</v>
      </c>
      <c r="B36" s="16" t="s">
        <v>43</v>
      </c>
      <c r="C36" s="16" t="s">
        <v>44</v>
      </c>
      <c r="D36" s="16" t="s">
        <v>57</v>
      </c>
      <c r="E36" s="25" t="s">
        <v>65</v>
      </c>
      <c r="F36" s="57">
        <v>33692</v>
      </c>
      <c r="G36" s="25" t="s">
        <v>69</v>
      </c>
      <c r="H36" s="17">
        <v>185.8</v>
      </c>
      <c r="I36" s="17">
        <v>55.9</v>
      </c>
      <c r="J36" s="17">
        <v>69.099999999999994</v>
      </c>
      <c r="K36" s="17">
        <v>13.8</v>
      </c>
      <c r="L36" s="17">
        <v>37.4</v>
      </c>
      <c r="M36" s="18">
        <v>16</v>
      </c>
      <c r="N36" s="18">
        <v>6</v>
      </c>
      <c r="O36" s="17">
        <v>103.1</v>
      </c>
      <c r="P36" s="17">
        <v>59.3</v>
      </c>
      <c r="Q36" s="17">
        <v>58.9</v>
      </c>
      <c r="R36" s="46"/>
      <c r="S36" s="20" t="s">
        <v>48</v>
      </c>
      <c r="T36" s="20" t="s">
        <v>49</v>
      </c>
      <c r="U36" s="20" t="s">
        <v>50</v>
      </c>
      <c r="V36" s="20">
        <v>4</v>
      </c>
      <c r="W36" s="20">
        <v>155</v>
      </c>
      <c r="X36" s="20">
        <v>5600</v>
      </c>
      <c r="Y36" s="22">
        <f>W36/(AP36/2000)</f>
        <v>102.41162867525603</v>
      </c>
      <c r="Z36" s="20">
        <v>156</v>
      </c>
      <c r="AA36" s="20">
        <v>4400</v>
      </c>
      <c r="AB36" s="20"/>
      <c r="AC36" s="17">
        <v>89</v>
      </c>
      <c r="AD36" s="17">
        <v>9.1999999999999993</v>
      </c>
      <c r="AE36" s="17">
        <v>96</v>
      </c>
      <c r="AF36" s="36" t="s">
        <v>70</v>
      </c>
      <c r="AG36" s="37" t="s">
        <v>59</v>
      </c>
      <c r="AH36" s="34">
        <f>1/((0.55 / AF36) + (0.45 / AG36))</f>
        <v>26.021897810218977</v>
      </c>
      <c r="AI36" s="34">
        <f t="shared" si="0"/>
        <v>576.43758765778398</v>
      </c>
      <c r="AJ36" s="59">
        <f t="shared" si="1"/>
        <v>13.724704468042475</v>
      </c>
      <c r="AK36" s="17">
        <v>15.9</v>
      </c>
      <c r="AL36" s="20" t="s">
        <v>53</v>
      </c>
      <c r="AM36" s="20">
        <v>1000</v>
      </c>
      <c r="AN36" s="20" t="s">
        <v>54</v>
      </c>
      <c r="AO36" s="21">
        <f t="shared" si="2"/>
        <v>1173</v>
      </c>
      <c r="AP36" s="35">
        <v>3027</v>
      </c>
      <c r="AQ36" s="21">
        <v>4200</v>
      </c>
      <c r="AR36" s="20" t="s">
        <v>55</v>
      </c>
      <c r="AS36" s="20" t="s">
        <v>56</v>
      </c>
    </row>
    <row r="37" spans="1:45" ht="18">
      <c r="A37" s="15">
        <v>2001</v>
      </c>
      <c r="B37" s="16" t="s">
        <v>43</v>
      </c>
      <c r="C37" s="16" t="s">
        <v>44</v>
      </c>
      <c r="D37" s="16" t="s">
        <v>58</v>
      </c>
      <c r="E37" s="25" t="s">
        <v>65</v>
      </c>
      <c r="F37" s="57">
        <v>36280</v>
      </c>
      <c r="G37" s="25" t="s">
        <v>71</v>
      </c>
      <c r="H37" s="17">
        <v>185.8</v>
      </c>
      <c r="I37" s="17">
        <v>55.9</v>
      </c>
      <c r="J37" s="17">
        <v>69.099999999999994</v>
      </c>
      <c r="K37" s="17">
        <v>13.8</v>
      </c>
      <c r="L37" s="17">
        <v>37.4</v>
      </c>
      <c r="M37" s="18">
        <v>16</v>
      </c>
      <c r="N37" s="18">
        <v>6</v>
      </c>
      <c r="O37" s="17">
        <v>103.1</v>
      </c>
      <c r="P37" s="17">
        <v>59.3</v>
      </c>
      <c r="Q37" s="17">
        <v>58.9</v>
      </c>
      <c r="R37" s="46"/>
      <c r="S37" s="20" t="s">
        <v>48</v>
      </c>
      <c r="T37" s="20" t="s">
        <v>49</v>
      </c>
      <c r="U37" s="20" t="s">
        <v>50</v>
      </c>
      <c r="V37" s="20">
        <v>4</v>
      </c>
      <c r="W37" s="20">
        <v>155</v>
      </c>
      <c r="X37" s="20">
        <v>5600</v>
      </c>
      <c r="Y37" s="22">
        <f>W37/(AP37/2000)</f>
        <v>102.41162867525603</v>
      </c>
      <c r="Z37" s="20">
        <v>156</v>
      </c>
      <c r="AA37" s="20">
        <v>4400</v>
      </c>
      <c r="AB37" s="20"/>
      <c r="AC37" s="17">
        <v>89</v>
      </c>
      <c r="AD37" s="17">
        <v>9.1999999999999993</v>
      </c>
      <c r="AE37" s="17">
        <v>96</v>
      </c>
      <c r="AF37" s="36" t="s">
        <v>70</v>
      </c>
      <c r="AG37" s="37" t="s">
        <v>59</v>
      </c>
      <c r="AH37" s="34">
        <f>1/((0.55 / AF37) + (0.45 / AG37))</f>
        <v>26.021897810218977</v>
      </c>
      <c r="AI37" s="34">
        <f t="shared" si="0"/>
        <v>576.43758765778398</v>
      </c>
      <c r="AJ37" s="59">
        <f t="shared" si="1"/>
        <v>13.724704468042475</v>
      </c>
      <c r="AK37" s="17">
        <v>15.9</v>
      </c>
      <c r="AL37" s="20" t="s">
        <v>53</v>
      </c>
      <c r="AM37" s="20">
        <v>1000</v>
      </c>
      <c r="AN37" s="20" t="s">
        <v>54</v>
      </c>
      <c r="AO37" s="21">
        <f t="shared" si="2"/>
        <v>1173</v>
      </c>
      <c r="AP37" s="35">
        <v>3027</v>
      </c>
      <c r="AQ37" s="21">
        <v>4200</v>
      </c>
      <c r="AR37" s="20" t="s">
        <v>55</v>
      </c>
      <c r="AS37" s="20" t="s">
        <v>56</v>
      </c>
    </row>
    <row r="38" spans="1:45" s="10" customFormat="1" ht="15.75" hidden="1">
      <c r="A38" s="15">
        <v>2001</v>
      </c>
      <c r="B38" s="16" t="s">
        <v>43</v>
      </c>
      <c r="C38" s="16" t="s">
        <v>44</v>
      </c>
      <c r="D38" s="16" t="s">
        <v>60</v>
      </c>
      <c r="E38" s="25" t="s">
        <v>65</v>
      </c>
      <c r="F38" s="25"/>
      <c r="G38" s="25" t="s">
        <v>71</v>
      </c>
      <c r="H38" s="17">
        <v>185.8</v>
      </c>
      <c r="I38" s="17">
        <v>55.9</v>
      </c>
      <c r="J38" s="17">
        <v>69.099999999999994</v>
      </c>
      <c r="K38" s="17">
        <v>13.8</v>
      </c>
      <c r="L38" s="17">
        <v>37.4</v>
      </c>
      <c r="M38" s="18">
        <v>16</v>
      </c>
      <c r="N38" s="18">
        <v>6</v>
      </c>
      <c r="O38" s="17">
        <v>103.1</v>
      </c>
      <c r="P38" s="17">
        <v>59.3</v>
      </c>
      <c r="Q38" s="17">
        <v>58.9</v>
      </c>
      <c r="R38" s="24"/>
      <c r="S38" s="20" t="s">
        <v>48</v>
      </c>
      <c r="T38" s="20" t="s">
        <v>49</v>
      </c>
      <c r="U38" s="20" t="s">
        <v>50</v>
      </c>
      <c r="V38" s="20">
        <v>4</v>
      </c>
      <c r="W38" s="20">
        <v>155</v>
      </c>
      <c r="X38" s="20">
        <v>5600</v>
      </c>
      <c r="Y38" s="22">
        <f>W38/(AP38/2000)</f>
        <v>102.41162867525603</v>
      </c>
      <c r="Z38" s="20">
        <v>156</v>
      </c>
      <c r="AA38" s="20">
        <v>4400</v>
      </c>
      <c r="AB38" s="19"/>
      <c r="AC38" s="17">
        <v>89</v>
      </c>
      <c r="AD38" s="17">
        <v>9.1999999999999993</v>
      </c>
      <c r="AE38" s="17">
        <v>96</v>
      </c>
      <c r="AF38" s="36" t="s">
        <v>61</v>
      </c>
      <c r="AG38" s="37" t="s">
        <v>72</v>
      </c>
      <c r="AH38" s="34">
        <f>1/((0.55 / AF38) + (0.45 / AG38))</f>
        <v>23.661971830985912</v>
      </c>
      <c r="AI38" s="34">
        <f t="shared" si="0"/>
        <v>633.92857142857156</v>
      </c>
      <c r="AJ38" s="34">
        <f t="shared" si="1"/>
        <v>15.09353741496599</v>
      </c>
      <c r="AK38" s="17">
        <v>15.9</v>
      </c>
      <c r="AL38" s="20" t="s">
        <v>63</v>
      </c>
      <c r="AM38" s="20">
        <v>1000</v>
      </c>
      <c r="AN38" s="20" t="s">
        <v>54</v>
      </c>
      <c r="AO38" s="21">
        <f t="shared" si="2"/>
        <v>1173</v>
      </c>
      <c r="AP38" s="35">
        <v>3027</v>
      </c>
      <c r="AQ38" s="21">
        <v>4200</v>
      </c>
      <c r="AR38" s="20" t="s">
        <v>64</v>
      </c>
      <c r="AS38" s="20" t="s">
        <v>56</v>
      </c>
    </row>
    <row r="39" spans="1:45" ht="18">
      <c r="A39" s="15">
        <v>2002</v>
      </c>
      <c r="B39" s="16" t="s">
        <v>43</v>
      </c>
      <c r="C39" s="16" t="s">
        <v>44</v>
      </c>
      <c r="D39" s="16" t="s">
        <v>73</v>
      </c>
      <c r="E39" s="16" t="s">
        <v>74</v>
      </c>
      <c r="F39" s="57">
        <v>29805</v>
      </c>
      <c r="G39" s="16" t="s">
        <v>75</v>
      </c>
      <c r="H39" s="17">
        <v>191.5</v>
      </c>
      <c r="I39" s="17">
        <v>57.9</v>
      </c>
      <c r="J39" s="17">
        <v>70.400000000000006</v>
      </c>
      <c r="K39" s="17">
        <v>15.6</v>
      </c>
      <c r="L39" s="17">
        <v>37.4</v>
      </c>
      <c r="M39" s="18">
        <v>16</v>
      </c>
      <c r="N39" s="18">
        <v>6.5</v>
      </c>
      <c r="O39" s="17">
        <v>110.2</v>
      </c>
      <c r="P39" s="17">
        <v>61</v>
      </c>
      <c r="Q39" s="17">
        <v>61.2</v>
      </c>
      <c r="R39" s="20"/>
      <c r="S39" s="20" t="str">
        <f>IF(OR(D39="Base", D39="SL", D39="S"), "QR25DE", "VQ35DE")</f>
        <v>QR25DE</v>
      </c>
      <c r="T39" s="20" t="s">
        <v>76</v>
      </c>
      <c r="U39" s="20" t="s">
        <v>50</v>
      </c>
      <c r="V39" s="20">
        <v>4</v>
      </c>
      <c r="W39" s="20">
        <v>175</v>
      </c>
      <c r="X39" s="20">
        <v>5600</v>
      </c>
      <c r="Y39" s="22">
        <f>W39/(AP39/2000)</f>
        <v>116.70556852284095</v>
      </c>
      <c r="Z39" s="20">
        <v>180</v>
      </c>
      <c r="AA39" s="20">
        <v>3900</v>
      </c>
      <c r="AB39" s="20"/>
      <c r="AC39" s="17">
        <v>89</v>
      </c>
      <c r="AD39" s="17">
        <v>9.5</v>
      </c>
      <c r="AE39" s="17">
        <v>100</v>
      </c>
      <c r="AF39" s="36" t="s">
        <v>70</v>
      </c>
      <c r="AG39" s="37" t="s">
        <v>62</v>
      </c>
      <c r="AH39" s="34">
        <f>1/((0.55 / AF39) + (0.45 / AG39))</f>
        <v>25.36121673003802</v>
      </c>
      <c r="AI39" s="34">
        <f t="shared" si="0"/>
        <v>591.45427286356824</v>
      </c>
      <c r="AJ39" s="59">
        <f t="shared" si="1"/>
        <v>14.082244591989721</v>
      </c>
      <c r="AK39" s="17">
        <v>20</v>
      </c>
      <c r="AL39" s="20" t="s">
        <v>53</v>
      </c>
      <c r="AM39" s="20">
        <v>1000</v>
      </c>
      <c r="AN39" s="20" t="s">
        <v>54</v>
      </c>
      <c r="AO39" s="21">
        <f t="shared" si="2"/>
        <v>1201</v>
      </c>
      <c r="AP39" s="35">
        <v>2999</v>
      </c>
      <c r="AQ39" s="21">
        <v>4200</v>
      </c>
      <c r="AR39" s="20" t="s">
        <v>55</v>
      </c>
      <c r="AS39" s="20" t="s">
        <v>56</v>
      </c>
    </row>
    <row r="40" spans="1:45" ht="18">
      <c r="A40" s="15">
        <v>2002</v>
      </c>
      <c r="B40" s="16" t="s">
        <v>43</v>
      </c>
      <c r="C40" s="16" t="s">
        <v>44</v>
      </c>
      <c r="D40" s="16" t="s">
        <v>77</v>
      </c>
      <c r="E40" s="16" t="s">
        <v>74</v>
      </c>
      <c r="F40" s="57">
        <v>33113</v>
      </c>
      <c r="G40" s="16" t="s">
        <v>75</v>
      </c>
      <c r="H40" s="17">
        <v>191.5</v>
      </c>
      <c r="I40" s="17">
        <v>57.9</v>
      </c>
      <c r="J40" s="17">
        <v>70.400000000000006</v>
      </c>
      <c r="K40" s="17">
        <v>15.6</v>
      </c>
      <c r="L40" s="17">
        <v>37.4</v>
      </c>
      <c r="M40" s="18">
        <v>16</v>
      </c>
      <c r="N40" s="18">
        <v>6.5</v>
      </c>
      <c r="O40" s="17">
        <v>110.2</v>
      </c>
      <c r="P40" s="17">
        <v>61</v>
      </c>
      <c r="Q40" s="17">
        <v>61.2</v>
      </c>
      <c r="R40" s="20"/>
      <c r="S40" s="20" t="str">
        <f>IF(OR(D40="Base", D40="SL", D40="S"), "QR25DE", "VQ35DE")</f>
        <v>QR25DE</v>
      </c>
      <c r="T40" s="20" t="s">
        <v>76</v>
      </c>
      <c r="U40" s="20" t="s">
        <v>50</v>
      </c>
      <c r="V40" s="20">
        <v>4</v>
      </c>
      <c r="W40" s="20">
        <v>175</v>
      </c>
      <c r="X40" s="20">
        <v>5600</v>
      </c>
      <c r="Y40" s="22">
        <f>W40/(AP40/2000)</f>
        <v>114.9047931713723</v>
      </c>
      <c r="Z40" s="20">
        <v>180</v>
      </c>
      <c r="AA40" s="20">
        <v>3900</v>
      </c>
      <c r="AB40" s="20"/>
      <c r="AC40" s="17">
        <v>89</v>
      </c>
      <c r="AD40" s="17">
        <v>9.5</v>
      </c>
      <c r="AE40" s="17">
        <v>100</v>
      </c>
      <c r="AF40" s="36" t="s">
        <v>70</v>
      </c>
      <c r="AG40" s="37" t="s">
        <v>62</v>
      </c>
      <c r="AH40" s="34">
        <f>1/((0.55 / AF40) + (0.45 / AG40))</f>
        <v>25.36121673003802</v>
      </c>
      <c r="AI40" s="34">
        <f t="shared" si="0"/>
        <v>591.45427286356824</v>
      </c>
      <c r="AJ40" s="59">
        <f t="shared" si="1"/>
        <v>14.082244591989721</v>
      </c>
      <c r="AK40" s="17">
        <v>20</v>
      </c>
      <c r="AL40" s="20" t="s">
        <v>53</v>
      </c>
      <c r="AM40" s="20">
        <v>1000</v>
      </c>
      <c r="AN40" s="20" t="s">
        <v>54</v>
      </c>
      <c r="AO40" s="21">
        <f t="shared" si="2"/>
        <v>1154</v>
      </c>
      <c r="AP40" s="35">
        <v>3046</v>
      </c>
      <c r="AQ40" s="21">
        <v>4200</v>
      </c>
      <c r="AR40" s="20" t="s">
        <v>55</v>
      </c>
      <c r="AS40" s="20" t="s">
        <v>56</v>
      </c>
    </row>
    <row r="41" spans="1:45" ht="18">
      <c r="A41" s="15">
        <v>2002</v>
      </c>
      <c r="B41" s="16" t="s">
        <v>43</v>
      </c>
      <c r="C41" s="16" t="s">
        <v>44</v>
      </c>
      <c r="D41" s="16" t="s">
        <v>78</v>
      </c>
      <c r="E41" s="16" t="s">
        <v>74</v>
      </c>
      <c r="F41" s="57">
        <v>40074</v>
      </c>
      <c r="G41" s="16" t="s">
        <v>75</v>
      </c>
      <c r="H41" s="17">
        <v>191.5</v>
      </c>
      <c r="I41" s="17">
        <v>57.9</v>
      </c>
      <c r="J41" s="17">
        <v>70.400000000000006</v>
      </c>
      <c r="K41" s="17">
        <v>15.6</v>
      </c>
      <c r="L41" s="17">
        <v>37.4</v>
      </c>
      <c r="M41" s="18">
        <v>16</v>
      </c>
      <c r="N41" s="18">
        <v>6.5</v>
      </c>
      <c r="O41" s="17">
        <v>110.2</v>
      </c>
      <c r="P41" s="17">
        <v>61</v>
      </c>
      <c r="Q41" s="17">
        <v>61.2</v>
      </c>
      <c r="R41" s="20"/>
      <c r="S41" s="20" t="str">
        <f t="shared" ref="S41:S75" si="3">IF(OR(D41="Base", D41="SL", D41="S"), "QR25DE", "VQ35DE")</f>
        <v>QR25DE</v>
      </c>
      <c r="T41" s="20" t="s">
        <v>76</v>
      </c>
      <c r="U41" s="20" t="s">
        <v>50</v>
      </c>
      <c r="V41" s="20">
        <v>4</v>
      </c>
      <c r="W41" s="20">
        <v>175</v>
      </c>
      <c r="X41" s="20">
        <v>5600</v>
      </c>
      <c r="Y41" s="22">
        <f>W41/(AP41/2000)</f>
        <v>114.6788990825688</v>
      </c>
      <c r="Z41" s="20">
        <v>180</v>
      </c>
      <c r="AA41" s="20">
        <v>3900</v>
      </c>
      <c r="AB41" s="20"/>
      <c r="AC41" s="17">
        <v>89</v>
      </c>
      <c r="AD41" s="17">
        <v>9.5</v>
      </c>
      <c r="AE41" s="17">
        <v>100</v>
      </c>
      <c r="AF41" s="36" t="s">
        <v>70</v>
      </c>
      <c r="AG41" s="37" t="s">
        <v>62</v>
      </c>
      <c r="AH41" s="34">
        <f>1/((0.55 / AF41) + (0.45 / AG41))</f>
        <v>25.36121673003802</v>
      </c>
      <c r="AI41" s="34">
        <f t="shared" si="0"/>
        <v>591.45427286356824</v>
      </c>
      <c r="AJ41" s="59">
        <f t="shared" si="1"/>
        <v>14.082244591989721</v>
      </c>
      <c r="AK41" s="17">
        <v>20</v>
      </c>
      <c r="AL41" s="20" t="s">
        <v>53</v>
      </c>
      <c r="AM41" s="20">
        <v>1000</v>
      </c>
      <c r="AN41" s="20" t="s">
        <v>54</v>
      </c>
      <c r="AO41" s="21">
        <f t="shared" si="2"/>
        <v>1148</v>
      </c>
      <c r="AP41" s="35">
        <v>3052</v>
      </c>
      <c r="AQ41" s="21">
        <v>4200</v>
      </c>
      <c r="AR41" s="20" t="s">
        <v>55</v>
      </c>
      <c r="AS41" s="20" t="s">
        <v>56</v>
      </c>
    </row>
    <row r="42" spans="1:45" ht="18">
      <c r="A42" s="15">
        <v>2002</v>
      </c>
      <c r="B42" s="16" t="s">
        <v>43</v>
      </c>
      <c r="C42" s="16" t="s">
        <v>44</v>
      </c>
      <c r="D42" s="16" t="s">
        <v>58</v>
      </c>
      <c r="E42" s="16" t="s">
        <v>74</v>
      </c>
      <c r="F42" s="57">
        <v>40543</v>
      </c>
      <c r="G42" s="16" t="s">
        <v>79</v>
      </c>
      <c r="H42" s="17">
        <v>191.5</v>
      </c>
      <c r="I42" s="17">
        <v>57.9</v>
      </c>
      <c r="J42" s="17">
        <v>70.400000000000006</v>
      </c>
      <c r="K42" s="17">
        <v>15.6</v>
      </c>
      <c r="L42" s="17">
        <v>37.4</v>
      </c>
      <c r="M42" s="18">
        <v>17</v>
      </c>
      <c r="N42" s="18">
        <v>7</v>
      </c>
      <c r="O42" s="17">
        <v>110.2</v>
      </c>
      <c r="P42" s="17">
        <v>61</v>
      </c>
      <c r="Q42" s="17">
        <v>61.2</v>
      </c>
      <c r="R42" s="20"/>
      <c r="S42" s="20" t="str">
        <f t="shared" si="3"/>
        <v>VQ35DE</v>
      </c>
      <c r="T42" s="20" t="s">
        <v>80</v>
      </c>
      <c r="U42" s="20" t="s">
        <v>81</v>
      </c>
      <c r="V42" s="20">
        <v>6</v>
      </c>
      <c r="W42" s="20">
        <v>240</v>
      </c>
      <c r="X42" s="20">
        <v>5800</v>
      </c>
      <c r="Y42" s="22">
        <f>W42/(AP42/2000)</f>
        <v>148.83720930232559</v>
      </c>
      <c r="Z42" s="20">
        <v>246</v>
      </c>
      <c r="AA42" s="20">
        <v>4400</v>
      </c>
      <c r="AB42" s="20"/>
      <c r="AC42" s="17">
        <v>95.5</v>
      </c>
      <c r="AD42" s="17">
        <v>10.3</v>
      </c>
      <c r="AE42" s="17">
        <v>81.400000000000006</v>
      </c>
      <c r="AF42" s="36" t="s">
        <v>61</v>
      </c>
      <c r="AG42" s="37" t="s">
        <v>82</v>
      </c>
      <c r="AH42" s="34">
        <f>1/((0.55 / AF42) + (0.45 / AG42))</f>
        <v>22.989473684210527</v>
      </c>
      <c r="AI42" s="34">
        <f t="shared" si="0"/>
        <v>652.47252747252742</v>
      </c>
      <c r="AJ42" s="59">
        <f t="shared" si="1"/>
        <v>15.53506017791732</v>
      </c>
      <c r="AK42" s="17">
        <v>20</v>
      </c>
      <c r="AL42" s="20" t="s">
        <v>53</v>
      </c>
      <c r="AM42" s="20">
        <v>1000</v>
      </c>
      <c r="AN42" s="20" t="s">
        <v>54</v>
      </c>
      <c r="AO42" s="21">
        <f t="shared" si="2"/>
        <v>975</v>
      </c>
      <c r="AP42" s="35">
        <v>3225</v>
      </c>
      <c r="AQ42" s="21">
        <v>4200</v>
      </c>
      <c r="AR42" s="20" t="s">
        <v>55</v>
      </c>
      <c r="AS42" s="20" t="s">
        <v>56</v>
      </c>
    </row>
    <row r="43" spans="1:45" ht="18">
      <c r="A43" s="15">
        <v>2003</v>
      </c>
      <c r="B43" s="16" t="s">
        <v>43</v>
      </c>
      <c r="C43" s="16" t="s">
        <v>44</v>
      </c>
      <c r="D43" s="16" t="s">
        <v>73</v>
      </c>
      <c r="E43" s="16" t="s">
        <v>74</v>
      </c>
      <c r="F43" s="57">
        <v>29573</v>
      </c>
      <c r="G43" s="16" t="s">
        <v>75</v>
      </c>
      <c r="H43" s="17">
        <v>191.5</v>
      </c>
      <c r="I43" s="17">
        <v>57.9</v>
      </c>
      <c r="J43" s="17">
        <v>70.400000000000006</v>
      </c>
      <c r="K43" s="17">
        <v>15.6</v>
      </c>
      <c r="L43" s="17">
        <v>37.4</v>
      </c>
      <c r="M43" s="18">
        <v>16</v>
      </c>
      <c r="N43" s="18">
        <v>6.5</v>
      </c>
      <c r="O43" s="17">
        <v>110.2</v>
      </c>
      <c r="P43" s="17">
        <v>61</v>
      </c>
      <c r="Q43" s="17">
        <v>61.2</v>
      </c>
      <c r="R43" s="20"/>
      <c r="S43" s="20" t="str">
        <f t="shared" si="3"/>
        <v>QR25DE</v>
      </c>
      <c r="T43" s="20" t="s">
        <v>76</v>
      </c>
      <c r="U43" s="20" t="s">
        <v>50</v>
      </c>
      <c r="V43" s="20">
        <v>4</v>
      </c>
      <c r="W43" s="20">
        <v>175</v>
      </c>
      <c r="X43" s="20">
        <v>5600</v>
      </c>
      <c r="Y43" s="22">
        <f>W43/(AP43/2000)</f>
        <v>116.6277907364212</v>
      </c>
      <c r="Z43" s="20">
        <v>180</v>
      </c>
      <c r="AA43" s="20">
        <v>3900</v>
      </c>
      <c r="AB43" s="20"/>
      <c r="AC43" s="17">
        <v>89</v>
      </c>
      <c r="AD43" s="17">
        <v>9.5</v>
      </c>
      <c r="AE43" s="17">
        <v>100</v>
      </c>
      <c r="AF43" s="36" t="s">
        <v>70</v>
      </c>
      <c r="AG43" s="37" t="s">
        <v>62</v>
      </c>
      <c r="AH43" s="34">
        <f>1/((0.55 / AF43) + (0.45 / AG43))</f>
        <v>25.36121673003802</v>
      </c>
      <c r="AI43" s="34">
        <f t="shared" si="0"/>
        <v>591.45427286356824</v>
      </c>
      <c r="AJ43" s="59">
        <f t="shared" si="1"/>
        <v>14.082244591989721</v>
      </c>
      <c r="AK43" s="17">
        <v>20</v>
      </c>
      <c r="AL43" s="20" t="s">
        <v>53</v>
      </c>
      <c r="AM43" s="20">
        <v>1000</v>
      </c>
      <c r="AN43" s="20" t="s">
        <v>54</v>
      </c>
      <c r="AO43" s="21">
        <f t="shared" si="2"/>
        <v>1199</v>
      </c>
      <c r="AP43" s="35">
        <v>3001</v>
      </c>
      <c r="AQ43" s="21">
        <v>4200</v>
      </c>
      <c r="AR43" s="20" t="s">
        <v>55</v>
      </c>
      <c r="AS43" s="20" t="s">
        <v>56</v>
      </c>
    </row>
    <row r="44" spans="1:45" ht="18">
      <c r="A44" s="15">
        <v>2003</v>
      </c>
      <c r="B44" s="16" t="s">
        <v>43</v>
      </c>
      <c r="C44" s="16" t="s">
        <v>44</v>
      </c>
      <c r="D44" s="16" t="s">
        <v>77</v>
      </c>
      <c r="E44" s="16" t="s">
        <v>74</v>
      </c>
      <c r="F44" s="57">
        <v>32635</v>
      </c>
      <c r="G44" s="16" t="s">
        <v>75</v>
      </c>
      <c r="H44" s="17">
        <v>191.5</v>
      </c>
      <c r="I44" s="17">
        <v>57.9</v>
      </c>
      <c r="J44" s="17">
        <v>70.400000000000006</v>
      </c>
      <c r="K44" s="17">
        <v>15.6</v>
      </c>
      <c r="L44" s="17">
        <v>37.4</v>
      </c>
      <c r="M44" s="18">
        <v>16</v>
      </c>
      <c r="N44" s="18">
        <v>6.5</v>
      </c>
      <c r="O44" s="17">
        <v>110.2</v>
      </c>
      <c r="P44" s="17">
        <v>61</v>
      </c>
      <c r="Q44" s="17">
        <v>61.2</v>
      </c>
      <c r="R44" s="20"/>
      <c r="S44" s="20" t="str">
        <f t="shared" si="3"/>
        <v>QR25DE</v>
      </c>
      <c r="T44" s="20" t="s">
        <v>76</v>
      </c>
      <c r="U44" s="20" t="s">
        <v>50</v>
      </c>
      <c r="V44" s="20">
        <v>4</v>
      </c>
      <c r="W44" s="20">
        <v>175</v>
      </c>
      <c r="X44" s="20">
        <v>5600</v>
      </c>
      <c r="Y44" s="22">
        <f>W44/(AP44/2000)</f>
        <v>115.16946363935504</v>
      </c>
      <c r="Z44" s="20">
        <v>180</v>
      </c>
      <c r="AA44" s="20">
        <v>3900</v>
      </c>
      <c r="AB44" s="20"/>
      <c r="AC44" s="17">
        <v>89</v>
      </c>
      <c r="AD44" s="17">
        <v>9.5</v>
      </c>
      <c r="AE44" s="17">
        <v>100</v>
      </c>
      <c r="AF44" s="36" t="s">
        <v>70</v>
      </c>
      <c r="AG44" s="37" t="s">
        <v>62</v>
      </c>
      <c r="AH44" s="34">
        <f>1/((0.55 / AF44) + (0.45 / AG44))</f>
        <v>25.36121673003802</v>
      </c>
      <c r="AI44" s="34">
        <f t="shared" si="0"/>
        <v>591.45427286356824</v>
      </c>
      <c r="AJ44" s="59">
        <f t="shared" si="1"/>
        <v>14.082244591989721</v>
      </c>
      <c r="AK44" s="17">
        <v>20</v>
      </c>
      <c r="AL44" s="20" t="s">
        <v>53</v>
      </c>
      <c r="AM44" s="20">
        <v>1000</v>
      </c>
      <c r="AN44" s="20" t="s">
        <v>54</v>
      </c>
      <c r="AO44" s="21">
        <f t="shared" si="2"/>
        <v>1161</v>
      </c>
      <c r="AP44" s="35">
        <v>3039</v>
      </c>
      <c r="AQ44" s="21">
        <v>4200</v>
      </c>
      <c r="AR44" s="20" t="s">
        <v>55</v>
      </c>
      <c r="AS44" s="20" t="s">
        <v>56</v>
      </c>
    </row>
    <row r="45" spans="1:45" ht="18">
      <c r="A45" s="15">
        <v>2003</v>
      </c>
      <c r="B45" s="16" t="s">
        <v>43</v>
      </c>
      <c r="C45" s="16" t="s">
        <v>44</v>
      </c>
      <c r="D45" s="16" t="s">
        <v>58</v>
      </c>
      <c r="E45" s="16" t="s">
        <v>74</v>
      </c>
      <c r="F45" s="57">
        <v>40073</v>
      </c>
      <c r="G45" s="16" t="s">
        <v>79</v>
      </c>
      <c r="H45" s="17">
        <v>191.5</v>
      </c>
      <c r="I45" s="17">
        <v>57.9</v>
      </c>
      <c r="J45" s="17">
        <v>70.400000000000006</v>
      </c>
      <c r="K45" s="17">
        <v>15.6</v>
      </c>
      <c r="L45" s="17">
        <v>37.4</v>
      </c>
      <c r="M45" s="18">
        <v>17</v>
      </c>
      <c r="N45" s="18">
        <v>7</v>
      </c>
      <c r="O45" s="17">
        <v>110.2</v>
      </c>
      <c r="P45" s="17">
        <v>61</v>
      </c>
      <c r="Q45" s="17">
        <v>61.2</v>
      </c>
      <c r="R45" s="20"/>
      <c r="S45" s="20" t="str">
        <f t="shared" si="3"/>
        <v>VQ35DE</v>
      </c>
      <c r="T45" s="20" t="s">
        <v>80</v>
      </c>
      <c r="U45" s="20" t="s">
        <v>81</v>
      </c>
      <c r="V45" s="20">
        <v>6</v>
      </c>
      <c r="W45" s="20">
        <v>245</v>
      </c>
      <c r="X45" s="20">
        <v>5800</v>
      </c>
      <c r="Y45" s="22">
        <f>W45/(AP45/2000)</f>
        <v>153.26868939630904</v>
      </c>
      <c r="Z45" s="20">
        <v>246</v>
      </c>
      <c r="AA45" s="20">
        <v>4400</v>
      </c>
      <c r="AB45" s="20"/>
      <c r="AC45" s="17">
        <v>95.5</v>
      </c>
      <c r="AD45" s="17">
        <v>10.3</v>
      </c>
      <c r="AE45" s="17">
        <v>81.400000000000006</v>
      </c>
      <c r="AF45" s="36" t="s">
        <v>61</v>
      </c>
      <c r="AG45" s="37" t="s">
        <v>82</v>
      </c>
      <c r="AH45" s="34">
        <f>1/((0.55 / AF45) + (0.45 / AG45))</f>
        <v>22.989473684210527</v>
      </c>
      <c r="AI45" s="34">
        <f t="shared" si="0"/>
        <v>652.47252747252742</v>
      </c>
      <c r="AJ45" s="59">
        <f t="shared" si="1"/>
        <v>15.53506017791732</v>
      </c>
      <c r="AK45" s="17">
        <v>20</v>
      </c>
      <c r="AL45" s="20" t="s">
        <v>53</v>
      </c>
      <c r="AM45" s="20">
        <v>1000</v>
      </c>
      <c r="AN45" s="20" t="s">
        <v>54</v>
      </c>
      <c r="AO45" s="21">
        <f t="shared" si="2"/>
        <v>1003</v>
      </c>
      <c r="AP45" s="35">
        <v>3197</v>
      </c>
      <c r="AQ45" s="21">
        <v>4200</v>
      </c>
      <c r="AR45" s="20" t="s">
        <v>55</v>
      </c>
      <c r="AS45" s="20" t="s">
        <v>56</v>
      </c>
    </row>
    <row r="46" spans="1:45" ht="18">
      <c r="A46" s="15">
        <v>2004</v>
      </c>
      <c r="B46" s="16" t="s">
        <v>43</v>
      </c>
      <c r="C46" s="16" t="s">
        <v>44</v>
      </c>
      <c r="D46" s="16" t="s">
        <v>73</v>
      </c>
      <c r="E46" s="16" t="s">
        <v>74</v>
      </c>
      <c r="F46" s="57">
        <v>29582</v>
      </c>
      <c r="G46" s="16" t="s">
        <v>75</v>
      </c>
      <c r="H46" s="17">
        <v>191.5</v>
      </c>
      <c r="I46" s="17">
        <v>57.9</v>
      </c>
      <c r="J46" s="17">
        <v>70.400000000000006</v>
      </c>
      <c r="K46" s="17">
        <v>15.6</v>
      </c>
      <c r="L46" s="17">
        <v>37.4</v>
      </c>
      <c r="M46" s="18">
        <v>16</v>
      </c>
      <c r="N46" s="18">
        <v>6.5</v>
      </c>
      <c r="O46" s="17">
        <v>110.2</v>
      </c>
      <c r="P46" s="17">
        <v>61</v>
      </c>
      <c r="Q46" s="17">
        <v>61.2</v>
      </c>
      <c r="R46" s="20"/>
      <c r="S46" s="20" t="str">
        <f t="shared" si="3"/>
        <v>QR25DE</v>
      </c>
      <c r="T46" s="20" t="s">
        <v>76</v>
      </c>
      <c r="U46" s="20" t="s">
        <v>50</v>
      </c>
      <c r="V46" s="20">
        <v>4</v>
      </c>
      <c r="W46" s="20">
        <v>175</v>
      </c>
      <c r="X46" s="20">
        <v>5600</v>
      </c>
      <c r="Y46" s="22">
        <f>W46/(AP46/2000)</f>
        <v>116.6277907364212</v>
      </c>
      <c r="Z46" s="20">
        <v>180</v>
      </c>
      <c r="AA46" s="20">
        <v>3900</v>
      </c>
      <c r="AB46" s="20"/>
      <c r="AC46" s="17">
        <v>89</v>
      </c>
      <c r="AD46" s="17">
        <v>9.6</v>
      </c>
      <c r="AE46" s="17">
        <v>100</v>
      </c>
      <c r="AF46" s="36" t="s">
        <v>70</v>
      </c>
      <c r="AG46" s="37" t="s">
        <v>62</v>
      </c>
      <c r="AH46" s="34">
        <f>1/((0.55 / AF46) + (0.45 / AG46))</f>
        <v>25.36121673003802</v>
      </c>
      <c r="AI46" s="34">
        <f t="shared" si="0"/>
        <v>591.45427286356824</v>
      </c>
      <c r="AJ46" s="59">
        <f t="shared" si="1"/>
        <v>14.082244591989721</v>
      </c>
      <c r="AK46" s="17">
        <v>20</v>
      </c>
      <c r="AL46" s="20" t="s">
        <v>53</v>
      </c>
      <c r="AM46" s="20">
        <v>1000</v>
      </c>
      <c r="AN46" s="20" t="s">
        <v>54</v>
      </c>
      <c r="AO46" s="21">
        <f t="shared" si="2"/>
        <v>1199</v>
      </c>
      <c r="AP46" s="35">
        <v>3001</v>
      </c>
      <c r="AQ46" s="21">
        <v>4200</v>
      </c>
      <c r="AR46" s="20" t="s">
        <v>55</v>
      </c>
      <c r="AS46" s="20" t="s">
        <v>56</v>
      </c>
    </row>
    <row r="47" spans="1:45" ht="18">
      <c r="A47" s="15">
        <v>2004</v>
      </c>
      <c r="B47" s="16" t="s">
        <v>43</v>
      </c>
      <c r="C47" s="16" t="s">
        <v>44</v>
      </c>
      <c r="D47" s="16" t="s">
        <v>77</v>
      </c>
      <c r="E47" s="16" t="s">
        <v>74</v>
      </c>
      <c r="F47" s="57">
        <v>32592</v>
      </c>
      <c r="G47" s="16" t="s">
        <v>75</v>
      </c>
      <c r="H47" s="17">
        <v>191.5</v>
      </c>
      <c r="I47" s="17">
        <v>57.9</v>
      </c>
      <c r="J47" s="17">
        <v>70.400000000000006</v>
      </c>
      <c r="K47" s="17">
        <v>15.6</v>
      </c>
      <c r="L47" s="17">
        <v>37.4</v>
      </c>
      <c r="M47" s="18">
        <v>16</v>
      </c>
      <c r="N47" s="18">
        <v>6.5</v>
      </c>
      <c r="O47" s="17">
        <v>110.2</v>
      </c>
      <c r="P47" s="17">
        <v>61</v>
      </c>
      <c r="Q47" s="17">
        <v>61.2</v>
      </c>
      <c r="R47" s="20"/>
      <c r="S47" s="20" t="str">
        <f t="shared" si="3"/>
        <v>QR25DE</v>
      </c>
      <c r="T47" s="20" t="s">
        <v>76</v>
      </c>
      <c r="U47" s="20" t="s">
        <v>50</v>
      </c>
      <c r="V47" s="20">
        <v>4</v>
      </c>
      <c r="W47" s="20">
        <v>175</v>
      </c>
      <c r="X47" s="20">
        <v>5600</v>
      </c>
      <c r="Y47" s="22">
        <f>W47/(AP47/2000)</f>
        <v>115.16946363935504</v>
      </c>
      <c r="Z47" s="20">
        <v>180</v>
      </c>
      <c r="AA47" s="20">
        <v>3900</v>
      </c>
      <c r="AB47" s="20"/>
      <c r="AC47" s="17">
        <v>89</v>
      </c>
      <c r="AD47" s="17">
        <v>9.6</v>
      </c>
      <c r="AE47" s="17">
        <v>100</v>
      </c>
      <c r="AF47" s="36" t="s">
        <v>70</v>
      </c>
      <c r="AG47" s="37" t="s">
        <v>62</v>
      </c>
      <c r="AH47" s="34">
        <f>1/((0.55 / AF47) + (0.45 / AG47))</f>
        <v>25.36121673003802</v>
      </c>
      <c r="AI47" s="34">
        <f t="shared" si="0"/>
        <v>591.45427286356824</v>
      </c>
      <c r="AJ47" s="59">
        <f t="shared" si="1"/>
        <v>14.082244591989721</v>
      </c>
      <c r="AK47" s="17">
        <v>20</v>
      </c>
      <c r="AL47" s="20" t="s">
        <v>53</v>
      </c>
      <c r="AM47" s="20">
        <v>1000</v>
      </c>
      <c r="AN47" s="20" t="s">
        <v>54</v>
      </c>
      <c r="AO47" s="21">
        <f t="shared" si="2"/>
        <v>1161</v>
      </c>
      <c r="AP47" s="35">
        <v>3039</v>
      </c>
      <c r="AQ47" s="21">
        <v>4200</v>
      </c>
      <c r="AR47" s="20" t="s">
        <v>55</v>
      </c>
      <c r="AS47" s="20" t="s">
        <v>56</v>
      </c>
    </row>
    <row r="48" spans="1:45" ht="18">
      <c r="A48" s="15">
        <v>2004</v>
      </c>
      <c r="B48" s="16" t="s">
        <v>43</v>
      </c>
      <c r="C48" s="16" t="s">
        <v>44</v>
      </c>
      <c r="D48" s="16" t="s">
        <v>58</v>
      </c>
      <c r="E48" s="16" t="s">
        <v>74</v>
      </c>
      <c r="F48" s="57">
        <v>39883</v>
      </c>
      <c r="G48" s="16" t="s">
        <v>79</v>
      </c>
      <c r="H48" s="17">
        <v>191.5</v>
      </c>
      <c r="I48" s="17">
        <v>57.9</v>
      </c>
      <c r="J48" s="17">
        <v>70.400000000000006</v>
      </c>
      <c r="K48" s="17">
        <v>15.6</v>
      </c>
      <c r="L48" s="17">
        <v>37.4</v>
      </c>
      <c r="M48" s="18">
        <v>17</v>
      </c>
      <c r="N48" s="18">
        <v>7</v>
      </c>
      <c r="O48" s="17">
        <v>110.2</v>
      </c>
      <c r="P48" s="17">
        <v>61</v>
      </c>
      <c r="Q48" s="17">
        <v>61.2</v>
      </c>
      <c r="R48" s="20"/>
      <c r="S48" s="20" t="str">
        <f t="shared" si="3"/>
        <v>VQ35DE</v>
      </c>
      <c r="T48" s="20" t="s">
        <v>80</v>
      </c>
      <c r="U48" s="20" t="s">
        <v>81</v>
      </c>
      <c r="V48" s="20">
        <v>6</v>
      </c>
      <c r="W48" s="20">
        <v>245</v>
      </c>
      <c r="X48" s="20">
        <v>5800</v>
      </c>
      <c r="Y48" s="22">
        <f>W48/(AP48/2000)</f>
        <v>153.26868939630904</v>
      </c>
      <c r="Z48" s="20">
        <v>246</v>
      </c>
      <c r="AA48" s="20">
        <v>4400</v>
      </c>
      <c r="AB48" s="20"/>
      <c r="AC48" s="17">
        <v>95.5</v>
      </c>
      <c r="AD48" s="17">
        <v>10.3</v>
      </c>
      <c r="AE48" s="17">
        <v>81.400000000000006</v>
      </c>
      <c r="AF48" s="36" t="s">
        <v>61</v>
      </c>
      <c r="AG48" s="37" t="s">
        <v>82</v>
      </c>
      <c r="AH48" s="34">
        <f>1/((0.55 / AF48) + (0.45 / AG48))</f>
        <v>22.989473684210527</v>
      </c>
      <c r="AI48" s="34">
        <f t="shared" si="0"/>
        <v>652.47252747252742</v>
      </c>
      <c r="AJ48" s="59">
        <f t="shared" si="1"/>
        <v>15.53506017791732</v>
      </c>
      <c r="AK48" s="17">
        <v>20</v>
      </c>
      <c r="AL48" s="20" t="s">
        <v>53</v>
      </c>
      <c r="AM48" s="20">
        <v>1000</v>
      </c>
      <c r="AN48" s="20" t="s">
        <v>54</v>
      </c>
      <c r="AO48" s="21">
        <f t="shared" si="2"/>
        <v>1003</v>
      </c>
      <c r="AP48" s="35">
        <v>3197</v>
      </c>
      <c r="AQ48" s="21">
        <v>4200</v>
      </c>
      <c r="AR48" s="20" t="s">
        <v>55</v>
      </c>
      <c r="AS48" s="20" t="s">
        <v>56</v>
      </c>
    </row>
    <row r="49" spans="1:45" ht="18">
      <c r="A49" s="15">
        <v>2005</v>
      </c>
      <c r="B49" s="16" t="s">
        <v>43</v>
      </c>
      <c r="C49" s="16" t="s">
        <v>44</v>
      </c>
      <c r="D49" s="16" t="s">
        <v>73</v>
      </c>
      <c r="E49" s="16" t="s">
        <v>74</v>
      </c>
      <c r="F49" s="57">
        <v>29399</v>
      </c>
      <c r="G49" s="16" t="s">
        <v>83</v>
      </c>
      <c r="H49" s="17">
        <v>192.3</v>
      </c>
      <c r="I49" s="17">
        <v>57.9</v>
      </c>
      <c r="J49" s="17">
        <v>70.400000000000006</v>
      </c>
      <c r="K49" s="17">
        <v>15.6</v>
      </c>
      <c r="L49" s="17">
        <v>37.4</v>
      </c>
      <c r="M49" s="18">
        <v>16</v>
      </c>
      <c r="N49" s="18">
        <v>6.5</v>
      </c>
      <c r="O49" s="17">
        <v>110.2</v>
      </c>
      <c r="P49" s="17">
        <v>61</v>
      </c>
      <c r="Q49" s="17">
        <v>61.2</v>
      </c>
      <c r="R49" s="20"/>
      <c r="S49" s="20" t="str">
        <f t="shared" si="3"/>
        <v>QR25DE</v>
      </c>
      <c r="T49" s="20" t="s">
        <v>76</v>
      </c>
      <c r="U49" s="20" t="s">
        <v>50</v>
      </c>
      <c r="V49" s="20">
        <v>4</v>
      </c>
      <c r="W49" s="20">
        <v>175</v>
      </c>
      <c r="X49" s="20">
        <v>5600</v>
      </c>
      <c r="Y49" s="22">
        <f>W49/(AP49/2000)</f>
        <v>116.6277907364212</v>
      </c>
      <c r="Z49" s="20">
        <v>180</v>
      </c>
      <c r="AA49" s="20">
        <v>3900</v>
      </c>
      <c r="AB49" s="20"/>
      <c r="AC49" s="17">
        <v>89</v>
      </c>
      <c r="AD49" s="17">
        <v>9.5</v>
      </c>
      <c r="AE49" s="17">
        <v>100</v>
      </c>
      <c r="AF49" s="36" t="s">
        <v>51</v>
      </c>
      <c r="AG49" s="37" t="s">
        <v>59</v>
      </c>
      <c r="AH49" s="34">
        <f>1/((0.55 / AF49) + (0.45 / AG49))</f>
        <v>26.714542190305202</v>
      </c>
      <c r="AI49" s="34">
        <f t="shared" si="0"/>
        <v>561.49193548387109</v>
      </c>
      <c r="AJ49" s="59">
        <f t="shared" si="1"/>
        <v>13.368855606758835</v>
      </c>
      <c r="AK49" s="17">
        <v>20</v>
      </c>
      <c r="AL49" s="20" t="s">
        <v>53</v>
      </c>
      <c r="AM49" s="20">
        <v>1000</v>
      </c>
      <c r="AN49" s="20" t="s">
        <v>54</v>
      </c>
      <c r="AO49" s="21">
        <f t="shared" si="2"/>
        <v>1199</v>
      </c>
      <c r="AP49" s="35">
        <v>3001</v>
      </c>
      <c r="AQ49" s="21">
        <v>4200</v>
      </c>
      <c r="AR49" s="20" t="s">
        <v>55</v>
      </c>
      <c r="AS49" s="20" t="s">
        <v>56</v>
      </c>
    </row>
    <row r="50" spans="1:45" ht="18">
      <c r="A50" s="15">
        <v>2005</v>
      </c>
      <c r="B50" s="16" t="s">
        <v>43</v>
      </c>
      <c r="C50" s="16" t="s">
        <v>44</v>
      </c>
      <c r="D50" s="16" t="s">
        <v>77</v>
      </c>
      <c r="E50" s="16" t="s">
        <v>74</v>
      </c>
      <c r="F50" s="57">
        <v>32339</v>
      </c>
      <c r="G50" s="16" t="s">
        <v>83</v>
      </c>
      <c r="H50" s="17">
        <v>192.3</v>
      </c>
      <c r="I50" s="17">
        <v>57.9</v>
      </c>
      <c r="J50" s="17">
        <v>70.400000000000006</v>
      </c>
      <c r="K50" s="17">
        <v>15.6</v>
      </c>
      <c r="L50" s="17">
        <v>37.4</v>
      </c>
      <c r="M50" s="18">
        <v>16</v>
      </c>
      <c r="N50" s="18">
        <v>6.5</v>
      </c>
      <c r="O50" s="17">
        <v>110.2</v>
      </c>
      <c r="P50" s="17">
        <v>61</v>
      </c>
      <c r="Q50" s="17">
        <v>61.2</v>
      </c>
      <c r="R50" s="20"/>
      <c r="S50" s="20" t="str">
        <f t="shared" si="3"/>
        <v>QR25DE</v>
      </c>
      <c r="T50" s="20" t="s">
        <v>76</v>
      </c>
      <c r="U50" s="20" t="s">
        <v>50</v>
      </c>
      <c r="V50" s="20">
        <v>4</v>
      </c>
      <c r="W50" s="20">
        <v>175</v>
      </c>
      <c r="X50" s="20">
        <v>5600</v>
      </c>
      <c r="Y50" s="22">
        <f>W50/(AP50/2000)</f>
        <v>115.09371917132522</v>
      </c>
      <c r="Z50" s="20">
        <v>180</v>
      </c>
      <c r="AA50" s="20">
        <v>3900</v>
      </c>
      <c r="AB50" s="20"/>
      <c r="AC50" s="17">
        <v>89</v>
      </c>
      <c r="AD50" s="17">
        <v>9.5</v>
      </c>
      <c r="AE50" s="17">
        <v>100</v>
      </c>
      <c r="AF50" s="36" t="s">
        <v>51</v>
      </c>
      <c r="AG50" s="37" t="s">
        <v>59</v>
      </c>
      <c r="AH50" s="34">
        <f>1/((0.55 / AF50) + (0.45 / AG50))</f>
        <v>26.714542190305202</v>
      </c>
      <c r="AI50" s="34">
        <f t="shared" si="0"/>
        <v>561.49193548387109</v>
      </c>
      <c r="AJ50" s="59">
        <f t="shared" si="1"/>
        <v>13.368855606758835</v>
      </c>
      <c r="AK50" s="17">
        <v>20</v>
      </c>
      <c r="AL50" s="20" t="s">
        <v>53</v>
      </c>
      <c r="AM50" s="20">
        <v>1000</v>
      </c>
      <c r="AN50" s="20" t="s">
        <v>54</v>
      </c>
      <c r="AO50" s="21">
        <f t="shared" si="2"/>
        <v>1159</v>
      </c>
      <c r="AP50" s="35">
        <v>3041</v>
      </c>
      <c r="AQ50" s="21">
        <v>4200</v>
      </c>
      <c r="AR50" s="20" t="s">
        <v>55</v>
      </c>
      <c r="AS50" s="20" t="s">
        <v>56</v>
      </c>
    </row>
    <row r="51" spans="1:45" ht="18">
      <c r="A51" s="15">
        <v>2005</v>
      </c>
      <c r="B51" s="16" t="s">
        <v>43</v>
      </c>
      <c r="C51" s="16" t="s">
        <v>44</v>
      </c>
      <c r="D51" s="16" t="s">
        <v>58</v>
      </c>
      <c r="E51" s="16" t="s">
        <v>74</v>
      </c>
      <c r="F51" s="57">
        <v>39478</v>
      </c>
      <c r="G51" s="16" t="s">
        <v>79</v>
      </c>
      <c r="H51" s="17">
        <v>192.3</v>
      </c>
      <c r="I51" s="17">
        <v>57.9</v>
      </c>
      <c r="J51" s="17">
        <v>70.400000000000006</v>
      </c>
      <c r="K51" s="17">
        <v>15.6</v>
      </c>
      <c r="L51" s="17">
        <v>37.4</v>
      </c>
      <c r="M51" s="18">
        <v>17</v>
      </c>
      <c r="N51" s="18">
        <v>7</v>
      </c>
      <c r="O51" s="17">
        <v>110.2</v>
      </c>
      <c r="P51" s="17">
        <v>61</v>
      </c>
      <c r="Q51" s="17">
        <v>61.2</v>
      </c>
      <c r="R51" s="20"/>
      <c r="S51" s="20" t="str">
        <f t="shared" si="3"/>
        <v>VQ35DE</v>
      </c>
      <c r="T51" s="20" t="s">
        <v>80</v>
      </c>
      <c r="U51" s="20" t="s">
        <v>81</v>
      </c>
      <c r="V51" s="20">
        <v>6</v>
      </c>
      <c r="W51" s="20">
        <v>250</v>
      </c>
      <c r="X51" s="20">
        <v>5800</v>
      </c>
      <c r="Y51" s="22">
        <f>W51/(AP51/2000)</f>
        <v>154.94267121165169</v>
      </c>
      <c r="Z51" s="20">
        <v>249</v>
      </c>
      <c r="AA51" s="20">
        <v>4400</v>
      </c>
      <c r="AB51" s="48"/>
      <c r="AC51" s="17">
        <v>95.5</v>
      </c>
      <c r="AD51" s="17">
        <v>10.3</v>
      </c>
      <c r="AE51" s="17">
        <v>81.400000000000006</v>
      </c>
      <c r="AF51" s="36" t="s">
        <v>61</v>
      </c>
      <c r="AG51" s="37" t="s">
        <v>84</v>
      </c>
      <c r="AH51" s="34">
        <f>1/((0.55 / AF51) + (0.45 / AG51))</f>
        <v>23.333333333333332</v>
      </c>
      <c r="AI51" s="34">
        <f t="shared" si="0"/>
        <v>642.85714285714289</v>
      </c>
      <c r="AJ51" s="59">
        <f t="shared" si="1"/>
        <v>15.306122448979593</v>
      </c>
      <c r="AK51" s="17">
        <v>20</v>
      </c>
      <c r="AL51" s="20" t="s">
        <v>53</v>
      </c>
      <c r="AM51" s="20">
        <v>1000</v>
      </c>
      <c r="AN51" s="20" t="s">
        <v>54</v>
      </c>
      <c r="AO51" s="21">
        <f t="shared" si="2"/>
        <v>1147</v>
      </c>
      <c r="AP51" s="35">
        <v>3227</v>
      </c>
      <c r="AQ51" s="21">
        <v>4374</v>
      </c>
      <c r="AR51" s="20" t="s">
        <v>55</v>
      </c>
      <c r="AS51" s="20" t="s">
        <v>56</v>
      </c>
    </row>
    <row r="52" spans="1:45" ht="18">
      <c r="A52" s="15">
        <v>2005</v>
      </c>
      <c r="B52" s="16" t="s">
        <v>43</v>
      </c>
      <c r="C52" s="16" t="s">
        <v>44</v>
      </c>
      <c r="D52" s="16" t="s">
        <v>85</v>
      </c>
      <c r="E52" s="16" t="s">
        <v>74</v>
      </c>
      <c r="F52" s="57">
        <v>41158</v>
      </c>
      <c r="G52" s="16" t="s">
        <v>86</v>
      </c>
      <c r="H52" s="17">
        <v>192.3</v>
      </c>
      <c r="I52" s="17">
        <v>57.9</v>
      </c>
      <c r="J52" s="17">
        <v>70.400000000000006</v>
      </c>
      <c r="K52" s="17">
        <v>15.6</v>
      </c>
      <c r="L52" s="17">
        <v>37.4</v>
      </c>
      <c r="M52" s="18">
        <v>18</v>
      </c>
      <c r="N52" s="18">
        <v>8</v>
      </c>
      <c r="O52" s="17">
        <v>110.2</v>
      </c>
      <c r="P52" s="17">
        <v>61</v>
      </c>
      <c r="Q52" s="17">
        <v>61.2</v>
      </c>
      <c r="R52" s="20"/>
      <c r="S52" s="20" t="str">
        <f t="shared" si="3"/>
        <v>VQ35DE</v>
      </c>
      <c r="T52" s="20" t="s">
        <v>80</v>
      </c>
      <c r="U52" s="20" t="s">
        <v>81</v>
      </c>
      <c r="V52" s="20">
        <v>6</v>
      </c>
      <c r="W52" s="20">
        <v>260</v>
      </c>
      <c r="X52" s="20">
        <v>6000</v>
      </c>
      <c r="Y52" s="22">
        <f>W52/(AP52/2000)</f>
        <v>158.58493443122904</v>
      </c>
      <c r="Z52" s="20">
        <v>251</v>
      </c>
      <c r="AA52" s="20">
        <v>3600</v>
      </c>
      <c r="AB52" s="20"/>
      <c r="AC52" s="17">
        <v>95.5</v>
      </c>
      <c r="AD52" s="17">
        <v>10.3</v>
      </c>
      <c r="AE52" s="17">
        <v>81.400000000000006</v>
      </c>
      <c r="AF52" s="36" t="s">
        <v>87</v>
      </c>
      <c r="AG52" s="37" t="s">
        <v>72</v>
      </c>
      <c r="AH52" s="34">
        <f>1/((0.55 / AF52) + (0.45 / AG52))</f>
        <v>22.950819672131143</v>
      </c>
      <c r="AI52" s="34">
        <f t="shared" si="0"/>
        <v>653.57142857142867</v>
      </c>
      <c r="AJ52" s="59">
        <f t="shared" si="1"/>
        <v>15.56122448979592</v>
      </c>
      <c r="AK52" s="17">
        <v>20</v>
      </c>
      <c r="AL52" s="20" t="s">
        <v>88</v>
      </c>
      <c r="AM52" s="20">
        <v>1000</v>
      </c>
      <c r="AN52" s="20" t="s">
        <v>54</v>
      </c>
      <c r="AO52" s="21">
        <f t="shared" si="2"/>
        <v>1095</v>
      </c>
      <c r="AP52" s="35">
        <v>3279</v>
      </c>
      <c r="AQ52" s="21">
        <v>4374</v>
      </c>
      <c r="AR52" s="20" t="s">
        <v>55</v>
      </c>
      <c r="AS52" s="20" t="s">
        <v>56</v>
      </c>
    </row>
    <row r="53" spans="1:45" ht="18">
      <c r="A53" s="15">
        <v>2006</v>
      </c>
      <c r="B53" s="16" t="s">
        <v>43</v>
      </c>
      <c r="C53" s="16" t="s">
        <v>44</v>
      </c>
      <c r="D53" s="16" t="s">
        <v>73</v>
      </c>
      <c r="E53" s="16" t="s">
        <v>74</v>
      </c>
      <c r="F53" s="57">
        <v>28656</v>
      </c>
      <c r="G53" s="16" t="s">
        <v>83</v>
      </c>
      <c r="H53" s="17">
        <v>192.3</v>
      </c>
      <c r="I53" s="17">
        <v>57.9</v>
      </c>
      <c r="J53" s="17">
        <v>70.400000000000006</v>
      </c>
      <c r="K53" s="17">
        <v>15.6</v>
      </c>
      <c r="L53" s="17">
        <v>37.4</v>
      </c>
      <c r="M53" s="18">
        <v>16</v>
      </c>
      <c r="N53" s="18">
        <v>6.5</v>
      </c>
      <c r="O53" s="17">
        <v>110.2</v>
      </c>
      <c r="P53" s="17">
        <v>61</v>
      </c>
      <c r="Q53" s="17">
        <v>61.2</v>
      </c>
      <c r="R53" s="20"/>
      <c r="S53" s="20" t="str">
        <f t="shared" si="3"/>
        <v>QR25DE</v>
      </c>
      <c r="T53" s="20" t="s">
        <v>76</v>
      </c>
      <c r="U53" s="20" t="s">
        <v>50</v>
      </c>
      <c r="V53" s="20">
        <v>4</v>
      </c>
      <c r="W53" s="20">
        <v>175</v>
      </c>
      <c r="X53" s="20">
        <v>5600</v>
      </c>
      <c r="Y53" s="22">
        <f>W53/(AP53/2000)</f>
        <v>116.6277907364212</v>
      </c>
      <c r="Z53" s="20">
        <v>180</v>
      </c>
      <c r="AA53" s="20">
        <v>3900</v>
      </c>
      <c r="AB53" s="20"/>
      <c r="AC53" s="17">
        <v>89</v>
      </c>
      <c r="AD53" s="17">
        <v>9.6</v>
      </c>
      <c r="AE53" s="17">
        <v>100</v>
      </c>
      <c r="AF53" s="36" t="s">
        <v>51</v>
      </c>
      <c r="AG53" s="37" t="s">
        <v>59</v>
      </c>
      <c r="AH53" s="34">
        <f>1/((0.55 / AF53) + (0.45 / AG53))</f>
        <v>26.714542190305202</v>
      </c>
      <c r="AI53" s="34">
        <f t="shared" si="0"/>
        <v>561.49193548387109</v>
      </c>
      <c r="AJ53" s="59">
        <f t="shared" si="1"/>
        <v>13.368855606758835</v>
      </c>
      <c r="AK53" s="17">
        <v>20</v>
      </c>
      <c r="AL53" s="20" t="s">
        <v>53</v>
      </c>
      <c r="AM53" s="20">
        <v>1000</v>
      </c>
      <c r="AN53" s="20" t="s">
        <v>54</v>
      </c>
      <c r="AO53" s="21">
        <f t="shared" si="2"/>
        <v>1199</v>
      </c>
      <c r="AP53" s="35">
        <v>3001</v>
      </c>
      <c r="AQ53" s="21">
        <v>4200</v>
      </c>
      <c r="AR53" s="20" t="s">
        <v>55</v>
      </c>
      <c r="AS53" s="20" t="s">
        <v>56</v>
      </c>
    </row>
    <row r="54" spans="1:45" ht="18">
      <c r="A54" s="15">
        <v>2006</v>
      </c>
      <c r="B54" s="16" t="s">
        <v>43</v>
      </c>
      <c r="C54" s="16" t="s">
        <v>44</v>
      </c>
      <c r="D54" s="16" t="s">
        <v>77</v>
      </c>
      <c r="E54" s="16" t="s">
        <v>74</v>
      </c>
      <c r="F54" s="57">
        <v>31162</v>
      </c>
      <c r="G54" s="16" t="s">
        <v>83</v>
      </c>
      <c r="H54" s="17">
        <v>192.3</v>
      </c>
      <c r="I54" s="17">
        <v>57.9</v>
      </c>
      <c r="J54" s="17">
        <v>70.400000000000006</v>
      </c>
      <c r="K54" s="17">
        <v>15.6</v>
      </c>
      <c r="L54" s="17">
        <v>37.4</v>
      </c>
      <c r="M54" s="18">
        <v>16</v>
      </c>
      <c r="N54" s="18">
        <v>6.5</v>
      </c>
      <c r="O54" s="17">
        <v>110.2</v>
      </c>
      <c r="P54" s="17">
        <v>61</v>
      </c>
      <c r="Q54" s="17">
        <v>61.2</v>
      </c>
      <c r="R54" s="20"/>
      <c r="S54" s="20" t="str">
        <f t="shared" si="3"/>
        <v>QR25DE</v>
      </c>
      <c r="T54" s="20" t="s">
        <v>76</v>
      </c>
      <c r="U54" s="20" t="s">
        <v>50</v>
      </c>
      <c r="V54" s="20">
        <v>4</v>
      </c>
      <c r="W54" s="20">
        <v>175</v>
      </c>
      <c r="X54" s="20">
        <v>5600</v>
      </c>
      <c r="Y54" s="22">
        <f>W54/(AP54/2000)</f>
        <v>115.09371917132522</v>
      </c>
      <c r="Z54" s="20">
        <v>180</v>
      </c>
      <c r="AA54" s="20">
        <v>3900</v>
      </c>
      <c r="AB54" s="20"/>
      <c r="AC54" s="17">
        <v>89</v>
      </c>
      <c r="AD54" s="17">
        <v>9.6</v>
      </c>
      <c r="AE54" s="17">
        <v>100</v>
      </c>
      <c r="AF54" s="36" t="s">
        <v>51</v>
      </c>
      <c r="AG54" s="37" t="s">
        <v>89</v>
      </c>
      <c r="AH54" s="34">
        <f>1/((0.55 / AF54) + (0.45 / AG54))</f>
        <v>27.04225352112676</v>
      </c>
      <c r="AI54" s="34">
        <f t="shared" si="0"/>
        <v>554.6875</v>
      </c>
      <c r="AJ54" s="59">
        <f t="shared" si="1"/>
        <v>13.206845238095237</v>
      </c>
      <c r="AK54" s="17">
        <v>20</v>
      </c>
      <c r="AL54" s="20" t="s">
        <v>53</v>
      </c>
      <c r="AM54" s="20">
        <v>1000</v>
      </c>
      <c r="AN54" s="20" t="s">
        <v>54</v>
      </c>
      <c r="AO54" s="21">
        <f t="shared" si="2"/>
        <v>1159</v>
      </c>
      <c r="AP54" s="35">
        <v>3041</v>
      </c>
      <c r="AQ54" s="21">
        <v>4200</v>
      </c>
      <c r="AR54" s="20" t="s">
        <v>55</v>
      </c>
      <c r="AS54" s="20" t="s">
        <v>56</v>
      </c>
    </row>
    <row r="55" spans="1:45" ht="18">
      <c r="A55" s="15">
        <v>2006</v>
      </c>
      <c r="B55" s="16" t="s">
        <v>43</v>
      </c>
      <c r="C55" s="16" t="s">
        <v>44</v>
      </c>
      <c r="D55" s="16" t="s">
        <v>58</v>
      </c>
      <c r="E55" s="16" t="s">
        <v>74</v>
      </c>
      <c r="F55" s="57">
        <v>38018</v>
      </c>
      <c r="G55" s="16" t="s">
        <v>79</v>
      </c>
      <c r="H55" s="17">
        <v>192.3</v>
      </c>
      <c r="I55" s="17">
        <v>57.9</v>
      </c>
      <c r="J55" s="17">
        <v>70.400000000000006</v>
      </c>
      <c r="K55" s="17">
        <v>15.6</v>
      </c>
      <c r="L55" s="17">
        <v>37.4</v>
      </c>
      <c r="M55" s="18">
        <v>17</v>
      </c>
      <c r="N55" s="18">
        <v>7</v>
      </c>
      <c r="O55" s="17">
        <v>110.2</v>
      </c>
      <c r="P55" s="17">
        <v>61</v>
      </c>
      <c r="Q55" s="17">
        <v>61.2</v>
      </c>
      <c r="R55" s="20"/>
      <c r="S55" s="20" t="str">
        <f t="shared" si="3"/>
        <v>VQ35DE</v>
      </c>
      <c r="T55" s="20" t="s">
        <v>80</v>
      </c>
      <c r="U55" s="20" t="s">
        <v>81</v>
      </c>
      <c r="V55" s="20">
        <v>6</v>
      </c>
      <c r="W55" s="20">
        <v>250</v>
      </c>
      <c r="X55" s="20">
        <v>5800</v>
      </c>
      <c r="Y55" s="22">
        <f>W55/(AP55/2000)</f>
        <v>154.94267121165169</v>
      </c>
      <c r="Z55" s="20">
        <v>249</v>
      </c>
      <c r="AA55" s="20">
        <v>4400</v>
      </c>
      <c r="AB55" s="20"/>
      <c r="AC55" s="17">
        <v>95.5</v>
      </c>
      <c r="AD55" s="17">
        <v>10.3</v>
      </c>
      <c r="AE55" s="17">
        <v>81.400000000000006</v>
      </c>
      <c r="AF55" s="36" t="s">
        <v>61</v>
      </c>
      <c r="AG55" s="37" t="s">
        <v>84</v>
      </c>
      <c r="AH55" s="34">
        <f>1/((0.55 / AF55) + (0.45 / AG55))</f>
        <v>23.333333333333332</v>
      </c>
      <c r="AI55" s="34">
        <f t="shared" si="0"/>
        <v>642.85714285714289</v>
      </c>
      <c r="AJ55" s="59">
        <f t="shared" si="1"/>
        <v>15.306122448979593</v>
      </c>
      <c r="AK55" s="17">
        <v>20</v>
      </c>
      <c r="AL55" s="20" t="s">
        <v>88</v>
      </c>
      <c r="AM55" s="20">
        <v>1000</v>
      </c>
      <c r="AN55" s="20" t="s">
        <v>54</v>
      </c>
      <c r="AO55" s="21">
        <f t="shared" si="2"/>
        <v>1147</v>
      </c>
      <c r="AP55" s="35">
        <v>3227</v>
      </c>
      <c r="AQ55" s="21">
        <v>4374</v>
      </c>
      <c r="AR55" s="20" t="s">
        <v>55</v>
      </c>
      <c r="AS55" s="20" t="s">
        <v>56</v>
      </c>
    </row>
    <row r="56" spans="1:45" ht="18">
      <c r="A56" s="15">
        <v>2006</v>
      </c>
      <c r="B56" s="16" t="s">
        <v>43</v>
      </c>
      <c r="C56" s="16" t="s">
        <v>44</v>
      </c>
      <c r="D56" s="16" t="s">
        <v>85</v>
      </c>
      <c r="E56" s="16" t="s">
        <v>74</v>
      </c>
      <c r="F56" s="57">
        <v>39599</v>
      </c>
      <c r="G56" s="16" t="s">
        <v>86</v>
      </c>
      <c r="H56" s="17">
        <v>192.3</v>
      </c>
      <c r="I56" s="17">
        <v>57.9</v>
      </c>
      <c r="J56" s="17">
        <v>70.400000000000006</v>
      </c>
      <c r="K56" s="17">
        <v>15.6</v>
      </c>
      <c r="L56" s="17">
        <v>37.4</v>
      </c>
      <c r="M56" s="18">
        <v>18</v>
      </c>
      <c r="N56" s="18">
        <v>8</v>
      </c>
      <c r="O56" s="17">
        <v>110.2</v>
      </c>
      <c r="P56" s="17">
        <v>61</v>
      </c>
      <c r="Q56" s="17">
        <v>61.2</v>
      </c>
      <c r="R56" s="20"/>
      <c r="S56" s="20" t="str">
        <f t="shared" si="3"/>
        <v>VQ35DE</v>
      </c>
      <c r="T56" s="20" t="s">
        <v>80</v>
      </c>
      <c r="U56" s="20" t="s">
        <v>81</v>
      </c>
      <c r="V56" s="20">
        <v>6</v>
      </c>
      <c r="W56" s="20">
        <v>260</v>
      </c>
      <c r="X56" s="20">
        <v>6000</v>
      </c>
      <c r="Y56" s="22">
        <f>W56/(AP56/2000)</f>
        <v>158.58493443122904</v>
      </c>
      <c r="Z56" s="20">
        <v>251</v>
      </c>
      <c r="AA56" s="20">
        <v>3600</v>
      </c>
      <c r="AB56" s="20"/>
      <c r="AC56" s="17">
        <v>95.5</v>
      </c>
      <c r="AD56" s="17">
        <v>10.3</v>
      </c>
      <c r="AE56" s="17">
        <v>81.400000000000006</v>
      </c>
      <c r="AF56" s="36" t="s">
        <v>87</v>
      </c>
      <c r="AG56" s="37" t="s">
        <v>72</v>
      </c>
      <c r="AH56" s="34">
        <f>1/((0.55 / AF56) + (0.45 / AG56))</f>
        <v>22.950819672131143</v>
      </c>
      <c r="AI56" s="34">
        <f t="shared" si="0"/>
        <v>653.57142857142867</v>
      </c>
      <c r="AJ56" s="59">
        <f t="shared" si="1"/>
        <v>15.56122448979592</v>
      </c>
      <c r="AK56" s="17">
        <v>20</v>
      </c>
      <c r="AL56" s="20" t="s">
        <v>88</v>
      </c>
      <c r="AM56" s="20">
        <v>1000</v>
      </c>
      <c r="AN56" s="20" t="s">
        <v>54</v>
      </c>
      <c r="AO56" s="21">
        <f t="shared" si="2"/>
        <v>1095</v>
      </c>
      <c r="AP56" s="35">
        <v>3279</v>
      </c>
      <c r="AQ56" s="21">
        <v>4374</v>
      </c>
      <c r="AR56" s="20" t="s">
        <v>55</v>
      </c>
      <c r="AS56" s="20" t="s">
        <v>56</v>
      </c>
    </row>
    <row r="57" spans="1:45" ht="18">
      <c r="A57" s="15">
        <v>2007</v>
      </c>
      <c r="B57" s="16" t="s">
        <v>43</v>
      </c>
      <c r="C57" s="16" t="s">
        <v>44</v>
      </c>
      <c r="D57" s="16" t="s">
        <v>73</v>
      </c>
      <c r="E57" s="16" t="s">
        <v>90</v>
      </c>
      <c r="F57" s="57">
        <v>27284</v>
      </c>
      <c r="G57" s="16" t="s">
        <v>83</v>
      </c>
      <c r="H57" s="17">
        <v>190.7</v>
      </c>
      <c r="I57" s="17">
        <v>57.9</v>
      </c>
      <c r="J57" s="17">
        <v>70.7</v>
      </c>
      <c r="K57" s="17">
        <v>15.3</v>
      </c>
      <c r="L57" s="17">
        <v>37.4</v>
      </c>
      <c r="M57" s="18">
        <v>16</v>
      </c>
      <c r="N57" s="18">
        <v>7</v>
      </c>
      <c r="O57" s="17">
        <v>109.3</v>
      </c>
      <c r="P57" s="17">
        <v>61</v>
      </c>
      <c r="Q57" s="17">
        <v>61</v>
      </c>
      <c r="R57" s="20"/>
      <c r="S57" s="20" t="str">
        <f t="shared" si="3"/>
        <v>QR25DE</v>
      </c>
      <c r="T57" s="20" t="s">
        <v>76</v>
      </c>
      <c r="U57" s="20" t="s">
        <v>50</v>
      </c>
      <c r="V57" s="20">
        <v>4</v>
      </c>
      <c r="W57" s="20">
        <v>175</v>
      </c>
      <c r="X57" s="20">
        <v>5600</v>
      </c>
      <c r="Y57" s="22">
        <f>W57/(AP57/2000)</f>
        <v>114.56628477905073</v>
      </c>
      <c r="Z57" s="20">
        <v>180</v>
      </c>
      <c r="AA57" s="20">
        <v>3900</v>
      </c>
      <c r="AB57" s="20"/>
      <c r="AC57" s="17">
        <v>89</v>
      </c>
      <c r="AD57" s="17">
        <v>9.5</v>
      </c>
      <c r="AE57" s="17">
        <v>100</v>
      </c>
      <c r="AF57" s="36" t="s">
        <v>82</v>
      </c>
      <c r="AG57" s="37" t="s">
        <v>91</v>
      </c>
      <c r="AH57" s="34">
        <f>1/((0.55 / AF57) + (0.45 / AG57))</f>
        <v>29.402261712439415</v>
      </c>
      <c r="AI57" s="34">
        <f t="shared" si="0"/>
        <v>510.16483516483521</v>
      </c>
      <c r="AJ57" s="59">
        <f t="shared" si="1"/>
        <v>12.146781789638933</v>
      </c>
      <c r="AK57" s="17">
        <v>20</v>
      </c>
      <c r="AL57" s="20" t="s">
        <v>88</v>
      </c>
      <c r="AM57" s="20">
        <v>1000</v>
      </c>
      <c r="AN57" s="20" t="s">
        <v>54</v>
      </c>
      <c r="AO57" s="21">
        <f t="shared" si="2"/>
        <v>1148</v>
      </c>
      <c r="AP57" s="21">
        <v>3055</v>
      </c>
      <c r="AQ57" s="35">
        <v>4203</v>
      </c>
      <c r="AR57" s="20" t="s">
        <v>55</v>
      </c>
      <c r="AS57" s="20" t="s">
        <v>56</v>
      </c>
    </row>
    <row r="58" spans="1:45" ht="18">
      <c r="A58" s="15">
        <v>2007</v>
      </c>
      <c r="B58" s="16" t="s">
        <v>43</v>
      </c>
      <c r="C58" s="16" t="s">
        <v>44</v>
      </c>
      <c r="D58" s="16" t="s">
        <v>77</v>
      </c>
      <c r="E58" s="16" t="s">
        <v>90</v>
      </c>
      <c r="F58" s="57">
        <v>30096</v>
      </c>
      <c r="G58" s="16" t="s">
        <v>83</v>
      </c>
      <c r="H58" s="17">
        <v>190.7</v>
      </c>
      <c r="I58" s="17">
        <v>57.9</v>
      </c>
      <c r="J58" s="17">
        <v>70.7</v>
      </c>
      <c r="K58" s="17">
        <v>15.3</v>
      </c>
      <c r="L58" s="17">
        <v>37.4</v>
      </c>
      <c r="M58" s="18">
        <v>16</v>
      </c>
      <c r="N58" s="18">
        <v>8</v>
      </c>
      <c r="O58" s="17">
        <v>109.3</v>
      </c>
      <c r="P58" s="17">
        <v>61</v>
      </c>
      <c r="Q58" s="17">
        <v>61</v>
      </c>
      <c r="R58" s="20"/>
      <c r="S58" s="20" t="str">
        <f t="shared" si="3"/>
        <v>QR25DE</v>
      </c>
      <c r="T58" s="20" t="s">
        <v>76</v>
      </c>
      <c r="U58" s="20" t="s">
        <v>50</v>
      </c>
      <c r="V58" s="20">
        <v>4</v>
      </c>
      <c r="W58" s="20">
        <v>175</v>
      </c>
      <c r="X58" s="20">
        <v>5600</v>
      </c>
      <c r="Y58" s="22">
        <f>W58/(AP58/2000)</f>
        <v>113.15874555447786</v>
      </c>
      <c r="Z58" s="20">
        <v>180</v>
      </c>
      <c r="AA58" s="20">
        <v>3900</v>
      </c>
      <c r="AB58" s="20"/>
      <c r="AC58" s="17">
        <v>89</v>
      </c>
      <c r="AD58" s="17">
        <v>9.5</v>
      </c>
      <c r="AE58" s="17">
        <v>100</v>
      </c>
      <c r="AF58" s="36" t="s">
        <v>82</v>
      </c>
      <c r="AG58" s="37" t="s">
        <v>92</v>
      </c>
      <c r="AH58" s="34">
        <f>1/((0.55 / AF58) + (0.45 / AG58))</f>
        <v>29.714285714285708</v>
      </c>
      <c r="AI58" s="34">
        <f t="shared" si="0"/>
        <v>504.80769230769243</v>
      </c>
      <c r="AJ58" s="59">
        <f t="shared" si="1"/>
        <v>12.019230769230772</v>
      </c>
      <c r="AK58" s="17">
        <v>20</v>
      </c>
      <c r="AL58" s="20" t="s">
        <v>88</v>
      </c>
      <c r="AM58" s="20">
        <v>1000</v>
      </c>
      <c r="AN58" s="20" t="s">
        <v>54</v>
      </c>
      <c r="AO58" s="21">
        <f t="shared" si="2"/>
        <v>1110</v>
      </c>
      <c r="AP58" s="21">
        <v>3093</v>
      </c>
      <c r="AQ58" s="35">
        <v>4203</v>
      </c>
      <c r="AR58" s="20" t="s">
        <v>55</v>
      </c>
      <c r="AS58" s="20" t="s">
        <v>56</v>
      </c>
    </row>
    <row r="59" spans="1:45" ht="18">
      <c r="A59" s="15">
        <v>2007</v>
      </c>
      <c r="B59" s="16" t="s">
        <v>43</v>
      </c>
      <c r="C59" s="16" t="s">
        <v>44</v>
      </c>
      <c r="D59" s="16" t="s">
        <v>58</v>
      </c>
      <c r="E59" s="16" t="s">
        <v>90</v>
      </c>
      <c r="F59" s="57">
        <v>36480</v>
      </c>
      <c r="G59" s="16" t="s">
        <v>79</v>
      </c>
      <c r="H59" s="17">
        <v>190.7</v>
      </c>
      <c r="I59" s="17">
        <v>57.9</v>
      </c>
      <c r="J59" s="17">
        <v>70.7</v>
      </c>
      <c r="K59" s="17">
        <v>15.3</v>
      </c>
      <c r="L59" s="17">
        <v>37.4</v>
      </c>
      <c r="M59" s="18">
        <v>17</v>
      </c>
      <c r="N59" s="18">
        <v>7.5</v>
      </c>
      <c r="O59" s="17">
        <v>109.3</v>
      </c>
      <c r="P59" s="17">
        <v>61</v>
      </c>
      <c r="Q59" s="17">
        <v>61</v>
      </c>
      <c r="R59" s="20"/>
      <c r="S59" s="20" t="str">
        <f t="shared" si="3"/>
        <v>VQ35DE</v>
      </c>
      <c r="T59" s="20" t="s">
        <v>80</v>
      </c>
      <c r="U59" s="20" t="s">
        <v>81</v>
      </c>
      <c r="V59" s="20">
        <v>6</v>
      </c>
      <c r="W59" s="20">
        <v>270</v>
      </c>
      <c r="X59" s="20">
        <v>6000</v>
      </c>
      <c r="Y59" s="22">
        <f>W59/(AP59/2000)</f>
        <v>165.23867809057529</v>
      </c>
      <c r="Z59" s="20">
        <v>258</v>
      </c>
      <c r="AA59" s="20">
        <v>4400</v>
      </c>
      <c r="AB59" s="20"/>
      <c r="AC59" s="17">
        <v>95.5</v>
      </c>
      <c r="AD59" s="17">
        <v>10.3</v>
      </c>
      <c r="AE59" s="17">
        <v>81.400000000000006</v>
      </c>
      <c r="AF59" s="36" t="s">
        <v>61</v>
      </c>
      <c r="AG59" s="37" t="s">
        <v>62</v>
      </c>
      <c r="AH59" s="34">
        <f>1/((0.55 / AF59) + (0.45 / AG59))</f>
        <v>23.976377952755904</v>
      </c>
      <c r="AI59" s="34">
        <f t="shared" si="0"/>
        <v>625.61576354679812</v>
      </c>
      <c r="AJ59" s="59">
        <f t="shared" si="1"/>
        <v>14.895613417780908</v>
      </c>
      <c r="AK59" s="17">
        <v>20</v>
      </c>
      <c r="AL59" s="20" t="s">
        <v>88</v>
      </c>
      <c r="AM59" s="20">
        <v>1000</v>
      </c>
      <c r="AN59" s="20" t="s">
        <v>54</v>
      </c>
      <c r="AO59" s="21">
        <f t="shared" si="2"/>
        <v>935</v>
      </c>
      <c r="AP59" s="21">
        <v>3268</v>
      </c>
      <c r="AQ59" s="35">
        <v>4203</v>
      </c>
      <c r="AR59" s="20" t="s">
        <v>55</v>
      </c>
      <c r="AS59" s="20" t="s">
        <v>56</v>
      </c>
    </row>
    <row r="60" spans="1:45" ht="18">
      <c r="A60" s="15">
        <v>2008</v>
      </c>
      <c r="B60" s="16" t="s">
        <v>43</v>
      </c>
      <c r="C60" s="16" t="s">
        <v>44</v>
      </c>
      <c r="D60" s="16" t="s">
        <v>73</v>
      </c>
      <c r="E60" s="16" t="s">
        <v>90</v>
      </c>
      <c r="F60" s="57">
        <v>27205</v>
      </c>
      <c r="G60" s="16" t="s">
        <v>83</v>
      </c>
      <c r="H60" s="17">
        <v>190.7</v>
      </c>
      <c r="I60" s="17">
        <v>57.9</v>
      </c>
      <c r="J60" s="17">
        <v>70.7</v>
      </c>
      <c r="K60" s="17">
        <v>15.3</v>
      </c>
      <c r="L60" s="17">
        <v>37.4</v>
      </c>
      <c r="M60" s="18">
        <v>16</v>
      </c>
      <c r="N60" s="18">
        <v>7</v>
      </c>
      <c r="O60" s="17">
        <v>109.3</v>
      </c>
      <c r="P60" s="17">
        <v>61</v>
      </c>
      <c r="Q60" s="17">
        <v>61</v>
      </c>
      <c r="R60" s="20"/>
      <c r="S60" s="20" t="str">
        <f t="shared" si="3"/>
        <v>QR25DE</v>
      </c>
      <c r="T60" s="20" t="s">
        <v>76</v>
      </c>
      <c r="U60" s="20" t="s">
        <v>50</v>
      </c>
      <c r="V60" s="20">
        <v>4</v>
      </c>
      <c r="W60" s="20">
        <v>170</v>
      </c>
      <c r="X60" s="20">
        <v>5600</v>
      </c>
      <c r="Y60" s="22">
        <f>W60/(AP60/2000)</f>
        <v>111.29296235679213</v>
      </c>
      <c r="Z60" s="20">
        <v>175</v>
      </c>
      <c r="AA60" s="20">
        <v>3600</v>
      </c>
      <c r="AB60" s="20"/>
      <c r="AC60" s="17">
        <v>89</v>
      </c>
      <c r="AD60" s="17">
        <v>9.5</v>
      </c>
      <c r="AE60" s="17">
        <v>100</v>
      </c>
      <c r="AF60" s="36" t="s">
        <v>70</v>
      </c>
      <c r="AG60" s="37" t="s">
        <v>89</v>
      </c>
      <c r="AH60" s="34">
        <f>1/((0.55 / AF60) + (0.45 / AG60))</f>
        <v>26.332737030411451</v>
      </c>
      <c r="AI60" s="34">
        <f t="shared" si="0"/>
        <v>569.633152173913</v>
      </c>
      <c r="AJ60" s="59">
        <f t="shared" si="1"/>
        <v>13.562694099378881</v>
      </c>
      <c r="AK60" s="17">
        <v>20</v>
      </c>
      <c r="AL60" s="20" t="s">
        <v>88</v>
      </c>
      <c r="AM60" s="20">
        <v>1000</v>
      </c>
      <c r="AN60" s="20" t="s">
        <v>54</v>
      </c>
      <c r="AO60" s="21">
        <f t="shared" si="2"/>
        <v>1224</v>
      </c>
      <c r="AP60" s="21">
        <v>3055</v>
      </c>
      <c r="AQ60" s="35">
        <v>4279</v>
      </c>
      <c r="AR60" s="20" t="s">
        <v>55</v>
      </c>
      <c r="AS60" s="20" t="s">
        <v>56</v>
      </c>
    </row>
    <row r="61" spans="1:45" ht="18">
      <c r="A61" s="15">
        <v>2008</v>
      </c>
      <c r="B61" s="16" t="s">
        <v>43</v>
      </c>
      <c r="C61" s="16" t="s">
        <v>44</v>
      </c>
      <c r="D61" s="16" t="s">
        <v>77</v>
      </c>
      <c r="E61" s="16" t="s">
        <v>90</v>
      </c>
      <c r="F61" s="57">
        <v>29896</v>
      </c>
      <c r="G61" s="16" t="s">
        <v>83</v>
      </c>
      <c r="H61" s="17">
        <v>190.7</v>
      </c>
      <c r="I61" s="17">
        <v>57.9</v>
      </c>
      <c r="J61" s="17">
        <v>70.7</v>
      </c>
      <c r="K61" s="17">
        <v>15.3</v>
      </c>
      <c r="L61" s="17">
        <v>37.4</v>
      </c>
      <c r="M61" s="18">
        <v>16</v>
      </c>
      <c r="N61" s="18">
        <v>7</v>
      </c>
      <c r="O61" s="17">
        <v>109.3</v>
      </c>
      <c r="P61" s="17">
        <v>61</v>
      </c>
      <c r="Q61" s="17">
        <v>61</v>
      </c>
      <c r="R61" s="20"/>
      <c r="S61" s="20" t="str">
        <f t="shared" si="3"/>
        <v>QR25DE</v>
      </c>
      <c r="T61" s="20" t="s">
        <v>76</v>
      </c>
      <c r="U61" s="20" t="s">
        <v>50</v>
      </c>
      <c r="V61" s="20">
        <v>4</v>
      </c>
      <c r="W61" s="20">
        <v>170</v>
      </c>
      <c r="X61" s="20">
        <v>5600</v>
      </c>
      <c r="Y61" s="22">
        <f>W61/(AP61/2000)</f>
        <v>109.92563853863562</v>
      </c>
      <c r="Z61" s="20">
        <v>175</v>
      </c>
      <c r="AA61" s="20">
        <v>3600</v>
      </c>
      <c r="AB61" s="20"/>
      <c r="AC61" s="17">
        <v>89</v>
      </c>
      <c r="AD61" s="17">
        <v>9.5</v>
      </c>
      <c r="AE61" s="17">
        <v>100</v>
      </c>
      <c r="AF61" s="36" t="s">
        <v>70</v>
      </c>
      <c r="AG61" s="37" t="s">
        <v>89</v>
      </c>
      <c r="AH61" s="34">
        <f>1/((0.55 / AF61) + (0.45 / AG61))</f>
        <v>26.332737030411451</v>
      </c>
      <c r="AI61" s="34">
        <f t="shared" si="0"/>
        <v>569.633152173913</v>
      </c>
      <c r="AJ61" s="59">
        <f t="shared" si="1"/>
        <v>13.562694099378881</v>
      </c>
      <c r="AK61" s="17">
        <v>20</v>
      </c>
      <c r="AL61" s="20" t="s">
        <v>88</v>
      </c>
      <c r="AM61" s="20">
        <v>1000</v>
      </c>
      <c r="AN61" s="20" t="s">
        <v>54</v>
      </c>
      <c r="AO61" s="21">
        <f t="shared" si="2"/>
        <v>1110</v>
      </c>
      <c r="AP61" s="21">
        <v>3093</v>
      </c>
      <c r="AQ61" s="35">
        <v>4203</v>
      </c>
      <c r="AR61" s="20" t="s">
        <v>55</v>
      </c>
      <c r="AS61" s="20" t="s">
        <v>56</v>
      </c>
    </row>
    <row r="62" spans="1:45" ht="18">
      <c r="A62" s="15">
        <v>2008</v>
      </c>
      <c r="B62" s="16" t="s">
        <v>43</v>
      </c>
      <c r="C62" s="16" t="s">
        <v>44</v>
      </c>
      <c r="D62" s="16" t="s">
        <v>58</v>
      </c>
      <c r="E62" s="16" t="s">
        <v>90</v>
      </c>
      <c r="F62" s="57">
        <v>35716</v>
      </c>
      <c r="G62" s="16" t="s">
        <v>79</v>
      </c>
      <c r="H62" s="17">
        <v>190.7</v>
      </c>
      <c r="I62" s="17">
        <v>57.9</v>
      </c>
      <c r="J62" s="17">
        <v>70.7</v>
      </c>
      <c r="K62" s="17">
        <v>15.3</v>
      </c>
      <c r="L62" s="17">
        <v>37.4</v>
      </c>
      <c r="M62" s="18">
        <v>17</v>
      </c>
      <c r="N62" s="18">
        <v>7.5</v>
      </c>
      <c r="O62" s="17">
        <v>109.3</v>
      </c>
      <c r="P62" s="17">
        <v>61</v>
      </c>
      <c r="Q62" s="17">
        <v>61</v>
      </c>
      <c r="R62" s="20"/>
      <c r="S62" s="20" t="str">
        <f t="shared" si="3"/>
        <v>VQ35DE</v>
      </c>
      <c r="T62" s="20" t="s">
        <v>80</v>
      </c>
      <c r="U62" s="20" t="s">
        <v>81</v>
      </c>
      <c r="V62" s="20">
        <v>6</v>
      </c>
      <c r="W62" s="20">
        <v>270</v>
      </c>
      <c r="X62" s="20">
        <v>6000</v>
      </c>
      <c r="Y62" s="22">
        <f>W62/(AP62/2000)</f>
        <v>165.23867809057529</v>
      </c>
      <c r="Z62" s="20">
        <v>258</v>
      </c>
      <c r="AA62" s="20">
        <v>4400</v>
      </c>
      <c r="AB62" s="20"/>
      <c r="AC62" s="17">
        <v>95.5</v>
      </c>
      <c r="AD62" s="17">
        <v>10.3</v>
      </c>
      <c r="AE62" s="17">
        <v>81.400000000000006</v>
      </c>
      <c r="AF62" s="36" t="s">
        <v>93</v>
      </c>
      <c r="AG62" s="37" t="s">
        <v>84</v>
      </c>
      <c r="AH62" s="34">
        <f>1/((0.55 / AF62) + (0.45 / AG62))</f>
        <v>21.923076923076923</v>
      </c>
      <c r="AI62" s="34">
        <f t="shared" si="0"/>
        <v>684.21052631578948</v>
      </c>
      <c r="AJ62" s="59">
        <f t="shared" si="1"/>
        <v>16.290726817042607</v>
      </c>
      <c r="AK62" s="17">
        <v>20</v>
      </c>
      <c r="AL62" s="20" t="s">
        <v>88</v>
      </c>
      <c r="AM62" s="20">
        <v>1000</v>
      </c>
      <c r="AN62" s="20" t="s">
        <v>54</v>
      </c>
      <c r="AO62" s="21">
        <f t="shared" si="2"/>
        <v>935</v>
      </c>
      <c r="AP62" s="21">
        <v>3268</v>
      </c>
      <c r="AQ62" s="35">
        <v>4203</v>
      </c>
      <c r="AR62" s="20" t="s">
        <v>55</v>
      </c>
      <c r="AS62" s="20" t="s">
        <v>56</v>
      </c>
    </row>
    <row r="63" spans="1:45" ht="18">
      <c r="A63" s="15">
        <v>2008</v>
      </c>
      <c r="B63" s="16" t="s">
        <v>43</v>
      </c>
      <c r="C63" s="16" t="s">
        <v>44</v>
      </c>
      <c r="D63" s="16" t="s">
        <v>77</v>
      </c>
      <c r="E63" s="16" t="s">
        <v>90</v>
      </c>
      <c r="F63" s="57">
        <v>30607</v>
      </c>
      <c r="G63" s="16" t="s">
        <v>83</v>
      </c>
      <c r="H63" s="17">
        <v>180.9</v>
      </c>
      <c r="I63" s="17">
        <v>55.9</v>
      </c>
      <c r="J63" s="17">
        <v>70.7</v>
      </c>
      <c r="K63" s="17">
        <v>8.1999999999999993</v>
      </c>
      <c r="L63" s="17">
        <v>34.700000000000003</v>
      </c>
      <c r="M63" s="18">
        <v>16</v>
      </c>
      <c r="N63" s="18">
        <v>7</v>
      </c>
      <c r="O63" s="17">
        <v>105.3</v>
      </c>
      <c r="P63" s="17">
        <v>61</v>
      </c>
      <c r="Q63" s="17">
        <v>61.2</v>
      </c>
      <c r="R63" s="20"/>
      <c r="S63" s="20" t="str">
        <f t="shared" si="3"/>
        <v>QR25DE</v>
      </c>
      <c r="T63" s="20" t="s">
        <v>76</v>
      </c>
      <c r="U63" s="20" t="s">
        <v>50</v>
      </c>
      <c r="V63" s="20">
        <v>4</v>
      </c>
      <c r="W63" s="20">
        <v>175</v>
      </c>
      <c r="X63" s="20">
        <v>5600</v>
      </c>
      <c r="Y63" s="22">
        <f>W63/(AP63/2000)</f>
        <v>114.56628477905073</v>
      </c>
      <c r="Z63" s="20">
        <v>180</v>
      </c>
      <c r="AA63" s="20">
        <v>3900</v>
      </c>
      <c r="AB63" s="20"/>
      <c r="AC63" s="17">
        <v>89</v>
      </c>
      <c r="AD63" s="17">
        <v>9.5</v>
      </c>
      <c r="AE63" s="17">
        <v>100</v>
      </c>
      <c r="AF63" s="36" t="s">
        <v>70</v>
      </c>
      <c r="AG63" s="37" t="s">
        <v>89</v>
      </c>
      <c r="AH63" s="34">
        <f>1/((0.55 / AF63) + (0.45 / AG63))</f>
        <v>26.332737030411451</v>
      </c>
      <c r="AI63" s="34">
        <f t="shared" si="0"/>
        <v>569.633152173913</v>
      </c>
      <c r="AJ63" s="59">
        <f t="shared" si="1"/>
        <v>13.562694099378881</v>
      </c>
      <c r="AK63" s="17">
        <v>20</v>
      </c>
      <c r="AL63" s="20" t="s">
        <v>88</v>
      </c>
      <c r="AM63" s="20">
        <v>1000</v>
      </c>
      <c r="AN63" s="20" t="s">
        <v>54</v>
      </c>
      <c r="AO63" s="21">
        <f>AQ63-AP63</f>
        <v>1240</v>
      </c>
      <c r="AP63" s="21">
        <v>3055</v>
      </c>
      <c r="AQ63" s="35">
        <v>4295</v>
      </c>
      <c r="AR63" s="20" t="s">
        <v>55</v>
      </c>
      <c r="AS63" s="20" t="s">
        <v>94</v>
      </c>
    </row>
    <row r="64" spans="1:45" ht="18">
      <c r="A64" s="15">
        <v>2008</v>
      </c>
      <c r="B64" s="16" t="s">
        <v>43</v>
      </c>
      <c r="C64" s="16" t="s">
        <v>44</v>
      </c>
      <c r="D64" s="16" t="s">
        <v>58</v>
      </c>
      <c r="E64" s="16" t="s">
        <v>90</v>
      </c>
      <c r="F64" s="57">
        <v>37011</v>
      </c>
      <c r="G64" s="16" t="s">
        <v>79</v>
      </c>
      <c r="H64" s="17">
        <v>180.9</v>
      </c>
      <c r="I64" s="17">
        <v>55.9</v>
      </c>
      <c r="J64" s="17">
        <v>70.7</v>
      </c>
      <c r="K64" s="17">
        <v>8.1999999999999993</v>
      </c>
      <c r="L64" s="17">
        <v>34.700000000000003</v>
      </c>
      <c r="M64" s="18">
        <v>17</v>
      </c>
      <c r="N64" s="18">
        <v>7.5</v>
      </c>
      <c r="O64" s="17">
        <v>105.3</v>
      </c>
      <c r="P64" s="17">
        <v>61</v>
      </c>
      <c r="Q64" s="17">
        <v>61.2</v>
      </c>
      <c r="R64" s="20"/>
      <c r="S64" s="20" t="str">
        <f t="shared" si="3"/>
        <v>VQ35DE</v>
      </c>
      <c r="T64" s="20" t="s">
        <v>80</v>
      </c>
      <c r="U64" s="20" t="s">
        <v>81</v>
      </c>
      <c r="V64" s="20">
        <v>6</v>
      </c>
      <c r="W64" s="20">
        <v>270</v>
      </c>
      <c r="X64" s="20">
        <v>6000</v>
      </c>
      <c r="Y64" s="22">
        <f>W64/(AP64/2000)</f>
        <v>169.4915254237288</v>
      </c>
      <c r="Z64" s="20">
        <v>258</v>
      </c>
      <c r="AA64" s="20">
        <v>4400</v>
      </c>
      <c r="AB64" s="20"/>
      <c r="AC64" s="17">
        <v>95.5</v>
      </c>
      <c r="AD64" s="17">
        <v>10.3</v>
      </c>
      <c r="AE64" s="17">
        <v>81.400000000000006</v>
      </c>
      <c r="AF64" s="36" t="s">
        <v>93</v>
      </c>
      <c r="AG64" s="37" t="s">
        <v>84</v>
      </c>
      <c r="AH64" s="34">
        <f>1/((0.55 / AF64) + (0.45 / AG64))</f>
        <v>21.923076923076923</v>
      </c>
      <c r="AI64" s="34">
        <f t="shared" si="0"/>
        <v>684.21052631578948</v>
      </c>
      <c r="AJ64" s="59">
        <f t="shared" si="1"/>
        <v>16.290726817042607</v>
      </c>
      <c r="AK64" s="17">
        <v>20</v>
      </c>
      <c r="AL64" s="20" t="s">
        <v>88</v>
      </c>
      <c r="AM64" s="20">
        <v>1000</v>
      </c>
      <c r="AN64" s="20" t="s">
        <v>54</v>
      </c>
      <c r="AO64" s="21">
        <f t="shared" si="2"/>
        <v>1400</v>
      </c>
      <c r="AP64" s="21">
        <v>3186</v>
      </c>
      <c r="AQ64" s="35">
        <v>4586</v>
      </c>
      <c r="AR64" s="20" t="s">
        <v>55</v>
      </c>
      <c r="AS64" s="20" t="s">
        <v>94</v>
      </c>
    </row>
    <row r="65" spans="1:45" ht="18">
      <c r="A65" s="15">
        <v>2009</v>
      </c>
      <c r="B65" s="16" t="s">
        <v>43</v>
      </c>
      <c r="C65" s="16" t="s">
        <v>44</v>
      </c>
      <c r="D65" s="16" t="s">
        <v>73</v>
      </c>
      <c r="E65" s="26" t="s">
        <v>90</v>
      </c>
      <c r="F65" s="57">
        <v>27284</v>
      </c>
      <c r="G65" s="16" t="s">
        <v>95</v>
      </c>
      <c r="H65" s="17">
        <v>190.7</v>
      </c>
      <c r="I65" s="17">
        <v>57.9</v>
      </c>
      <c r="J65" s="17">
        <v>70.7</v>
      </c>
      <c r="K65" s="17">
        <v>15.3</v>
      </c>
      <c r="L65" s="17">
        <v>37.4</v>
      </c>
      <c r="M65" s="18">
        <v>16</v>
      </c>
      <c r="N65" s="18">
        <v>7</v>
      </c>
      <c r="O65" s="17">
        <v>109.3</v>
      </c>
      <c r="P65" s="17">
        <v>61</v>
      </c>
      <c r="Q65" s="17">
        <v>61</v>
      </c>
      <c r="R65" s="20"/>
      <c r="S65" s="20" t="str">
        <f t="shared" si="3"/>
        <v>QR25DE</v>
      </c>
      <c r="T65" s="20" t="s">
        <v>76</v>
      </c>
      <c r="U65" s="20" t="s">
        <v>50</v>
      </c>
      <c r="V65" s="20">
        <v>4</v>
      </c>
      <c r="W65" s="20">
        <v>175</v>
      </c>
      <c r="X65" s="20">
        <v>5600</v>
      </c>
      <c r="Y65" s="22">
        <f>W65/(AP65/2000)</f>
        <v>111.28775834658188</v>
      </c>
      <c r="Z65" s="20">
        <v>180</v>
      </c>
      <c r="AA65" s="20">
        <v>3900</v>
      </c>
      <c r="AB65" s="20"/>
      <c r="AC65" s="17">
        <v>89</v>
      </c>
      <c r="AD65" s="17">
        <v>9.5</v>
      </c>
      <c r="AE65" s="17">
        <v>100</v>
      </c>
      <c r="AF65" s="36" t="s">
        <v>70</v>
      </c>
      <c r="AG65" s="37" t="s">
        <v>89</v>
      </c>
      <c r="AH65" s="34">
        <f>1/((0.55 / AF65) + (0.45 / AG65))</f>
        <v>26.332737030411451</v>
      </c>
      <c r="AI65" s="34">
        <f t="shared" si="0"/>
        <v>569.633152173913</v>
      </c>
      <c r="AJ65" s="59">
        <f t="shared" si="1"/>
        <v>13.562694099378881</v>
      </c>
      <c r="AK65" s="17">
        <v>20</v>
      </c>
      <c r="AL65" s="20" t="s">
        <v>88</v>
      </c>
      <c r="AM65" s="20">
        <v>1000</v>
      </c>
      <c r="AN65" s="20" t="s">
        <v>54</v>
      </c>
      <c r="AO65" s="21">
        <f t="shared" si="2"/>
        <v>1134</v>
      </c>
      <c r="AP65" s="21">
        <v>3145</v>
      </c>
      <c r="AQ65" s="35">
        <v>4279</v>
      </c>
      <c r="AR65" s="20" t="s">
        <v>55</v>
      </c>
      <c r="AS65" s="20" t="s">
        <v>56</v>
      </c>
    </row>
    <row r="66" spans="1:45" ht="18">
      <c r="A66" s="15">
        <v>2009</v>
      </c>
      <c r="B66" s="16" t="s">
        <v>43</v>
      </c>
      <c r="C66" s="16" t="s">
        <v>44</v>
      </c>
      <c r="D66" s="16" t="s">
        <v>77</v>
      </c>
      <c r="E66" s="16" t="s">
        <v>90</v>
      </c>
      <c r="F66" s="57">
        <v>31188</v>
      </c>
      <c r="G66" s="16" t="s">
        <v>83</v>
      </c>
      <c r="H66" s="17">
        <v>190.7</v>
      </c>
      <c r="I66" s="17">
        <v>57.9</v>
      </c>
      <c r="J66" s="17">
        <v>70.7</v>
      </c>
      <c r="K66" s="17">
        <v>15.3</v>
      </c>
      <c r="L66" s="17">
        <v>37.4</v>
      </c>
      <c r="M66" s="18">
        <v>16</v>
      </c>
      <c r="N66" s="18">
        <v>7</v>
      </c>
      <c r="O66" s="17">
        <v>109.3</v>
      </c>
      <c r="P66" s="17">
        <v>61</v>
      </c>
      <c r="Q66" s="17">
        <v>61</v>
      </c>
      <c r="R66" s="20"/>
      <c r="S66" s="20" t="str">
        <f t="shared" si="3"/>
        <v>QR25DE</v>
      </c>
      <c r="T66" s="20" t="s">
        <v>76</v>
      </c>
      <c r="U66" s="20" t="s">
        <v>50</v>
      </c>
      <c r="V66" s="20">
        <v>4</v>
      </c>
      <c r="W66" s="20">
        <v>170</v>
      </c>
      <c r="X66" s="20">
        <v>5600</v>
      </c>
      <c r="Y66" s="22">
        <f>W66/(AP66/2000)</f>
        <v>108.10810810810811</v>
      </c>
      <c r="Z66" s="20">
        <v>175</v>
      </c>
      <c r="AA66" s="20">
        <v>3600</v>
      </c>
      <c r="AB66" s="20"/>
      <c r="AC66" s="17">
        <v>89</v>
      </c>
      <c r="AD66" s="17">
        <v>9.5</v>
      </c>
      <c r="AE66" s="17">
        <v>100</v>
      </c>
      <c r="AF66" s="36" t="s">
        <v>70</v>
      </c>
      <c r="AG66" s="37" t="s">
        <v>89</v>
      </c>
      <c r="AH66" s="34">
        <f>1/((0.55 / AF66) + (0.45 / AG66))</f>
        <v>26.332737030411451</v>
      </c>
      <c r="AI66" s="34">
        <f t="shared" si="0"/>
        <v>569.633152173913</v>
      </c>
      <c r="AJ66" s="59">
        <f t="shared" si="1"/>
        <v>13.562694099378881</v>
      </c>
      <c r="AK66" s="17">
        <v>20</v>
      </c>
      <c r="AL66" s="20" t="s">
        <v>88</v>
      </c>
      <c r="AM66" s="20">
        <v>1000</v>
      </c>
      <c r="AN66" s="20" t="s">
        <v>54</v>
      </c>
      <c r="AO66" s="21">
        <f t="shared" si="2"/>
        <v>1134</v>
      </c>
      <c r="AP66" s="21">
        <v>3145</v>
      </c>
      <c r="AQ66" s="35">
        <v>4279</v>
      </c>
      <c r="AR66" s="20" t="s">
        <v>55</v>
      </c>
      <c r="AS66" s="20" t="s">
        <v>56</v>
      </c>
    </row>
    <row r="67" spans="1:45" ht="18">
      <c r="A67" s="15">
        <v>2009</v>
      </c>
      <c r="B67" s="16" t="s">
        <v>43</v>
      </c>
      <c r="C67" s="16" t="s">
        <v>44</v>
      </c>
      <c r="D67" s="16" t="s">
        <v>58</v>
      </c>
      <c r="E67" s="16" t="s">
        <v>90</v>
      </c>
      <c r="F67" s="57">
        <v>37333</v>
      </c>
      <c r="G67" s="16" t="s">
        <v>79</v>
      </c>
      <c r="H67" s="17">
        <v>190.7</v>
      </c>
      <c r="I67" s="17">
        <v>57.9</v>
      </c>
      <c r="J67" s="17">
        <v>70.7</v>
      </c>
      <c r="K67" s="17">
        <v>15.3</v>
      </c>
      <c r="L67" s="17">
        <v>37.4</v>
      </c>
      <c r="M67" s="18">
        <v>17</v>
      </c>
      <c r="N67" s="18">
        <v>7.5</v>
      </c>
      <c r="O67" s="17">
        <v>109.3</v>
      </c>
      <c r="P67" s="17">
        <v>61</v>
      </c>
      <c r="Q67" s="17">
        <v>61</v>
      </c>
      <c r="R67" s="20"/>
      <c r="S67" s="20" t="str">
        <f t="shared" si="3"/>
        <v>VQ35DE</v>
      </c>
      <c r="T67" s="20" t="s">
        <v>80</v>
      </c>
      <c r="U67" s="20" t="s">
        <v>81</v>
      </c>
      <c r="V67" s="20">
        <v>6</v>
      </c>
      <c r="W67" s="20">
        <v>270</v>
      </c>
      <c r="X67" s="20">
        <v>6000</v>
      </c>
      <c r="Y67" s="22">
        <f>W67/(AP67/2000)</f>
        <v>164.183642444512</v>
      </c>
      <c r="Z67" s="20">
        <v>258</v>
      </c>
      <c r="AA67" s="20">
        <v>4400</v>
      </c>
      <c r="AB67" s="20"/>
      <c r="AC67" s="17">
        <v>95.5</v>
      </c>
      <c r="AD67" s="17">
        <v>10.3</v>
      </c>
      <c r="AE67" s="17">
        <v>81.400000000000006</v>
      </c>
      <c r="AF67" s="36">
        <v>18</v>
      </c>
      <c r="AG67" s="37" t="s">
        <v>84</v>
      </c>
      <c r="AH67" s="34">
        <f>1/((0.55 / AF67) + (0.45 / AG67))</f>
        <v>21.176470588235293</v>
      </c>
      <c r="AI67" s="34">
        <f t="shared" ref="AI67:AI128" si="4">(15000/AH67)</f>
        <v>708.33333333333337</v>
      </c>
      <c r="AJ67" s="59">
        <f t="shared" ref="AJ67:AJ128" si="5">AI67/42</f>
        <v>16.865079365079367</v>
      </c>
      <c r="AK67" s="17">
        <v>20</v>
      </c>
      <c r="AL67" s="20" t="s">
        <v>88</v>
      </c>
      <c r="AM67" s="20">
        <v>1000</v>
      </c>
      <c r="AN67" s="20" t="s">
        <v>54</v>
      </c>
      <c r="AO67" s="21">
        <f t="shared" ref="AO67:AO128" si="6">AQ67-AP67</f>
        <v>1169</v>
      </c>
      <c r="AP67" s="21">
        <v>3289</v>
      </c>
      <c r="AQ67" s="35">
        <v>4458</v>
      </c>
      <c r="AR67" s="20" t="s">
        <v>55</v>
      </c>
      <c r="AS67" s="20" t="s">
        <v>56</v>
      </c>
    </row>
    <row r="68" spans="1:45" ht="18">
      <c r="A68" s="15">
        <v>2009</v>
      </c>
      <c r="B68" s="16" t="s">
        <v>43</v>
      </c>
      <c r="C68" s="16" t="s">
        <v>44</v>
      </c>
      <c r="D68" s="16" t="s">
        <v>77</v>
      </c>
      <c r="E68" s="16" t="s">
        <v>96</v>
      </c>
      <c r="F68" s="57">
        <v>32222</v>
      </c>
      <c r="G68" s="16" t="s">
        <v>83</v>
      </c>
      <c r="H68" s="17">
        <v>180.9</v>
      </c>
      <c r="I68" s="17">
        <v>55.9</v>
      </c>
      <c r="J68" s="17">
        <v>70.7</v>
      </c>
      <c r="K68" s="17">
        <v>8.1999999999999993</v>
      </c>
      <c r="L68" s="17">
        <v>34.700000000000003</v>
      </c>
      <c r="M68" s="18">
        <v>16</v>
      </c>
      <c r="N68" s="18">
        <v>7</v>
      </c>
      <c r="O68" s="17">
        <v>105.3</v>
      </c>
      <c r="P68" s="17">
        <v>61</v>
      </c>
      <c r="Q68" s="17">
        <v>61.2</v>
      </c>
      <c r="R68" s="20"/>
      <c r="S68" s="20" t="str">
        <f t="shared" si="3"/>
        <v>QR25DE</v>
      </c>
      <c r="T68" s="20" t="s">
        <v>76</v>
      </c>
      <c r="U68" s="20" t="s">
        <v>50</v>
      </c>
      <c r="V68" s="20">
        <v>4</v>
      </c>
      <c r="W68" s="20">
        <v>175</v>
      </c>
      <c r="X68" s="20">
        <v>5600</v>
      </c>
      <c r="Y68" s="22">
        <f>W68/(AP68/2000)</f>
        <v>113.78413524057217</v>
      </c>
      <c r="Z68" s="20">
        <v>180</v>
      </c>
      <c r="AA68" s="20">
        <v>3900</v>
      </c>
      <c r="AB68" s="20"/>
      <c r="AC68" s="17">
        <v>89</v>
      </c>
      <c r="AD68" s="17">
        <v>9.5</v>
      </c>
      <c r="AE68" s="17">
        <v>100</v>
      </c>
      <c r="AF68" s="36" t="s">
        <v>70</v>
      </c>
      <c r="AG68" s="37" t="s">
        <v>89</v>
      </c>
      <c r="AH68" s="34">
        <f>1/((0.55 / AF68) + (0.45 / AG68))</f>
        <v>26.332737030411451</v>
      </c>
      <c r="AI68" s="34">
        <f t="shared" si="4"/>
        <v>569.633152173913</v>
      </c>
      <c r="AJ68" s="59">
        <f t="shared" si="5"/>
        <v>13.562694099378881</v>
      </c>
      <c r="AK68" s="17">
        <v>20</v>
      </c>
      <c r="AL68" s="20" t="s">
        <v>88</v>
      </c>
      <c r="AM68" s="20">
        <v>1000</v>
      </c>
      <c r="AN68" s="20" t="s">
        <v>54</v>
      </c>
      <c r="AO68" s="21">
        <f t="shared" si="6"/>
        <v>1219</v>
      </c>
      <c r="AP68" s="21">
        <v>3076</v>
      </c>
      <c r="AQ68" s="35">
        <v>4295</v>
      </c>
      <c r="AR68" s="20" t="s">
        <v>55</v>
      </c>
      <c r="AS68" s="20" t="s">
        <v>94</v>
      </c>
    </row>
    <row r="69" spans="1:45" ht="18">
      <c r="A69" s="15">
        <v>2009</v>
      </c>
      <c r="B69" s="16" t="s">
        <v>43</v>
      </c>
      <c r="C69" s="16" t="s">
        <v>44</v>
      </c>
      <c r="D69" s="16" t="s">
        <v>58</v>
      </c>
      <c r="E69" s="16" t="s">
        <v>96</v>
      </c>
      <c r="F69" s="57">
        <v>39122</v>
      </c>
      <c r="G69" s="16" t="s">
        <v>97</v>
      </c>
      <c r="H69" s="17">
        <v>180.9</v>
      </c>
      <c r="I69" s="17">
        <v>55.9</v>
      </c>
      <c r="J69" s="17">
        <v>70.7</v>
      </c>
      <c r="K69" s="17">
        <v>8.1999999999999993</v>
      </c>
      <c r="L69" s="17">
        <v>34.700000000000003</v>
      </c>
      <c r="M69" s="18">
        <v>18</v>
      </c>
      <c r="N69" s="18">
        <v>8</v>
      </c>
      <c r="O69" s="17">
        <v>105.3</v>
      </c>
      <c r="P69" s="17">
        <v>61</v>
      </c>
      <c r="Q69" s="17">
        <v>61.2</v>
      </c>
      <c r="R69" s="20"/>
      <c r="S69" s="20" t="str">
        <f t="shared" si="3"/>
        <v>VQ35DE</v>
      </c>
      <c r="T69" s="20" t="s">
        <v>80</v>
      </c>
      <c r="U69" s="20" t="s">
        <v>81</v>
      </c>
      <c r="V69" s="20">
        <v>6</v>
      </c>
      <c r="W69" s="20">
        <v>270</v>
      </c>
      <c r="X69" s="20">
        <v>6000</v>
      </c>
      <c r="Y69" s="22">
        <f>W69/(AP69/2000)</f>
        <v>166.61524220919469</v>
      </c>
      <c r="Z69" s="20">
        <v>258</v>
      </c>
      <c r="AA69" s="20">
        <v>4400</v>
      </c>
      <c r="AB69" s="20"/>
      <c r="AC69" s="17">
        <v>95.5</v>
      </c>
      <c r="AD69" s="17">
        <v>10.3</v>
      </c>
      <c r="AE69" s="17">
        <v>81.400000000000006</v>
      </c>
      <c r="AF69" s="36">
        <v>18</v>
      </c>
      <c r="AG69" s="37" t="s">
        <v>84</v>
      </c>
      <c r="AH69" s="34">
        <f>1/((0.55 / AF69) + (0.45 / AG69))</f>
        <v>21.176470588235293</v>
      </c>
      <c r="AI69" s="34">
        <f t="shared" si="4"/>
        <v>708.33333333333337</v>
      </c>
      <c r="AJ69" s="59">
        <f t="shared" si="5"/>
        <v>16.865079365079367</v>
      </c>
      <c r="AK69" s="17">
        <v>20</v>
      </c>
      <c r="AL69" s="20" t="s">
        <v>88</v>
      </c>
      <c r="AM69" s="20">
        <v>1000</v>
      </c>
      <c r="AN69" s="20" t="s">
        <v>54</v>
      </c>
      <c r="AO69" s="21">
        <f t="shared" si="6"/>
        <v>1345</v>
      </c>
      <c r="AP69" s="21">
        <v>3241</v>
      </c>
      <c r="AQ69" s="35">
        <v>4586</v>
      </c>
      <c r="AR69" s="20" t="s">
        <v>55</v>
      </c>
      <c r="AS69" s="20" t="s">
        <v>94</v>
      </c>
    </row>
    <row r="70" spans="1:45" ht="18">
      <c r="A70" s="15">
        <v>2010</v>
      </c>
      <c r="B70" s="16" t="s">
        <v>43</v>
      </c>
      <c r="C70" s="16" t="s">
        <v>44</v>
      </c>
      <c r="D70" s="16" t="s">
        <v>77</v>
      </c>
      <c r="E70" s="16" t="s">
        <v>96</v>
      </c>
      <c r="F70" s="57">
        <v>34670</v>
      </c>
      <c r="G70" s="16" t="s">
        <v>79</v>
      </c>
      <c r="H70" s="17">
        <v>180.9</v>
      </c>
      <c r="I70" s="17">
        <v>55.9</v>
      </c>
      <c r="J70" s="17">
        <v>70.7</v>
      </c>
      <c r="K70" s="17">
        <v>8.1999999999999993</v>
      </c>
      <c r="L70" s="17">
        <v>34.700000000000003</v>
      </c>
      <c r="M70" s="18">
        <v>17</v>
      </c>
      <c r="N70" s="18">
        <v>7.5</v>
      </c>
      <c r="O70" s="17">
        <v>105.3</v>
      </c>
      <c r="P70" s="17">
        <v>61</v>
      </c>
      <c r="Q70" s="17">
        <v>61.2</v>
      </c>
      <c r="R70" s="20"/>
      <c r="S70" s="20" t="str">
        <f t="shared" si="3"/>
        <v>QR25DE</v>
      </c>
      <c r="T70" s="20" t="s">
        <v>76</v>
      </c>
      <c r="U70" s="20" t="s">
        <v>50</v>
      </c>
      <c r="V70" s="20">
        <v>4</v>
      </c>
      <c r="W70" s="20">
        <v>170</v>
      </c>
      <c r="X70" s="20">
        <v>5600</v>
      </c>
      <c r="Y70" s="22">
        <f>W70/(AP70/2000)</f>
        <v>110.35378123985718</v>
      </c>
      <c r="Z70" s="20">
        <v>180</v>
      </c>
      <c r="AA70" s="20">
        <v>3900</v>
      </c>
      <c r="AB70" s="20"/>
      <c r="AC70" s="17">
        <v>89</v>
      </c>
      <c r="AD70" s="17">
        <v>9.5</v>
      </c>
      <c r="AE70" s="17">
        <v>100</v>
      </c>
      <c r="AF70" s="36" t="s">
        <v>70</v>
      </c>
      <c r="AG70" s="37" t="s">
        <v>59</v>
      </c>
      <c r="AH70" s="34">
        <f>1/((0.55 / AF70) + (0.45 / AG70))</f>
        <v>26.021897810218977</v>
      </c>
      <c r="AI70" s="34">
        <f t="shared" si="4"/>
        <v>576.43758765778398</v>
      </c>
      <c r="AJ70" s="59">
        <f t="shared" si="5"/>
        <v>13.724704468042475</v>
      </c>
      <c r="AK70" s="17">
        <v>20</v>
      </c>
      <c r="AL70" s="20" t="s">
        <v>88</v>
      </c>
      <c r="AM70" s="20">
        <v>1000</v>
      </c>
      <c r="AN70" s="20" t="s">
        <v>54</v>
      </c>
      <c r="AO70" s="21">
        <f t="shared" si="6"/>
        <v>1214</v>
      </c>
      <c r="AP70" s="21">
        <v>3081</v>
      </c>
      <c r="AQ70" s="35">
        <v>4295</v>
      </c>
      <c r="AR70" s="20" t="s">
        <v>55</v>
      </c>
      <c r="AS70" s="20" t="s">
        <v>94</v>
      </c>
    </row>
    <row r="71" spans="1:45" ht="18">
      <c r="A71" s="15">
        <v>2010</v>
      </c>
      <c r="B71" s="16" t="s">
        <v>43</v>
      </c>
      <c r="C71" s="16" t="s">
        <v>44</v>
      </c>
      <c r="D71" s="16" t="s">
        <v>98</v>
      </c>
      <c r="E71" s="16" t="s">
        <v>96</v>
      </c>
      <c r="F71" s="57">
        <v>44140</v>
      </c>
      <c r="G71" s="16" t="s">
        <v>97</v>
      </c>
      <c r="H71" s="17">
        <v>180.9</v>
      </c>
      <c r="I71" s="17">
        <v>55.9</v>
      </c>
      <c r="J71" s="17">
        <v>70.7</v>
      </c>
      <c r="K71" s="17">
        <v>8.1999999999999993</v>
      </c>
      <c r="L71" s="17">
        <v>34.700000000000003</v>
      </c>
      <c r="M71" s="18">
        <v>18</v>
      </c>
      <c r="N71" s="18">
        <v>8</v>
      </c>
      <c r="O71" s="17">
        <v>105.3</v>
      </c>
      <c r="P71" s="17">
        <v>61</v>
      </c>
      <c r="Q71" s="17">
        <v>61.2</v>
      </c>
      <c r="R71" s="20"/>
      <c r="S71" s="20" t="str">
        <f t="shared" si="3"/>
        <v>VQ35DE</v>
      </c>
      <c r="T71" s="20" t="s">
        <v>80</v>
      </c>
      <c r="U71" s="20" t="s">
        <v>81</v>
      </c>
      <c r="V71" s="20">
        <v>6</v>
      </c>
      <c r="W71" s="20">
        <v>270</v>
      </c>
      <c r="X71" s="20">
        <v>6000</v>
      </c>
      <c r="Y71" s="22">
        <f>W71/(AP71/2000)</f>
        <v>163.9344262295082</v>
      </c>
      <c r="Z71" s="20">
        <v>258</v>
      </c>
      <c r="AA71" s="20">
        <v>4400</v>
      </c>
      <c r="AB71" s="20"/>
      <c r="AC71" s="17">
        <v>95.5</v>
      </c>
      <c r="AD71" s="17">
        <v>10.3</v>
      </c>
      <c r="AE71" s="17">
        <v>81.400000000000006</v>
      </c>
      <c r="AF71" s="36">
        <v>18</v>
      </c>
      <c r="AG71" s="37" t="s">
        <v>84</v>
      </c>
      <c r="AH71" s="34">
        <f>1/((0.55 / AF71) + (0.45 / AG71))</f>
        <v>21.176470588235293</v>
      </c>
      <c r="AI71" s="34">
        <f t="shared" si="4"/>
        <v>708.33333333333337</v>
      </c>
      <c r="AJ71" s="59">
        <f t="shared" si="5"/>
        <v>16.865079365079367</v>
      </c>
      <c r="AK71" s="17">
        <v>20</v>
      </c>
      <c r="AL71" s="20" t="s">
        <v>88</v>
      </c>
      <c r="AM71" s="20">
        <v>1000</v>
      </c>
      <c r="AN71" s="20" t="s">
        <v>54</v>
      </c>
      <c r="AO71" s="21">
        <f t="shared" si="6"/>
        <v>1292</v>
      </c>
      <c r="AP71" s="21">
        <v>3294</v>
      </c>
      <c r="AQ71" s="35">
        <v>4586</v>
      </c>
      <c r="AR71" s="20" t="s">
        <v>55</v>
      </c>
      <c r="AS71" s="20" t="s">
        <v>94</v>
      </c>
    </row>
    <row r="72" spans="1:45" ht="18">
      <c r="A72" s="15">
        <v>2011</v>
      </c>
      <c r="B72" s="16" t="s">
        <v>43</v>
      </c>
      <c r="C72" s="16" t="s">
        <v>44</v>
      </c>
      <c r="D72" s="16" t="s">
        <v>77</v>
      </c>
      <c r="E72" s="16" t="s">
        <v>96</v>
      </c>
      <c r="F72" s="57">
        <v>35039</v>
      </c>
      <c r="G72" s="16" t="s">
        <v>79</v>
      </c>
      <c r="H72" s="17">
        <v>180.9</v>
      </c>
      <c r="I72" s="17">
        <v>55.9</v>
      </c>
      <c r="J72" s="17">
        <v>70.7</v>
      </c>
      <c r="K72" s="17">
        <v>8.1999999999999993</v>
      </c>
      <c r="L72" s="17">
        <v>34.700000000000003</v>
      </c>
      <c r="M72" s="18">
        <v>17</v>
      </c>
      <c r="N72" s="18">
        <v>7.5</v>
      </c>
      <c r="O72" s="17">
        <v>105.3</v>
      </c>
      <c r="P72" s="17">
        <v>61</v>
      </c>
      <c r="Q72" s="17">
        <v>61.2</v>
      </c>
      <c r="R72" s="20"/>
      <c r="S72" s="20" t="str">
        <f t="shared" si="3"/>
        <v>QR25DE</v>
      </c>
      <c r="T72" s="20" t="s">
        <v>76</v>
      </c>
      <c r="U72" s="20" t="s">
        <v>50</v>
      </c>
      <c r="V72" s="20">
        <v>4</v>
      </c>
      <c r="W72" s="20">
        <v>170</v>
      </c>
      <c r="X72" s="20">
        <v>5600</v>
      </c>
      <c r="Y72" s="22">
        <f>W72/(AP72/2000)</f>
        <v>110.35378123985718</v>
      </c>
      <c r="Z72" s="20">
        <v>180</v>
      </c>
      <c r="AA72" s="20">
        <v>3900</v>
      </c>
      <c r="AB72" s="20"/>
      <c r="AC72" s="17">
        <v>89</v>
      </c>
      <c r="AD72" s="17">
        <v>9.5</v>
      </c>
      <c r="AE72" s="17">
        <v>100</v>
      </c>
      <c r="AF72" s="36" t="s">
        <v>70</v>
      </c>
      <c r="AG72" s="37" t="s">
        <v>59</v>
      </c>
      <c r="AH72" s="34">
        <f>1/((0.55 / AF72) + (0.45 / AG72))</f>
        <v>26.021897810218977</v>
      </c>
      <c r="AI72" s="34">
        <f t="shared" si="4"/>
        <v>576.43758765778398</v>
      </c>
      <c r="AJ72" s="59">
        <f t="shared" si="5"/>
        <v>13.724704468042475</v>
      </c>
      <c r="AK72" s="17">
        <v>20</v>
      </c>
      <c r="AL72" s="20" t="s">
        <v>88</v>
      </c>
      <c r="AM72" s="20">
        <v>1000</v>
      </c>
      <c r="AN72" s="20" t="s">
        <v>54</v>
      </c>
      <c r="AO72" s="21">
        <f t="shared" si="6"/>
        <v>1214</v>
      </c>
      <c r="AP72" s="21">
        <v>3081</v>
      </c>
      <c r="AQ72" s="35">
        <v>4295</v>
      </c>
      <c r="AR72" s="20" t="s">
        <v>55</v>
      </c>
      <c r="AS72" s="20" t="s">
        <v>94</v>
      </c>
    </row>
    <row r="73" spans="1:45" ht="18">
      <c r="A73" s="15">
        <v>2011</v>
      </c>
      <c r="B73" s="16" t="s">
        <v>43</v>
      </c>
      <c r="C73" s="16" t="s">
        <v>44</v>
      </c>
      <c r="D73" s="16" t="s">
        <v>98</v>
      </c>
      <c r="E73" s="16" t="s">
        <v>96</v>
      </c>
      <c r="F73" s="57">
        <v>41586</v>
      </c>
      <c r="G73" s="16" t="s">
        <v>97</v>
      </c>
      <c r="H73" s="17">
        <v>180.9</v>
      </c>
      <c r="I73" s="17">
        <v>55.9</v>
      </c>
      <c r="J73" s="17">
        <v>70.7</v>
      </c>
      <c r="K73" s="17">
        <v>8.1999999999999993</v>
      </c>
      <c r="L73" s="17">
        <v>34.700000000000003</v>
      </c>
      <c r="M73" s="18">
        <v>18</v>
      </c>
      <c r="N73" s="18">
        <v>8</v>
      </c>
      <c r="O73" s="17">
        <v>105.3</v>
      </c>
      <c r="P73" s="17">
        <v>61</v>
      </c>
      <c r="Q73" s="17">
        <v>61.2</v>
      </c>
      <c r="R73" s="20"/>
      <c r="S73" s="20" t="str">
        <f t="shared" si="3"/>
        <v>VQ35DE</v>
      </c>
      <c r="T73" s="20" t="s">
        <v>80</v>
      </c>
      <c r="U73" s="20" t="s">
        <v>81</v>
      </c>
      <c r="V73" s="20">
        <v>6</v>
      </c>
      <c r="W73" s="20">
        <v>270</v>
      </c>
      <c r="X73" s="20">
        <v>6000</v>
      </c>
      <c r="Y73" s="22">
        <f>W73/(AP73/2000)</f>
        <v>163.9344262295082</v>
      </c>
      <c r="Z73" s="20">
        <v>258</v>
      </c>
      <c r="AA73" s="20">
        <v>4400</v>
      </c>
      <c r="AB73" s="20"/>
      <c r="AC73" s="17">
        <v>95.5</v>
      </c>
      <c r="AD73" s="17">
        <v>10.3</v>
      </c>
      <c r="AE73" s="17">
        <v>81.400000000000006</v>
      </c>
      <c r="AF73" s="36">
        <v>18</v>
      </c>
      <c r="AG73" s="37" t="s">
        <v>84</v>
      </c>
      <c r="AH73" s="34">
        <f>1/((0.55 / AF73) + (0.45 / AG73))</f>
        <v>21.176470588235293</v>
      </c>
      <c r="AI73" s="34">
        <f t="shared" si="4"/>
        <v>708.33333333333337</v>
      </c>
      <c r="AJ73" s="59">
        <f t="shared" si="5"/>
        <v>16.865079365079367</v>
      </c>
      <c r="AK73" s="17">
        <v>20</v>
      </c>
      <c r="AL73" s="20" t="s">
        <v>88</v>
      </c>
      <c r="AM73" s="20">
        <v>1000</v>
      </c>
      <c r="AN73" s="20" t="s">
        <v>54</v>
      </c>
      <c r="AO73" s="21">
        <f t="shared" si="6"/>
        <v>1292</v>
      </c>
      <c r="AP73" s="35">
        <v>3294</v>
      </c>
      <c r="AQ73" s="35">
        <v>4586</v>
      </c>
      <c r="AR73" s="20" t="s">
        <v>55</v>
      </c>
      <c r="AS73" s="20" t="s">
        <v>94</v>
      </c>
    </row>
    <row r="74" spans="1:45" ht="18">
      <c r="A74" s="15">
        <v>2012</v>
      </c>
      <c r="B74" s="16" t="s">
        <v>43</v>
      </c>
      <c r="C74" s="16" t="s">
        <v>44</v>
      </c>
      <c r="D74" s="16" t="s">
        <v>98</v>
      </c>
      <c r="E74" s="16" t="s">
        <v>96</v>
      </c>
      <c r="F74" s="57">
        <v>43466</v>
      </c>
      <c r="G74" s="16" t="s">
        <v>97</v>
      </c>
      <c r="H74" s="17">
        <v>180.9</v>
      </c>
      <c r="I74" s="17">
        <v>55.9</v>
      </c>
      <c r="J74" s="17">
        <v>70.7</v>
      </c>
      <c r="K74" s="17">
        <v>8.1999999999999993</v>
      </c>
      <c r="L74" s="17">
        <v>34.700000000000003</v>
      </c>
      <c r="M74" s="18">
        <v>18</v>
      </c>
      <c r="N74" s="18">
        <v>8</v>
      </c>
      <c r="O74" s="17">
        <v>105.3</v>
      </c>
      <c r="P74" s="17">
        <v>61</v>
      </c>
      <c r="Q74" s="17">
        <v>61.2</v>
      </c>
      <c r="R74" s="20"/>
      <c r="S74" s="20" t="str">
        <f t="shared" si="3"/>
        <v>VQ35DE</v>
      </c>
      <c r="T74" s="20" t="s">
        <v>80</v>
      </c>
      <c r="U74" s="27" t="s">
        <v>81</v>
      </c>
      <c r="V74" s="20">
        <v>6</v>
      </c>
      <c r="W74" s="20">
        <v>270</v>
      </c>
      <c r="X74" s="20">
        <v>6000</v>
      </c>
      <c r="Y74" s="22">
        <f>W74/(AP74/2000)</f>
        <v>163.9344262295082</v>
      </c>
      <c r="Z74" s="20">
        <v>258</v>
      </c>
      <c r="AA74" s="20">
        <v>4400</v>
      </c>
      <c r="AB74" s="20"/>
      <c r="AC74" s="17">
        <v>95.5</v>
      </c>
      <c r="AD74" s="17">
        <v>10.3</v>
      </c>
      <c r="AE74" s="17">
        <v>81.400000000000006</v>
      </c>
      <c r="AF74" s="36">
        <v>18</v>
      </c>
      <c r="AG74" s="37" t="s">
        <v>84</v>
      </c>
      <c r="AH74" s="34">
        <f>1/((0.55 / AF74) + (0.45 / AG74))</f>
        <v>21.176470588235293</v>
      </c>
      <c r="AI74" s="34">
        <f t="shared" si="4"/>
        <v>708.33333333333337</v>
      </c>
      <c r="AJ74" s="59">
        <f t="shared" si="5"/>
        <v>16.865079365079367</v>
      </c>
      <c r="AK74" s="17">
        <v>20</v>
      </c>
      <c r="AL74" s="20" t="s">
        <v>88</v>
      </c>
      <c r="AM74" s="20">
        <v>1000</v>
      </c>
      <c r="AN74" s="20" t="s">
        <v>54</v>
      </c>
      <c r="AO74" s="21">
        <f t="shared" si="6"/>
        <v>1001</v>
      </c>
      <c r="AP74" s="21">
        <v>3294</v>
      </c>
      <c r="AQ74" s="35">
        <v>4295</v>
      </c>
      <c r="AR74" s="20" t="s">
        <v>55</v>
      </c>
      <c r="AS74" s="20" t="s">
        <v>94</v>
      </c>
    </row>
    <row r="75" spans="1:45" ht="18">
      <c r="A75" s="15">
        <v>2012</v>
      </c>
      <c r="B75" s="16" t="s">
        <v>43</v>
      </c>
      <c r="C75" s="16" t="s">
        <v>44</v>
      </c>
      <c r="D75" s="16" t="s">
        <v>77</v>
      </c>
      <c r="E75" s="16" t="s">
        <v>90</v>
      </c>
      <c r="F75" s="57">
        <v>30660</v>
      </c>
      <c r="G75" s="16" t="s">
        <v>79</v>
      </c>
      <c r="H75" s="17">
        <v>180.9</v>
      </c>
      <c r="I75" s="17">
        <v>55.9</v>
      </c>
      <c r="J75" s="17">
        <v>70.7</v>
      </c>
      <c r="K75" s="17">
        <v>8.1999999999999993</v>
      </c>
      <c r="L75" s="17">
        <v>34.700000000000003</v>
      </c>
      <c r="M75" s="18">
        <v>17</v>
      </c>
      <c r="N75" s="18">
        <v>7.5</v>
      </c>
      <c r="O75" s="17">
        <v>105.3</v>
      </c>
      <c r="P75" s="17">
        <v>61</v>
      </c>
      <c r="Q75" s="17">
        <v>61.2</v>
      </c>
      <c r="R75" s="20"/>
      <c r="S75" s="20" t="str">
        <f t="shared" si="3"/>
        <v>QR25DE</v>
      </c>
      <c r="T75" s="20" t="s">
        <v>76</v>
      </c>
      <c r="U75" s="20" t="s">
        <v>50</v>
      </c>
      <c r="V75" s="20">
        <v>4</v>
      </c>
      <c r="W75" s="20">
        <v>170</v>
      </c>
      <c r="X75" s="20">
        <v>5600</v>
      </c>
      <c r="Y75" s="22">
        <f>W75/(AP75/2000)</f>
        <v>110.35378123985718</v>
      </c>
      <c r="Z75" s="20">
        <v>175</v>
      </c>
      <c r="AA75" s="20">
        <v>3600</v>
      </c>
      <c r="AB75" s="20"/>
      <c r="AC75" s="17">
        <v>89</v>
      </c>
      <c r="AD75" s="17">
        <v>9.5</v>
      </c>
      <c r="AE75" s="17">
        <v>100</v>
      </c>
      <c r="AF75" s="36" t="s">
        <v>70</v>
      </c>
      <c r="AG75" s="37" t="s">
        <v>59</v>
      </c>
      <c r="AH75" s="34">
        <f>1/((0.55 / AF75) + (0.45 / AG75))</f>
        <v>26.021897810218977</v>
      </c>
      <c r="AI75" s="34">
        <f t="shared" si="4"/>
        <v>576.43758765778398</v>
      </c>
      <c r="AJ75" s="59">
        <f t="shared" si="5"/>
        <v>13.724704468042475</v>
      </c>
      <c r="AK75" s="17">
        <v>20</v>
      </c>
      <c r="AL75" s="20" t="s">
        <v>88</v>
      </c>
      <c r="AM75" s="20">
        <v>1000</v>
      </c>
      <c r="AN75" s="20" t="s">
        <v>54</v>
      </c>
      <c r="AO75" s="21">
        <f t="shared" si="6"/>
        <v>1505</v>
      </c>
      <c r="AP75" s="21">
        <v>3081</v>
      </c>
      <c r="AQ75" s="35">
        <v>4586</v>
      </c>
      <c r="AR75" s="20" t="s">
        <v>55</v>
      </c>
      <c r="AS75" s="20" t="s">
        <v>94</v>
      </c>
    </row>
    <row r="76" spans="1:45" s="13" customFormat="1" ht="15.75" hidden="1">
      <c r="A76" s="15">
        <v>2001</v>
      </c>
      <c r="B76" s="16" t="s">
        <v>99</v>
      </c>
      <c r="C76" s="16" t="s">
        <v>100</v>
      </c>
      <c r="D76" s="16">
        <v>300</v>
      </c>
      <c r="E76" s="16" t="s">
        <v>101</v>
      </c>
      <c r="F76" s="16"/>
      <c r="G76" s="16" t="s">
        <v>102</v>
      </c>
      <c r="H76" s="18">
        <v>176.6</v>
      </c>
      <c r="I76" s="18">
        <v>54.9</v>
      </c>
      <c r="J76" s="18">
        <v>67.7</v>
      </c>
      <c r="K76" s="18">
        <v>10.1</v>
      </c>
      <c r="L76" s="18">
        <v>34.1</v>
      </c>
      <c r="M76" s="18">
        <v>17</v>
      </c>
      <c r="N76" s="18">
        <v>7</v>
      </c>
      <c r="O76" s="18">
        <v>105.1</v>
      </c>
      <c r="P76" s="18">
        <v>59</v>
      </c>
      <c r="Q76" s="18">
        <v>59</v>
      </c>
      <c r="R76" s="19"/>
      <c r="S76" s="20" t="s">
        <v>103</v>
      </c>
      <c r="T76" s="20" t="s">
        <v>104</v>
      </c>
      <c r="U76" s="20" t="s">
        <v>50</v>
      </c>
      <c r="V76" s="20">
        <v>6</v>
      </c>
      <c r="W76" s="20">
        <v>215</v>
      </c>
      <c r="X76" s="20">
        <v>5800</v>
      </c>
      <c r="Y76" s="22">
        <f>W76/(AP76/2000)</f>
        <v>131.49847094801223</v>
      </c>
      <c r="Z76" s="20">
        <v>218</v>
      </c>
      <c r="AA76" s="20">
        <v>3800</v>
      </c>
      <c r="AB76" s="19"/>
      <c r="AC76" s="17">
        <v>86</v>
      </c>
      <c r="AD76" s="17">
        <v>10.5</v>
      </c>
      <c r="AE76" s="17">
        <v>86</v>
      </c>
      <c r="AF76" s="36">
        <v>18</v>
      </c>
      <c r="AG76" s="37" t="s">
        <v>70</v>
      </c>
      <c r="AH76" s="34">
        <f>1/((0.55 / AF76) + (0.45 / AG76))</f>
        <v>19.951807228915662</v>
      </c>
      <c r="AI76" s="34">
        <f t="shared" si="4"/>
        <v>751.81159420289862</v>
      </c>
      <c r="AJ76" s="34">
        <f t="shared" si="5"/>
        <v>17.900276052449968</v>
      </c>
      <c r="AK76" s="17">
        <v>17.5</v>
      </c>
      <c r="AL76" s="20" t="s">
        <v>105</v>
      </c>
      <c r="AM76" s="20">
        <v>2646</v>
      </c>
      <c r="AN76" s="20" t="s">
        <v>106</v>
      </c>
      <c r="AO76" s="21">
        <f t="shared" si="6"/>
        <v>1035</v>
      </c>
      <c r="AP76" s="21">
        <v>3270</v>
      </c>
      <c r="AQ76" s="21">
        <v>4305</v>
      </c>
      <c r="AR76" s="20" t="s">
        <v>107</v>
      </c>
      <c r="AS76" s="20" t="s">
        <v>56</v>
      </c>
    </row>
    <row r="77" spans="1:45" ht="18">
      <c r="A77" s="15">
        <v>2002</v>
      </c>
      <c r="B77" s="16" t="s">
        <v>99</v>
      </c>
      <c r="C77" s="16" t="s">
        <v>100</v>
      </c>
      <c r="D77" s="16">
        <v>300</v>
      </c>
      <c r="E77" s="16" t="s">
        <v>108</v>
      </c>
      <c r="F77" s="57">
        <v>59827</v>
      </c>
      <c r="G77" s="16" t="s">
        <v>102</v>
      </c>
      <c r="H77" s="18">
        <v>176.6</v>
      </c>
      <c r="I77" s="18">
        <v>54.9</v>
      </c>
      <c r="J77" s="18">
        <v>67.7</v>
      </c>
      <c r="K77" s="18">
        <v>10.1</v>
      </c>
      <c r="L77" s="18">
        <v>34.1</v>
      </c>
      <c r="M77" s="18">
        <v>17</v>
      </c>
      <c r="N77" s="18">
        <v>7</v>
      </c>
      <c r="O77" s="18">
        <v>105.1</v>
      </c>
      <c r="P77" s="18">
        <v>59</v>
      </c>
      <c r="Q77" s="18">
        <v>59</v>
      </c>
      <c r="R77" s="20"/>
      <c r="S77" s="20" t="s">
        <v>103</v>
      </c>
      <c r="T77" s="20" t="s">
        <v>104</v>
      </c>
      <c r="U77" s="20" t="s">
        <v>50</v>
      </c>
      <c r="V77" s="20">
        <v>6</v>
      </c>
      <c r="W77" s="20">
        <v>215</v>
      </c>
      <c r="X77" s="20">
        <v>5800</v>
      </c>
      <c r="Y77" s="22">
        <f>W77/(AP77/2000)</f>
        <v>131.49847094801223</v>
      </c>
      <c r="Z77" s="20">
        <v>218</v>
      </c>
      <c r="AA77" s="20">
        <v>3800</v>
      </c>
      <c r="AB77" s="20"/>
      <c r="AC77" s="17">
        <v>86</v>
      </c>
      <c r="AD77" s="17">
        <v>10.5</v>
      </c>
      <c r="AE77" s="17">
        <v>86</v>
      </c>
      <c r="AF77" s="36">
        <v>18</v>
      </c>
      <c r="AG77" s="37" t="s">
        <v>70</v>
      </c>
      <c r="AH77" s="34">
        <f>1/((0.55 / AF77) + (0.45 / AG77))</f>
        <v>19.951807228915662</v>
      </c>
      <c r="AI77" s="34">
        <f t="shared" si="4"/>
        <v>751.81159420289862</v>
      </c>
      <c r="AJ77" s="59">
        <f t="shared" si="5"/>
        <v>17.900276052449968</v>
      </c>
      <c r="AK77" s="17">
        <v>17.5</v>
      </c>
      <c r="AL77" s="20" t="s">
        <v>53</v>
      </c>
      <c r="AM77" s="20">
        <v>2646</v>
      </c>
      <c r="AN77" s="20" t="s">
        <v>106</v>
      </c>
      <c r="AO77" s="21">
        <f t="shared" si="6"/>
        <v>1035</v>
      </c>
      <c r="AP77" s="21">
        <v>3270</v>
      </c>
      <c r="AQ77" s="21">
        <v>4305</v>
      </c>
      <c r="AR77" s="20" t="s">
        <v>109</v>
      </c>
      <c r="AS77" s="20" t="s">
        <v>56</v>
      </c>
    </row>
    <row r="78" spans="1:45" s="13" customFormat="1" ht="15.75" hidden="1">
      <c r="A78" s="15">
        <v>2002</v>
      </c>
      <c r="B78" s="16" t="s">
        <v>99</v>
      </c>
      <c r="C78" s="16" t="s">
        <v>100</v>
      </c>
      <c r="D78" s="16">
        <v>300</v>
      </c>
      <c r="E78" s="16" t="s">
        <v>101</v>
      </c>
      <c r="F78" s="16"/>
      <c r="G78" s="16" t="s">
        <v>102</v>
      </c>
      <c r="H78" s="18">
        <v>176.6</v>
      </c>
      <c r="I78" s="18">
        <v>54.9</v>
      </c>
      <c r="J78" s="18">
        <v>67.7</v>
      </c>
      <c r="K78" s="18">
        <v>10.1</v>
      </c>
      <c r="L78" s="18">
        <v>34.1</v>
      </c>
      <c r="M78" s="18">
        <v>17</v>
      </c>
      <c r="N78" s="18">
        <v>7</v>
      </c>
      <c r="O78" s="18">
        <v>105.1</v>
      </c>
      <c r="P78" s="18">
        <v>59</v>
      </c>
      <c r="Q78" s="18">
        <v>59</v>
      </c>
      <c r="R78" s="19"/>
      <c r="S78" s="20" t="s">
        <v>103</v>
      </c>
      <c r="T78" s="20" t="s">
        <v>104</v>
      </c>
      <c r="U78" s="20" t="s">
        <v>50</v>
      </c>
      <c r="V78" s="20">
        <v>6</v>
      </c>
      <c r="W78" s="20">
        <v>215</v>
      </c>
      <c r="X78" s="20">
        <v>5800</v>
      </c>
      <c r="Y78" s="22">
        <f>W78/(AP78/2000)</f>
        <v>131.49847094801223</v>
      </c>
      <c r="Z78" s="20">
        <v>218</v>
      </c>
      <c r="AA78" s="20">
        <v>3800</v>
      </c>
      <c r="AB78" s="19"/>
      <c r="AC78" s="17">
        <v>86</v>
      </c>
      <c r="AD78" s="17">
        <v>10.5</v>
      </c>
      <c r="AE78" s="17">
        <v>86</v>
      </c>
      <c r="AF78" s="36">
        <v>18</v>
      </c>
      <c r="AG78" s="37" t="s">
        <v>70</v>
      </c>
      <c r="AH78" s="34">
        <f>1/((0.55 / AF78) + (0.45 / AG78))</f>
        <v>19.951807228915662</v>
      </c>
      <c r="AI78" s="34">
        <f t="shared" si="4"/>
        <v>751.81159420289862</v>
      </c>
      <c r="AJ78" s="34">
        <f t="shared" si="5"/>
        <v>17.900276052449968</v>
      </c>
      <c r="AK78" s="17">
        <v>17.5</v>
      </c>
      <c r="AL78" s="20" t="s">
        <v>105</v>
      </c>
      <c r="AM78" s="20">
        <v>2646</v>
      </c>
      <c r="AN78" s="20" t="s">
        <v>106</v>
      </c>
      <c r="AO78" s="21">
        <f t="shared" si="6"/>
        <v>1035</v>
      </c>
      <c r="AP78" s="21">
        <v>3270</v>
      </c>
      <c r="AQ78" s="21">
        <v>4305</v>
      </c>
      <c r="AR78" s="20" t="s">
        <v>107</v>
      </c>
      <c r="AS78" s="20" t="s">
        <v>56</v>
      </c>
    </row>
    <row r="79" spans="1:45" ht="18">
      <c r="A79" s="15">
        <v>2003</v>
      </c>
      <c r="B79" s="16" t="s">
        <v>99</v>
      </c>
      <c r="C79" s="16" t="s">
        <v>100</v>
      </c>
      <c r="D79" s="16">
        <v>300</v>
      </c>
      <c r="E79" s="16" t="s">
        <v>101</v>
      </c>
      <c r="F79" s="57">
        <v>51159</v>
      </c>
      <c r="G79" s="16" t="s">
        <v>102</v>
      </c>
      <c r="H79" s="18">
        <v>176.6</v>
      </c>
      <c r="I79" s="18">
        <v>54.9</v>
      </c>
      <c r="J79" s="18">
        <v>67.7</v>
      </c>
      <c r="K79" s="18">
        <v>10.1</v>
      </c>
      <c r="L79" s="18">
        <v>34.1</v>
      </c>
      <c r="M79" s="18">
        <v>17</v>
      </c>
      <c r="N79" s="18">
        <v>7</v>
      </c>
      <c r="O79" s="18">
        <v>105.1</v>
      </c>
      <c r="P79" s="18">
        <v>59</v>
      </c>
      <c r="Q79" s="18">
        <v>59</v>
      </c>
      <c r="R79" s="20"/>
      <c r="S79" s="20" t="s">
        <v>103</v>
      </c>
      <c r="T79" s="20" t="s">
        <v>104</v>
      </c>
      <c r="U79" s="20" t="s">
        <v>50</v>
      </c>
      <c r="V79" s="20">
        <v>6</v>
      </c>
      <c r="W79" s="20">
        <v>215</v>
      </c>
      <c r="X79" s="20">
        <v>5800</v>
      </c>
      <c r="Y79" s="22">
        <f>W79/(AP79/2000)</f>
        <v>131.49847094801223</v>
      </c>
      <c r="Z79" s="20">
        <v>218</v>
      </c>
      <c r="AA79" s="20">
        <v>3800</v>
      </c>
      <c r="AB79" s="20"/>
      <c r="AC79" s="17">
        <v>86</v>
      </c>
      <c r="AD79" s="17">
        <v>10.5</v>
      </c>
      <c r="AE79" s="17">
        <v>86</v>
      </c>
      <c r="AF79" s="36">
        <v>18</v>
      </c>
      <c r="AG79" s="37" t="s">
        <v>70</v>
      </c>
      <c r="AH79" s="34">
        <f>1/((0.55 / AF79) + (0.45 / AG79))</f>
        <v>19.951807228915662</v>
      </c>
      <c r="AI79" s="34">
        <f t="shared" si="4"/>
        <v>751.81159420289862</v>
      </c>
      <c r="AJ79" s="59">
        <f t="shared" si="5"/>
        <v>17.900276052449968</v>
      </c>
      <c r="AK79" s="17">
        <v>17.5</v>
      </c>
      <c r="AL79" s="20" t="s">
        <v>53</v>
      </c>
      <c r="AM79" s="20">
        <v>2646</v>
      </c>
      <c r="AN79" s="20" t="s">
        <v>106</v>
      </c>
      <c r="AO79" s="21">
        <f t="shared" si="6"/>
        <v>1035</v>
      </c>
      <c r="AP79" s="21">
        <v>3270</v>
      </c>
      <c r="AQ79" s="21">
        <v>4305</v>
      </c>
      <c r="AR79" s="20" t="s">
        <v>109</v>
      </c>
      <c r="AS79" s="20" t="s">
        <v>56</v>
      </c>
    </row>
    <row r="80" spans="1:45" s="13" customFormat="1" ht="15.75" hidden="1">
      <c r="A80" s="15">
        <v>2003</v>
      </c>
      <c r="B80" s="16" t="s">
        <v>99</v>
      </c>
      <c r="C80" s="16" t="s">
        <v>100</v>
      </c>
      <c r="D80" s="16">
        <v>300</v>
      </c>
      <c r="E80" s="16" t="s">
        <v>101</v>
      </c>
      <c r="F80" s="16"/>
      <c r="G80" s="16" t="s">
        <v>102</v>
      </c>
      <c r="H80" s="18">
        <v>176.6</v>
      </c>
      <c r="I80" s="18">
        <v>54.9</v>
      </c>
      <c r="J80" s="18">
        <v>67.7</v>
      </c>
      <c r="K80" s="18">
        <v>10.1</v>
      </c>
      <c r="L80" s="18">
        <v>34.1</v>
      </c>
      <c r="M80" s="18">
        <v>17</v>
      </c>
      <c r="N80" s="18">
        <v>7</v>
      </c>
      <c r="O80" s="18">
        <v>105.1</v>
      </c>
      <c r="P80" s="18">
        <v>59</v>
      </c>
      <c r="Q80" s="18">
        <v>59</v>
      </c>
      <c r="R80" s="19"/>
      <c r="S80" s="20" t="s">
        <v>103</v>
      </c>
      <c r="T80" s="20" t="s">
        <v>104</v>
      </c>
      <c r="U80" s="20" t="s">
        <v>50</v>
      </c>
      <c r="V80" s="20">
        <v>6</v>
      </c>
      <c r="W80" s="20">
        <v>215</v>
      </c>
      <c r="X80" s="20">
        <v>5800</v>
      </c>
      <c r="Y80" s="22">
        <f>W80/(AP80/2000)</f>
        <v>131.49847094801223</v>
      </c>
      <c r="Z80" s="20">
        <v>218</v>
      </c>
      <c r="AA80" s="20">
        <v>3800</v>
      </c>
      <c r="AB80" s="19"/>
      <c r="AC80" s="17">
        <v>86</v>
      </c>
      <c r="AD80" s="17">
        <v>10.5</v>
      </c>
      <c r="AE80" s="17">
        <v>86</v>
      </c>
      <c r="AF80" s="36">
        <v>18</v>
      </c>
      <c r="AG80" s="37" t="s">
        <v>70</v>
      </c>
      <c r="AH80" s="34">
        <f>1/((0.55 / AF80) + (0.45 / AG80))</f>
        <v>19.951807228915662</v>
      </c>
      <c r="AI80" s="34">
        <f t="shared" si="4"/>
        <v>751.81159420289862</v>
      </c>
      <c r="AJ80" s="34">
        <f t="shared" si="5"/>
        <v>17.900276052449968</v>
      </c>
      <c r="AK80" s="17">
        <v>17.5</v>
      </c>
      <c r="AL80" s="20" t="s">
        <v>105</v>
      </c>
      <c r="AM80" s="20">
        <v>2646</v>
      </c>
      <c r="AN80" s="20" t="s">
        <v>106</v>
      </c>
      <c r="AO80" s="21">
        <f t="shared" si="6"/>
        <v>1035</v>
      </c>
      <c r="AP80" s="21">
        <v>3270</v>
      </c>
      <c r="AQ80" s="21">
        <v>4305</v>
      </c>
      <c r="AR80" s="20" t="s">
        <v>107</v>
      </c>
      <c r="AS80" s="20" t="s">
        <v>56</v>
      </c>
    </row>
    <row r="81" spans="1:45" ht="18">
      <c r="A81" s="15">
        <v>2004</v>
      </c>
      <c r="B81" s="16" t="s">
        <v>99</v>
      </c>
      <c r="C81" s="16" t="s">
        <v>100</v>
      </c>
      <c r="D81" s="16">
        <v>300</v>
      </c>
      <c r="E81" s="16" t="s">
        <v>110</v>
      </c>
      <c r="F81" s="57">
        <v>49832</v>
      </c>
      <c r="G81" s="16" t="s">
        <v>102</v>
      </c>
      <c r="H81" s="18">
        <v>176.6</v>
      </c>
      <c r="I81" s="18">
        <v>54.9</v>
      </c>
      <c r="J81" s="18">
        <v>67.7</v>
      </c>
      <c r="K81" s="18">
        <v>10.1</v>
      </c>
      <c r="L81" s="18">
        <v>34.1</v>
      </c>
      <c r="M81" s="18">
        <v>17</v>
      </c>
      <c r="N81" s="18">
        <v>7</v>
      </c>
      <c r="O81" s="18">
        <v>105.1</v>
      </c>
      <c r="P81" s="18">
        <v>59</v>
      </c>
      <c r="Q81" s="18">
        <v>59</v>
      </c>
      <c r="R81" s="20"/>
      <c r="S81" s="20" t="s">
        <v>103</v>
      </c>
      <c r="T81" s="20" t="s">
        <v>104</v>
      </c>
      <c r="U81" s="20" t="s">
        <v>50</v>
      </c>
      <c r="V81" s="20">
        <v>6</v>
      </c>
      <c r="W81" s="20">
        <v>215</v>
      </c>
      <c r="X81" s="20">
        <v>5800</v>
      </c>
      <c r="Y81" s="22">
        <f>W81/(AP81/2000)</f>
        <v>131.49847094801223</v>
      </c>
      <c r="Z81" s="20">
        <v>218</v>
      </c>
      <c r="AA81" s="20">
        <v>3800</v>
      </c>
      <c r="AB81" s="20"/>
      <c r="AC81" s="17">
        <v>86</v>
      </c>
      <c r="AD81" s="17">
        <v>10.5</v>
      </c>
      <c r="AE81" s="17">
        <v>86</v>
      </c>
      <c r="AF81" s="36">
        <v>18</v>
      </c>
      <c r="AG81" s="37" t="s">
        <v>70</v>
      </c>
      <c r="AH81" s="34">
        <f>1/((0.55 / AF81) + (0.45 / AG81))</f>
        <v>19.951807228915662</v>
      </c>
      <c r="AI81" s="34">
        <f t="shared" si="4"/>
        <v>751.81159420289862</v>
      </c>
      <c r="AJ81" s="59">
        <f t="shared" si="5"/>
        <v>17.900276052449968</v>
      </c>
      <c r="AK81" s="17">
        <v>17.5</v>
      </c>
      <c r="AL81" s="20" t="s">
        <v>53</v>
      </c>
      <c r="AM81" s="20">
        <v>2646</v>
      </c>
      <c r="AN81" s="20" t="s">
        <v>106</v>
      </c>
      <c r="AO81" s="21">
        <f t="shared" si="6"/>
        <v>1035</v>
      </c>
      <c r="AP81" s="21">
        <v>3270</v>
      </c>
      <c r="AQ81" s="21">
        <v>4305</v>
      </c>
      <c r="AR81" s="20" t="s">
        <v>109</v>
      </c>
      <c r="AS81" s="20" t="s">
        <v>56</v>
      </c>
    </row>
    <row r="82" spans="1:45" s="13" customFormat="1" ht="15.75" hidden="1">
      <c r="A82" s="15">
        <v>2004</v>
      </c>
      <c r="B82" s="16" t="s">
        <v>99</v>
      </c>
      <c r="C82" s="16" t="s">
        <v>100</v>
      </c>
      <c r="D82" s="16">
        <v>300</v>
      </c>
      <c r="E82" s="16" t="s">
        <v>110</v>
      </c>
      <c r="F82" s="16"/>
      <c r="G82" s="16" t="s">
        <v>102</v>
      </c>
      <c r="H82" s="18">
        <v>176.6</v>
      </c>
      <c r="I82" s="18">
        <v>54.9</v>
      </c>
      <c r="J82" s="18">
        <v>67.7</v>
      </c>
      <c r="K82" s="18">
        <v>10.1</v>
      </c>
      <c r="L82" s="18">
        <v>34.1</v>
      </c>
      <c r="M82" s="18">
        <v>17</v>
      </c>
      <c r="N82" s="18">
        <v>7</v>
      </c>
      <c r="O82" s="18">
        <v>105.1</v>
      </c>
      <c r="P82" s="18">
        <v>59</v>
      </c>
      <c r="Q82" s="18">
        <v>59</v>
      </c>
      <c r="R82" s="19"/>
      <c r="S82" s="20" t="s">
        <v>103</v>
      </c>
      <c r="T82" s="20" t="s">
        <v>104</v>
      </c>
      <c r="U82" s="20" t="s">
        <v>50</v>
      </c>
      <c r="V82" s="20">
        <v>6</v>
      </c>
      <c r="W82" s="20">
        <v>215</v>
      </c>
      <c r="X82" s="20">
        <v>5800</v>
      </c>
      <c r="Y82" s="22">
        <f>W82/(AP82/2000)</f>
        <v>131.49847094801223</v>
      </c>
      <c r="Z82" s="20">
        <v>218</v>
      </c>
      <c r="AA82" s="20">
        <v>3800</v>
      </c>
      <c r="AB82" s="19"/>
      <c r="AC82" s="17">
        <v>86</v>
      </c>
      <c r="AD82" s="17">
        <v>10.5</v>
      </c>
      <c r="AE82" s="17">
        <v>86</v>
      </c>
      <c r="AF82" s="36">
        <v>18</v>
      </c>
      <c r="AG82" s="37" t="s">
        <v>70</v>
      </c>
      <c r="AH82" s="34">
        <f>1/((0.55 / AF82) + (0.45 / AG82))</f>
        <v>19.951807228915662</v>
      </c>
      <c r="AI82" s="34">
        <f t="shared" si="4"/>
        <v>751.81159420289862</v>
      </c>
      <c r="AJ82" s="34">
        <f t="shared" si="5"/>
        <v>17.900276052449968</v>
      </c>
      <c r="AK82" s="17">
        <v>17.5</v>
      </c>
      <c r="AL82" s="20" t="s">
        <v>105</v>
      </c>
      <c r="AM82" s="20">
        <v>2646</v>
      </c>
      <c r="AN82" s="20" t="s">
        <v>106</v>
      </c>
      <c r="AO82" s="21">
        <f t="shared" si="6"/>
        <v>1035</v>
      </c>
      <c r="AP82" s="21">
        <v>3270</v>
      </c>
      <c r="AQ82" s="21">
        <v>4305</v>
      </c>
      <c r="AR82" s="20" t="s">
        <v>107</v>
      </c>
      <c r="AS82" s="20" t="s">
        <v>56</v>
      </c>
    </row>
    <row r="83" spans="1:45" ht="18">
      <c r="A83" s="15">
        <v>2005</v>
      </c>
      <c r="B83" s="16" t="s">
        <v>99</v>
      </c>
      <c r="C83" s="16" t="s">
        <v>100</v>
      </c>
      <c r="D83" s="16">
        <v>300</v>
      </c>
      <c r="E83" s="16" t="s">
        <v>110</v>
      </c>
      <c r="F83" s="57">
        <v>48690</v>
      </c>
      <c r="G83" s="16" t="s">
        <v>102</v>
      </c>
      <c r="H83" s="18">
        <v>176.6</v>
      </c>
      <c r="I83" s="18">
        <v>54.9</v>
      </c>
      <c r="J83" s="18">
        <v>67.7</v>
      </c>
      <c r="K83" s="18">
        <v>10.1</v>
      </c>
      <c r="L83" s="18">
        <v>34.1</v>
      </c>
      <c r="M83" s="18">
        <v>17</v>
      </c>
      <c r="N83" s="18">
        <v>7</v>
      </c>
      <c r="O83" s="18">
        <v>105.1</v>
      </c>
      <c r="P83" s="18">
        <v>59</v>
      </c>
      <c r="Q83" s="18">
        <v>59</v>
      </c>
      <c r="R83" s="20"/>
      <c r="S83" s="20" t="s">
        <v>103</v>
      </c>
      <c r="T83" s="20" t="s">
        <v>104</v>
      </c>
      <c r="U83" s="20" t="s">
        <v>50</v>
      </c>
      <c r="V83" s="20">
        <v>6</v>
      </c>
      <c r="W83" s="20">
        <v>215</v>
      </c>
      <c r="X83" s="20">
        <v>5800</v>
      </c>
      <c r="Y83" s="22">
        <f>W83/(AP83/2000)</f>
        <v>131.49847094801223</v>
      </c>
      <c r="Z83" s="20">
        <v>218</v>
      </c>
      <c r="AA83" s="20">
        <v>3800</v>
      </c>
      <c r="AB83" s="20"/>
      <c r="AC83" s="17">
        <v>86</v>
      </c>
      <c r="AD83" s="17">
        <v>10.5</v>
      </c>
      <c r="AE83" s="17">
        <v>86</v>
      </c>
      <c r="AF83" s="36">
        <v>18</v>
      </c>
      <c r="AG83" s="37" t="s">
        <v>70</v>
      </c>
      <c r="AH83" s="34">
        <f>1/((0.55 / AF83) + (0.45 / AG83))</f>
        <v>19.951807228915662</v>
      </c>
      <c r="AI83" s="34">
        <f t="shared" si="4"/>
        <v>751.81159420289862</v>
      </c>
      <c r="AJ83" s="59">
        <f t="shared" si="5"/>
        <v>17.900276052449968</v>
      </c>
      <c r="AK83" s="17">
        <v>17.5</v>
      </c>
      <c r="AL83" s="20" t="s">
        <v>53</v>
      </c>
      <c r="AM83" s="20">
        <v>2646</v>
      </c>
      <c r="AN83" s="20" t="s">
        <v>106</v>
      </c>
      <c r="AO83" s="21">
        <f t="shared" si="6"/>
        <v>1035</v>
      </c>
      <c r="AP83" s="21">
        <v>3270</v>
      </c>
      <c r="AQ83" s="21">
        <v>4305</v>
      </c>
      <c r="AR83" s="20" t="s">
        <v>109</v>
      </c>
      <c r="AS83" s="20" t="s">
        <v>56</v>
      </c>
    </row>
    <row r="84" spans="1:45" s="13" customFormat="1" ht="15.75" hidden="1">
      <c r="A84" s="15">
        <v>2005</v>
      </c>
      <c r="B84" s="16" t="s">
        <v>99</v>
      </c>
      <c r="C84" s="16" t="s">
        <v>100</v>
      </c>
      <c r="D84" s="16">
        <v>300</v>
      </c>
      <c r="E84" s="16" t="s">
        <v>101</v>
      </c>
      <c r="F84" s="16"/>
      <c r="G84" s="16" t="s">
        <v>102</v>
      </c>
      <c r="H84" s="18">
        <v>176.6</v>
      </c>
      <c r="I84" s="18">
        <v>54.9</v>
      </c>
      <c r="J84" s="18">
        <v>67.7</v>
      </c>
      <c r="K84" s="18">
        <v>10.1</v>
      </c>
      <c r="L84" s="18">
        <v>34.1</v>
      </c>
      <c r="M84" s="18">
        <v>17</v>
      </c>
      <c r="N84" s="18">
        <v>7</v>
      </c>
      <c r="O84" s="18">
        <v>105.1</v>
      </c>
      <c r="P84" s="18">
        <v>59</v>
      </c>
      <c r="Q84" s="18">
        <v>59</v>
      </c>
      <c r="R84" s="19"/>
      <c r="S84" s="20" t="s">
        <v>103</v>
      </c>
      <c r="T84" s="20" t="s">
        <v>104</v>
      </c>
      <c r="U84" s="20" t="s">
        <v>50</v>
      </c>
      <c r="V84" s="20">
        <v>6</v>
      </c>
      <c r="W84" s="20">
        <v>215</v>
      </c>
      <c r="X84" s="20">
        <v>5800</v>
      </c>
      <c r="Y84" s="22">
        <f>W84/(AP84/2000)</f>
        <v>131.49847094801223</v>
      </c>
      <c r="Z84" s="20">
        <v>218</v>
      </c>
      <c r="AA84" s="20">
        <v>3800</v>
      </c>
      <c r="AB84" s="19"/>
      <c r="AC84" s="17">
        <v>86</v>
      </c>
      <c r="AD84" s="17">
        <v>10.5</v>
      </c>
      <c r="AE84" s="17">
        <v>86</v>
      </c>
      <c r="AF84" s="36">
        <v>18</v>
      </c>
      <c r="AG84" s="37" t="s">
        <v>70</v>
      </c>
      <c r="AH84" s="34">
        <f>1/((0.55 / AF84) + (0.45 / AG84))</f>
        <v>19.951807228915662</v>
      </c>
      <c r="AI84" s="34">
        <f>(15000/AH84)</f>
        <v>751.81159420289862</v>
      </c>
      <c r="AJ84" s="34">
        <f t="shared" si="5"/>
        <v>17.900276052449968</v>
      </c>
      <c r="AK84" s="17">
        <v>17.5</v>
      </c>
      <c r="AL84" s="20" t="s">
        <v>105</v>
      </c>
      <c r="AM84" s="20">
        <v>2646</v>
      </c>
      <c r="AN84" s="20" t="s">
        <v>106</v>
      </c>
      <c r="AO84" s="21">
        <f t="shared" si="6"/>
        <v>1035</v>
      </c>
      <c r="AP84" s="21">
        <v>3270</v>
      </c>
      <c r="AQ84" s="21">
        <v>4305</v>
      </c>
      <c r="AR84" s="20" t="s">
        <v>107</v>
      </c>
      <c r="AS84" s="20" t="s">
        <v>56</v>
      </c>
    </row>
    <row r="85" spans="1:45" ht="18">
      <c r="A85" s="28">
        <v>1995</v>
      </c>
      <c r="B85" s="26" t="s">
        <v>43</v>
      </c>
      <c r="C85" s="26" t="s">
        <v>111</v>
      </c>
      <c r="D85" s="26" t="s">
        <v>57</v>
      </c>
      <c r="E85" s="26" t="s">
        <v>112</v>
      </c>
      <c r="F85" s="57">
        <v>41966</v>
      </c>
      <c r="G85" s="25" t="s">
        <v>113</v>
      </c>
      <c r="H85" s="17">
        <v>187.8</v>
      </c>
      <c r="I85" s="17">
        <v>55.9</v>
      </c>
      <c r="J85" s="17">
        <v>69.7</v>
      </c>
      <c r="K85" s="17">
        <v>15.5</v>
      </c>
      <c r="L85" s="17">
        <v>34.799999999999997</v>
      </c>
      <c r="M85" s="17">
        <v>15</v>
      </c>
      <c r="N85" s="29" t="s">
        <v>114</v>
      </c>
      <c r="O85" s="49">
        <v>106.3</v>
      </c>
      <c r="P85" s="17">
        <v>59.8</v>
      </c>
      <c r="Q85" s="17">
        <v>59.1</v>
      </c>
      <c r="R85" s="27"/>
      <c r="S85" s="15" t="s">
        <v>115</v>
      </c>
      <c r="T85" s="15" t="s">
        <v>104</v>
      </c>
      <c r="U85" s="15" t="s">
        <v>81</v>
      </c>
      <c r="V85" s="15">
        <v>6</v>
      </c>
      <c r="W85" s="27">
        <v>190</v>
      </c>
      <c r="X85" s="23">
        <v>5600</v>
      </c>
      <c r="Y85" s="22">
        <f>W85/(AP85/2000)</f>
        <v>126.62445851382873</v>
      </c>
      <c r="Z85" s="27">
        <v>205</v>
      </c>
      <c r="AA85" s="23">
        <v>4000</v>
      </c>
      <c r="AB85" s="46"/>
      <c r="AC85" s="17">
        <v>93</v>
      </c>
      <c r="AD85" s="17">
        <v>9</v>
      </c>
      <c r="AE85" s="17">
        <v>73.3</v>
      </c>
      <c r="AF85" s="38">
        <v>19</v>
      </c>
      <c r="AG85" s="38">
        <v>25</v>
      </c>
      <c r="AH85" s="34">
        <f>1/((0.55 / AF85) + (0.45 / AG85))</f>
        <v>21.300448430493269</v>
      </c>
      <c r="AI85" s="34">
        <f>(15000/AH85)</f>
        <v>704.21052631578959</v>
      </c>
      <c r="AJ85" s="59">
        <f t="shared" ref="AJ85" si="7">AI85/42</f>
        <v>16.766917293233085</v>
      </c>
      <c r="AK85" s="17">
        <v>18.5</v>
      </c>
      <c r="AL85" s="27" t="s">
        <v>53</v>
      </c>
      <c r="AM85" s="20">
        <v>1000</v>
      </c>
      <c r="AN85" s="27" t="s">
        <v>54</v>
      </c>
      <c r="AO85" s="21">
        <f t="shared" si="6"/>
        <v>1419</v>
      </c>
      <c r="AP85" s="35">
        <v>3001</v>
      </c>
      <c r="AQ85" s="35">
        <v>4420</v>
      </c>
      <c r="AR85" s="27" t="s">
        <v>55</v>
      </c>
      <c r="AS85" s="20" t="s">
        <v>56</v>
      </c>
    </row>
    <row r="86" spans="1:45" s="8" customFormat="1" ht="15.75" hidden="1">
      <c r="A86" s="28">
        <v>1995</v>
      </c>
      <c r="B86" s="26" t="s">
        <v>43</v>
      </c>
      <c r="C86" s="26" t="s">
        <v>111</v>
      </c>
      <c r="D86" s="26" t="s">
        <v>57</v>
      </c>
      <c r="E86" s="26" t="s">
        <v>112</v>
      </c>
      <c r="F86" s="26"/>
      <c r="G86" s="25" t="s">
        <v>113</v>
      </c>
      <c r="H86" s="17">
        <v>187.8</v>
      </c>
      <c r="I86" s="17">
        <v>55.9</v>
      </c>
      <c r="J86" s="17">
        <v>69.7</v>
      </c>
      <c r="K86" s="17">
        <v>15.5</v>
      </c>
      <c r="L86" s="17">
        <v>34.799999999999997</v>
      </c>
      <c r="M86" s="17">
        <v>15</v>
      </c>
      <c r="N86" s="29" t="s">
        <v>114</v>
      </c>
      <c r="O86" s="17">
        <v>106.3</v>
      </c>
      <c r="P86" s="17">
        <v>59.8</v>
      </c>
      <c r="Q86" s="17">
        <v>59.1</v>
      </c>
      <c r="R86" s="30"/>
      <c r="S86" s="15" t="s">
        <v>115</v>
      </c>
      <c r="T86" s="15" t="s">
        <v>104</v>
      </c>
      <c r="U86" s="15" t="s">
        <v>81</v>
      </c>
      <c r="V86" s="15">
        <v>6</v>
      </c>
      <c r="W86" s="27">
        <v>190</v>
      </c>
      <c r="X86" s="23">
        <v>5600</v>
      </c>
      <c r="Y86" s="22">
        <f>W86/(AP86/2000)</f>
        <v>126.62445851382873</v>
      </c>
      <c r="Z86" s="27">
        <v>205</v>
      </c>
      <c r="AA86" s="23">
        <v>4000</v>
      </c>
      <c r="AB86" s="24"/>
      <c r="AC86" s="17">
        <v>93</v>
      </c>
      <c r="AD86" s="17">
        <v>9</v>
      </c>
      <c r="AE86" s="17">
        <v>73.3</v>
      </c>
      <c r="AF86" s="38">
        <v>18</v>
      </c>
      <c r="AG86" s="38">
        <v>26</v>
      </c>
      <c r="AH86" s="34">
        <f>1/((0.55 / AF86) + (0.45 / AG86))</f>
        <v>20.892857142857142</v>
      </c>
      <c r="AI86" s="34">
        <f t="shared" si="4"/>
        <v>717.94871794871801</v>
      </c>
      <c r="AJ86" s="34">
        <f t="shared" si="5"/>
        <v>17.094017094017097</v>
      </c>
      <c r="AK86" s="17">
        <v>18.5</v>
      </c>
      <c r="AL86" s="27" t="s">
        <v>63</v>
      </c>
      <c r="AM86" s="20">
        <v>1000</v>
      </c>
      <c r="AN86" s="27" t="s">
        <v>54</v>
      </c>
      <c r="AO86" s="21">
        <f t="shared" si="6"/>
        <v>1419</v>
      </c>
      <c r="AP86" s="35">
        <v>3001</v>
      </c>
      <c r="AQ86" s="35">
        <v>4420</v>
      </c>
      <c r="AR86" s="27" t="s">
        <v>116</v>
      </c>
      <c r="AS86" s="20" t="s">
        <v>56</v>
      </c>
    </row>
    <row r="87" spans="1:45" ht="17.25">
      <c r="A87" s="28">
        <v>1995</v>
      </c>
      <c r="B87" s="26" t="s">
        <v>43</v>
      </c>
      <c r="C87" s="26" t="s">
        <v>111</v>
      </c>
      <c r="D87" s="26" t="s">
        <v>58</v>
      </c>
      <c r="E87" s="26" t="s">
        <v>112</v>
      </c>
      <c r="F87" s="57">
        <v>45743</v>
      </c>
      <c r="G87" s="25" t="s">
        <v>117</v>
      </c>
      <c r="H87" s="17">
        <v>187.8</v>
      </c>
      <c r="I87" s="17">
        <v>55.9</v>
      </c>
      <c r="J87" s="17">
        <v>69.7</v>
      </c>
      <c r="K87" s="17">
        <v>15.5</v>
      </c>
      <c r="L87" s="17">
        <v>34.799999999999997</v>
      </c>
      <c r="M87" s="17">
        <v>15</v>
      </c>
      <c r="N87" s="29" t="s">
        <v>114</v>
      </c>
      <c r="O87" s="17">
        <v>106.3</v>
      </c>
      <c r="P87" s="17">
        <v>59.8</v>
      </c>
      <c r="Q87" s="17">
        <v>59.1</v>
      </c>
      <c r="R87" s="27"/>
      <c r="S87" s="15" t="s">
        <v>115</v>
      </c>
      <c r="T87" s="15" t="s">
        <v>104</v>
      </c>
      <c r="U87" s="15" t="s">
        <v>81</v>
      </c>
      <c r="V87" s="15">
        <v>6</v>
      </c>
      <c r="W87" s="27">
        <v>190</v>
      </c>
      <c r="X87" s="23">
        <v>5600</v>
      </c>
      <c r="Y87" s="22">
        <f>W87/(AP87/2000)</f>
        <v>126.62445851382873</v>
      </c>
      <c r="Z87" s="27">
        <v>205</v>
      </c>
      <c r="AA87" s="23">
        <v>4000</v>
      </c>
      <c r="AB87" s="46"/>
      <c r="AC87" s="17">
        <v>93</v>
      </c>
      <c r="AD87" s="17">
        <v>9</v>
      </c>
      <c r="AE87" s="17">
        <v>73.3</v>
      </c>
      <c r="AF87" s="52">
        <v>19</v>
      </c>
      <c r="AG87" s="37">
        <v>25</v>
      </c>
      <c r="AH87" s="34">
        <f>1/((0.55 / AF87) + (0.45 / AG87))</f>
        <v>21.300448430493269</v>
      </c>
      <c r="AI87" s="34">
        <f t="shared" si="4"/>
        <v>704.21052631578959</v>
      </c>
      <c r="AJ87" s="59">
        <f t="shared" si="5"/>
        <v>16.766917293233085</v>
      </c>
      <c r="AK87" s="17">
        <v>18.5</v>
      </c>
      <c r="AL87" s="27" t="s">
        <v>53</v>
      </c>
      <c r="AM87" s="20">
        <v>1000</v>
      </c>
      <c r="AN87" s="27" t="s">
        <v>54</v>
      </c>
      <c r="AO87" s="21">
        <f t="shared" si="6"/>
        <v>1419</v>
      </c>
      <c r="AP87" s="35">
        <v>3001</v>
      </c>
      <c r="AQ87" s="35">
        <v>4420</v>
      </c>
      <c r="AR87" s="27" t="s">
        <v>55</v>
      </c>
      <c r="AS87" s="20" t="s">
        <v>56</v>
      </c>
    </row>
    <row r="88" spans="1:45" s="8" customFormat="1" ht="15.75" hidden="1">
      <c r="A88" s="28">
        <v>1995</v>
      </c>
      <c r="B88" s="26" t="s">
        <v>43</v>
      </c>
      <c r="C88" s="26" t="s">
        <v>111</v>
      </c>
      <c r="D88" s="26" t="s">
        <v>58</v>
      </c>
      <c r="E88" s="26" t="s">
        <v>112</v>
      </c>
      <c r="F88" s="26"/>
      <c r="G88" s="25" t="s">
        <v>117</v>
      </c>
      <c r="H88" s="17">
        <v>187.8</v>
      </c>
      <c r="I88" s="17">
        <v>55.9</v>
      </c>
      <c r="J88" s="17">
        <v>69.7</v>
      </c>
      <c r="K88" s="17">
        <v>15.5</v>
      </c>
      <c r="L88" s="17">
        <v>34.799999999999997</v>
      </c>
      <c r="M88" s="17">
        <v>15</v>
      </c>
      <c r="N88" s="29" t="s">
        <v>114</v>
      </c>
      <c r="O88" s="17">
        <v>106.3</v>
      </c>
      <c r="P88" s="17">
        <v>59.8</v>
      </c>
      <c r="Q88" s="17">
        <v>59.1</v>
      </c>
      <c r="R88" s="30"/>
      <c r="S88" s="15" t="s">
        <v>115</v>
      </c>
      <c r="T88" s="15" t="s">
        <v>104</v>
      </c>
      <c r="U88" s="15" t="s">
        <v>81</v>
      </c>
      <c r="V88" s="15">
        <v>6</v>
      </c>
      <c r="W88" s="27">
        <v>190</v>
      </c>
      <c r="X88" s="23">
        <v>5600</v>
      </c>
      <c r="Y88" s="22">
        <f>W88/(AP88/2000)</f>
        <v>126.62445851382873</v>
      </c>
      <c r="Z88" s="27">
        <v>205</v>
      </c>
      <c r="AA88" s="23">
        <v>4000</v>
      </c>
      <c r="AB88" s="24"/>
      <c r="AC88" s="17">
        <v>93</v>
      </c>
      <c r="AD88" s="17">
        <v>9</v>
      </c>
      <c r="AE88" s="17">
        <v>73.3</v>
      </c>
      <c r="AF88" s="38">
        <v>18</v>
      </c>
      <c r="AG88" s="37">
        <v>26</v>
      </c>
      <c r="AH88" s="34">
        <f>1/((0.55 / AF88) + (0.45 / AG88))</f>
        <v>20.892857142857142</v>
      </c>
      <c r="AI88" s="34">
        <f t="shared" si="4"/>
        <v>717.94871794871801</v>
      </c>
      <c r="AJ88" s="34">
        <f t="shared" si="5"/>
        <v>17.094017094017097</v>
      </c>
      <c r="AK88" s="17">
        <v>18.5</v>
      </c>
      <c r="AL88" s="15" t="s">
        <v>63</v>
      </c>
      <c r="AM88" s="20">
        <v>1000</v>
      </c>
      <c r="AN88" s="27" t="s">
        <v>54</v>
      </c>
      <c r="AO88" s="21">
        <f t="shared" si="6"/>
        <v>1419</v>
      </c>
      <c r="AP88" s="35">
        <v>3001</v>
      </c>
      <c r="AQ88" s="35">
        <v>4420</v>
      </c>
      <c r="AR88" s="27" t="s">
        <v>116</v>
      </c>
      <c r="AS88" s="20" t="s">
        <v>56</v>
      </c>
    </row>
    <row r="89" spans="1:45" s="8" customFormat="1" ht="15.75" hidden="1">
      <c r="A89" s="28">
        <v>1995</v>
      </c>
      <c r="B89" s="26" t="s">
        <v>43</v>
      </c>
      <c r="C89" s="26" t="s">
        <v>111</v>
      </c>
      <c r="D89" s="26" t="s">
        <v>60</v>
      </c>
      <c r="E89" s="26" t="s">
        <v>112</v>
      </c>
      <c r="F89" s="26"/>
      <c r="G89" s="25" t="s">
        <v>113</v>
      </c>
      <c r="H89" s="17">
        <v>187.8</v>
      </c>
      <c r="I89" s="17">
        <v>55.9</v>
      </c>
      <c r="J89" s="17">
        <v>69.7</v>
      </c>
      <c r="K89" s="17">
        <v>15.5</v>
      </c>
      <c r="L89" s="17">
        <v>34.799999999999997</v>
      </c>
      <c r="M89" s="17">
        <v>15</v>
      </c>
      <c r="N89" s="29" t="s">
        <v>114</v>
      </c>
      <c r="O89" s="17">
        <v>106.3</v>
      </c>
      <c r="P89" s="17">
        <v>59.8</v>
      </c>
      <c r="Q89" s="17">
        <v>59.1</v>
      </c>
      <c r="R89" s="30"/>
      <c r="S89" s="15" t="s">
        <v>115</v>
      </c>
      <c r="T89" s="15" t="s">
        <v>104</v>
      </c>
      <c r="U89" s="15" t="s">
        <v>81</v>
      </c>
      <c r="V89" s="15">
        <v>6</v>
      </c>
      <c r="W89" s="27">
        <v>190</v>
      </c>
      <c r="X89" s="23">
        <v>5600</v>
      </c>
      <c r="Y89" s="22">
        <f>W89/(AP89/2000)</f>
        <v>126.62445851382873</v>
      </c>
      <c r="Z89" s="27">
        <v>205</v>
      </c>
      <c r="AA89" s="23">
        <v>4000</v>
      </c>
      <c r="AB89" s="24"/>
      <c r="AC89" s="17">
        <v>93</v>
      </c>
      <c r="AD89" s="17">
        <v>9</v>
      </c>
      <c r="AE89" s="17">
        <v>73.3</v>
      </c>
      <c r="AF89" s="38">
        <v>18</v>
      </c>
      <c r="AG89" s="37">
        <v>26</v>
      </c>
      <c r="AH89" s="34">
        <f>1/((0.55 / AF89) + (0.45 / AG89))</f>
        <v>20.892857142857142</v>
      </c>
      <c r="AI89" s="34">
        <f t="shared" si="4"/>
        <v>717.94871794871801</v>
      </c>
      <c r="AJ89" s="34">
        <f t="shared" si="5"/>
        <v>17.094017094017097</v>
      </c>
      <c r="AK89" s="17">
        <v>18.5</v>
      </c>
      <c r="AL89" s="27" t="s">
        <v>63</v>
      </c>
      <c r="AM89" s="20">
        <v>1000</v>
      </c>
      <c r="AN89" s="27" t="s">
        <v>54</v>
      </c>
      <c r="AO89" s="21">
        <f t="shared" si="6"/>
        <v>1419</v>
      </c>
      <c r="AP89" s="35">
        <v>3001</v>
      </c>
      <c r="AQ89" s="35">
        <v>4420</v>
      </c>
      <c r="AR89" s="27" t="s">
        <v>116</v>
      </c>
      <c r="AS89" s="20" t="s">
        <v>56</v>
      </c>
    </row>
    <row r="90" spans="1:45" ht="18">
      <c r="A90" s="28">
        <v>1996</v>
      </c>
      <c r="B90" s="26" t="s">
        <v>43</v>
      </c>
      <c r="C90" s="26" t="s">
        <v>111</v>
      </c>
      <c r="D90" s="26" t="s">
        <v>57</v>
      </c>
      <c r="E90" s="26" t="s">
        <v>112</v>
      </c>
      <c r="F90" s="57">
        <v>42801</v>
      </c>
      <c r="G90" s="25" t="s">
        <v>113</v>
      </c>
      <c r="H90" s="17">
        <v>187.8</v>
      </c>
      <c r="I90" s="17">
        <v>55.9</v>
      </c>
      <c r="J90" s="17">
        <v>69.7</v>
      </c>
      <c r="K90" s="17">
        <v>15.5</v>
      </c>
      <c r="L90" s="17">
        <v>34.799999999999997</v>
      </c>
      <c r="M90" s="17">
        <v>15</v>
      </c>
      <c r="N90" s="29" t="s">
        <v>114</v>
      </c>
      <c r="O90" s="17">
        <v>106.3</v>
      </c>
      <c r="P90" s="17">
        <v>59.8</v>
      </c>
      <c r="Q90" s="17">
        <v>59.1</v>
      </c>
      <c r="R90" s="27"/>
      <c r="S90" s="15" t="s">
        <v>115</v>
      </c>
      <c r="T90" s="15" t="s">
        <v>104</v>
      </c>
      <c r="U90" s="15" t="s">
        <v>81</v>
      </c>
      <c r="V90" s="15">
        <v>6</v>
      </c>
      <c r="W90" s="27">
        <v>190</v>
      </c>
      <c r="X90" s="23">
        <v>5600</v>
      </c>
      <c r="Y90" s="22">
        <f>W90/(AP90/2000)</f>
        <v>126.62445851382873</v>
      </c>
      <c r="Z90" s="27">
        <v>205</v>
      </c>
      <c r="AA90" s="23">
        <v>4000</v>
      </c>
      <c r="AB90" s="46"/>
      <c r="AC90" s="17">
        <v>93</v>
      </c>
      <c r="AD90" s="17">
        <v>9</v>
      </c>
      <c r="AE90" s="17">
        <v>73.3</v>
      </c>
      <c r="AF90" s="38">
        <v>19</v>
      </c>
      <c r="AG90" s="37">
        <v>25</v>
      </c>
      <c r="AH90" s="34">
        <f>1/((0.55 / AF90) + (0.45 / AG90))</f>
        <v>21.300448430493269</v>
      </c>
      <c r="AI90" s="34">
        <f t="shared" si="4"/>
        <v>704.21052631578959</v>
      </c>
      <c r="AJ90" s="59">
        <f t="shared" si="5"/>
        <v>16.766917293233085</v>
      </c>
      <c r="AK90" s="17">
        <v>18.5</v>
      </c>
      <c r="AL90" s="27" t="s">
        <v>53</v>
      </c>
      <c r="AM90" s="20">
        <v>1000</v>
      </c>
      <c r="AN90" s="27" t="s">
        <v>54</v>
      </c>
      <c r="AO90" s="21">
        <f t="shared" si="6"/>
        <v>1419</v>
      </c>
      <c r="AP90" s="35">
        <v>3001</v>
      </c>
      <c r="AQ90" s="35">
        <v>4420</v>
      </c>
      <c r="AR90" s="27" t="s">
        <v>55</v>
      </c>
      <c r="AS90" s="20" t="s">
        <v>56</v>
      </c>
    </row>
    <row r="91" spans="1:45" s="8" customFormat="1" ht="15.75" hidden="1">
      <c r="A91" s="28">
        <v>1996</v>
      </c>
      <c r="B91" s="26" t="s">
        <v>43</v>
      </c>
      <c r="C91" s="26" t="s">
        <v>111</v>
      </c>
      <c r="D91" s="26" t="s">
        <v>57</v>
      </c>
      <c r="E91" s="26" t="s">
        <v>112</v>
      </c>
      <c r="F91" s="26"/>
      <c r="G91" s="25" t="s">
        <v>113</v>
      </c>
      <c r="H91" s="17">
        <v>187.8</v>
      </c>
      <c r="I91" s="17">
        <v>55.9</v>
      </c>
      <c r="J91" s="17">
        <v>69.7</v>
      </c>
      <c r="K91" s="17">
        <v>15.5</v>
      </c>
      <c r="L91" s="17">
        <v>34.799999999999997</v>
      </c>
      <c r="M91" s="17">
        <v>15</v>
      </c>
      <c r="N91" s="29" t="s">
        <v>114</v>
      </c>
      <c r="O91" s="17">
        <v>106.3</v>
      </c>
      <c r="P91" s="17">
        <v>59.8</v>
      </c>
      <c r="Q91" s="17">
        <v>59.1</v>
      </c>
      <c r="R91" s="30"/>
      <c r="S91" s="15" t="s">
        <v>115</v>
      </c>
      <c r="T91" s="15" t="s">
        <v>104</v>
      </c>
      <c r="U91" s="15" t="s">
        <v>81</v>
      </c>
      <c r="V91" s="15">
        <v>6</v>
      </c>
      <c r="W91" s="27">
        <v>190</v>
      </c>
      <c r="X91" s="23">
        <v>5600</v>
      </c>
      <c r="Y91" s="22">
        <f>W91/(AP91/2000)</f>
        <v>126.62445851382873</v>
      </c>
      <c r="Z91" s="27">
        <v>205</v>
      </c>
      <c r="AA91" s="23">
        <v>4000</v>
      </c>
      <c r="AB91" s="24"/>
      <c r="AC91" s="17">
        <v>93</v>
      </c>
      <c r="AD91" s="17">
        <v>9</v>
      </c>
      <c r="AE91" s="17">
        <v>73.3</v>
      </c>
      <c r="AF91" s="38">
        <v>18</v>
      </c>
      <c r="AG91" s="37">
        <v>26</v>
      </c>
      <c r="AH91" s="34">
        <f>1/((0.55 / AF91) + (0.45 / AG91))</f>
        <v>20.892857142857142</v>
      </c>
      <c r="AI91" s="34">
        <f t="shared" si="4"/>
        <v>717.94871794871801</v>
      </c>
      <c r="AJ91" s="34">
        <f t="shared" si="5"/>
        <v>17.094017094017097</v>
      </c>
      <c r="AK91" s="17">
        <v>18.5</v>
      </c>
      <c r="AL91" s="15" t="s">
        <v>63</v>
      </c>
      <c r="AM91" s="20">
        <v>1000</v>
      </c>
      <c r="AN91" s="27" t="s">
        <v>54</v>
      </c>
      <c r="AO91" s="21">
        <f t="shared" si="6"/>
        <v>1419</v>
      </c>
      <c r="AP91" s="35">
        <v>3001</v>
      </c>
      <c r="AQ91" s="35">
        <v>4420</v>
      </c>
      <c r="AR91" s="27" t="s">
        <v>116</v>
      </c>
      <c r="AS91" s="20" t="s">
        <v>56</v>
      </c>
    </row>
    <row r="92" spans="1:45" ht="18">
      <c r="A92" s="28">
        <v>1996</v>
      </c>
      <c r="B92" s="26" t="s">
        <v>43</v>
      </c>
      <c r="C92" s="26" t="s">
        <v>111</v>
      </c>
      <c r="D92" s="26" t="s">
        <v>58</v>
      </c>
      <c r="E92" s="26" t="s">
        <v>112</v>
      </c>
      <c r="F92" s="57">
        <v>46225</v>
      </c>
      <c r="G92" s="25" t="s">
        <v>117</v>
      </c>
      <c r="H92" s="17">
        <v>187.8</v>
      </c>
      <c r="I92" s="17">
        <v>55.9</v>
      </c>
      <c r="J92" s="17">
        <v>69.7</v>
      </c>
      <c r="K92" s="17">
        <v>15.5</v>
      </c>
      <c r="L92" s="17">
        <v>34.799999999999997</v>
      </c>
      <c r="M92" s="17">
        <v>15</v>
      </c>
      <c r="N92" s="29" t="s">
        <v>114</v>
      </c>
      <c r="O92" s="17">
        <v>106.3</v>
      </c>
      <c r="P92" s="17">
        <v>59.8</v>
      </c>
      <c r="Q92" s="17">
        <v>59.1</v>
      </c>
      <c r="R92" s="27"/>
      <c r="S92" s="15" t="s">
        <v>115</v>
      </c>
      <c r="T92" s="15" t="s">
        <v>104</v>
      </c>
      <c r="U92" s="15" t="s">
        <v>81</v>
      </c>
      <c r="V92" s="15">
        <v>6</v>
      </c>
      <c r="W92" s="27">
        <v>190</v>
      </c>
      <c r="X92" s="23">
        <v>5600</v>
      </c>
      <c r="Y92" s="22">
        <f>W92/(AP92/2000)</f>
        <v>126.62445851382873</v>
      </c>
      <c r="Z92" s="27">
        <v>205</v>
      </c>
      <c r="AA92" s="23">
        <v>4000</v>
      </c>
      <c r="AB92" s="46"/>
      <c r="AC92" s="17">
        <v>93</v>
      </c>
      <c r="AD92" s="17">
        <v>9</v>
      </c>
      <c r="AE92" s="17">
        <v>73.3</v>
      </c>
      <c r="AF92" s="38">
        <v>19</v>
      </c>
      <c r="AG92" s="37">
        <v>25</v>
      </c>
      <c r="AH92" s="34">
        <f>1/((0.55 / AF92) + (0.45 / AG92))</f>
        <v>21.300448430493269</v>
      </c>
      <c r="AI92" s="34">
        <f t="shared" si="4"/>
        <v>704.21052631578959</v>
      </c>
      <c r="AJ92" s="59">
        <f t="shared" si="5"/>
        <v>16.766917293233085</v>
      </c>
      <c r="AK92" s="17">
        <v>18.5</v>
      </c>
      <c r="AL92" s="27" t="s">
        <v>53</v>
      </c>
      <c r="AM92" s="20">
        <v>1000</v>
      </c>
      <c r="AN92" s="27" t="s">
        <v>54</v>
      </c>
      <c r="AO92" s="21">
        <f t="shared" si="6"/>
        <v>1419</v>
      </c>
      <c r="AP92" s="35">
        <v>3001</v>
      </c>
      <c r="AQ92" s="35">
        <v>4420</v>
      </c>
      <c r="AR92" s="27" t="s">
        <v>55</v>
      </c>
      <c r="AS92" s="20" t="s">
        <v>56</v>
      </c>
    </row>
    <row r="93" spans="1:45" s="8" customFormat="1" ht="15.75" hidden="1">
      <c r="A93" s="28">
        <v>1996</v>
      </c>
      <c r="B93" s="26" t="s">
        <v>43</v>
      </c>
      <c r="C93" s="26" t="s">
        <v>111</v>
      </c>
      <c r="D93" s="26" t="s">
        <v>58</v>
      </c>
      <c r="E93" s="26" t="s">
        <v>112</v>
      </c>
      <c r="F93" s="26"/>
      <c r="G93" s="25" t="s">
        <v>117</v>
      </c>
      <c r="H93" s="17">
        <v>187.8</v>
      </c>
      <c r="I93" s="17">
        <v>55.9</v>
      </c>
      <c r="J93" s="17">
        <v>69.7</v>
      </c>
      <c r="K93" s="17">
        <v>15.5</v>
      </c>
      <c r="L93" s="17">
        <v>34.799999999999997</v>
      </c>
      <c r="M93" s="17">
        <v>15</v>
      </c>
      <c r="N93" s="29" t="s">
        <v>114</v>
      </c>
      <c r="O93" s="17">
        <v>106.3</v>
      </c>
      <c r="P93" s="17">
        <v>59.8</v>
      </c>
      <c r="Q93" s="17">
        <v>59.1</v>
      </c>
      <c r="R93" s="30"/>
      <c r="S93" s="15" t="s">
        <v>115</v>
      </c>
      <c r="T93" s="15" t="s">
        <v>104</v>
      </c>
      <c r="U93" s="15" t="s">
        <v>81</v>
      </c>
      <c r="V93" s="15">
        <v>6</v>
      </c>
      <c r="W93" s="27">
        <v>190</v>
      </c>
      <c r="X93" s="23">
        <v>5600</v>
      </c>
      <c r="Y93" s="22">
        <f>W93/(AP93/2000)</f>
        <v>126.62445851382873</v>
      </c>
      <c r="Z93" s="27">
        <v>205</v>
      </c>
      <c r="AA93" s="23">
        <v>4000</v>
      </c>
      <c r="AB93" s="24"/>
      <c r="AC93" s="17">
        <v>93</v>
      </c>
      <c r="AD93" s="17">
        <v>9</v>
      </c>
      <c r="AE93" s="17">
        <v>73.3</v>
      </c>
      <c r="AF93" s="38">
        <v>18</v>
      </c>
      <c r="AG93" s="37">
        <v>26</v>
      </c>
      <c r="AH93" s="34">
        <f>1/((0.55 / AF93) + (0.45 / AG93))</f>
        <v>20.892857142857142</v>
      </c>
      <c r="AI93" s="34">
        <f t="shared" si="4"/>
        <v>717.94871794871801</v>
      </c>
      <c r="AJ93" s="34">
        <f t="shared" si="5"/>
        <v>17.094017094017097</v>
      </c>
      <c r="AK93" s="17">
        <v>18.5</v>
      </c>
      <c r="AL93" s="15" t="s">
        <v>63</v>
      </c>
      <c r="AM93" s="20">
        <v>1000</v>
      </c>
      <c r="AN93" s="27" t="s">
        <v>54</v>
      </c>
      <c r="AO93" s="21">
        <f t="shared" si="6"/>
        <v>1419</v>
      </c>
      <c r="AP93" s="35">
        <v>3001</v>
      </c>
      <c r="AQ93" s="35">
        <v>4420</v>
      </c>
      <c r="AR93" s="27" t="s">
        <v>116</v>
      </c>
      <c r="AS93" s="20" t="s">
        <v>56</v>
      </c>
    </row>
    <row r="94" spans="1:45" s="8" customFormat="1" ht="15.75" hidden="1">
      <c r="A94" s="28">
        <v>1996</v>
      </c>
      <c r="B94" s="26" t="s">
        <v>43</v>
      </c>
      <c r="C94" s="26" t="s">
        <v>111</v>
      </c>
      <c r="D94" s="26" t="s">
        <v>60</v>
      </c>
      <c r="E94" s="26" t="s">
        <v>112</v>
      </c>
      <c r="F94" s="26"/>
      <c r="G94" s="25" t="s">
        <v>113</v>
      </c>
      <c r="H94" s="17">
        <v>187.8</v>
      </c>
      <c r="I94" s="17">
        <v>55.9</v>
      </c>
      <c r="J94" s="17">
        <v>69.7</v>
      </c>
      <c r="K94" s="17">
        <v>15.5</v>
      </c>
      <c r="L94" s="17">
        <v>34.799999999999997</v>
      </c>
      <c r="M94" s="17">
        <v>15</v>
      </c>
      <c r="N94" s="29" t="s">
        <v>114</v>
      </c>
      <c r="O94" s="17">
        <v>106.3</v>
      </c>
      <c r="P94" s="17">
        <v>59.8</v>
      </c>
      <c r="Q94" s="17">
        <v>59.1</v>
      </c>
      <c r="R94" s="30"/>
      <c r="S94" s="15" t="s">
        <v>115</v>
      </c>
      <c r="T94" s="15" t="s">
        <v>104</v>
      </c>
      <c r="U94" s="15" t="s">
        <v>81</v>
      </c>
      <c r="V94" s="15">
        <v>6</v>
      </c>
      <c r="W94" s="27">
        <v>190</v>
      </c>
      <c r="X94" s="23">
        <v>5600</v>
      </c>
      <c r="Y94" s="22">
        <f>W94/(AP94/2000)</f>
        <v>126.62445851382873</v>
      </c>
      <c r="Z94" s="27">
        <v>205</v>
      </c>
      <c r="AA94" s="23">
        <v>4000</v>
      </c>
      <c r="AB94" s="24"/>
      <c r="AC94" s="17">
        <v>93</v>
      </c>
      <c r="AD94" s="17">
        <v>9</v>
      </c>
      <c r="AE94" s="17">
        <v>73.3</v>
      </c>
      <c r="AF94" s="38">
        <v>18</v>
      </c>
      <c r="AG94" s="37">
        <v>26</v>
      </c>
      <c r="AH94" s="34">
        <f>1/((0.55 / AF94) + (0.45 / AG94))</f>
        <v>20.892857142857142</v>
      </c>
      <c r="AI94" s="34">
        <f t="shared" si="4"/>
        <v>717.94871794871801</v>
      </c>
      <c r="AJ94" s="34">
        <f t="shared" si="5"/>
        <v>17.094017094017097</v>
      </c>
      <c r="AK94" s="17">
        <v>18.5</v>
      </c>
      <c r="AL94" s="27" t="s">
        <v>63</v>
      </c>
      <c r="AM94" s="20">
        <v>1000</v>
      </c>
      <c r="AN94" s="27" t="s">
        <v>54</v>
      </c>
      <c r="AO94" s="21">
        <f t="shared" si="6"/>
        <v>1419</v>
      </c>
      <c r="AP94" s="35">
        <v>3001</v>
      </c>
      <c r="AQ94" s="35">
        <v>4420</v>
      </c>
      <c r="AR94" s="27" t="s">
        <v>116</v>
      </c>
      <c r="AS94" s="20" t="s">
        <v>56</v>
      </c>
    </row>
    <row r="95" spans="1:45" ht="18">
      <c r="A95" s="28">
        <v>1997</v>
      </c>
      <c r="B95" s="26" t="s">
        <v>43</v>
      </c>
      <c r="C95" s="26" t="s">
        <v>111</v>
      </c>
      <c r="D95" s="26" t="s">
        <v>57</v>
      </c>
      <c r="E95" s="26" t="s">
        <v>112</v>
      </c>
      <c r="F95" s="57">
        <v>42837</v>
      </c>
      <c r="G95" s="25" t="s">
        <v>113</v>
      </c>
      <c r="H95" s="17">
        <v>187.8</v>
      </c>
      <c r="I95" s="17">
        <v>55.9</v>
      </c>
      <c r="J95" s="17">
        <v>69.7</v>
      </c>
      <c r="K95" s="17">
        <v>15.5</v>
      </c>
      <c r="L95" s="17">
        <v>34.799999999999997</v>
      </c>
      <c r="M95" s="17">
        <v>15</v>
      </c>
      <c r="N95" s="29" t="s">
        <v>114</v>
      </c>
      <c r="O95" s="17">
        <v>106.3</v>
      </c>
      <c r="P95" s="17">
        <v>59.8</v>
      </c>
      <c r="Q95" s="17">
        <v>59.1</v>
      </c>
      <c r="R95" s="27"/>
      <c r="S95" s="15" t="s">
        <v>115</v>
      </c>
      <c r="T95" s="15" t="s">
        <v>104</v>
      </c>
      <c r="U95" s="15" t="s">
        <v>81</v>
      </c>
      <c r="V95" s="15">
        <v>6</v>
      </c>
      <c r="W95" s="27">
        <v>190</v>
      </c>
      <c r="X95" s="23">
        <v>5600</v>
      </c>
      <c r="Y95" s="22">
        <f>W95/(AP95/2000)</f>
        <v>126.62445851382873</v>
      </c>
      <c r="Z95" s="27">
        <v>205</v>
      </c>
      <c r="AA95" s="23">
        <v>4000</v>
      </c>
      <c r="AB95" s="46"/>
      <c r="AC95" s="17">
        <v>93</v>
      </c>
      <c r="AD95" s="17">
        <v>9</v>
      </c>
      <c r="AE95" s="17">
        <v>73.3</v>
      </c>
      <c r="AF95" s="38">
        <v>19</v>
      </c>
      <c r="AG95" s="37">
        <v>25</v>
      </c>
      <c r="AH95" s="34">
        <f>1/((0.55 / AF95) + (0.45 / AG95))</f>
        <v>21.300448430493269</v>
      </c>
      <c r="AI95" s="34">
        <f t="shared" si="4"/>
        <v>704.21052631578959</v>
      </c>
      <c r="AJ95" s="59">
        <f t="shared" si="5"/>
        <v>16.766917293233085</v>
      </c>
      <c r="AK95" s="17">
        <v>18.5</v>
      </c>
      <c r="AL95" s="27" t="s">
        <v>53</v>
      </c>
      <c r="AM95" s="20">
        <v>1000</v>
      </c>
      <c r="AN95" s="27" t="s">
        <v>54</v>
      </c>
      <c r="AO95" s="21">
        <f t="shared" si="6"/>
        <v>1419</v>
      </c>
      <c r="AP95" s="35">
        <v>3001</v>
      </c>
      <c r="AQ95" s="35">
        <v>4420</v>
      </c>
      <c r="AR95" s="27" t="s">
        <v>55</v>
      </c>
      <c r="AS95" s="20" t="s">
        <v>56</v>
      </c>
    </row>
    <row r="96" spans="1:45" s="8" customFormat="1" ht="15.75" hidden="1">
      <c r="A96" s="28">
        <v>1997</v>
      </c>
      <c r="B96" s="26" t="s">
        <v>43</v>
      </c>
      <c r="C96" s="26" t="s">
        <v>111</v>
      </c>
      <c r="D96" s="26" t="s">
        <v>57</v>
      </c>
      <c r="E96" s="26" t="s">
        <v>112</v>
      </c>
      <c r="F96" s="26"/>
      <c r="G96" s="25" t="s">
        <v>113</v>
      </c>
      <c r="H96" s="17">
        <v>187.8</v>
      </c>
      <c r="I96" s="17">
        <v>55.9</v>
      </c>
      <c r="J96" s="17">
        <v>69.7</v>
      </c>
      <c r="K96" s="17">
        <v>15.5</v>
      </c>
      <c r="L96" s="17">
        <v>34.799999999999997</v>
      </c>
      <c r="M96" s="17">
        <v>15</v>
      </c>
      <c r="N96" s="29" t="s">
        <v>114</v>
      </c>
      <c r="O96" s="17">
        <v>106.3</v>
      </c>
      <c r="P96" s="17">
        <v>59.8</v>
      </c>
      <c r="Q96" s="17">
        <v>59.1</v>
      </c>
      <c r="R96" s="30"/>
      <c r="S96" s="15" t="s">
        <v>115</v>
      </c>
      <c r="T96" s="15" t="s">
        <v>104</v>
      </c>
      <c r="U96" s="15" t="s">
        <v>81</v>
      </c>
      <c r="V96" s="15">
        <v>6</v>
      </c>
      <c r="W96" s="27">
        <v>190</v>
      </c>
      <c r="X96" s="23">
        <v>5600</v>
      </c>
      <c r="Y96" s="22">
        <f>W96/(AP96/2000)</f>
        <v>126.62445851382873</v>
      </c>
      <c r="Z96" s="27">
        <v>205</v>
      </c>
      <c r="AA96" s="23">
        <v>4000</v>
      </c>
      <c r="AB96" s="24"/>
      <c r="AC96" s="17">
        <v>93</v>
      </c>
      <c r="AD96" s="17">
        <v>9</v>
      </c>
      <c r="AE96" s="17">
        <v>73.3</v>
      </c>
      <c r="AF96" s="38">
        <v>18</v>
      </c>
      <c r="AG96" s="37">
        <v>26</v>
      </c>
      <c r="AH96" s="34">
        <f>1/((0.55 / AF96) + (0.45 / AG96))</f>
        <v>20.892857142857142</v>
      </c>
      <c r="AI96" s="34">
        <f t="shared" si="4"/>
        <v>717.94871794871801</v>
      </c>
      <c r="AJ96" s="34">
        <f t="shared" si="5"/>
        <v>17.094017094017097</v>
      </c>
      <c r="AK96" s="17">
        <v>18.5</v>
      </c>
      <c r="AL96" s="15" t="s">
        <v>63</v>
      </c>
      <c r="AM96" s="20">
        <v>1000</v>
      </c>
      <c r="AN96" s="27" t="s">
        <v>54</v>
      </c>
      <c r="AO96" s="21">
        <f t="shared" si="6"/>
        <v>1419</v>
      </c>
      <c r="AP96" s="35">
        <v>3001</v>
      </c>
      <c r="AQ96" s="35">
        <v>4420</v>
      </c>
      <c r="AR96" s="27" t="s">
        <v>116</v>
      </c>
      <c r="AS96" s="20" t="s">
        <v>56</v>
      </c>
    </row>
    <row r="97" spans="1:45" ht="18">
      <c r="A97" s="28">
        <v>1997</v>
      </c>
      <c r="B97" s="26" t="s">
        <v>43</v>
      </c>
      <c r="C97" s="26" t="s">
        <v>111</v>
      </c>
      <c r="D97" s="26" t="s">
        <v>58</v>
      </c>
      <c r="E97" s="26" t="s">
        <v>112</v>
      </c>
      <c r="F97" s="57">
        <v>46424</v>
      </c>
      <c r="G97" s="25" t="s">
        <v>117</v>
      </c>
      <c r="H97" s="17">
        <v>187.8</v>
      </c>
      <c r="I97" s="17">
        <v>55.9</v>
      </c>
      <c r="J97" s="17">
        <v>69.7</v>
      </c>
      <c r="K97" s="17">
        <v>15.5</v>
      </c>
      <c r="L97" s="17">
        <v>34.799999999999997</v>
      </c>
      <c r="M97" s="17">
        <v>15</v>
      </c>
      <c r="N97" s="29" t="s">
        <v>114</v>
      </c>
      <c r="O97" s="17">
        <v>106.3</v>
      </c>
      <c r="P97" s="17">
        <v>59.8</v>
      </c>
      <c r="Q97" s="17">
        <v>59.1</v>
      </c>
      <c r="R97" s="27"/>
      <c r="S97" s="15" t="s">
        <v>115</v>
      </c>
      <c r="T97" s="15" t="s">
        <v>104</v>
      </c>
      <c r="U97" s="15" t="s">
        <v>81</v>
      </c>
      <c r="V97" s="15">
        <v>6</v>
      </c>
      <c r="W97" s="27">
        <v>190</v>
      </c>
      <c r="X97" s="23">
        <v>5600</v>
      </c>
      <c r="Y97" s="22">
        <f>W97/(AP97/2000)</f>
        <v>126.62445851382873</v>
      </c>
      <c r="Z97" s="27">
        <v>205</v>
      </c>
      <c r="AA97" s="23">
        <v>4000</v>
      </c>
      <c r="AB97" s="46"/>
      <c r="AC97" s="17">
        <v>93</v>
      </c>
      <c r="AD97" s="17">
        <v>9</v>
      </c>
      <c r="AE97" s="17">
        <v>73.3</v>
      </c>
      <c r="AF97" s="38">
        <v>19</v>
      </c>
      <c r="AG97" s="37">
        <v>25</v>
      </c>
      <c r="AH97" s="34">
        <f>1/((0.55 / AF97) + (0.45 / AG97))</f>
        <v>21.300448430493269</v>
      </c>
      <c r="AI97" s="34">
        <f t="shared" si="4"/>
        <v>704.21052631578959</v>
      </c>
      <c r="AJ97" s="59">
        <f t="shared" si="5"/>
        <v>16.766917293233085</v>
      </c>
      <c r="AK97" s="17">
        <v>18.5</v>
      </c>
      <c r="AL97" s="27" t="s">
        <v>53</v>
      </c>
      <c r="AM97" s="20">
        <v>1000</v>
      </c>
      <c r="AN97" s="27" t="s">
        <v>54</v>
      </c>
      <c r="AO97" s="21">
        <f t="shared" si="6"/>
        <v>1419</v>
      </c>
      <c r="AP97" s="35">
        <v>3001</v>
      </c>
      <c r="AQ97" s="35">
        <v>4420</v>
      </c>
      <c r="AR97" s="27" t="s">
        <v>55</v>
      </c>
      <c r="AS97" s="20" t="s">
        <v>56</v>
      </c>
    </row>
    <row r="98" spans="1:45" s="8" customFormat="1" ht="15.75" hidden="1">
      <c r="A98" s="28">
        <v>1997</v>
      </c>
      <c r="B98" s="26" t="s">
        <v>43</v>
      </c>
      <c r="C98" s="26" t="s">
        <v>111</v>
      </c>
      <c r="D98" s="26" t="s">
        <v>58</v>
      </c>
      <c r="E98" s="26" t="s">
        <v>112</v>
      </c>
      <c r="F98" s="26"/>
      <c r="G98" s="25" t="s">
        <v>117</v>
      </c>
      <c r="H98" s="17">
        <v>187.8</v>
      </c>
      <c r="I98" s="17">
        <v>55.9</v>
      </c>
      <c r="J98" s="17">
        <v>69.7</v>
      </c>
      <c r="K98" s="17">
        <v>15.5</v>
      </c>
      <c r="L98" s="17">
        <v>34.799999999999997</v>
      </c>
      <c r="M98" s="17">
        <v>15</v>
      </c>
      <c r="N98" s="29" t="s">
        <v>114</v>
      </c>
      <c r="O98" s="17">
        <v>106.3</v>
      </c>
      <c r="P98" s="17">
        <v>59.8</v>
      </c>
      <c r="Q98" s="17">
        <v>59.1</v>
      </c>
      <c r="R98" s="30"/>
      <c r="S98" s="15" t="s">
        <v>115</v>
      </c>
      <c r="T98" s="15" t="s">
        <v>104</v>
      </c>
      <c r="U98" s="15" t="s">
        <v>81</v>
      </c>
      <c r="V98" s="15">
        <v>6</v>
      </c>
      <c r="W98" s="27">
        <v>190</v>
      </c>
      <c r="X98" s="23">
        <v>5600</v>
      </c>
      <c r="Y98" s="22">
        <f>W98/(AP98/2000)</f>
        <v>126.62445851382873</v>
      </c>
      <c r="Z98" s="27">
        <v>205</v>
      </c>
      <c r="AA98" s="23">
        <v>4000</v>
      </c>
      <c r="AB98" s="24"/>
      <c r="AC98" s="17">
        <v>93</v>
      </c>
      <c r="AD98" s="17">
        <v>9</v>
      </c>
      <c r="AE98" s="17">
        <v>73.3</v>
      </c>
      <c r="AF98" s="38">
        <v>18</v>
      </c>
      <c r="AG98" s="37">
        <v>26</v>
      </c>
      <c r="AH98" s="34">
        <f>1/((0.55 / AF98) + (0.45 / AG98))</f>
        <v>20.892857142857142</v>
      </c>
      <c r="AI98" s="34">
        <f t="shared" si="4"/>
        <v>717.94871794871801</v>
      </c>
      <c r="AJ98" s="34">
        <f t="shared" si="5"/>
        <v>17.094017094017097</v>
      </c>
      <c r="AK98" s="17">
        <v>18.5</v>
      </c>
      <c r="AL98" s="15" t="s">
        <v>63</v>
      </c>
      <c r="AM98" s="20">
        <v>1000</v>
      </c>
      <c r="AN98" s="27" t="s">
        <v>54</v>
      </c>
      <c r="AO98" s="21">
        <f t="shared" si="6"/>
        <v>1419</v>
      </c>
      <c r="AP98" s="35">
        <v>3001</v>
      </c>
      <c r="AQ98" s="35">
        <v>4420</v>
      </c>
      <c r="AR98" s="27" t="s">
        <v>116</v>
      </c>
      <c r="AS98" s="20" t="s">
        <v>56</v>
      </c>
    </row>
    <row r="99" spans="1:45" s="8" customFormat="1" ht="15.75" hidden="1">
      <c r="A99" s="28">
        <v>1997</v>
      </c>
      <c r="B99" s="26" t="s">
        <v>43</v>
      </c>
      <c r="C99" s="26" t="s">
        <v>111</v>
      </c>
      <c r="D99" s="26" t="s">
        <v>60</v>
      </c>
      <c r="E99" s="26" t="s">
        <v>112</v>
      </c>
      <c r="F99" s="26"/>
      <c r="G99" s="25" t="s">
        <v>113</v>
      </c>
      <c r="H99" s="17">
        <v>187.8</v>
      </c>
      <c r="I99" s="17">
        <v>55.9</v>
      </c>
      <c r="J99" s="17">
        <v>69.7</v>
      </c>
      <c r="K99" s="17">
        <v>15.5</v>
      </c>
      <c r="L99" s="17">
        <v>34.799999999999997</v>
      </c>
      <c r="M99" s="17">
        <v>15</v>
      </c>
      <c r="N99" s="29" t="s">
        <v>114</v>
      </c>
      <c r="O99" s="17">
        <v>106.3</v>
      </c>
      <c r="P99" s="17">
        <v>59.8</v>
      </c>
      <c r="Q99" s="17">
        <v>59.1</v>
      </c>
      <c r="R99" s="30"/>
      <c r="S99" s="15" t="s">
        <v>115</v>
      </c>
      <c r="T99" s="15" t="s">
        <v>104</v>
      </c>
      <c r="U99" s="15" t="s">
        <v>81</v>
      </c>
      <c r="V99" s="15">
        <v>6</v>
      </c>
      <c r="W99" s="27">
        <v>190</v>
      </c>
      <c r="X99" s="23">
        <v>5600</v>
      </c>
      <c r="Y99" s="22">
        <f>W99/(AP99/2000)</f>
        <v>126.62445851382873</v>
      </c>
      <c r="Z99" s="27">
        <v>205</v>
      </c>
      <c r="AA99" s="23">
        <v>4000</v>
      </c>
      <c r="AB99" s="24"/>
      <c r="AC99" s="17">
        <v>93</v>
      </c>
      <c r="AD99" s="17">
        <v>9</v>
      </c>
      <c r="AE99" s="17">
        <v>73.3</v>
      </c>
      <c r="AF99" s="38">
        <v>18</v>
      </c>
      <c r="AG99" s="37">
        <v>26</v>
      </c>
      <c r="AH99" s="34">
        <f>1/((0.55 / AF99) + (0.45 / AG99))</f>
        <v>20.892857142857142</v>
      </c>
      <c r="AI99" s="34">
        <f t="shared" si="4"/>
        <v>717.94871794871801</v>
      </c>
      <c r="AJ99" s="34">
        <f t="shared" si="5"/>
        <v>17.094017094017097</v>
      </c>
      <c r="AK99" s="17">
        <v>18.5</v>
      </c>
      <c r="AL99" s="27" t="s">
        <v>63</v>
      </c>
      <c r="AM99" s="20">
        <v>1000</v>
      </c>
      <c r="AN99" s="27" t="s">
        <v>54</v>
      </c>
      <c r="AO99" s="21">
        <f t="shared" si="6"/>
        <v>1419</v>
      </c>
      <c r="AP99" s="35">
        <v>3001</v>
      </c>
      <c r="AQ99" s="35">
        <v>4420</v>
      </c>
      <c r="AR99" s="27" t="s">
        <v>116</v>
      </c>
      <c r="AS99" s="20" t="s">
        <v>56</v>
      </c>
    </row>
    <row r="100" spans="1:45" ht="18">
      <c r="A100" s="28">
        <v>1998</v>
      </c>
      <c r="B100" s="26" t="s">
        <v>43</v>
      </c>
      <c r="C100" s="26" t="s">
        <v>111</v>
      </c>
      <c r="D100" s="26" t="s">
        <v>57</v>
      </c>
      <c r="E100" s="26" t="s">
        <v>112</v>
      </c>
      <c r="F100" s="57">
        <v>42180</v>
      </c>
      <c r="G100" s="25" t="s">
        <v>113</v>
      </c>
      <c r="H100" s="17">
        <v>187.8</v>
      </c>
      <c r="I100" s="17">
        <v>55.9</v>
      </c>
      <c r="J100" s="17">
        <v>69.7</v>
      </c>
      <c r="K100" s="17">
        <v>15.5</v>
      </c>
      <c r="L100" s="17">
        <v>34.799999999999997</v>
      </c>
      <c r="M100" s="17">
        <v>15</v>
      </c>
      <c r="N100" s="29" t="s">
        <v>114</v>
      </c>
      <c r="O100" s="17">
        <v>106.3</v>
      </c>
      <c r="P100" s="17">
        <v>59.8</v>
      </c>
      <c r="Q100" s="17">
        <v>59.1</v>
      </c>
      <c r="R100" s="27"/>
      <c r="S100" s="15" t="s">
        <v>115</v>
      </c>
      <c r="T100" s="15" t="s">
        <v>104</v>
      </c>
      <c r="U100" s="15" t="s">
        <v>81</v>
      </c>
      <c r="V100" s="15">
        <v>6</v>
      </c>
      <c r="W100" s="27">
        <v>190</v>
      </c>
      <c r="X100" s="23">
        <v>5600</v>
      </c>
      <c r="Y100" s="22">
        <f>W100/(AP100/2000)</f>
        <v>126.62445851382873</v>
      </c>
      <c r="Z100" s="27">
        <v>205</v>
      </c>
      <c r="AA100" s="23">
        <v>4000</v>
      </c>
      <c r="AB100" s="46"/>
      <c r="AC100" s="17">
        <v>93</v>
      </c>
      <c r="AD100" s="17">
        <v>9</v>
      </c>
      <c r="AE100" s="17">
        <v>73.3</v>
      </c>
      <c r="AF100" s="38">
        <v>19</v>
      </c>
      <c r="AG100" s="37">
        <v>25</v>
      </c>
      <c r="AH100" s="34">
        <f>1/((0.55 / AF100) + (0.45 / AG100))</f>
        <v>21.300448430493269</v>
      </c>
      <c r="AI100" s="34">
        <f t="shared" si="4"/>
        <v>704.21052631578959</v>
      </c>
      <c r="AJ100" s="59">
        <f t="shared" si="5"/>
        <v>16.766917293233085</v>
      </c>
      <c r="AK100" s="17">
        <v>18.5</v>
      </c>
      <c r="AL100" s="27" t="s">
        <v>53</v>
      </c>
      <c r="AM100" s="20">
        <v>1000</v>
      </c>
      <c r="AN100" s="27" t="s">
        <v>54</v>
      </c>
      <c r="AO100" s="21">
        <f t="shared" si="6"/>
        <v>1419</v>
      </c>
      <c r="AP100" s="35">
        <v>3001</v>
      </c>
      <c r="AQ100" s="35">
        <v>4420</v>
      </c>
      <c r="AR100" s="27" t="s">
        <v>55</v>
      </c>
      <c r="AS100" s="20" t="s">
        <v>56</v>
      </c>
    </row>
    <row r="101" spans="1:45" s="8" customFormat="1" ht="15.75" hidden="1">
      <c r="A101" s="28">
        <v>1998</v>
      </c>
      <c r="B101" s="26" t="s">
        <v>43</v>
      </c>
      <c r="C101" s="26" t="s">
        <v>111</v>
      </c>
      <c r="D101" s="26" t="s">
        <v>57</v>
      </c>
      <c r="E101" s="26" t="s">
        <v>112</v>
      </c>
      <c r="F101" s="26"/>
      <c r="G101" s="25" t="s">
        <v>113</v>
      </c>
      <c r="H101" s="17">
        <v>187.8</v>
      </c>
      <c r="I101" s="17">
        <v>55.9</v>
      </c>
      <c r="J101" s="17">
        <v>69.7</v>
      </c>
      <c r="K101" s="17">
        <v>15.5</v>
      </c>
      <c r="L101" s="17">
        <v>34.799999999999997</v>
      </c>
      <c r="M101" s="17">
        <v>15</v>
      </c>
      <c r="N101" s="29" t="s">
        <v>114</v>
      </c>
      <c r="O101" s="17">
        <v>106.3</v>
      </c>
      <c r="P101" s="17">
        <v>59.8</v>
      </c>
      <c r="Q101" s="17">
        <v>59.1</v>
      </c>
      <c r="R101" s="30"/>
      <c r="S101" s="15" t="s">
        <v>115</v>
      </c>
      <c r="T101" s="15" t="s">
        <v>104</v>
      </c>
      <c r="U101" s="15" t="s">
        <v>81</v>
      </c>
      <c r="V101" s="15">
        <v>6</v>
      </c>
      <c r="W101" s="27">
        <v>190</v>
      </c>
      <c r="X101" s="23">
        <v>5600</v>
      </c>
      <c r="Y101" s="22">
        <f>W101/(AP101/2000)</f>
        <v>126.62445851382873</v>
      </c>
      <c r="Z101" s="27">
        <v>205</v>
      </c>
      <c r="AA101" s="23">
        <v>4000</v>
      </c>
      <c r="AB101" s="24"/>
      <c r="AC101" s="17">
        <v>93</v>
      </c>
      <c r="AD101" s="17">
        <v>9</v>
      </c>
      <c r="AE101" s="17">
        <v>73.3</v>
      </c>
      <c r="AF101" s="38">
        <v>18</v>
      </c>
      <c r="AG101" s="37">
        <v>26</v>
      </c>
      <c r="AH101" s="34">
        <f>1/((0.55 / AF101) + (0.45 / AG101))</f>
        <v>20.892857142857142</v>
      </c>
      <c r="AI101" s="34">
        <f t="shared" si="4"/>
        <v>717.94871794871801</v>
      </c>
      <c r="AJ101" s="34">
        <f t="shared" si="5"/>
        <v>17.094017094017097</v>
      </c>
      <c r="AK101" s="17">
        <v>18.5</v>
      </c>
      <c r="AL101" s="15" t="s">
        <v>63</v>
      </c>
      <c r="AM101" s="20">
        <v>1000</v>
      </c>
      <c r="AN101" s="27" t="s">
        <v>54</v>
      </c>
      <c r="AO101" s="21">
        <f t="shared" si="6"/>
        <v>1419</v>
      </c>
      <c r="AP101" s="35">
        <v>3001</v>
      </c>
      <c r="AQ101" s="35">
        <v>4420</v>
      </c>
      <c r="AR101" s="27" t="s">
        <v>116</v>
      </c>
      <c r="AS101" s="20" t="s">
        <v>56</v>
      </c>
    </row>
    <row r="102" spans="1:45" ht="18">
      <c r="A102" s="28">
        <v>1998</v>
      </c>
      <c r="B102" s="26" t="s">
        <v>43</v>
      </c>
      <c r="C102" s="26" t="s">
        <v>111</v>
      </c>
      <c r="D102" s="26" t="s">
        <v>58</v>
      </c>
      <c r="E102" s="26" t="s">
        <v>112</v>
      </c>
      <c r="F102" s="57">
        <v>46104</v>
      </c>
      <c r="G102" s="25" t="s">
        <v>117</v>
      </c>
      <c r="H102" s="17">
        <v>187.8</v>
      </c>
      <c r="I102" s="17">
        <v>55.9</v>
      </c>
      <c r="J102" s="17">
        <v>69.7</v>
      </c>
      <c r="K102" s="17">
        <v>15.5</v>
      </c>
      <c r="L102" s="17">
        <v>34.799999999999997</v>
      </c>
      <c r="M102" s="17">
        <v>15</v>
      </c>
      <c r="N102" s="29" t="s">
        <v>114</v>
      </c>
      <c r="O102" s="17">
        <v>106.3</v>
      </c>
      <c r="P102" s="17">
        <v>59.8</v>
      </c>
      <c r="Q102" s="17">
        <v>59.1</v>
      </c>
      <c r="R102" s="27"/>
      <c r="S102" s="15" t="s">
        <v>115</v>
      </c>
      <c r="T102" s="15" t="s">
        <v>104</v>
      </c>
      <c r="U102" s="15" t="s">
        <v>81</v>
      </c>
      <c r="V102" s="15">
        <v>6</v>
      </c>
      <c r="W102" s="27">
        <v>190</v>
      </c>
      <c r="X102" s="23">
        <v>5600</v>
      </c>
      <c r="Y102" s="22">
        <f>W102/(AP102/2000)</f>
        <v>126.62445851382873</v>
      </c>
      <c r="Z102" s="27">
        <v>205</v>
      </c>
      <c r="AA102" s="23">
        <v>4000</v>
      </c>
      <c r="AB102" s="46"/>
      <c r="AC102" s="17">
        <v>93</v>
      </c>
      <c r="AD102" s="17">
        <v>9</v>
      </c>
      <c r="AE102" s="17">
        <v>73.3</v>
      </c>
      <c r="AF102" s="38">
        <v>19</v>
      </c>
      <c r="AG102" s="37">
        <v>25</v>
      </c>
      <c r="AH102" s="34">
        <f>1/((0.55 / AF102) + (0.45 / AG102))</f>
        <v>21.300448430493269</v>
      </c>
      <c r="AI102" s="34">
        <f t="shared" si="4"/>
        <v>704.21052631578959</v>
      </c>
      <c r="AJ102" s="59">
        <f t="shared" si="5"/>
        <v>16.766917293233085</v>
      </c>
      <c r="AK102" s="17">
        <v>18.5</v>
      </c>
      <c r="AL102" s="27" t="s">
        <v>53</v>
      </c>
      <c r="AM102" s="20">
        <v>1000</v>
      </c>
      <c r="AN102" s="27" t="s">
        <v>54</v>
      </c>
      <c r="AO102" s="21">
        <f t="shared" si="6"/>
        <v>1419</v>
      </c>
      <c r="AP102" s="35">
        <v>3001</v>
      </c>
      <c r="AQ102" s="35">
        <v>4420</v>
      </c>
      <c r="AR102" s="27" t="s">
        <v>55</v>
      </c>
      <c r="AS102" s="20" t="s">
        <v>56</v>
      </c>
    </row>
    <row r="103" spans="1:45" s="8" customFormat="1" ht="15.75" hidden="1">
      <c r="A103" s="28">
        <v>1998</v>
      </c>
      <c r="B103" s="26" t="s">
        <v>43</v>
      </c>
      <c r="C103" s="26" t="s">
        <v>111</v>
      </c>
      <c r="D103" s="26" t="s">
        <v>58</v>
      </c>
      <c r="E103" s="26" t="s">
        <v>112</v>
      </c>
      <c r="F103" s="26"/>
      <c r="G103" s="25" t="s">
        <v>117</v>
      </c>
      <c r="H103" s="17">
        <v>187.8</v>
      </c>
      <c r="I103" s="17">
        <v>55.9</v>
      </c>
      <c r="J103" s="17">
        <v>69.7</v>
      </c>
      <c r="K103" s="17">
        <v>15.5</v>
      </c>
      <c r="L103" s="17">
        <v>34.799999999999997</v>
      </c>
      <c r="M103" s="17">
        <v>15</v>
      </c>
      <c r="N103" s="29" t="s">
        <v>114</v>
      </c>
      <c r="O103" s="17">
        <v>106.3</v>
      </c>
      <c r="P103" s="17">
        <v>59.8</v>
      </c>
      <c r="Q103" s="17">
        <v>59.1</v>
      </c>
      <c r="R103" s="30"/>
      <c r="S103" s="15" t="s">
        <v>115</v>
      </c>
      <c r="T103" s="15" t="s">
        <v>104</v>
      </c>
      <c r="U103" s="15" t="s">
        <v>81</v>
      </c>
      <c r="V103" s="15">
        <v>6</v>
      </c>
      <c r="W103" s="27">
        <v>190</v>
      </c>
      <c r="X103" s="23">
        <v>5600</v>
      </c>
      <c r="Y103" s="22">
        <f>W103/(AP103/2000)</f>
        <v>126.62445851382873</v>
      </c>
      <c r="Z103" s="27">
        <v>205</v>
      </c>
      <c r="AA103" s="23">
        <v>4000</v>
      </c>
      <c r="AB103" s="24"/>
      <c r="AC103" s="17">
        <v>93</v>
      </c>
      <c r="AD103" s="17">
        <v>9</v>
      </c>
      <c r="AE103" s="17">
        <v>73.3</v>
      </c>
      <c r="AF103" s="38">
        <v>18</v>
      </c>
      <c r="AG103" s="37">
        <v>26</v>
      </c>
      <c r="AH103" s="34">
        <f>1/((0.55 / AF103) + (0.45 / AG103))</f>
        <v>20.892857142857142</v>
      </c>
      <c r="AI103" s="34">
        <f t="shared" si="4"/>
        <v>717.94871794871801</v>
      </c>
      <c r="AJ103" s="34">
        <f t="shared" si="5"/>
        <v>17.094017094017097</v>
      </c>
      <c r="AK103" s="17">
        <v>18.5</v>
      </c>
      <c r="AL103" s="15" t="s">
        <v>63</v>
      </c>
      <c r="AM103" s="20">
        <v>1000</v>
      </c>
      <c r="AN103" s="27" t="s">
        <v>54</v>
      </c>
      <c r="AO103" s="21">
        <f t="shared" si="6"/>
        <v>1419</v>
      </c>
      <c r="AP103" s="35">
        <v>3001</v>
      </c>
      <c r="AQ103" s="35">
        <v>4420</v>
      </c>
      <c r="AR103" s="27" t="s">
        <v>116</v>
      </c>
      <c r="AS103" s="20" t="s">
        <v>56</v>
      </c>
    </row>
    <row r="104" spans="1:45" s="8" customFormat="1" ht="15.75" hidden="1">
      <c r="A104" s="28">
        <v>1998</v>
      </c>
      <c r="B104" s="26" t="s">
        <v>43</v>
      </c>
      <c r="C104" s="26" t="s">
        <v>111</v>
      </c>
      <c r="D104" s="26" t="s">
        <v>60</v>
      </c>
      <c r="E104" s="26" t="s">
        <v>112</v>
      </c>
      <c r="F104" s="26"/>
      <c r="G104" s="25" t="s">
        <v>113</v>
      </c>
      <c r="H104" s="17">
        <v>187.8</v>
      </c>
      <c r="I104" s="17">
        <v>55.9</v>
      </c>
      <c r="J104" s="17">
        <v>69.7</v>
      </c>
      <c r="K104" s="17">
        <v>15.5</v>
      </c>
      <c r="L104" s="17">
        <v>34.799999999999997</v>
      </c>
      <c r="M104" s="17">
        <v>15</v>
      </c>
      <c r="N104" s="29" t="s">
        <v>114</v>
      </c>
      <c r="O104" s="17">
        <v>106.3</v>
      </c>
      <c r="P104" s="17">
        <v>59.8</v>
      </c>
      <c r="Q104" s="17">
        <v>59.1</v>
      </c>
      <c r="R104" s="30"/>
      <c r="S104" s="15" t="s">
        <v>115</v>
      </c>
      <c r="T104" s="15" t="s">
        <v>104</v>
      </c>
      <c r="U104" s="15" t="s">
        <v>81</v>
      </c>
      <c r="V104" s="15">
        <v>6</v>
      </c>
      <c r="W104" s="27">
        <v>190</v>
      </c>
      <c r="X104" s="23">
        <v>5600</v>
      </c>
      <c r="Y104" s="22">
        <f>W104/(AP104/2000)</f>
        <v>126.62445851382873</v>
      </c>
      <c r="Z104" s="27">
        <v>205</v>
      </c>
      <c r="AA104" s="23">
        <v>4000</v>
      </c>
      <c r="AB104" s="24"/>
      <c r="AC104" s="17">
        <v>93</v>
      </c>
      <c r="AD104" s="17">
        <v>9</v>
      </c>
      <c r="AE104" s="17">
        <v>73.3</v>
      </c>
      <c r="AF104" s="38">
        <v>18</v>
      </c>
      <c r="AG104" s="37">
        <v>26</v>
      </c>
      <c r="AH104" s="34">
        <f>1/((0.55 / AF104) + (0.45 / AG104))</f>
        <v>20.892857142857142</v>
      </c>
      <c r="AI104" s="34">
        <f t="shared" si="4"/>
        <v>717.94871794871801</v>
      </c>
      <c r="AJ104" s="34">
        <f t="shared" si="5"/>
        <v>17.094017094017097</v>
      </c>
      <c r="AK104" s="17">
        <v>18.5</v>
      </c>
      <c r="AL104" s="27" t="s">
        <v>63</v>
      </c>
      <c r="AM104" s="20">
        <v>1000</v>
      </c>
      <c r="AN104" s="27" t="s">
        <v>54</v>
      </c>
      <c r="AO104" s="21">
        <f t="shared" si="6"/>
        <v>1419</v>
      </c>
      <c r="AP104" s="35">
        <v>3001</v>
      </c>
      <c r="AQ104" s="35">
        <v>4420</v>
      </c>
      <c r="AR104" s="27" t="s">
        <v>116</v>
      </c>
      <c r="AS104" s="20" t="s">
        <v>56</v>
      </c>
    </row>
    <row r="105" spans="1:45" ht="18">
      <c r="A105" s="28">
        <v>1999</v>
      </c>
      <c r="B105" s="26" t="s">
        <v>43</v>
      </c>
      <c r="C105" s="26" t="s">
        <v>111</v>
      </c>
      <c r="D105" s="26" t="s">
        <v>57</v>
      </c>
      <c r="E105" s="26" t="s">
        <v>112</v>
      </c>
      <c r="F105" s="57">
        <v>41269</v>
      </c>
      <c r="G105" s="25" t="s">
        <v>113</v>
      </c>
      <c r="H105" s="17">
        <v>187.8</v>
      </c>
      <c r="I105" s="17">
        <v>55.9</v>
      </c>
      <c r="J105" s="17">
        <v>69.7</v>
      </c>
      <c r="K105" s="17">
        <v>15.5</v>
      </c>
      <c r="L105" s="17">
        <v>34.799999999999997</v>
      </c>
      <c r="M105" s="17">
        <v>15</v>
      </c>
      <c r="N105" s="29" t="s">
        <v>114</v>
      </c>
      <c r="O105" s="17">
        <v>106.3</v>
      </c>
      <c r="P105" s="17">
        <v>59.8</v>
      </c>
      <c r="Q105" s="17">
        <v>59.1</v>
      </c>
      <c r="R105" s="27"/>
      <c r="S105" s="15" t="s">
        <v>115</v>
      </c>
      <c r="T105" s="15" t="s">
        <v>104</v>
      </c>
      <c r="U105" s="15" t="s">
        <v>81</v>
      </c>
      <c r="V105" s="15">
        <v>6</v>
      </c>
      <c r="W105" s="27">
        <v>190</v>
      </c>
      <c r="X105" s="23">
        <v>5600</v>
      </c>
      <c r="Y105" s="22">
        <f>W105/(AP105/2000)</f>
        <v>126.62445851382873</v>
      </c>
      <c r="Z105" s="27">
        <v>205</v>
      </c>
      <c r="AA105" s="23">
        <v>4000</v>
      </c>
      <c r="AB105" s="46"/>
      <c r="AC105" s="17">
        <v>93</v>
      </c>
      <c r="AD105" s="17">
        <v>9.5</v>
      </c>
      <c r="AE105" s="17">
        <v>73.3</v>
      </c>
      <c r="AF105" s="38">
        <v>19</v>
      </c>
      <c r="AG105" s="37">
        <v>25</v>
      </c>
      <c r="AH105" s="34">
        <f>1/((0.55 / AF105) + (0.45 / AG105))</f>
        <v>21.300448430493269</v>
      </c>
      <c r="AI105" s="34">
        <f t="shared" si="4"/>
        <v>704.21052631578959</v>
      </c>
      <c r="AJ105" s="59">
        <f t="shared" si="5"/>
        <v>16.766917293233085</v>
      </c>
      <c r="AK105" s="17">
        <v>18.5</v>
      </c>
      <c r="AL105" s="27" t="s">
        <v>53</v>
      </c>
      <c r="AM105" s="20">
        <v>1000</v>
      </c>
      <c r="AN105" s="27" t="s">
        <v>54</v>
      </c>
      <c r="AO105" s="21">
        <f t="shared" si="6"/>
        <v>1419</v>
      </c>
      <c r="AP105" s="35">
        <v>3001</v>
      </c>
      <c r="AQ105" s="35">
        <v>4420</v>
      </c>
      <c r="AR105" s="27" t="s">
        <v>55</v>
      </c>
      <c r="AS105" s="20" t="s">
        <v>56</v>
      </c>
    </row>
    <row r="106" spans="1:45" s="8" customFormat="1" ht="15.75" hidden="1">
      <c r="A106" s="28">
        <v>1999</v>
      </c>
      <c r="B106" s="26" t="s">
        <v>43</v>
      </c>
      <c r="C106" s="26" t="s">
        <v>111</v>
      </c>
      <c r="D106" s="26" t="s">
        <v>57</v>
      </c>
      <c r="E106" s="26" t="s">
        <v>112</v>
      </c>
      <c r="F106" s="26"/>
      <c r="G106" s="25" t="s">
        <v>113</v>
      </c>
      <c r="H106" s="17">
        <v>187.8</v>
      </c>
      <c r="I106" s="17">
        <v>55.9</v>
      </c>
      <c r="J106" s="17">
        <v>69.7</v>
      </c>
      <c r="K106" s="17">
        <v>15.5</v>
      </c>
      <c r="L106" s="17">
        <v>34.799999999999997</v>
      </c>
      <c r="M106" s="17">
        <v>15</v>
      </c>
      <c r="N106" s="29" t="s">
        <v>114</v>
      </c>
      <c r="O106" s="17">
        <v>106.3</v>
      </c>
      <c r="P106" s="17">
        <v>59.8</v>
      </c>
      <c r="Q106" s="17">
        <v>59.1</v>
      </c>
      <c r="R106" s="30"/>
      <c r="S106" s="15" t="s">
        <v>115</v>
      </c>
      <c r="T106" s="15" t="s">
        <v>104</v>
      </c>
      <c r="U106" s="15" t="s">
        <v>81</v>
      </c>
      <c r="V106" s="15">
        <v>6</v>
      </c>
      <c r="W106" s="27">
        <v>190</v>
      </c>
      <c r="X106" s="23">
        <v>5600</v>
      </c>
      <c r="Y106" s="22">
        <f>W106/(AP106/2000)</f>
        <v>126.62445851382873</v>
      </c>
      <c r="Z106" s="27">
        <v>205</v>
      </c>
      <c r="AA106" s="23">
        <v>4000</v>
      </c>
      <c r="AB106" s="24"/>
      <c r="AC106" s="17">
        <v>93</v>
      </c>
      <c r="AD106" s="17">
        <v>9.5</v>
      </c>
      <c r="AE106" s="17">
        <v>73.3</v>
      </c>
      <c r="AF106" s="38">
        <v>18</v>
      </c>
      <c r="AG106" s="37">
        <v>26</v>
      </c>
      <c r="AH106" s="34">
        <f>1/((0.55 / AF106) + (0.45 / AG106))</f>
        <v>20.892857142857142</v>
      </c>
      <c r="AI106" s="34">
        <f t="shared" si="4"/>
        <v>717.94871794871801</v>
      </c>
      <c r="AJ106" s="34">
        <f t="shared" si="5"/>
        <v>17.094017094017097</v>
      </c>
      <c r="AK106" s="17">
        <v>18.5</v>
      </c>
      <c r="AL106" s="15" t="s">
        <v>63</v>
      </c>
      <c r="AM106" s="20">
        <v>1000</v>
      </c>
      <c r="AN106" s="27" t="s">
        <v>54</v>
      </c>
      <c r="AO106" s="21">
        <f t="shared" si="6"/>
        <v>1419</v>
      </c>
      <c r="AP106" s="35">
        <v>3001</v>
      </c>
      <c r="AQ106" s="35">
        <v>4420</v>
      </c>
      <c r="AR106" s="27" t="s">
        <v>116</v>
      </c>
      <c r="AS106" s="20" t="s">
        <v>56</v>
      </c>
    </row>
    <row r="107" spans="1:45" ht="18">
      <c r="A107" s="28">
        <v>1999</v>
      </c>
      <c r="B107" s="26" t="s">
        <v>43</v>
      </c>
      <c r="C107" s="26" t="s">
        <v>111</v>
      </c>
      <c r="D107" s="26" t="s">
        <v>58</v>
      </c>
      <c r="E107" s="26" t="s">
        <v>112</v>
      </c>
      <c r="F107" s="57">
        <v>45108</v>
      </c>
      <c r="G107" s="25" t="s">
        <v>117</v>
      </c>
      <c r="H107" s="17">
        <v>187.8</v>
      </c>
      <c r="I107" s="17">
        <v>55.9</v>
      </c>
      <c r="J107" s="17">
        <v>69.7</v>
      </c>
      <c r="K107" s="17">
        <v>15.5</v>
      </c>
      <c r="L107" s="17">
        <v>34.799999999999997</v>
      </c>
      <c r="M107" s="17">
        <v>15</v>
      </c>
      <c r="N107" s="29" t="s">
        <v>114</v>
      </c>
      <c r="O107" s="17">
        <v>106.3</v>
      </c>
      <c r="P107" s="17">
        <v>59.8</v>
      </c>
      <c r="Q107" s="17">
        <v>59.1</v>
      </c>
      <c r="R107" s="27"/>
      <c r="S107" s="15" t="s">
        <v>115</v>
      </c>
      <c r="T107" s="15" t="s">
        <v>104</v>
      </c>
      <c r="U107" s="15" t="s">
        <v>81</v>
      </c>
      <c r="V107" s="15">
        <v>6</v>
      </c>
      <c r="W107" s="27">
        <v>190</v>
      </c>
      <c r="X107" s="23">
        <v>5600</v>
      </c>
      <c r="Y107" s="22">
        <f>W107/(AP107/2000)</f>
        <v>126.62445851382873</v>
      </c>
      <c r="Z107" s="27">
        <v>205</v>
      </c>
      <c r="AA107" s="23">
        <v>4000</v>
      </c>
      <c r="AB107" s="46"/>
      <c r="AC107" s="17">
        <v>93</v>
      </c>
      <c r="AD107" s="17">
        <v>9.5</v>
      </c>
      <c r="AE107" s="17">
        <v>73.3</v>
      </c>
      <c r="AF107" s="38">
        <v>19</v>
      </c>
      <c r="AG107" s="37">
        <v>25</v>
      </c>
      <c r="AH107" s="34">
        <f>1/((0.55 / AF107) + (0.45 / AG107))</f>
        <v>21.300448430493269</v>
      </c>
      <c r="AI107" s="34">
        <f t="shared" si="4"/>
        <v>704.21052631578959</v>
      </c>
      <c r="AJ107" s="59">
        <f t="shared" si="5"/>
        <v>16.766917293233085</v>
      </c>
      <c r="AK107" s="17">
        <v>18.5</v>
      </c>
      <c r="AL107" s="27" t="s">
        <v>53</v>
      </c>
      <c r="AM107" s="20">
        <v>1000</v>
      </c>
      <c r="AN107" s="27" t="s">
        <v>54</v>
      </c>
      <c r="AO107" s="21">
        <f t="shared" si="6"/>
        <v>1419</v>
      </c>
      <c r="AP107" s="35">
        <v>3001</v>
      </c>
      <c r="AQ107" s="35">
        <v>4420</v>
      </c>
      <c r="AR107" s="27" t="s">
        <v>55</v>
      </c>
      <c r="AS107" s="20" t="s">
        <v>56</v>
      </c>
    </row>
    <row r="108" spans="1:45" s="8" customFormat="1" ht="15.75" hidden="1">
      <c r="A108" s="28">
        <v>1999</v>
      </c>
      <c r="B108" s="26" t="s">
        <v>43</v>
      </c>
      <c r="C108" s="26" t="s">
        <v>111</v>
      </c>
      <c r="D108" s="26" t="s">
        <v>118</v>
      </c>
      <c r="E108" s="26" t="s">
        <v>112</v>
      </c>
      <c r="F108" s="26"/>
      <c r="G108" s="25" t="s">
        <v>117</v>
      </c>
      <c r="H108" s="17">
        <v>187.8</v>
      </c>
      <c r="I108" s="17">
        <v>55.9</v>
      </c>
      <c r="J108" s="17">
        <v>69.7</v>
      </c>
      <c r="K108" s="17">
        <v>15.5</v>
      </c>
      <c r="L108" s="17">
        <v>34.799999999999997</v>
      </c>
      <c r="M108" s="17">
        <v>15</v>
      </c>
      <c r="N108" s="29" t="s">
        <v>114</v>
      </c>
      <c r="O108" s="17">
        <v>106.3</v>
      </c>
      <c r="P108" s="17">
        <v>59.8</v>
      </c>
      <c r="Q108" s="17">
        <v>59.1</v>
      </c>
      <c r="R108" s="30"/>
      <c r="S108" s="15" t="s">
        <v>115</v>
      </c>
      <c r="T108" s="15" t="s">
        <v>104</v>
      </c>
      <c r="U108" s="15" t="s">
        <v>81</v>
      </c>
      <c r="V108" s="15">
        <v>6</v>
      </c>
      <c r="W108" s="27">
        <v>190</v>
      </c>
      <c r="X108" s="23">
        <v>5600</v>
      </c>
      <c r="Y108" s="22">
        <f>W108/(AP108/2000)</f>
        <v>126.62445851382873</v>
      </c>
      <c r="Z108" s="27">
        <v>205</v>
      </c>
      <c r="AA108" s="23">
        <v>4000</v>
      </c>
      <c r="AB108" s="24"/>
      <c r="AC108" s="17">
        <v>93</v>
      </c>
      <c r="AD108" s="17">
        <v>9.5</v>
      </c>
      <c r="AE108" s="17">
        <v>73.3</v>
      </c>
      <c r="AF108" s="38">
        <v>18</v>
      </c>
      <c r="AG108" s="37">
        <v>26</v>
      </c>
      <c r="AH108" s="34">
        <f>1/((0.55 / AF108) + (0.45 / AG108))</f>
        <v>20.892857142857142</v>
      </c>
      <c r="AI108" s="34">
        <f t="shared" si="4"/>
        <v>717.94871794871801</v>
      </c>
      <c r="AJ108" s="34">
        <f t="shared" si="5"/>
        <v>17.094017094017097</v>
      </c>
      <c r="AK108" s="17">
        <v>18.5</v>
      </c>
      <c r="AL108" s="15" t="s">
        <v>63</v>
      </c>
      <c r="AM108" s="20">
        <v>1000</v>
      </c>
      <c r="AN108" s="27" t="s">
        <v>54</v>
      </c>
      <c r="AO108" s="21">
        <f t="shared" si="6"/>
        <v>1419</v>
      </c>
      <c r="AP108" s="35">
        <v>3001</v>
      </c>
      <c r="AQ108" s="35">
        <v>4420</v>
      </c>
      <c r="AR108" s="27" t="s">
        <v>116</v>
      </c>
      <c r="AS108" s="20" t="s">
        <v>56</v>
      </c>
    </row>
    <row r="109" spans="1:45" ht="18">
      <c r="A109" s="28">
        <v>1999</v>
      </c>
      <c r="B109" s="26" t="s">
        <v>43</v>
      </c>
      <c r="C109" s="26" t="s">
        <v>111</v>
      </c>
      <c r="D109" s="26" t="s">
        <v>68</v>
      </c>
      <c r="E109" s="26" t="s">
        <v>112</v>
      </c>
      <c r="F109" s="57">
        <v>45108</v>
      </c>
      <c r="G109" s="25" t="s">
        <v>117</v>
      </c>
      <c r="H109" s="17">
        <v>187.8</v>
      </c>
      <c r="I109" s="17">
        <v>55.9</v>
      </c>
      <c r="J109" s="17">
        <v>69.7</v>
      </c>
      <c r="K109" s="17">
        <v>15.5</v>
      </c>
      <c r="L109" s="17">
        <v>34.799999999999997</v>
      </c>
      <c r="M109" s="17">
        <v>15</v>
      </c>
      <c r="N109" s="29" t="s">
        <v>114</v>
      </c>
      <c r="O109" s="17">
        <v>106.3</v>
      </c>
      <c r="P109" s="17">
        <v>59.8</v>
      </c>
      <c r="Q109" s="17">
        <v>59.1</v>
      </c>
      <c r="R109" s="27"/>
      <c r="S109" s="15" t="s">
        <v>115</v>
      </c>
      <c r="T109" s="15" t="s">
        <v>104</v>
      </c>
      <c r="U109" s="15" t="s">
        <v>81</v>
      </c>
      <c r="V109" s="15">
        <v>6</v>
      </c>
      <c r="W109" s="27">
        <v>190</v>
      </c>
      <c r="X109" s="23">
        <v>5600</v>
      </c>
      <c r="Y109" s="22">
        <f>W109/(AP109/2000)</f>
        <v>126.62445851382873</v>
      </c>
      <c r="Z109" s="27">
        <v>205</v>
      </c>
      <c r="AA109" s="23">
        <v>4000</v>
      </c>
      <c r="AB109" s="46"/>
      <c r="AC109" s="17">
        <v>93</v>
      </c>
      <c r="AD109" s="17">
        <v>9.5</v>
      </c>
      <c r="AE109" s="17">
        <v>73.3</v>
      </c>
      <c r="AF109" s="38">
        <v>19</v>
      </c>
      <c r="AG109" s="37">
        <v>25</v>
      </c>
      <c r="AH109" s="34">
        <f>1/((0.55 / AF109) + (0.45 / AG109))</f>
        <v>21.300448430493269</v>
      </c>
      <c r="AI109" s="34">
        <f t="shared" si="4"/>
        <v>704.21052631578959</v>
      </c>
      <c r="AJ109" s="59">
        <f t="shared" si="5"/>
        <v>16.766917293233085</v>
      </c>
      <c r="AK109" s="17">
        <v>18.5</v>
      </c>
      <c r="AL109" s="27" t="s">
        <v>53</v>
      </c>
      <c r="AM109" s="20">
        <v>1000</v>
      </c>
      <c r="AN109" s="27" t="s">
        <v>54</v>
      </c>
      <c r="AO109" s="21">
        <f t="shared" si="6"/>
        <v>1419</v>
      </c>
      <c r="AP109" s="35">
        <v>3001</v>
      </c>
      <c r="AQ109" s="35">
        <v>4420</v>
      </c>
      <c r="AR109" s="27" t="s">
        <v>55</v>
      </c>
      <c r="AS109" s="20" t="s">
        <v>56</v>
      </c>
    </row>
    <row r="110" spans="1:45" s="8" customFormat="1" ht="15.75" hidden="1">
      <c r="A110" s="28">
        <v>1999</v>
      </c>
      <c r="B110" s="26" t="s">
        <v>43</v>
      </c>
      <c r="C110" s="26" t="s">
        <v>111</v>
      </c>
      <c r="D110" s="26" t="s">
        <v>68</v>
      </c>
      <c r="E110" s="26" t="s">
        <v>112</v>
      </c>
      <c r="F110" s="26"/>
      <c r="G110" s="25" t="s">
        <v>117</v>
      </c>
      <c r="H110" s="17">
        <v>187.8</v>
      </c>
      <c r="I110" s="17">
        <v>55.9</v>
      </c>
      <c r="J110" s="17">
        <v>69.7</v>
      </c>
      <c r="K110" s="17">
        <v>15.5</v>
      </c>
      <c r="L110" s="17">
        <v>34.799999999999997</v>
      </c>
      <c r="M110" s="17">
        <v>15</v>
      </c>
      <c r="N110" s="29" t="s">
        <v>114</v>
      </c>
      <c r="O110" s="17">
        <v>106.3</v>
      </c>
      <c r="P110" s="17">
        <v>59.8</v>
      </c>
      <c r="Q110" s="17">
        <v>59.1</v>
      </c>
      <c r="R110" s="30"/>
      <c r="S110" s="15" t="s">
        <v>115</v>
      </c>
      <c r="T110" s="15" t="s">
        <v>104</v>
      </c>
      <c r="U110" s="15" t="s">
        <v>81</v>
      </c>
      <c r="V110" s="15">
        <v>6</v>
      </c>
      <c r="W110" s="27">
        <v>190</v>
      </c>
      <c r="X110" s="23">
        <v>5600</v>
      </c>
      <c r="Y110" s="22">
        <f>W110/(AP110/2000)</f>
        <v>126.62445851382873</v>
      </c>
      <c r="Z110" s="27">
        <v>205</v>
      </c>
      <c r="AA110" s="23">
        <v>4000</v>
      </c>
      <c r="AB110" s="24"/>
      <c r="AC110" s="17">
        <v>93</v>
      </c>
      <c r="AD110" s="17">
        <v>9.5</v>
      </c>
      <c r="AE110" s="17">
        <v>73.3</v>
      </c>
      <c r="AF110" s="38">
        <v>18</v>
      </c>
      <c r="AG110" s="37">
        <v>26</v>
      </c>
      <c r="AH110" s="34">
        <f>1/((0.55 / AF110) + (0.45 / AG110))</f>
        <v>20.892857142857142</v>
      </c>
      <c r="AI110" s="34">
        <f t="shared" si="4"/>
        <v>717.94871794871801</v>
      </c>
      <c r="AJ110" s="34">
        <f t="shared" si="5"/>
        <v>17.094017094017097</v>
      </c>
      <c r="AK110" s="17">
        <v>18.5</v>
      </c>
      <c r="AL110" s="15" t="s">
        <v>63</v>
      </c>
      <c r="AM110" s="20">
        <v>1000</v>
      </c>
      <c r="AN110" s="27" t="s">
        <v>54</v>
      </c>
      <c r="AO110" s="21">
        <f t="shared" si="6"/>
        <v>1419</v>
      </c>
      <c r="AP110" s="35">
        <v>3001</v>
      </c>
      <c r="AQ110" s="35">
        <v>4420</v>
      </c>
      <c r="AR110" s="27" t="s">
        <v>116</v>
      </c>
      <c r="AS110" s="20" t="s">
        <v>56</v>
      </c>
    </row>
    <row r="111" spans="1:45" s="8" customFormat="1" ht="15.75" hidden="1">
      <c r="A111" s="28">
        <v>1999</v>
      </c>
      <c r="B111" s="26" t="s">
        <v>43</v>
      </c>
      <c r="C111" s="26" t="s">
        <v>111</v>
      </c>
      <c r="D111" s="26" t="s">
        <v>60</v>
      </c>
      <c r="E111" s="26" t="s">
        <v>112</v>
      </c>
      <c r="F111" s="26"/>
      <c r="G111" s="25" t="s">
        <v>113</v>
      </c>
      <c r="H111" s="17">
        <v>187.8</v>
      </c>
      <c r="I111" s="17">
        <v>55.9</v>
      </c>
      <c r="J111" s="17">
        <v>69.7</v>
      </c>
      <c r="K111" s="17">
        <v>15.5</v>
      </c>
      <c r="L111" s="17">
        <v>34.799999999999997</v>
      </c>
      <c r="M111" s="17">
        <v>15</v>
      </c>
      <c r="N111" s="29" t="s">
        <v>114</v>
      </c>
      <c r="O111" s="17">
        <v>106.3</v>
      </c>
      <c r="P111" s="17">
        <v>59.8</v>
      </c>
      <c r="Q111" s="17">
        <v>59.1</v>
      </c>
      <c r="R111" s="30"/>
      <c r="S111" s="15" t="s">
        <v>115</v>
      </c>
      <c r="T111" s="15" t="s">
        <v>104</v>
      </c>
      <c r="U111" s="15" t="s">
        <v>81</v>
      </c>
      <c r="V111" s="15">
        <v>6</v>
      </c>
      <c r="W111" s="27">
        <v>190</v>
      </c>
      <c r="X111" s="23">
        <v>5600</v>
      </c>
      <c r="Y111" s="22">
        <f>W111/(AP111/2000)</f>
        <v>126.62445851382873</v>
      </c>
      <c r="Z111" s="27">
        <v>205</v>
      </c>
      <c r="AA111" s="23">
        <v>4000</v>
      </c>
      <c r="AB111" s="24"/>
      <c r="AC111" s="17">
        <v>93</v>
      </c>
      <c r="AD111" s="17">
        <v>9.5</v>
      </c>
      <c r="AE111" s="17">
        <v>73.3</v>
      </c>
      <c r="AF111" s="38">
        <v>18</v>
      </c>
      <c r="AG111" s="37">
        <v>26</v>
      </c>
      <c r="AH111" s="34">
        <f>1/((0.55 / AF111) + (0.45 / AG111))</f>
        <v>20.892857142857142</v>
      </c>
      <c r="AI111" s="34">
        <f t="shared" si="4"/>
        <v>717.94871794871801</v>
      </c>
      <c r="AJ111" s="34">
        <f t="shared" si="5"/>
        <v>17.094017094017097</v>
      </c>
      <c r="AK111" s="17">
        <v>18.5</v>
      </c>
      <c r="AL111" s="15" t="s">
        <v>63</v>
      </c>
      <c r="AM111" s="20">
        <v>1000</v>
      </c>
      <c r="AN111" s="27" t="s">
        <v>54</v>
      </c>
      <c r="AO111" s="21">
        <f t="shared" si="6"/>
        <v>1419</v>
      </c>
      <c r="AP111" s="35">
        <v>3001</v>
      </c>
      <c r="AQ111" s="35">
        <v>4420</v>
      </c>
      <c r="AR111" s="27" t="s">
        <v>116</v>
      </c>
      <c r="AS111" s="20" t="s">
        <v>56</v>
      </c>
    </row>
    <row r="112" spans="1:45" ht="18">
      <c r="A112" s="28">
        <v>2000</v>
      </c>
      <c r="B112" s="26" t="s">
        <v>43</v>
      </c>
      <c r="C112" s="26" t="s">
        <v>111</v>
      </c>
      <c r="D112" s="26" t="s">
        <v>57</v>
      </c>
      <c r="E112" s="31" t="s">
        <v>119</v>
      </c>
      <c r="F112" s="57">
        <v>39091</v>
      </c>
      <c r="G112" s="26" t="str">
        <f>IF(OR(D112 = "GLE", D112 = "SE"), "215/55R16","205/65R15")</f>
        <v>205/65R15</v>
      </c>
      <c r="H112" s="17">
        <v>193.7</v>
      </c>
      <c r="I112" s="17">
        <v>56.5</v>
      </c>
      <c r="J112" s="17">
        <v>70.099999999999994</v>
      </c>
      <c r="K112" s="17">
        <v>18.399999999999999</v>
      </c>
      <c r="L112" s="17">
        <v>35.4</v>
      </c>
      <c r="M112" s="17">
        <v>15</v>
      </c>
      <c r="N112" s="29" t="s">
        <v>120</v>
      </c>
      <c r="O112" s="17">
        <v>108.3</v>
      </c>
      <c r="P112" s="17">
        <v>60.2</v>
      </c>
      <c r="Q112" s="17">
        <v>59.4</v>
      </c>
      <c r="R112" s="27"/>
      <c r="S112" s="20" t="str">
        <f>IF(OR(D112 = "GXE", D112 = "GLE"), "VQ30DE", "VQ30DE-K")</f>
        <v>VQ30DE</v>
      </c>
      <c r="T112" s="27" t="s">
        <v>104</v>
      </c>
      <c r="U112" s="15" t="s">
        <v>81</v>
      </c>
      <c r="V112" s="15">
        <v>6</v>
      </c>
      <c r="W112" s="32" t="str">
        <f>IF(S112 = "VQ30DE", "222", "227")</f>
        <v>222</v>
      </c>
      <c r="X112" s="23">
        <v>6400</v>
      </c>
      <c r="Y112" s="22">
        <f>W112/(AP112/2000)</f>
        <v>134.79052823315118</v>
      </c>
      <c r="Z112" s="27">
        <v>217</v>
      </c>
      <c r="AA112" s="23">
        <v>4000</v>
      </c>
      <c r="AB112" s="46"/>
      <c r="AC112" s="17">
        <v>93</v>
      </c>
      <c r="AD112" s="17">
        <v>10</v>
      </c>
      <c r="AE112" s="17">
        <v>73.3</v>
      </c>
      <c r="AF112" s="38">
        <v>19</v>
      </c>
      <c r="AG112" s="37">
        <v>25</v>
      </c>
      <c r="AH112" s="34">
        <f>1/((0.55 / AF112) + (0.45 / AG112))</f>
        <v>21.300448430493269</v>
      </c>
      <c r="AI112" s="34">
        <f t="shared" si="4"/>
        <v>704.21052631578959</v>
      </c>
      <c r="AJ112" s="59">
        <f t="shared" si="5"/>
        <v>16.766917293233085</v>
      </c>
      <c r="AK112" s="17">
        <v>18.5</v>
      </c>
      <c r="AL112" s="27" t="s">
        <v>53</v>
      </c>
      <c r="AM112" s="20">
        <v>1000</v>
      </c>
      <c r="AN112" s="27" t="s">
        <v>54</v>
      </c>
      <c r="AO112" s="21">
        <f t="shared" si="6"/>
        <v>1001</v>
      </c>
      <c r="AP112" s="35">
        <v>3294</v>
      </c>
      <c r="AQ112" s="35">
        <v>4295</v>
      </c>
      <c r="AR112" s="27" t="s">
        <v>55</v>
      </c>
      <c r="AS112" s="20" t="s">
        <v>56</v>
      </c>
    </row>
    <row r="113" spans="1:45" s="10" customFormat="1" ht="15.75" hidden="1">
      <c r="A113" s="28">
        <v>2000</v>
      </c>
      <c r="B113" s="26" t="s">
        <v>43</v>
      </c>
      <c r="C113" s="26" t="s">
        <v>111</v>
      </c>
      <c r="D113" s="26" t="s">
        <v>57</v>
      </c>
      <c r="E113" s="31" t="s">
        <v>119</v>
      </c>
      <c r="F113" s="31"/>
      <c r="G113" s="26" t="str">
        <f t="shared" ref="G113:G128" si="8">IF(OR(D113 = "GLE", D113 = "SE"), "215/55R16","205/65R15")</f>
        <v>205/65R15</v>
      </c>
      <c r="H113" s="17">
        <v>193.7</v>
      </c>
      <c r="I113" s="17">
        <v>56.5</v>
      </c>
      <c r="J113" s="17">
        <v>70.099999999999994</v>
      </c>
      <c r="K113" s="17">
        <v>18.399999999999999</v>
      </c>
      <c r="L113" s="17">
        <v>35.4</v>
      </c>
      <c r="M113" s="17">
        <v>15</v>
      </c>
      <c r="N113" s="29" t="s">
        <v>120</v>
      </c>
      <c r="O113" s="17">
        <v>108.3</v>
      </c>
      <c r="P113" s="17">
        <v>60.2</v>
      </c>
      <c r="Q113" s="17">
        <v>59.4</v>
      </c>
      <c r="R113" s="30"/>
      <c r="S113" s="20" t="str">
        <f t="shared" ref="S113:S121" si="9">IF(OR(D113 = "GXE", D113 = "GLE"), "VQ30DE", "VQ30DE-K")</f>
        <v>VQ30DE</v>
      </c>
      <c r="T113" s="27" t="s">
        <v>104</v>
      </c>
      <c r="U113" s="15" t="s">
        <v>81</v>
      </c>
      <c r="V113" s="15">
        <v>6</v>
      </c>
      <c r="W113" s="32" t="str">
        <f>IF(S113 = "VQ30DE", "222", "227")</f>
        <v>222</v>
      </c>
      <c r="X113" s="23">
        <v>6400</v>
      </c>
      <c r="Y113" s="22">
        <f>W113/(AP113/2000)</f>
        <v>134.79052823315118</v>
      </c>
      <c r="Z113" s="27">
        <v>217</v>
      </c>
      <c r="AA113" s="23">
        <v>4000</v>
      </c>
      <c r="AB113" s="24"/>
      <c r="AC113" s="17">
        <v>93</v>
      </c>
      <c r="AD113" s="17">
        <v>10</v>
      </c>
      <c r="AE113" s="17">
        <v>73.3</v>
      </c>
      <c r="AF113" s="38">
        <v>17</v>
      </c>
      <c r="AG113" s="37">
        <v>24</v>
      </c>
      <c r="AH113" s="34">
        <f>1/((0.55 / AF113) + (0.45 / AG113))</f>
        <v>19.568345323741006</v>
      </c>
      <c r="AI113" s="34">
        <f t="shared" si="4"/>
        <v>766.5441176470589</v>
      </c>
      <c r="AJ113" s="34">
        <f t="shared" si="5"/>
        <v>18.25105042016807</v>
      </c>
      <c r="AK113" s="17">
        <v>18.5</v>
      </c>
      <c r="AL113" s="15" t="s">
        <v>63</v>
      </c>
      <c r="AM113" s="20">
        <v>1000</v>
      </c>
      <c r="AN113" s="27" t="s">
        <v>54</v>
      </c>
      <c r="AO113" s="21">
        <f t="shared" si="6"/>
        <v>1001</v>
      </c>
      <c r="AP113" s="35">
        <v>3294</v>
      </c>
      <c r="AQ113" s="35">
        <v>4295</v>
      </c>
      <c r="AR113" s="27" t="s">
        <v>116</v>
      </c>
      <c r="AS113" s="20" t="s">
        <v>56</v>
      </c>
    </row>
    <row r="114" spans="1:45" ht="18">
      <c r="A114" s="28">
        <v>2000</v>
      </c>
      <c r="B114" s="26" t="s">
        <v>43</v>
      </c>
      <c r="C114" s="26" t="s">
        <v>111</v>
      </c>
      <c r="D114" s="26" t="s">
        <v>58</v>
      </c>
      <c r="E114" s="31" t="s">
        <v>119</v>
      </c>
      <c r="F114" s="57">
        <v>43919</v>
      </c>
      <c r="G114" s="26" t="str">
        <f t="shared" si="8"/>
        <v>215/55R16</v>
      </c>
      <c r="H114" s="17">
        <v>193.7</v>
      </c>
      <c r="I114" s="17">
        <v>56.5</v>
      </c>
      <c r="J114" s="17">
        <v>70.099999999999994</v>
      </c>
      <c r="K114" s="17">
        <v>18.399999999999999</v>
      </c>
      <c r="L114" s="17">
        <v>35.4</v>
      </c>
      <c r="M114" s="17">
        <v>16</v>
      </c>
      <c r="N114" s="29" t="s">
        <v>114</v>
      </c>
      <c r="O114" s="17">
        <v>108.3</v>
      </c>
      <c r="P114" s="17">
        <v>60.2</v>
      </c>
      <c r="Q114" s="17">
        <v>59.4</v>
      </c>
      <c r="R114" s="27"/>
      <c r="S114" s="20" t="str">
        <f t="shared" si="9"/>
        <v>VQ30DE-K</v>
      </c>
      <c r="T114" s="27" t="s">
        <v>104</v>
      </c>
      <c r="U114" s="15" t="s">
        <v>81</v>
      </c>
      <c r="V114" s="15">
        <v>6</v>
      </c>
      <c r="W114" s="32" t="str">
        <f>IF(S114 = "VQ30DE", "222", "227")</f>
        <v>227</v>
      </c>
      <c r="X114" s="23">
        <v>6400</v>
      </c>
      <c r="Y114" s="22">
        <f>W114/(AP114/2000)</f>
        <v>137.82635094110503</v>
      </c>
      <c r="Z114" s="15">
        <v>227</v>
      </c>
      <c r="AA114" s="23">
        <v>4000</v>
      </c>
      <c r="AB114" s="46"/>
      <c r="AC114" s="17">
        <v>93</v>
      </c>
      <c r="AD114" s="17">
        <v>10</v>
      </c>
      <c r="AE114" s="17">
        <v>73.3</v>
      </c>
      <c r="AF114" s="38">
        <v>19</v>
      </c>
      <c r="AG114" s="37">
        <v>25</v>
      </c>
      <c r="AH114" s="34">
        <f>1/((0.55/AF114)+(0.45/AG114))</f>
        <v>21.300448430493269</v>
      </c>
      <c r="AI114" s="34">
        <f t="shared" si="4"/>
        <v>704.21052631578959</v>
      </c>
      <c r="AJ114" s="59">
        <f t="shared" si="5"/>
        <v>16.766917293233085</v>
      </c>
      <c r="AK114" s="17">
        <v>18.5</v>
      </c>
      <c r="AL114" s="27" t="s">
        <v>53</v>
      </c>
      <c r="AM114" s="20">
        <v>1000</v>
      </c>
      <c r="AN114" s="27" t="s">
        <v>54</v>
      </c>
      <c r="AO114" s="21">
        <f t="shared" si="6"/>
        <v>1001</v>
      </c>
      <c r="AP114" s="35">
        <v>3294</v>
      </c>
      <c r="AQ114" s="35">
        <v>4295</v>
      </c>
      <c r="AR114" s="27" t="s">
        <v>55</v>
      </c>
      <c r="AS114" s="20" t="s">
        <v>56</v>
      </c>
    </row>
    <row r="115" spans="1:45" s="10" customFormat="1" ht="15.75" hidden="1">
      <c r="A115" s="28">
        <v>2000</v>
      </c>
      <c r="B115" s="26" t="s">
        <v>43</v>
      </c>
      <c r="C115" s="26" t="s">
        <v>111</v>
      </c>
      <c r="D115" s="26" t="s">
        <v>58</v>
      </c>
      <c r="E115" s="31" t="s">
        <v>119</v>
      </c>
      <c r="F115" s="31"/>
      <c r="G115" s="26" t="str">
        <f t="shared" si="8"/>
        <v>215/55R16</v>
      </c>
      <c r="H115" s="17">
        <v>193.7</v>
      </c>
      <c r="I115" s="17">
        <v>56.5</v>
      </c>
      <c r="J115" s="17">
        <v>70.099999999999994</v>
      </c>
      <c r="K115" s="17">
        <v>18.399999999999999</v>
      </c>
      <c r="L115" s="17">
        <v>35.4</v>
      </c>
      <c r="M115" s="17">
        <v>16</v>
      </c>
      <c r="N115" s="29" t="s">
        <v>114</v>
      </c>
      <c r="O115" s="17">
        <v>108.3</v>
      </c>
      <c r="P115" s="17">
        <v>60.2</v>
      </c>
      <c r="Q115" s="17">
        <v>59.4</v>
      </c>
      <c r="R115" s="30"/>
      <c r="S115" s="20" t="str">
        <f t="shared" si="9"/>
        <v>VQ30DE-K</v>
      </c>
      <c r="T115" s="27" t="s">
        <v>104</v>
      </c>
      <c r="U115" s="15" t="s">
        <v>81</v>
      </c>
      <c r="V115" s="15">
        <v>6</v>
      </c>
      <c r="W115" s="32" t="str">
        <f>IF(S115 = "VQ30DE", "222", "227")</f>
        <v>227</v>
      </c>
      <c r="X115" s="23">
        <v>6400</v>
      </c>
      <c r="Y115" s="22">
        <f>W115/(AP115/2000)</f>
        <v>137.82635094110503</v>
      </c>
      <c r="Z115" s="15">
        <v>227</v>
      </c>
      <c r="AA115" s="23">
        <v>4000</v>
      </c>
      <c r="AB115" s="24"/>
      <c r="AC115" s="17">
        <v>93</v>
      </c>
      <c r="AD115" s="17">
        <v>10</v>
      </c>
      <c r="AE115" s="17">
        <v>73.3</v>
      </c>
      <c r="AF115" s="38">
        <v>19</v>
      </c>
      <c r="AG115" s="37">
        <v>25</v>
      </c>
      <c r="AH115" s="34">
        <f>1/((0.55 / AF115) + (0.45 / AG115))</f>
        <v>21.300448430493269</v>
      </c>
      <c r="AI115" s="34">
        <f t="shared" si="4"/>
        <v>704.21052631578959</v>
      </c>
      <c r="AJ115" s="34">
        <f t="shared" si="5"/>
        <v>16.766917293233085</v>
      </c>
      <c r="AK115" s="17">
        <v>18.5</v>
      </c>
      <c r="AL115" s="15" t="s">
        <v>63</v>
      </c>
      <c r="AM115" s="20">
        <v>1000</v>
      </c>
      <c r="AN115" s="27" t="s">
        <v>54</v>
      </c>
      <c r="AO115" s="21">
        <f t="shared" si="6"/>
        <v>1001</v>
      </c>
      <c r="AP115" s="35">
        <v>3294</v>
      </c>
      <c r="AQ115" s="35">
        <v>4295</v>
      </c>
      <c r="AR115" s="27" t="s">
        <v>116</v>
      </c>
      <c r="AS115" s="20" t="s">
        <v>56</v>
      </c>
    </row>
    <row r="116" spans="1:45" s="10" customFormat="1" ht="15.75" hidden="1">
      <c r="A116" s="28">
        <v>2000</v>
      </c>
      <c r="B116" s="26" t="s">
        <v>43</v>
      </c>
      <c r="C116" s="26" t="s">
        <v>111</v>
      </c>
      <c r="D116" s="26" t="s">
        <v>60</v>
      </c>
      <c r="E116" s="31" t="s">
        <v>119</v>
      </c>
      <c r="F116" s="31"/>
      <c r="G116" s="26" t="str">
        <f t="shared" si="8"/>
        <v>215/55R16</v>
      </c>
      <c r="H116" s="17">
        <v>193.7</v>
      </c>
      <c r="I116" s="17">
        <v>56.5</v>
      </c>
      <c r="J116" s="17">
        <v>70.099999999999994</v>
      </c>
      <c r="K116" s="17">
        <v>18.399999999999999</v>
      </c>
      <c r="L116" s="17">
        <v>35.4</v>
      </c>
      <c r="M116" s="17">
        <v>16</v>
      </c>
      <c r="N116" s="29" t="s">
        <v>114</v>
      </c>
      <c r="O116" s="17">
        <v>108.3</v>
      </c>
      <c r="P116" s="17">
        <v>60.2</v>
      </c>
      <c r="Q116" s="17">
        <v>59.4</v>
      </c>
      <c r="R116" s="30"/>
      <c r="S116" s="20" t="str">
        <f t="shared" si="9"/>
        <v>VQ30DE</v>
      </c>
      <c r="T116" s="27" t="s">
        <v>104</v>
      </c>
      <c r="U116" s="15" t="s">
        <v>81</v>
      </c>
      <c r="V116" s="15">
        <v>6</v>
      </c>
      <c r="W116" s="32" t="str">
        <f>IF(S116 = "VQ30DE", "222", "227")</f>
        <v>222</v>
      </c>
      <c r="X116" s="23">
        <v>6400</v>
      </c>
      <c r="Y116" s="22">
        <f>W116/(AP116/2000)</f>
        <v>134.79052823315118</v>
      </c>
      <c r="Z116" s="27">
        <v>217</v>
      </c>
      <c r="AA116" s="23">
        <v>4000</v>
      </c>
      <c r="AB116" s="24"/>
      <c r="AC116" s="17">
        <v>93</v>
      </c>
      <c r="AD116" s="17">
        <v>10</v>
      </c>
      <c r="AE116" s="17">
        <v>73.3</v>
      </c>
      <c r="AF116" s="38">
        <v>18</v>
      </c>
      <c r="AG116" s="37">
        <v>26</v>
      </c>
      <c r="AH116" s="34">
        <f>1/((0.55 / AF116) + (0.45 / AG116))</f>
        <v>20.892857142857142</v>
      </c>
      <c r="AI116" s="34">
        <f t="shared" si="4"/>
        <v>717.94871794871801</v>
      </c>
      <c r="AJ116" s="34">
        <f t="shared" si="5"/>
        <v>17.094017094017097</v>
      </c>
      <c r="AK116" s="17">
        <v>18.5</v>
      </c>
      <c r="AL116" s="27" t="s">
        <v>63</v>
      </c>
      <c r="AM116" s="20">
        <v>1000</v>
      </c>
      <c r="AN116" s="27" t="s">
        <v>54</v>
      </c>
      <c r="AO116" s="21">
        <f t="shared" si="6"/>
        <v>1001</v>
      </c>
      <c r="AP116" s="35">
        <v>3294</v>
      </c>
      <c r="AQ116" s="35">
        <v>4295</v>
      </c>
      <c r="AR116" s="27" t="s">
        <v>116</v>
      </c>
      <c r="AS116" s="20" t="s">
        <v>56</v>
      </c>
    </row>
    <row r="117" spans="1:45" ht="18">
      <c r="A117" s="28">
        <v>2001</v>
      </c>
      <c r="B117" s="26" t="s">
        <v>43</v>
      </c>
      <c r="C117" s="26" t="s">
        <v>111</v>
      </c>
      <c r="D117" s="26" t="s">
        <v>57</v>
      </c>
      <c r="E117" s="31" t="s">
        <v>119</v>
      </c>
      <c r="F117" s="57">
        <v>38370</v>
      </c>
      <c r="G117" s="26" t="str">
        <f t="shared" si="8"/>
        <v>205/65R15</v>
      </c>
      <c r="H117" s="17">
        <v>193.7</v>
      </c>
      <c r="I117" s="17">
        <v>56.5</v>
      </c>
      <c r="J117" s="17">
        <v>70.099999999999994</v>
      </c>
      <c r="K117" s="17">
        <v>18.399999999999999</v>
      </c>
      <c r="L117" s="17">
        <v>35.4</v>
      </c>
      <c r="M117" s="17">
        <v>15</v>
      </c>
      <c r="N117" s="29" t="s">
        <v>120</v>
      </c>
      <c r="O117" s="17">
        <v>108.3</v>
      </c>
      <c r="P117" s="17">
        <v>60.2</v>
      </c>
      <c r="Q117" s="17">
        <v>59.4</v>
      </c>
      <c r="R117" s="27"/>
      <c r="S117" s="20" t="str">
        <f t="shared" si="9"/>
        <v>VQ30DE</v>
      </c>
      <c r="T117" s="27" t="s">
        <v>104</v>
      </c>
      <c r="U117" s="15" t="s">
        <v>81</v>
      </c>
      <c r="V117" s="15">
        <v>6</v>
      </c>
      <c r="W117" s="32" t="str">
        <f>IF(S117 = "VQ30DE", "222", "227")</f>
        <v>222</v>
      </c>
      <c r="X117" s="23">
        <v>6400</v>
      </c>
      <c r="Y117" s="22">
        <f>W117/(AP117/2000)</f>
        <v>134.79052823315118</v>
      </c>
      <c r="Z117" s="27">
        <v>217</v>
      </c>
      <c r="AA117" s="23">
        <v>4000</v>
      </c>
      <c r="AB117" s="46"/>
      <c r="AC117" s="17">
        <v>93</v>
      </c>
      <c r="AD117" s="17">
        <v>10</v>
      </c>
      <c r="AE117" s="17">
        <v>73.3</v>
      </c>
      <c r="AF117" s="38">
        <v>19</v>
      </c>
      <c r="AG117" s="37">
        <v>25</v>
      </c>
      <c r="AH117" s="34">
        <f>1/((0.55 / AF117) + (0.45 / AG117))</f>
        <v>21.300448430493269</v>
      </c>
      <c r="AI117" s="34">
        <f t="shared" si="4"/>
        <v>704.21052631578959</v>
      </c>
      <c r="AJ117" s="59">
        <f t="shared" si="5"/>
        <v>16.766917293233085</v>
      </c>
      <c r="AK117" s="17">
        <v>18.5</v>
      </c>
      <c r="AL117" s="27" t="s">
        <v>53</v>
      </c>
      <c r="AM117" s="20">
        <v>1000</v>
      </c>
      <c r="AN117" s="27" t="s">
        <v>54</v>
      </c>
      <c r="AO117" s="21">
        <f t="shared" si="6"/>
        <v>1001</v>
      </c>
      <c r="AP117" s="35">
        <v>3294</v>
      </c>
      <c r="AQ117" s="35">
        <v>4295</v>
      </c>
      <c r="AR117" s="27" t="s">
        <v>55</v>
      </c>
      <c r="AS117" s="20" t="s">
        <v>56</v>
      </c>
    </row>
    <row r="118" spans="1:45" s="10" customFormat="1" ht="15.75" hidden="1">
      <c r="A118" s="28">
        <v>2001</v>
      </c>
      <c r="B118" s="26" t="s">
        <v>43</v>
      </c>
      <c r="C118" s="26" t="s">
        <v>111</v>
      </c>
      <c r="D118" s="26" t="s">
        <v>57</v>
      </c>
      <c r="E118" s="31" t="s">
        <v>119</v>
      </c>
      <c r="F118" s="31"/>
      <c r="G118" s="27" t="str">
        <f>IF(OR(D118 = "GLE", D118 = "SE"), "215/55R16","205/65R15")</f>
        <v>205/65R15</v>
      </c>
      <c r="H118" s="17">
        <v>193.7</v>
      </c>
      <c r="I118" s="17">
        <v>56.5</v>
      </c>
      <c r="J118" s="17">
        <v>70.099999999999994</v>
      </c>
      <c r="K118" s="17">
        <v>18.399999999999999</v>
      </c>
      <c r="L118" s="17">
        <v>35.4</v>
      </c>
      <c r="M118" s="17">
        <v>15</v>
      </c>
      <c r="N118" s="29" t="s">
        <v>120</v>
      </c>
      <c r="O118" s="17">
        <v>108.3</v>
      </c>
      <c r="P118" s="17">
        <v>60.2</v>
      </c>
      <c r="Q118" s="17">
        <v>59.4</v>
      </c>
      <c r="R118" s="30"/>
      <c r="S118" s="20" t="str">
        <f>IF(OR(D118 = "GXE", D118 = "GLE"), "VQ30DE", "VQ30DE-K")</f>
        <v>VQ30DE</v>
      </c>
      <c r="T118" s="27" t="s">
        <v>104</v>
      </c>
      <c r="U118" s="15" t="s">
        <v>81</v>
      </c>
      <c r="V118" s="15">
        <v>6</v>
      </c>
      <c r="W118" s="32" t="str">
        <f>IF(S118 = "VQ30DE", "222", "227")</f>
        <v>222</v>
      </c>
      <c r="X118" s="23">
        <v>6400</v>
      </c>
      <c r="Y118" s="22">
        <f>W118/(AP118/2000)</f>
        <v>134.79052823315118</v>
      </c>
      <c r="Z118" s="27">
        <v>217</v>
      </c>
      <c r="AA118" s="23">
        <v>4000</v>
      </c>
      <c r="AB118" s="24"/>
      <c r="AC118" s="17">
        <v>93</v>
      </c>
      <c r="AD118" s="17">
        <v>10</v>
      </c>
      <c r="AE118" s="17">
        <v>73.3</v>
      </c>
      <c r="AF118" s="38">
        <v>17</v>
      </c>
      <c r="AG118" s="37">
        <v>24</v>
      </c>
      <c r="AH118" s="34">
        <f>1/((0.55 / AF118) + (0.45 / AG118))</f>
        <v>19.568345323741006</v>
      </c>
      <c r="AI118" s="34">
        <f>(15000/AH118)</f>
        <v>766.5441176470589</v>
      </c>
      <c r="AJ118" s="34">
        <f>AI118/42</f>
        <v>18.25105042016807</v>
      </c>
      <c r="AK118" s="17">
        <v>18.5</v>
      </c>
      <c r="AL118" s="15" t="s">
        <v>63</v>
      </c>
      <c r="AM118" s="20">
        <v>1000</v>
      </c>
      <c r="AN118" s="27" t="s">
        <v>54</v>
      </c>
      <c r="AO118" s="21">
        <f>AQ118-AP118</f>
        <v>1001</v>
      </c>
      <c r="AP118" s="35">
        <v>3294</v>
      </c>
      <c r="AQ118" s="35">
        <v>4295</v>
      </c>
      <c r="AR118" s="27" t="s">
        <v>116</v>
      </c>
      <c r="AS118" s="20" t="s">
        <v>56</v>
      </c>
    </row>
    <row r="119" spans="1:45" ht="18">
      <c r="A119" s="28">
        <v>2001</v>
      </c>
      <c r="B119" s="26" t="s">
        <v>43</v>
      </c>
      <c r="C119" s="26" t="s">
        <v>111</v>
      </c>
      <c r="D119" s="26" t="s">
        <v>58</v>
      </c>
      <c r="E119" s="31" t="s">
        <v>119</v>
      </c>
      <c r="F119" s="57">
        <v>43065</v>
      </c>
      <c r="G119" s="27" t="str">
        <f t="shared" si="8"/>
        <v>215/55R16</v>
      </c>
      <c r="H119" s="17">
        <v>193.7</v>
      </c>
      <c r="I119" s="17">
        <v>56.5</v>
      </c>
      <c r="J119" s="17">
        <v>70.099999999999994</v>
      </c>
      <c r="K119" s="17">
        <v>18.399999999999999</v>
      </c>
      <c r="L119" s="17">
        <v>35.4</v>
      </c>
      <c r="M119" s="17">
        <v>16</v>
      </c>
      <c r="N119" s="29" t="s">
        <v>114</v>
      </c>
      <c r="O119" s="17">
        <v>108.3</v>
      </c>
      <c r="P119" s="17">
        <v>60.2</v>
      </c>
      <c r="Q119" s="17">
        <v>59.4</v>
      </c>
      <c r="R119" s="27"/>
      <c r="S119" s="20" t="str">
        <f t="shared" si="9"/>
        <v>VQ30DE-K</v>
      </c>
      <c r="T119" s="27" t="s">
        <v>104</v>
      </c>
      <c r="U119" s="15" t="s">
        <v>81</v>
      </c>
      <c r="V119" s="15">
        <v>6</v>
      </c>
      <c r="W119" s="32" t="str">
        <f>IF(S119 = "VQ30DE", "222", "227")</f>
        <v>227</v>
      </c>
      <c r="X119" s="23">
        <v>6400</v>
      </c>
      <c r="Y119" s="22">
        <f>W119/(AP119/2000)</f>
        <v>137.82635094110503</v>
      </c>
      <c r="Z119" s="15">
        <v>227</v>
      </c>
      <c r="AA119" s="23">
        <v>4000</v>
      </c>
      <c r="AB119" s="46"/>
      <c r="AC119" s="17">
        <v>93</v>
      </c>
      <c r="AD119" s="17">
        <v>10</v>
      </c>
      <c r="AE119" s="17">
        <v>73.3</v>
      </c>
      <c r="AF119" s="38">
        <v>19</v>
      </c>
      <c r="AG119" s="37">
        <v>25</v>
      </c>
      <c r="AH119" s="34">
        <f>1/((0.55 / AF119) + (0.45 / AG119))</f>
        <v>21.300448430493269</v>
      </c>
      <c r="AI119" s="34">
        <f t="shared" si="4"/>
        <v>704.21052631578959</v>
      </c>
      <c r="AJ119" s="59">
        <f t="shared" si="5"/>
        <v>16.766917293233085</v>
      </c>
      <c r="AK119" s="17">
        <v>18.5</v>
      </c>
      <c r="AL119" s="27" t="s">
        <v>53</v>
      </c>
      <c r="AM119" s="20">
        <v>1000</v>
      </c>
      <c r="AN119" s="27" t="s">
        <v>54</v>
      </c>
      <c r="AO119" s="21">
        <f t="shared" si="6"/>
        <v>1001</v>
      </c>
      <c r="AP119" s="35">
        <v>3294</v>
      </c>
      <c r="AQ119" s="35">
        <v>4295</v>
      </c>
      <c r="AR119" s="27" t="s">
        <v>55</v>
      </c>
      <c r="AS119" s="20" t="s">
        <v>56</v>
      </c>
    </row>
    <row r="120" spans="1:45" s="10" customFormat="1" ht="15.75" hidden="1">
      <c r="A120" s="28">
        <v>2001</v>
      </c>
      <c r="B120" s="26" t="s">
        <v>43</v>
      </c>
      <c r="C120" s="26" t="s">
        <v>111</v>
      </c>
      <c r="D120" s="26" t="s">
        <v>58</v>
      </c>
      <c r="E120" s="31" t="s">
        <v>119</v>
      </c>
      <c r="F120" s="31"/>
      <c r="G120" s="27" t="str">
        <f t="shared" si="8"/>
        <v>215/55R16</v>
      </c>
      <c r="H120" s="17">
        <v>193.7</v>
      </c>
      <c r="I120" s="17">
        <v>56.5</v>
      </c>
      <c r="J120" s="17">
        <v>70.099999999999994</v>
      </c>
      <c r="K120" s="17">
        <v>18.399999999999999</v>
      </c>
      <c r="L120" s="17">
        <v>35.4</v>
      </c>
      <c r="M120" s="17">
        <v>16</v>
      </c>
      <c r="N120" s="29" t="s">
        <v>114</v>
      </c>
      <c r="O120" s="17">
        <v>108.3</v>
      </c>
      <c r="P120" s="17">
        <v>60.2</v>
      </c>
      <c r="Q120" s="17">
        <v>59.4</v>
      </c>
      <c r="R120" s="30"/>
      <c r="S120" s="20" t="str">
        <f t="shared" si="9"/>
        <v>VQ30DE-K</v>
      </c>
      <c r="T120" s="27" t="s">
        <v>104</v>
      </c>
      <c r="U120" s="15" t="s">
        <v>81</v>
      </c>
      <c r="V120" s="15">
        <v>6</v>
      </c>
      <c r="W120" s="32" t="str">
        <f>IF(S120 = "VQ30DE", "222", "227")</f>
        <v>227</v>
      </c>
      <c r="X120" s="23">
        <v>6400</v>
      </c>
      <c r="Y120" s="22">
        <f>W120/(AP120/2000)</f>
        <v>137.82635094110503</v>
      </c>
      <c r="Z120" s="15">
        <v>227</v>
      </c>
      <c r="AA120" s="23">
        <v>4000</v>
      </c>
      <c r="AB120" s="24"/>
      <c r="AC120" s="17">
        <v>93</v>
      </c>
      <c r="AD120" s="17">
        <v>10</v>
      </c>
      <c r="AE120" s="17">
        <v>73.3</v>
      </c>
      <c r="AF120" s="38">
        <v>17</v>
      </c>
      <c r="AG120" s="37">
        <v>24</v>
      </c>
      <c r="AH120" s="34">
        <f>1/((0.55 / AF120) + (0.45 / AG120))</f>
        <v>19.568345323741006</v>
      </c>
      <c r="AI120" s="34">
        <f t="shared" si="4"/>
        <v>766.5441176470589</v>
      </c>
      <c r="AJ120" s="34">
        <f t="shared" si="5"/>
        <v>18.25105042016807</v>
      </c>
      <c r="AK120" s="17">
        <v>18.5</v>
      </c>
      <c r="AL120" s="15" t="s">
        <v>63</v>
      </c>
      <c r="AM120" s="20">
        <v>1000</v>
      </c>
      <c r="AN120" s="27" t="s">
        <v>54</v>
      </c>
      <c r="AO120" s="21">
        <f t="shared" si="6"/>
        <v>1001</v>
      </c>
      <c r="AP120" s="35">
        <v>3294</v>
      </c>
      <c r="AQ120" s="35">
        <v>4295</v>
      </c>
      <c r="AR120" s="27" t="s">
        <v>116</v>
      </c>
      <c r="AS120" s="20" t="s">
        <v>56</v>
      </c>
    </row>
    <row r="121" spans="1:45" s="10" customFormat="1" ht="15.75" hidden="1">
      <c r="A121" s="28">
        <v>2001</v>
      </c>
      <c r="B121" s="26" t="s">
        <v>43</v>
      </c>
      <c r="C121" s="26" t="s">
        <v>111</v>
      </c>
      <c r="D121" s="26" t="s">
        <v>60</v>
      </c>
      <c r="E121" s="31" t="s">
        <v>119</v>
      </c>
      <c r="F121" s="31"/>
      <c r="G121" s="27" t="str">
        <f t="shared" si="8"/>
        <v>215/55R16</v>
      </c>
      <c r="H121" s="17">
        <v>193.7</v>
      </c>
      <c r="I121" s="17">
        <v>56.5</v>
      </c>
      <c r="J121" s="17">
        <v>70.099999999999994</v>
      </c>
      <c r="K121" s="17">
        <v>18.399999999999999</v>
      </c>
      <c r="L121" s="17">
        <v>35.4</v>
      </c>
      <c r="M121" s="17">
        <v>16</v>
      </c>
      <c r="N121" s="29" t="s">
        <v>114</v>
      </c>
      <c r="O121" s="17">
        <v>108.3</v>
      </c>
      <c r="P121" s="17">
        <v>60.2</v>
      </c>
      <c r="Q121" s="17">
        <v>59.4</v>
      </c>
      <c r="R121" s="30"/>
      <c r="S121" s="20" t="str">
        <f t="shared" si="9"/>
        <v>VQ30DE</v>
      </c>
      <c r="T121" s="27" t="s">
        <v>104</v>
      </c>
      <c r="U121" s="15" t="s">
        <v>81</v>
      </c>
      <c r="V121" s="15">
        <v>6</v>
      </c>
      <c r="W121" s="32" t="str">
        <f>IF(S121 = "VQ30DE", "222", "227")</f>
        <v>222</v>
      </c>
      <c r="X121" s="23">
        <v>6400</v>
      </c>
      <c r="Y121" s="22">
        <f>W121/(AP121/2000)</f>
        <v>134.79052823315118</v>
      </c>
      <c r="Z121" s="27">
        <v>217</v>
      </c>
      <c r="AA121" s="23">
        <v>4000</v>
      </c>
      <c r="AB121" s="24"/>
      <c r="AC121" s="17">
        <v>93</v>
      </c>
      <c r="AD121" s="17">
        <v>10</v>
      </c>
      <c r="AE121" s="17">
        <v>73.3</v>
      </c>
      <c r="AF121" s="38">
        <v>17</v>
      </c>
      <c r="AG121" s="37">
        <v>24</v>
      </c>
      <c r="AH121" s="34">
        <f>1/((0.55 / AF121) + (0.45 / AG121))</f>
        <v>19.568345323741006</v>
      </c>
      <c r="AI121" s="34">
        <f t="shared" si="4"/>
        <v>766.5441176470589</v>
      </c>
      <c r="AJ121" s="34">
        <f t="shared" si="5"/>
        <v>18.25105042016807</v>
      </c>
      <c r="AK121" s="17">
        <v>18.5</v>
      </c>
      <c r="AL121" s="27" t="s">
        <v>63</v>
      </c>
      <c r="AM121" s="20">
        <v>1000</v>
      </c>
      <c r="AN121" s="27" t="s">
        <v>54</v>
      </c>
      <c r="AO121" s="21">
        <f t="shared" si="6"/>
        <v>1001</v>
      </c>
      <c r="AP121" s="35">
        <v>3294</v>
      </c>
      <c r="AQ121" s="35">
        <v>4295</v>
      </c>
      <c r="AR121" s="27" t="s">
        <v>116</v>
      </c>
      <c r="AS121" s="20" t="s">
        <v>56</v>
      </c>
    </row>
    <row r="122" spans="1:45" s="10" customFormat="1" ht="15.75" hidden="1">
      <c r="A122" s="28">
        <v>2002</v>
      </c>
      <c r="B122" s="26" t="s">
        <v>43</v>
      </c>
      <c r="C122" s="26" t="s">
        <v>111</v>
      </c>
      <c r="D122" s="26" t="s">
        <v>57</v>
      </c>
      <c r="E122" s="31" t="s">
        <v>119</v>
      </c>
      <c r="F122" s="31"/>
      <c r="G122" s="27" t="str">
        <f t="shared" si="8"/>
        <v>205/65R15</v>
      </c>
      <c r="H122" s="17">
        <v>193.7</v>
      </c>
      <c r="I122" s="17">
        <v>56.5</v>
      </c>
      <c r="J122" s="17">
        <v>70.099999999999994</v>
      </c>
      <c r="K122" s="17">
        <v>18.399999999999999</v>
      </c>
      <c r="L122" s="17">
        <v>35.4</v>
      </c>
      <c r="M122" s="17">
        <v>15</v>
      </c>
      <c r="N122" s="29" t="s">
        <v>120</v>
      </c>
      <c r="O122" s="17">
        <v>108.3</v>
      </c>
      <c r="P122" s="17">
        <v>60.2</v>
      </c>
      <c r="Q122" s="17">
        <v>59.4</v>
      </c>
      <c r="R122" s="30"/>
      <c r="S122" s="15" t="s">
        <v>121</v>
      </c>
      <c r="T122" s="15" t="s">
        <v>80</v>
      </c>
      <c r="U122" s="15" t="s">
        <v>81</v>
      </c>
      <c r="V122" s="15">
        <v>6</v>
      </c>
      <c r="W122" s="15">
        <v>255</v>
      </c>
      <c r="X122" s="23">
        <v>5800</v>
      </c>
      <c r="Y122" s="22">
        <f>W122/(AP122/2000)</f>
        <v>154.82695810564664</v>
      </c>
      <c r="Z122" s="15">
        <v>246</v>
      </c>
      <c r="AA122" s="23">
        <v>4400</v>
      </c>
      <c r="AB122" s="24"/>
      <c r="AC122" s="17">
        <v>95.5</v>
      </c>
      <c r="AD122" s="17">
        <v>10.3</v>
      </c>
      <c r="AE122" s="17">
        <v>81.400000000000006</v>
      </c>
      <c r="AF122" s="38">
        <v>18</v>
      </c>
      <c r="AG122" s="37">
        <v>27</v>
      </c>
      <c r="AH122" s="34">
        <f>1/((0.55 / AF122) + (0.45 / AG122))</f>
        <v>21.176470588235293</v>
      </c>
      <c r="AI122" s="34">
        <f t="shared" si="4"/>
        <v>708.33333333333337</v>
      </c>
      <c r="AJ122" s="34">
        <f t="shared" si="5"/>
        <v>16.865079365079367</v>
      </c>
      <c r="AK122" s="17">
        <v>18.5</v>
      </c>
      <c r="AL122" s="15" t="s">
        <v>63</v>
      </c>
      <c r="AM122" s="20">
        <v>1000</v>
      </c>
      <c r="AN122" s="27" t="s">
        <v>54</v>
      </c>
      <c r="AO122" s="21">
        <f t="shared" si="6"/>
        <v>1001</v>
      </c>
      <c r="AP122" s="35">
        <v>3294</v>
      </c>
      <c r="AQ122" s="35">
        <v>4295</v>
      </c>
      <c r="AR122" s="27" t="s">
        <v>116</v>
      </c>
      <c r="AS122" s="20" t="s">
        <v>56</v>
      </c>
    </row>
    <row r="123" spans="1:45" ht="18">
      <c r="A123" s="28">
        <v>2002</v>
      </c>
      <c r="B123" s="26" t="s">
        <v>43</v>
      </c>
      <c r="C123" s="26" t="s">
        <v>111</v>
      </c>
      <c r="D123" s="26" t="s">
        <v>58</v>
      </c>
      <c r="E123" s="31" t="s">
        <v>119</v>
      </c>
      <c r="F123" s="57">
        <v>45239</v>
      </c>
      <c r="G123" s="27" t="str">
        <f t="shared" si="8"/>
        <v>215/55R16</v>
      </c>
      <c r="H123" s="17">
        <v>193.7</v>
      </c>
      <c r="I123" s="17">
        <v>56.5</v>
      </c>
      <c r="J123" s="17">
        <v>70.099999999999994</v>
      </c>
      <c r="K123" s="17">
        <v>18.399999999999999</v>
      </c>
      <c r="L123" s="17">
        <v>35.4</v>
      </c>
      <c r="M123" s="17">
        <v>16</v>
      </c>
      <c r="N123" s="29" t="s">
        <v>114</v>
      </c>
      <c r="O123" s="17">
        <v>108.3</v>
      </c>
      <c r="P123" s="17">
        <v>60.2</v>
      </c>
      <c r="Q123" s="17">
        <v>59.4</v>
      </c>
      <c r="R123" s="27"/>
      <c r="S123" s="15" t="s">
        <v>121</v>
      </c>
      <c r="T123" s="15" t="s">
        <v>80</v>
      </c>
      <c r="U123" s="15" t="s">
        <v>81</v>
      </c>
      <c r="V123" s="15">
        <v>6</v>
      </c>
      <c r="W123" s="15">
        <v>255</v>
      </c>
      <c r="X123" s="23">
        <v>5800</v>
      </c>
      <c r="Y123" s="22">
        <f>W123/(AP123/2000)</f>
        <v>154.82695810564664</v>
      </c>
      <c r="Z123" s="15">
        <v>246</v>
      </c>
      <c r="AA123" s="23">
        <v>4400</v>
      </c>
      <c r="AB123" s="46"/>
      <c r="AC123" s="17">
        <v>95.5</v>
      </c>
      <c r="AD123" s="17">
        <v>10.3</v>
      </c>
      <c r="AE123" s="17">
        <v>81.400000000000006</v>
      </c>
      <c r="AF123" s="38">
        <v>19</v>
      </c>
      <c r="AG123" s="38">
        <v>26</v>
      </c>
      <c r="AH123" s="34">
        <f>1/((0.55 / AF123) + (0.45 / AG123))</f>
        <v>21.619256017505471</v>
      </c>
      <c r="AI123" s="34">
        <f t="shared" si="4"/>
        <v>693.82591093117412</v>
      </c>
      <c r="AJ123" s="59">
        <f t="shared" si="5"/>
        <v>16.519664545980337</v>
      </c>
      <c r="AK123" s="17">
        <v>18.5</v>
      </c>
      <c r="AL123" s="27" t="s">
        <v>88</v>
      </c>
      <c r="AM123" s="20">
        <v>1000</v>
      </c>
      <c r="AN123" s="27" t="s">
        <v>54</v>
      </c>
      <c r="AO123" s="21">
        <f t="shared" si="6"/>
        <v>1001</v>
      </c>
      <c r="AP123" s="35">
        <v>3294</v>
      </c>
      <c r="AQ123" s="35">
        <v>4295</v>
      </c>
      <c r="AR123" s="27" t="s">
        <v>55</v>
      </c>
      <c r="AS123" s="20" t="s">
        <v>56</v>
      </c>
    </row>
    <row r="124" spans="1:45" s="10" customFormat="1" ht="15.75" hidden="1">
      <c r="A124" s="28">
        <v>2002</v>
      </c>
      <c r="B124" s="26" t="s">
        <v>43</v>
      </c>
      <c r="C124" s="26" t="s">
        <v>111</v>
      </c>
      <c r="D124" s="26" t="s">
        <v>58</v>
      </c>
      <c r="E124" s="31" t="s">
        <v>119</v>
      </c>
      <c r="F124" s="31"/>
      <c r="G124" s="27" t="str">
        <f t="shared" si="8"/>
        <v>215/55R16</v>
      </c>
      <c r="H124" s="17">
        <v>193.7</v>
      </c>
      <c r="I124" s="17">
        <v>56.5</v>
      </c>
      <c r="J124" s="17">
        <v>70.099999999999994</v>
      </c>
      <c r="K124" s="17">
        <v>18.399999999999999</v>
      </c>
      <c r="L124" s="17">
        <v>35.4</v>
      </c>
      <c r="M124" s="17">
        <v>16</v>
      </c>
      <c r="N124" s="29" t="s">
        <v>114</v>
      </c>
      <c r="O124" s="17">
        <v>108.3</v>
      </c>
      <c r="P124" s="17">
        <v>60.2</v>
      </c>
      <c r="Q124" s="17">
        <v>59.4</v>
      </c>
      <c r="R124" s="30"/>
      <c r="S124" s="15" t="s">
        <v>121</v>
      </c>
      <c r="T124" s="15" t="s">
        <v>80</v>
      </c>
      <c r="U124" s="15" t="s">
        <v>81</v>
      </c>
      <c r="V124" s="15">
        <v>6</v>
      </c>
      <c r="W124" s="15">
        <v>255</v>
      </c>
      <c r="X124" s="23">
        <v>5800</v>
      </c>
      <c r="Y124" s="22">
        <f>W124/(AP124/2000)</f>
        <v>154.82695810564664</v>
      </c>
      <c r="Z124" s="15">
        <v>246</v>
      </c>
      <c r="AA124" s="23">
        <v>4400</v>
      </c>
      <c r="AB124" s="24"/>
      <c r="AC124" s="17">
        <v>95.5</v>
      </c>
      <c r="AD124" s="17">
        <v>10.3</v>
      </c>
      <c r="AE124" s="17">
        <v>81.400000000000006</v>
      </c>
      <c r="AF124" s="38">
        <v>18</v>
      </c>
      <c r="AG124" s="37">
        <v>27</v>
      </c>
      <c r="AH124" s="34">
        <f>1/((0.55 / AF124) + (0.45 / AG124))</f>
        <v>21.176470588235293</v>
      </c>
      <c r="AI124" s="34">
        <f t="shared" si="4"/>
        <v>708.33333333333337</v>
      </c>
      <c r="AJ124" s="34">
        <f t="shared" si="5"/>
        <v>16.865079365079367</v>
      </c>
      <c r="AK124" s="17">
        <v>18.5</v>
      </c>
      <c r="AL124" s="15" t="s">
        <v>63</v>
      </c>
      <c r="AM124" s="20">
        <v>1000</v>
      </c>
      <c r="AN124" s="27" t="s">
        <v>54</v>
      </c>
      <c r="AO124" s="21">
        <f t="shared" si="6"/>
        <v>1001</v>
      </c>
      <c r="AP124" s="35">
        <v>3294</v>
      </c>
      <c r="AQ124" s="35">
        <v>4295</v>
      </c>
      <c r="AR124" s="27" t="s">
        <v>116</v>
      </c>
      <c r="AS124" s="20" t="s">
        <v>56</v>
      </c>
    </row>
    <row r="125" spans="1:45" s="10" customFormat="1" ht="15.75" hidden="1">
      <c r="A125" s="28">
        <v>2002</v>
      </c>
      <c r="B125" s="26" t="s">
        <v>43</v>
      </c>
      <c r="C125" s="26" t="s">
        <v>111</v>
      </c>
      <c r="D125" s="26" t="s">
        <v>60</v>
      </c>
      <c r="E125" s="31" t="s">
        <v>119</v>
      </c>
      <c r="F125" s="31"/>
      <c r="G125" s="27" t="str">
        <f t="shared" si="8"/>
        <v>215/55R16</v>
      </c>
      <c r="H125" s="17">
        <v>193.7</v>
      </c>
      <c r="I125" s="17">
        <v>56.5</v>
      </c>
      <c r="J125" s="17">
        <v>70.099999999999994</v>
      </c>
      <c r="K125" s="17">
        <v>18.399999999999999</v>
      </c>
      <c r="L125" s="17">
        <v>35.4</v>
      </c>
      <c r="M125" s="17">
        <v>16</v>
      </c>
      <c r="N125" s="29" t="s">
        <v>114</v>
      </c>
      <c r="O125" s="17">
        <v>108.3</v>
      </c>
      <c r="P125" s="17">
        <v>60.2</v>
      </c>
      <c r="Q125" s="17">
        <v>59.4</v>
      </c>
      <c r="R125" s="30"/>
      <c r="S125" s="15" t="s">
        <v>121</v>
      </c>
      <c r="T125" s="15" t="s">
        <v>80</v>
      </c>
      <c r="U125" s="15" t="s">
        <v>81</v>
      </c>
      <c r="V125" s="15">
        <v>6</v>
      </c>
      <c r="W125" s="15">
        <v>255</v>
      </c>
      <c r="X125" s="23">
        <v>5800</v>
      </c>
      <c r="Y125" s="22">
        <f>W125/(AP125/2000)</f>
        <v>154.82695810564664</v>
      </c>
      <c r="Z125" s="15">
        <v>246</v>
      </c>
      <c r="AA125" s="23">
        <v>4400</v>
      </c>
      <c r="AB125" s="24"/>
      <c r="AC125" s="17">
        <v>95.5</v>
      </c>
      <c r="AD125" s="17">
        <v>10.3</v>
      </c>
      <c r="AE125" s="17">
        <v>81.400000000000006</v>
      </c>
      <c r="AF125" s="38">
        <v>18</v>
      </c>
      <c r="AG125" s="37">
        <v>27</v>
      </c>
      <c r="AH125" s="34">
        <f>1/((0.55 / AF125) + (0.45 / AG125))</f>
        <v>21.176470588235293</v>
      </c>
      <c r="AI125" s="34">
        <f t="shared" si="4"/>
        <v>708.33333333333337</v>
      </c>
      <c r="AJ125" s="34">
        <f t="shared" si="5"/>
        <v>16.865079365079367</v>
      </c>
      <c r="AK125" s="17">
        <v>18.5</v>
      </c>
      <c r="AL125" s="27" t="s">
        <v>63</v>
      </c>
      <c r="AM125" s="20">
        <v>1000</v>
      </c>
      <c r="AN125" s="27" t="s">
        <v>54</v>
      </c>
      <c r="AO125" s="21">
        <f t="shared" si="6"/>
        <v>1001</v>
      </c>
      <c r="AP125" s="35">
        <v>3294</v>
      </c>
      <c r="AQ125" s="35">
        <v>4295</v>
      </c>
      <c r="AR125" s="27" t="s">
        <v>116</v>
      </c>
      <c r="AS125" s="20" t="s">
        <v>56</v>
      </c>
    </row>
    <row r="126" spans="1:45" s="10" customFormat="1" ht="15.75" hidden="1">
      <c r="A126" s="28">
        <v>2003</v>
      </c>
      <c r="B126" s="26" t="s">
        <v>43</v>
      </c>
      <c r="C126" s="26" t="s">
        <v>111</v>
      </c>
      <c r="D126" s="26" t="s">
        <v>57</v>
      </c>
      <c r="E126" s="31" t="s">
        <v>119</v>
      </c>
      <c r="F126" s="31"/>
      <c r="G126" s="27" t="str">
        <f t="shared" si="8"/>
        <v>205/65R15</v>
      </c>
      <c r="H126" s="17">
        <v>193.7</v>
      </c>
      <c r="I126" s="17">
        <v>56.5</v>
      </c>
      <c r="J126" s="17">
        <v>70.099999999999994</v>
      </c>
      <c r="K126" s="17">
        <v>18.399999999999999</v>
      </c>
      <c r="L126" s="17">
        <v>35.4</v>
      </c>
      <c r="M126" s="17">
        <v>15</v>
      </c>
      <c r="N126" s="29" t="s">
        <v>120</v>
      </c>
      <c r="O126" s="17">
        <v>108.3</v>
      </c>
      <c r="P126" s="17">
        <v>60.2</v>
      </c>
      <c r="Q126" s="17">
        <v>59.4</v>
      </c>
      <c r="R126" s="30"/>
      <c r="S126" s="15" t="s">
        <v>121</v>
      </c>
      <c r="T126" s="15" t="s">
        <v>80</v>
      </c>
      <c r="U126" s="15" t="s">
        <v>81</v>
      </c>
      <c r="V126" s="15">
        <v>6</v>
      </c>
      <c r="W126" s="15">
        <v>255</v>
      </c>
      <c r="X126" s="23">
        <v>5800</v>
      </c>
      <c r="Y126" s="22">
        <f>W126/(AP126/2000)</f>
        <v>154.82695810564664</v>
      </c>
      <c r="Z126" s="15">
        <v>246</v>
      </c>
      <c r="AA126" s="23">
        <v>4400</v>
      </c>
      <c r="AB126" s="24"/>
      <c r="AC126" s="17">
        <v>95.5</v>
      </c>
      <c r="AD126" s="17">
        <v>10.3</v>
      </c>
      <c r="AE126" s="17">
        <v>81.400000000000006</v>
      </c>
      <c r="AF126" s="38">
        <v>18</v>
      </c>
      <c r="AG126" s="37">
        <v>27</v>
      </c>
      <c r="AH126" s="34">
        <f>1/((0.55 / AF126) + (0.45 / AG126))</f>
        <v>21.176470588235293</v>
      </c>
      <c r="AI126" s="34">
        <f t="shared" si="4"/>
        <v>708.33333333333337</v>
      </c>
      <c r="AJ126" s="34">
        <f t="shared" si="5"/>
        <v>16.865079365079367</v>
      </c>
      <c r="AK126" s="17">
        <v>18.5</v>
      </c>
      <c r="AL126" s="15" t="s">
        <v>63</v>
      </c>
      <c r="AM126" s="20">
        <v>1000</v>
      </c>
      <c r="AN126" s="27" t="s">
        <v>54</v>
      </c>
      <c r="AO126" s="21">
        <f t="shared" si="6"/>
        <v>1001</v>
      </c>
      <c r="AP126" s="35">
        <v>3294</v>
      </c>
      <c r="AQ126" s="35">
        <v>4295</v>
      </c>
      <c r="AR126" s="27" t="s">
        <v>116</v>
      </c>
      <c r="AS126" s="20" t="s">
        <v>56</v>
      </c>
    </row>
    <row r="127" spans="1:45" ht="18">
      <c r="A127" s="28">
        <v>2003</v>
      </c>
      <c r="B127" s="26" t="s">
        <v>43</v>
      </c>
      <c r="C127" s="26" t="s">
        <v>111</v>
      </c>
      <c r="D127" s="26" t="s">
        <v>58</v>
      </c>
      <c r="E127" s="31" t="s">
        <v>119</v>
      </c>
      <c r="F127" s="57">
        <v>44579</v>
      </c>
      <c r="G127" s="27" t="str">
        <f t="shared" si="8"/>
        <v>215/55R16</v>
      </c>
      <c r="H127" s="17">
        <v>193.7</v>
      </c>
      <c r="I127" s="17">
        <v>56.5</v>
      </c>
      <c r="J127" s="17">
        <v>70.099999999999994</v>
      </c>
      <c r="K127" s="17">
        <v>18.399999999999999</v>
      </c>
      <c r="L127" s="17">
        <v>35.4</v>
      </c>
      <c r="M127" s="17">
        <v>16</v>
      </c>
      <c r="N127" s="29" t="s">
        <v>114</v>
      </c>
      <c r="O127" s="17">
        <v>108.3</v>
      </c>
      <c r="P127" s="17">
        <v>60.2</v>
      </c>
      <c r="Q127" s="17">
        <v>59.4</v>
      </c>
      <c r="R127" s="27"/>
      <c r="S127" s="15" t="s">
        <v>121</v>
      </c>
      <c r="T127" s="15" t="s">
        <v>80</v>
      </c>
      <c r="U127" s="15" t="s">
        <v>81</v>
      </c>
      <c r="V127" s="15">
        <v>6</v>
      </c>
      <c r="W127" s="15">
        <v>255</v>
      </c>
      <c r="X127" s="23">
        <v>5800</v>
      </c>
      <c r="Y127" s="22">
        <f>W127/(AP127/2000)</f>
        <v>154.82695810564664</v>
      </c>
      <c r="Z127" s="15">
        <v>246</v>
      </c>
      <c r="AA127" s="23">
        <v>4400</v>
      </c>
      <c r="AB127" s="46"/>
      <c r="AC127" s="17">
        <v>95.5</v>
      </c>
      <c r="AD127" s="17">
        <v>10.3</v>
      </c>
      <c r="AE127" s="17">
        <v>81.400000000000006</v>
      </c>
      <c r="AF127" s="38">
        <v>19</v>
      </c>
      <c r="AG127" s="38">
        <v>26</v>
      </c>
      <c r="AH127" s="34">
        <f>1/((0.55 / AF127) + (0.45 / AG127))</f>
        <v>21.619256017505471</v>
      </c>
      <c r="AI127" s="34">
        <f t="shared" si="4"/>
        <v>693.82591093117412</v>
      </c>
      <c r="AJ127" s="59">
        <f t="shared" si="5"/>
        <v>16.519664545980337</v>
      </c>
      <c r="AK127" s="17">
        <v>18.5</v>
      </c>
      <c r="AL127" s="27" t="s">
        <v>88</v>
      </c>
      <c r="AM127" s="20">
        <v>1000</v>
      </c>
      <c r="AN127" s="27" t="s">
        <v>54</v>
      </c>
      <c r="AO127" s="21">
        <f t="shared" si="6"/>
        <v>1001</v>
      </c>
      <c r="AP127" s="35">
        <v>3294</v>
      </c>
      <c r="AQ127" s="35">
        <v>4295</v>
      </c>
      <c r="AR127" s="27" t="s">
        <v>55</v>
      </c>
      <c r="AS127" s="20" t="s">
        <v>56</v>
      </c>
    </row>
    <row r="128" spans="1:45" s="10" customFormat="1" ht="15.75" hidden="1">
      <c r="A128" s="28">
        <v>2003</v>
      </c>
      <c r="B128" s="26" t="s">
        <v>43</v>
      </c>
      <c r="C128" s="26" t="s">
        <v>111</v>
      </c>
      <c r="D128" s="26" t="s">
        <v>58</v>
      </c>
      <c r="E128" s="31" t="s">
        <v>119</v>
      </c>
      <c r="F128" s="31"/>
      <c r="G128" s="27" t="str">
        <f t="shared" si="8"/>
        <v>215/55R16</v>
      </c>
      <c r="H128" s="17">
        <v>193.7</v>
      </c>
      <c r="I128" s="17">
        <v>56.5</v>
      </c>
      <c r="J128" s="17">
        <v>70.099999999999994</v>
      </c>
      <c r="K128" s="17">
        <v>18.399999999999999</v>
      </c>
      <c r="L128" s="17">
        <v>35.4</v>
      </c>
      <c r="M128" s="17">
        <v>16</v>
      </c>
      <c r="N128" s="29" t="s">
        <v>114</v>
      </c>
      <c r="O128" s="17">
        <v>108.3</v>
      </c>
      <c r="P128" s="17">
        <v>60.2</v>
      </c>
      <c r="Q128" s="17">
        <v>59.4</v>
      </c>
      <c r="R128" s="30"/>
      <c r="S128" s="15" t="s">
        <v>121</v>
      </c>
      <c r="T128" s="15" t="s">
        <v>80</v>
      </c>
      <c r="U128" s="15" t="s">
        <v>81</v>
      </c>
      <c r="V128" s="15">
        <v>6</v>
      </c>
      <c r="W128" s="15">
        <v>255</v>
      </c>
      <c r="X128" s="23">
        <v>5800</v>
      </c>
      <c r="Y128" s="22">
        <f>W128/(AP128/2000)</f>
        <v>154.82695810564664</v>
      </c>
      <c r="Z128" s="15">
        <v>246</v>
      </c>
      <c r="AA128" s="23">
        <v>4400</v>
      </c>
      <c r="AB128" s="24"/>
      <c r="AC128" s="17">
        <v>95.5</v>
      </c>
      <c r="AD128" s="17">
        <v>10.3</v>
      </c>
      <c r="AE128" s="17">
        <v>81.400000000000006</v>
      </c>
      <c r="AF128" s="38">
        <v>18</v>
      </c>
      <c r="AG128" s="37">
        <v>27</v>
      </c>
      <c r="AH128" s="34">
        <f>1/((0.55 / AF128) + (0.45 / AG128))</f>
        <v>21.176470588235293</v>
      </c>
      <c r="AI128" s="34">
        <f t="shared" si="4"/>
        <v>708.33333333333337</v>
      </c>
      <c r="AJ128" s="34">
        <f t="shared" si="5"/>
        <v>16.865079365079367</v>
      </c>
      <c r="AK128" s="17">
        <v>18.5</v>
      </c>
      <c r="AL128" s="15" t="s">
        <v>63</v>
      </c>
      <c r="AM128" s="20">
        <v>1000</v>
      </c>
      <c r="AN128" s="27" t="s">
        <v>54</v>
      </c>
      <c r="AO128" s="21">
        <f t="shared" si="6"/>
        <v>1001</v>
      </c>
      <c r="AP128" s="35">
        <v>3294</v>
      </c>
      <c r="AQ128" s="35">
        <v>4295</v>
      </c>
      <c r="AR128" s="27" t="s">
        <v>116</v>
      </c>
      <c r="AS128" s="20" t="s">
        <v>56</v>
      </c>
    </row>
    <row r="129" spans="1:45" s="10" customFormat="1" ht="15.75" hidden="1">
      <c r="A129" s="28">
        <v>2003</v>
      </c>
      <c r="B129" s="26" t="s">
        <v>43</v>
      </c>
      <c r="C129" s="26" t="s">
        <v>111</v>
      </c>
      <c r="D129" s="26" t="s">
        <v>60</v>
      </c>
      <c r="E129" s="31" t="s">
        <v>119</v>
      </c>
      <c r="F129" s="31"/>
      <c r="G129" s="27" t="str">
        <f>IF(OR(D129 = "GLE", D129 = "SE"), "215/55R16","205/65R15")</f>
        <v>215/55R16</v>
      </c>
      <c r="H129" s="17">
        <v>193.7</v>
      </c>
      <c r="I129" s="17">
        <v>56.5</v>
      </c>
      <c r="J129" s="17">
        <v>70.099999999999994</v>
      </c>
      <c r="K129" s="17">
        <v>18.399999999999999</v>
      </c>
      <c r="L129" s="17">
        <v>35.4</v>
      </c>
      <c r="M129" s="17">
        <v>16</v>
      </c>
      <c r="N129" s="29" t="s">
        <v>114</v>
      </c>
      <c r="O129" s="17">
        <v>108.3</v>
      </c>
      <c r="P129" s="17">
        <v>60.2</v>
      </c>
      <c r="Q129" s="17">
        <v>59.4</v>
      </c>
      <c r="R129" s="30"/>
      <c r="S129" s="15" t="s">
        <v>121</v>
      </c>
      <c r="T129" s="15" t="s">
        <v>80</v>
      </c>
      <c r="U129" s="15" t="s">
        <v>81</v>
      </c>
      <c r="V129" s="15">
        <v>6</v>
      </c>
      <c r="W129" s="15">
        <v>255</v>
      </c>
      <c r="X129" s="23">
        <v>5800</v>
      </c>
      <c r="Y129" s="22">
        <f>W129/(AP129/2000)</f>
        <v>154.82695810564664</v>
      </c>
      <c r="Z129" s="15">
        <v>246</v>
      </c>
      <c r="AA129" s="23">
        <v>4400</v>
      </c>
      <c r="AB129" s="24"/>
      <c r="AC129" s="17">
        <v>95.5</v>
      </c>
      <c r="AD129" s="17">
        <v>10.3</v>
      </c>
      <c r="AE129" s="17">
        <v>81.400000000000006</v>
      </c>
      <c r="AF129" s="38">
        <v>18</v>
      </c>
      <c r="AG129" s="37">
        <v>27</v>
      </c>
      <c r="AH129" s="34">
        <f>1/((0.55 / AF129) + (0.45 / AG129))</f>
        <v>21.176470588235293</v>
      </c>
      <c r="AI129" s="34">
        <f t="shared" ref="AI129:AI146" si="10">(15000/AH129)</f>
        <v>708.33333333333337</v>
      </c>
      <c r="AJ129" s="34">
        <f t="shared" ref="AJ129:AJ146" si="11">AI129/42</f>
        <v>16.865079365079367</v>
      </c>
      <c r="AK129" s="17">
        <v>18.5</v>
      </c>
      <c r="AL129" s="27" t="s">
        <v>63</v>
      </c>
      <c r="AM129" s="20">
        <v>1000</v>
      </c>
      <c r="AN129" s="27" t="s">
        <v>54</v>
      </c>
      <c r="AO129" s="21">
        <f t="shared" ref="AO129:AO146" si="12">AQ129-AP129</f>
        <v>1001</v>
      </c>
      <c r="AP129" s="35">
        <v>3294</v>
      </c>
      <c r="AQ129" s="35">
        <v>4295</v>
      </c>
      <c r="AR129" s="27" t="s">
        <v>116</v>
      </c>
      <c r="AS129" s="20" t="s">
        <v>56</v>
      </c>
    </row>
    <row r="130" spans="1:45" ht="18">
      <c r="A130" s="28">
        <v>2004</v>
      </c>
      <c r="B130" s="26" t="s">
        <v>43</v>
      </c>
      <c r="C130" s="26" t="s">
        <v>111</v>
      </c>
      <c r="D130" s="26" t="s">
        <v>58</v>
      </c>
      <c r="E130" s="31" t="s">
        <v>122</v>
      </c>
      <c r="F130" s="57">
        <v>45648</v>
      </c>
      <c r="G130" s="27" t="str">
        <f>IF(D130 = "SE", "225/55R17", "245/45R18")</f>
        <v>225/55R17</v>
      </c>
      <c r="H130" s="17">
        <v>193.5</v>
      </c>
      <c r="I130" s="17">
        <v>58.3</v>
      </c>
      <c r="J130" s="17">
        <v>71.7</v>
      </c>
      <c r="K130" s="17">
        <v>15.5</v>
      </c>
      <c r="L130" s="17">
        <v>40</v>
      </c>
      <c r="M130" s="17">
        <v>18</v>
      </c>
      <c r="N130" s="29" t="s">
        <v>123</v>
      </c>
      <c r="O130" s="17">
        <v>111.2</v>
      </c>
      <c r="P130" s="17">
        <v>61</v>
      </c>
      <c r="Q130" s="17">
        <v>61.2</v>
      </c>
      <c r="R130" s="27"/>
      <c r="S130" s="15" t="s">
        <v>121</v>
      </c>
      <c r="T130" s="15" t="s">
        <v>80</v>
      </c>
      <c r="U130" s="15" t="s">
        <v>81</v>
      </c>
      <c r="V130" s="15">
        <v>6</v>
      </c>
      <c r="W130" s="15">
        <v>265</v>
      </c>
      <c r="X130" s="23">
        <v>5800</v>
      </c>
      <c r="Y130" s="22">
        <f>W130/(AP130/2000)</f>
        <v>152.8699163541967</v>
      </c>
      <c r="Z130" s="15">
        <v>255</v>
      </c>
      <c r="AA130" s="23">
        <v>4400</v>
      </c>
      <c r="AB130" s="46"/>
      <c r="AC130" s="17">
        <v>95.5</v>
      </c>
      <c r="AD130" s="17">
        <v>10.3</v>
      </c>
      <c r="AE130" s="17">
        <v>81.400000000000006</v>
      </c>
      <c r="AF130" s="38">
        <v>18</v>
      </c>
      <c r="AG130" s="38">
        <v>27</v>
      </c>
      <c r="AH130" s="34">
        <f>1/((0.55 / AF130) + (0.45 / AG130))</f>
        <v>21.176470588235293</v>
      </c>
      <c r="AI130" s="34">
        <f t="shared" si="10"/>
        <v>708.33333333333337</v>
      </c>
      <c r="AJ130" s="59">
        <f t="shared" si="11"/>
        <v>16.865079365079367</v>
      </c>
      <c r="AK130" s="17">
        <v>20.100000000000001</v>
      </c>
      <c r="AL130" s="27" t="s">
        <v>88</v>
      </c>
      <c r="AM130" s="20">
        <v>1000</v>
      </c>
      <c r="AN130" s="27" t="s">
        <v>54</v>
      </c>
      <c r="AO130" s="21">
        <f t="shared" si="12"/>
        <v>1079</v>
      </c>
      <c r="AP130" s="35">
        <v>3467</v>
      </c>
      <c r="AQ130" s="35">
        <v>4546</v>
      </c>
      <c r="AR130" s="27" t="s">
        <v>55</v>
      </c>
      <c r="AS130" s="20" t="s">
        <v>56</v>
      </c>
    </row>
    <row r="131" spans="1:45" s="8" customFormat="1" ht="15.75" hidden="1">
      <c r="A131" s="28">
        <v>2004</v>
      </c>
      <c r="B131" s="26" t="s">
        <v>43</v>
      </c>
      <c r="C131" s="26" t="s">
        <v>111</v>
      </c>
      <c r="D131" s="26" t="s">
        <v>58</v>
      </c>
      <c r="E131" s="31" t="s">
        <v>122</v>
      </c>
      <c r="F131" s="31"/>
      <c r="G131" s="27" t="str">
        <f>IF(D131 = "SE", "225/55R17","245/45R18")</f>
        <v>225/55R17</v>
      </c>
      <c r="H131" s="17">
        <v>193.5</v>
      </c>
      <c r="I131" s="17">
        <v>58.3</v>
      </c>
      <c r="J131" s="17">
        <v>71.7</v>
      </c>
      <c r="K131" s="17">
        <v>15.5</v>
      </c>
      <c r="L131" s="17">
        <v>40</v>
      </c>
      <c r="M131" s="33">
        <v>18</v>
      </c>
      <c r="N131" s="29" t="s">
        <v>123</v>
      </c>
      <c r="O131" s="17">
        <v>111.2</v>
      </c>
      <c r="P131" s="17">
        <v>61</v>
      </c>
      <c r="Q131" s="17">
        <v>61.2</v>
      </c>
      <c r="R131" s="30"/>
      <c r="S131" s="15" t="s">
        <v>121</v>
      </c>
      <c r="T131" s="15" t="s">
        <v>80</v>
      </c>
      <c r="U131" s="15" t="s">
        <v>81</v>
      </c>
      <c r="V131" s="15">
        <v>6</v>
      </c>
      <c r="W131" s="15">
        <v>265</v>
      </c>
      <c r="X131" s="23">
        <v>5800</v>
      </c>
      <c r="Y131" s="22">
        <f>W131/(AP131/2000)</f>
        <v>152.8699163541967</v>
      </c>
      <c r="Z131" s="15">
        <v>255</v>
      </c>
      <c r="AA131" s="23">
        <v>4400</v>
      </c>
      <c r="AB131" s="24"/>
      <c r="AC131" s="17">
        <v>95.5</v>
      </c>
      <c r="AD131" s="17">
        <v>10.3</v>
      </c>
      <c r="AE131" s="17">
        <v>81.400000000000006</v>
      </c>
      <c r="AF131" s="38">
        <v>18</v>
      </c>
      <c r="AG131" s="37">
        <v>26</v>
      </c>
      <c r="AH131" s="34">
        <f>1/((0.55 / AF131) + (0.45 / AG131))</f>
        <v>20.892857142857142</v>
      </c>
      <c r="AI131" s="34">
        <f t="shared" si="10"/>
        <v>717.94871794871801</v>
      </c>
      <c r="AJ131" s="34">
        <f t="shared" si="11"/>
        <v>17.094017094017097</v>
      </c>
      <c r="AK131" s="17">
        <v>20.100000000000001</v>
      </c>
      <c r="AL131" s="15" t="s">
        <v>105</v>
      </c>
      <c r="AM131" s="20">
        <v>1000</v>
      </c>
      <c r="AN131" s="27" t="s">
        <v>54</v>
      </c>
      <c r="AO131" s="21">
        <f t="shared" si="12"/>
        <v>1079</v>
      </c>
      <c r="AP131" s="35">
        <v>3467</v>
      </c>
      <c r="AQ131" s="35">
        <v>4546</v>
      </c>
      <c r="AR131" s="27" t="s">
        <v>116</v>
      </c>
      <c r="AS131" s="20" t="s">
        <v>56</v>
      </c>
    </row>
    <row r="132" spans="1:45" s="8" customFormat="1" ht="15.75" hidden="1">
      <c r="A132" s="28">
        <v>2004</v>
      </c>
      <c r="B132" s="26" t="s">
        <v>43</v>
      </c>
      <c r="C132" s="26" t="s">
        <v>111</v>
      </c>
      <c r="D132" s="26" t="s">
        <v>78</v>
      </c>
      <c r="E132" s="31" t="s">
        <v>122</v>
      </c>
      <c r="F132" s="31"/>
      <c r="G132" s="27" t="str">
        <f>IF(D132 = "SE", "225/55R17","245/45R18")</f>
        <v>245/45R18</v>
      </c>
      <c r="H132" s="17">
        <v>193.5</v>
      </c>
      <c r="I132" s="17">
        <v>58.3</v>
      </c>
      <c r="J132" s="17">
        <v>71.7</v>
      </c>
      <c r="K132" s="17">
        <v>15.5</v>
      </c>
      <c r="L132" s="17">
        <v>40</v>
      </c>
      <c r="M132" s="33">
        <v>17</v>
      </c>
      <c r="N132" s="29" t="s">
        <v>124</v>
      </c>
      <c r="O132" s="17">
        <v>111.2</v>
      </c>
      <c r="P132" s="17">
        <v>61</v>
      </c>
      <c r="Q132" s="17">
        <v>61.2</v>
      </c>
      <c r="R132" s="30"/>
      <c r="S132" s="15" t="s">
        <v>121</v>
      </c>
      <c r="T132" s="15" t="s">
        <v>80</v>
      </c>
      <c r="U132" s="15" t="s">
        <v>81</v>
      </c>
      <c r="V132" s="15">
        <v>6</v>
      </c>
      <c r="W132" s="15">
        <v>265</v>
      </c>
      <c r="X132" s="23">
        <v>5800</v>
      </c>
      <c r="Y132" s="22">
        <f>W132/(AP132/2000)</f>
        <v>152.8699163541967</v>
      </c>
      <c r="Z132" s="15">
        <v>255</v>
      </c>
      <c r="AA132" s="23">
        <v>4400</v>
      </c>
      <c r="AB132" s="24"/>
      <c r="AC132" s="17">
        <v>95.5</v>
      </c>
      <c r="AD132" s="17">
        <v>10.3</v>
      </c>
      <c r="AE132" s="17">
        <v>81.400000000000006</v>
      </c>
      <c r="AF132" s="38">
        <v>18</v>
      </c>
      <c r="AG132" s="37">
        <v>25</v>
      </c>
      <c r="AH132" s="34">
        <f>1/((0.55 / AF132) + (0.45 / AG132))</f>
        <v>20.594965675057207</v>
      </c>
      <c r="AI132" s="34">
        <f t="shared" si="10"/>
        <v>728.33333333333337</v>
      </c>
      <c r="AJ132" s="34">
        <f t="shared" si="11"/>
        <v>17.341269841269842</v>
      </c>
      <c r="AK132" s="17">
        <v>20.100000000000001</v>
      </c>
      <c r="AL132" s="27" t="s">
        <v>63</v>
      </c>
      <c r="AM132" s="20">
        <v>1000</v>
      </c>
      <c r="AN132" s="27" t="s">
        <v>54</v>
      </c>
      <c r="AO132" s="21">
        <f t="shared" si="12"/>
        <v>1079</v>
      </c>
      <c r="AP132" s="35">
        <v>3467</v>
      </c>
      <c r="AQ132" s="35">
        <v>4546</v>
      </c>
      <c r="AR132" s="27" t="s">
        <v>116</v>
      </c>
      <c r="AS132" s="20" t="s">
        <v>56</v>
      </c>
    </row>
    <row r="133" spans="1:45" ht="18">
      <c r="A133" s="28">
        <v>2005</v>
      </c>
      <c r="B133" s="26" t="s">
        <v>43</v>
      </c>
      <c r="C133" s="26" t="s">
        <v>111</v>
      </c>
      <c r="D133" s="26" t="s">
        <v>58</v>
      </c>
      <c r="E133" s="31" t="s">
        <v>122</v>
      </c>
      <c r="F133" s="57">
        <v>45994</v>
      </c>
      <c r="G133" s="27" t="str">
        <f>IF(D133 = "SE", "225/55R17","245/45R18")</f>
        <v>225/55R17</v>
      </c>
      <c r="H133" s="17">
        <v>193.5</v>
      </c>
      <c r="I133" s="17">
        <v>58.3</v>
      </c>
      <c r="J133" s="17">
        <v>71.7</v>
      </c>
      <c r="K133" s="17">
        <v>15.5</v>
      </c>
      <c r="L133" s="17">
        <v>40</v>
      </c>
      <c r="M133" s="33">
        <v>18</v>
      </c>
      <c r="N133" s="29" t="s">
        <v>123</v>
      </c>
      <c r="O133" s="17">
        <v>111.2</v>
      </c>
      <c r="P133" s="17">
        <v>61</v>
      </c>
      <c r="Q133" s="17">
        <v>61.2</v>
      </c>
      <c r="R133" s="27"/>
      <c r="S133" s="15" t="s">
        <v>121</v>
      </c>
      <c r="T133" s="15" t="s">
        <v>80</v>
      </c>
      <c r="U133" s="15" t="s">
        <v>81</v>
      </c>
      <c r="V133" s="15">
        <v>6</v>
      </c>
      <c r="W133" s="15">
        <v>265</v>
      </c>
      <c r="X133" s="23">
        <v>5800</v>
      </c>
      <c r="Y133" s="22">
        <f>W133/(AP133/2000)</f>
        <v>152.8699163541967</v>
      </c>
      <c r="Z133" s="15">
        <v>255</v>
      </c>
      <c r="AA133" s="23">
        <v>4400</v>
      </c>
      <c r="AB133" s="46"/>
      <c r="AC133" s="17">
        <v>95.5</v>
      </c>
      <c r="AD133" s="17">
        <v>10.3</v>
      </c>
      <c r="AE133" s="17">
        <v>81.400000000000006</v>
      </c>
      <c r="AF133" s="38">
        <v>18</v>
      </c>
      <c r="AG133" s="38">
        <v>27</v>
      </c>
      <c r="AH133" s="34">
        <f>1/((0.55 / AF133) + (0.45 / AG133))</f>
        <v>21.176470588235293</v>
      </c>
      <c r="AI133" s="34">
        <f t="shared" si="10"/>
        <v>708.33333333333337</v>
      </c>
      <c r="AJ133" s="59">
        <f t="shared" si="11"/>
        <v>16.865079365079367</v>
      </c>
      <c r="AK133" s="17">
        <v>20.100000000000001</v>
      </c>
      <c r="AL133" s="27" t="s">
        <v>88</v>
      </c>
      <c r="AM133" s="20">
        <v>1000</v>
      </c>
      <c r="AN133" s="27" t="s">
        <v>54</v>
      </c>
      <c r="AO133" s="21">
        <f t="shared" si="12"/>
        <v>1079</v>
      </c>
      <c r="AP133" s="35">
        <v>3467</v>
      </c>
      <c r="AQ133" s="35">
        <v>4546</v>
      </c>
      <c r="AR133" s="27" t="s">
        <v>55</v>
      </c>
      <c r="AS133" s="20" t="s">
        <v>56</v>
      </c>
    </row>
    <row r="134" spans="1:45" s="8" customFormat="1" ht="15.75" hidden="1">
      <c r="A134" s="28">
        <v>2005</v>
      </c>
      <c r="B134" s="26" t="s">
        <v>43</v>
      </c>
      <c r="C134" s="26" t="s">
        <v>111</v>
      </c>
      <c r="D134" s="26" t="s">
        <v>58</v>
      </c>
      <c r="E134" s="31" t="s">
        <v>122</v>
      </c>
      <c r="F134" s="31"/>
      <c r="G134" s="27" t="str">
        <f>IF(D134 = "SE", "225/55R17","245/45R18")</f>
        <v>225/55R17</v>
      </c>
      <c r="H134" s="17">
        <v>193.5</v>
      </c>
      <c r="I134" s="17">
        <v>58.3</v>
      </c>
      <c r="J134" s="17">
        <v>71.7</v>
      </c>
      <c r="K134" s="17">
        <v>15.5</v>
      </c>
      <c r="L134" s="17">
        <v>40</v>
      </c>
      <c r="M134" s="33">
        <v>18</v>
      </c>
      <c r="N134" s="29" t="s">
        <v>123</v>
      </c>
      <c r="O134" s="17">
        <v>111.2</v>
      </c>
      <c r="P134" s="17">
        <v>61</v>
      </c>
      <c r="Q134" s="17">
        <v>61.2</v>
      </c>
      <c r="R134" s="30"/>
      <c r="S134" s="15" t="s">
        <v>121</v>
      </c>
      <c r="T134" s="15" t="s">
        <v>80</v>
      </c>
      <c r="U134" s="15" t="s">
        <v>81</v>
      </c>
      <c r="V134" s="15">
        <v>6</v>
      </c>
      <c r="W134" s="15">
        <v>265</v>
      </c>
      <c r="X134" s="23">
        <v>5800</v>
      </c>
      <c r="Y134" s="22">
        <f>W134/(AP134/2000)</f>
        <v>152.8699163541967</v>
      </c>
      <c r="Z134" s="15">
        <v>255</v>
      </c>
      <c r="AA134" s="23">
        <v>4400</v>
      </c>
      <c r="AB134" s="24"/>
      <c r="AC134" s="17">
        <v>95.5</v>
      </c>
      <c r="AD134" s="17">
        <v>10.3</v>
      </c>
      <c r="AE134" s="17">
        <v>81.400000000000006</v>
      </c>
      <c r="AF134" s="38">
        <v>18</v>
      </c>
      <c r="AG134" s="37">
        <v>26</v>
      </c>
      <c r="AH134" s="34">
        <f>1/((0.55 / AF134) + (0.45 / AG134))</f>
        <v>20.892857142857142</v>
      </c>
      <c r="AI134" s="34">
        <f t="shared" si="10"/>
        <v>717.94871794871801</v>
      </c>
      <c r="AJ134" s="34">
        <f t="shared" si="11"/>
        <v>17.094017094017097</v>
      </c>
      <c r="AK134" s="17">
        <v>20.100000000000001</v>
      </c>
      <c r="AL134" s="15" t="s">
        <v>105</v>
      </c>
      <c r="AM134" s="20">
        <v>1000</v>
      </c>
      <c r="AN134" s="27" t="s">
        <v>54</v>
      </c>
      <c r="AO134" s="21">
        <f t="shared" si="12"/>
        <v>1079</v>
      </c>
      <c r="AP134" s="35">
        <v>3467</v>
      </c>
      <c r="AQ134" s="35">
        <v>4546</v>
      </c>
      <c r="AR134" s="27" t="s">
        <v>116</v>
      </c>
      <c r="AS134" s="20" t="s">
        <v>56</v>
      </c>
    </row>
    <row r="135" spans="1:45" s="8" customFormat="1" ht="15.75" hidden="1">
      <c r="A135" s="28">
        <v>2005</v>
      </c>
      <c r="B135" s="26" t="s">
        <v>43</v>
      </c>
      <c r="C135" s="26" t="s">
        <v>111</v>
      </c>
      <c r="D135" s="26" t="s">
        <v>78</v>
      </c>
      <c r="E135" s="31" t="s">
        <v>122</v>
      </c>
      <c r="F135" s="31"/>
      <c r="G135" s="27" t="str">
        <f>IF(D135 = "SE", "225/55R17","245/45R18")</f>
        <v>245/45R18</v>
      </c>
      <c r="H135" s="17">
        <v>193.5</v>
      </c>
      <c r="I135" s="17">
        <v>58.3</v>
      </c>
      <c r="J135" s="17">
        <v>71.7</v>
      </c>
      <c r="K135" s="17">
        <v>15.5</v>
      </c>
      <c r="L135" s="17">
        <v>40</v>
      </c>
      <c r="M135" s="33">
        <v>17</v>
      </c>
      <c r="N135" s="29" t="s">
        <v>124</v>
      </c>
      <c r="O135" s="17">
        <v>111.2</v>
      </c>
      <c r="P135" s="17">
        <v>61</v>
      </c>
      <c r="Q135" s="17">
        <v>61.2</v>
      </c>
      <c r="R135" s="30"/>
      <c r="S135" s="15" t="s">
        <v>121</v>
      </c>
      <c r="T135" s="15" t="s">
        <v>80</v>
      </c>
      <c r="U135" s="15" t="s">
        <v>81</v>
      </c>
      <c r="V135" s="15">
        <v>6</v>
      </c>
      <c r="W135" s="15">
        <v>265</v>
      </c>
      <c r="X135" s="23">
        <v>5800</v>
      </c>
      <c r="Y135" s="22">
        <f>W135/(AP135/2000)</f>
        <v>152.8699163541967</v>
      </c>
      <c r="Z135" s="15">
        <v>255</v>
      </c>
      <c r="AA135" s="23">
        <v>4400</v>
      </c>
      <c r="AB135" s="24"/>
      <c r="AC135" s="17">
        <v>95.5</v>
      </c>
      <c r="AD135" s="17">
        <v>10.3</v>
      </c>
      <c r="AE135" s="17">
        <v>81.400000000000006</v>
      </c>
      <c r="AF135" s="38">
        <v>18</v>
      </c>
      <c r="AG135" s="37">
        <v>26</v>
      </c>
      <c r="AH135" s="34">
        <f>1/((0.55 / AF135) + (0.45 / AG135))</f>
        <v>20.892857142857142</v>
      </c>
      <c r="AI135" s="34">
        <f t="shared" si="10"/>
        <v>717.94871794871801</v>
      </c>
      <c r="AJ135" s="34">
        <f t="shared" si="11"/>
        <v>17.094017094017097</v>
      </c>
      <c r="AK135" s="17">
        <v>20.100000000000001</v>
      </c>
      <c r="AL135" s="27" t="s">
        <v>105</v>
      </c>
      <c r="AM135" s="20">
        <v>1000</v>
      </c>
      <c r="AN135" s="27" t="s">
        <v>54</v>
      </c>
      <c r="AO135" s="21">
        <f t="shared" si="12"/>
        <v>1079</v>
      </c>
      <c r="AP135" s="35">
        <v>3467</v>
      </c>
      <c r="AQ135" s="35">
        <v>4546</v>
      </c>
      <c r="AR135" s="27" t="s">
        <v>116</v>
      </c>
      <c r="AS135" s="20" t="s">
        <v>56</v>
      </c>
    </row>
    <row r="136" spans="1:45" ht="18">
      <c r="A136" s="28">
        <v>2006</v>
      </c>
      <c r="B136" s="26" t="s">
        <v>43</v>
      </c>
      <c r="C136" s="26" t="s">
        <v>111</v>
      </c>
      <c r="D136" s="26" t="s">
        <v>58</v>
      </c>
      <c r="E136" s="31" t="s">
        <v>122</v>
      </c>
      <c r="F136" s="57">
        <v>45256</v>
      </c>
      <c r="G136" s="27" t="str">
        <f>IF(D136 = "SE", "225/55R17","245/45R18")</f>
        <v>225/55R17</v>
      </c>
      <c r="H136" s="17">
        <v>193.5</v>
      </c>
      <c r="I136" s="17">
        <v>58.3</v>
      </c>
      <c r="J136" s="17">
        <v>71.7</v>
      </c>
      <c r="K136" s="17">
        <v>15.5</v>
      </c>
      <c r="L136" s="17">
        <v>40</v>
      </c>
      <c r="M136" s="33">
        <v>18</v>
      </c>
      <c r="N136" s="29" t="s">
        <v>123</v>
      </c>
      <c r="O136" s="17">
        <v>111.2</v>
      </c>
      <c r="P136" s="17">
        <v>61</v>
      </c>
      <c r="Q136" s="17">
        <v>61.2</v>
      </c>
      <c r="R136" s="27"/>
      <c r="S136" s="15" t="s">
        <v>121</v>
      </c>
      <c r="T136" s="15" t="s">
        <v>80</v>
      </c>
      <c r="U136" s="15" t="s">
        <v>81</v>
      </c>
      <c r="V136" s="15">
        <v>6</v>
      </c>
      <c r="W136" s="15">
        <v>265</v>
      </c>
      <c r="X136" s="23">
        <v>5800</v>
      </c>
      <c r="Y136" s="22">
        <f>W136/(AP136/2000)</f>
        <v>151.38531848043417</v>
      </c>
      <c r="Z136" s="15">
        <v>255</v>
      </c>
      <c r="AA136" s="23">
        <v>4400</v>
      </c>
      <c r="AB136" s="46"/>
      <c r="AC136" s="17">
        <v>95.5</v>
      </c>
      <c r="AD136" s="17">
        <v>10.3</v>
      </c>
      <c r="AE136" s="17">
        <v>81.400000000000006</v>
      </c>
      <c r="AF136" s="38">
        <v>18</v>
      </c>
      <c r="AG136" s="38">
        <v>27</v>
      </c>
      <c r="AH136" s="34">
        <f>1/((0.55 / AF136) + (0.45 / AG136))</f>
        <v>21.176470588235293</v>
      </c>
      <c r="AI136" s="34">
        <f t="shared" si="10"/>
        <v>708.33333333333337</v>
      </c>
      <c r="AJ136" s="59">
        <f t="shared" si="11"/>
        <v>16.865079365079367</v>
      </c>
      <c r="AK136" s="17">
        <v>20.100000000000001</v>
      </c>
      <c r="AL136" s="27" t="s">
        <v>88</v>
      </c>
      <c r="AM136" s="20">
        <v>1000</v>
      </c>
      <c r="AN136" s="27" t="s">
        <v>54</v>
      </c>
      <c r="AO136" s="21">
        <f t="shared" si="12"/>
        <v>1045</v>
      </c>
      <c r="AP136" s="35">
        <v>3501</v>
      </c>
      <c r="AQ136" s="35">
        <v>4546</v>
      </c>
      <c r="AR136" s="27" t="s">
        <v>55</v>
      </c>
      <c r="AS136" s="20" t="s">
        <v>56</v>
      </c>
    </row>
    <row r="137" spans="1:45" s="8" customFormat="1" ht="15.75" hidden="1">
      <c r="A137" s="28">
        <v>2006</v>
      </c>
      <c r="B137" s="26" t="s">
        <v>43</v>
      </c>
      <c r="C137" s="26" t="s">
        <v>111</v>
      </c>
      <c r="D137" s="26" t="s">
        <v>58</v>
      </c>
      <c r="E137" s="31" t="s">
        <v>122</v>
      </c>
      <c r="F137" s="31"/>
      <c r="G137" s="27" t="str">
        <f>IF(D137 = "SE", "225/55R17","245/45R18")</f>
        <v>225/55R17</v>
      </c>
      <c r="H137" s="17">
        <v>193.5</v>
      </c>
      <c r="I137" s="17">
        <v>58.3</v>
      </c>
      <c r="J137" s="17">
        <v>71.7</v>
      </c>
      <c r="K137" s="17">
        <v>15.5</v>
      </c>
      <c r="L137" s="17">
        <v>40</v>
      </c>
      <c r="M137" s="33">
        <v>18</v>
      </c>
      <c r="N137" s="29" t="s">
        <v>123</v>
      </c>
      <c r="O137" s="17">
        <v>111.2</v>
      </c>
      <c r="P137" s="17">
        <v>61</v>
      </c>
      <c r="Q137" s="17">
        <v>61.2</v>
      </c>
      <c r="R137" s="30"/>
      <c r="S137" s="15" t="s">
        <v>121</v>
      </c>
      <c r="T137" s="15" t="s">
        <v>80</v>
      </c>
      <c r="U137" s="15" t="s">
        <v>81</v>
      </c>
      <c r="V137" s="15">
        <v>6</v>
      </c>
      <c r="W137" s="15">
        <v>265</v>
      </c>
      <c r="X137" s="23">
        <v>5800</v>
      </c>
      <c r="Y137" s="22">
        <f>W137/(AP137/2000)</f>
        <v>151.38531848043417</v>
      </c>
      <c r="Z137" s="15">
        <v>255</v>
      </c>
      <c r="AA137" s="23">
        <v>4400</v>
      </c>
      <c r="AB137" s="24"/>
      <c r="AC137" s="17">
        <v>95.5</v>
      </c>
      <c r="AD137" s="17">
        <v>10.3</v>
      </c>
      <c r="AE137" s="17">
        <v>81.400000000000006</v>
      </c>
      <c r="AF137" s="38">
        <v>18</v>
      </c>
      <c r="AG137" s="37">
        <v>26</v>
      </c>
      <c r="AH137" s="34">
        <f>1/((0.55 / AF137) + (0.45 / AG137))</f>
        <v>20.892857142857142</v>
      </c>
      <c r="AI137" s="34">
        <f t="shared" si="10"/>
        <v>717.94871794871801</v>
      </c>
      <c r="AJ137" s="34">
        <f t="shared" si="11"/>
        <v>17.094017094017097</v>
      </c>
      <c r="AK137" s="17">
        <v>20.100000000000001</v>
      </c>
      <c r="AL137" s="15" t="s">
        <v>105</v>
      </c>
      <c r="AM137" s="20">
        <v>1000</v>
      </c>
      <c r="AN137" s="27" t="s">
        <v>54</v>
      </c>
      <c r="AO137" s="21">
        <f t="shared" si="12"/>
        <v>1045</v>
      </c>
      <c r="AP137" s="35">
        <v>3501</v>
      </c>
      <c r="AQ137" s="35">
        <v>4546</v>
      </c>
      <c r="AR137" s="27" t="s">
        <v>116</v>
      </c>
      <c r="AS137" s="20" t="s">
        <v>56</v>
      </c>
    </row>
    <row r="138" spans="1:45" s="8" customFormat="1" ht="15.75" hidden="1">
      <c r="A138" s="28">
        <v>2006</v>
      </c>
      <c r="B138" s="26" t="s">
        <v>43</v>
      </c>
      <c r="C138" s="26" t="s">
        <v>111</v>
      </c>
      <c r="D138" s="26" t="s">
        <v>78</v>
      </c>
      <c r="E138" s="31" t="s">
        <v>122</v>
      </c>
      <c r="F138" s="31"/>
      <c r="G138" s="27" t="str">
        <f>IF(D138 = "SE", "225/55R17","245/45R18")</f>
        <v>245/45R18</v>
      </c>
      <c r="H138" s="17">
        <v>193.5</v>
      </c>
      <c r="I138" s="17">
        <v>58.3</v>
      </c>
      <c r="J138" s="17">
        <v>71.7</v>
      </c>
      <c r="K138" s="17">
        <v>15.5</v>
      </c>
      <c r="L138" s="17">
        <v>40</v>
      </c>
      <c r="M138" s="33">
        <v>17</v>
      </c>
      <c r="N138" s="29" t="s">
        <v>124</v>
      </c>
      <c r="O138" s="17">
        <v>111.2</v>
      </c>
      <c r="P138" s="17">
        <v>61</v>
      </c>
      <c r="Q138" s="17">
        <v>61.2</v>
      </c>
      <c r="R138" s="30"/>
      <c r="S138" s="15" t="s">
        <v>121</v>
      </c>
      <c r="T138" s="15" t="s">
        <v>80</v>
      </c>
      <c r="U138" s="15" t="s">
        <v>81</v>
      </c>
      <c r="V138" s="15">
        <v>6</v>
      </c>
      <c r="W138" s="15">
        <v>265</v>
      </c>
      <c r="X138" s="23">
        <v>5800</v>
      </c>
      <c r="Y138" s="22">
        <f>W138/(AP138/2000)</f>
        <v>151.38531848043417</v>
      </c>
      <c r="Z138" s="15">
        <v>255</v>
      </c>
      <c r="AA138" s="23">
        <v>4400</v>
      </c>
      <c r="AB138" s="24"/>
      <c r="AC138" s="17">
        <v>95.5</v>
      </c>
      <c r="AD138" s="17">
        <v>10.3</v>
      </c>
      <c r="AE138" s="17">
        <v>81.400000000000006</v>
      </c>
      <c r="AF138" s="38">
        <v>18</v>
      </c>
      <c r="AG138" s="37">
        <v>26</v>
      </c>
      <c r="AH138" s="34">
        <f>1/((0.55 / AF138) + (0.45 / AG138))</f>
        <v>20.892857142857142</v>
      </c>
      <c r="AI138" s="34">
        <f t="shared" si="10"/>
        <v>717.94871794871801</v>
      </c>
      <c r="AJ138" s="34">
        <f t="shared" si="11"/>
        <v>17.094017094017097</v>
      </c>
      <c r="AK138" s="17">
        <v>20.100000000000001</v>
      </c>
      <c r="AL138" s="27" t="s">
        <v>105</v>
      </c>
      <c r="AM138" s="20">
        <v>1000</v>
      </c>
      <c r="AN138" s="27" t="s">
        <v>54</v>
      </c>
      <c r="AO138" s="21">
        <f t="shared" si="12"/>
        <v>1045</v>
      </c>
      <c r="AP138" s="35">
        <v>3501</v>
      </c>
      <c r="AQ138" s="35">
        <v>4546</v>
      </c>
      <c r="AR138" s="27" t="s">
        <v>116</v>
      </c>
      <c r="AS138" s="20" t="s">
        <v>56</v>
      </c>
    </row>
    <row r="139" spans="1:45" ht="18">
      <c r="A139" s="28">
        <v>1999</v>
      </c>
      <c r="B139" s="31" t="s">
        <v>125</v>
      </c>
      <c r="C139" s="26" t="s">
        <v>126</v>
      </c>
      <c r="D139" s="31" t="s">
        <v>127</v>
      </c>
      <c r="E139" s="25" t="s">
        <v>128</v>
      </c>
      <c r="F139" s="57">
        <v>34283</v>
      </c>
      <c r="G139" s="25" t="s">
        <v>129</v>
      </c>
      <c r="H139" s="17">
        <v>175.1</v>
      </c>
      <c r="I139" s="17">
        <v>54.1</v>
      </c>
      <c r="J139" s="17">
        <v>67.099999999999994</v>
      </c>
      <c r="K139" s="17">
        <v>11.9</v>
      </c>
      <c r="L139" s="17">
        <v>32.799999999999997</v>
      </c>
      <c r="M139" s="17">
        <v>15</v>
      </c>
      <c r="N139" s="29">
        <v>6</v>
      </c>
      <c r="O139" s="17">
        <v>103.2</v>
      </c>
      <c r="P139" s="17">
        <v>58.1</v>
      </c>
      <c r="Q139" s="17">
        <v>58.1</v>
      </c>
      <c r="R139" s="53"/>
      <c r="S139" s="15" t="s">
        <v>130</v>
      </c>
      <c r="T139" s="15" t="s">
        <v>131</v>
      </c>
      <c r="U139" s="27" t="s">
        <v>50</v>
      </c>
      <c r="V139" s="27">
        <v>4</v>
      </c>
      <c r="W139" s="20">
        <v>160</v>
      </c>
      <c r="X139" s="23">
        <v>7600</v>
      </c>
      <c r="Y139" s="22">
        <f>W139/(AP139/2000)</f>
        <v>122.5114854517611</v>
      </c>
      <c r="Z139" s="27">
        <v>111</v>
      </c>
      <c r="AA139" s="23">
        <v>7000</v>
      </c>
      <c r="AB139" s="27"/>
      <c r="AC139" s="17">
        <v>81</v>
      </c>
      <c r="AD139" s="17">
        <v>10.199999999999999</v>
      </c>
      <c r="AE139" s="17">
        <v>77.400000000000006</v>
      </c>
      <c r="AF139" s="54">
        <v>26</v>
      </c>
      <c r="AG139" s="37" t="s">
        <v>59</v>
      </c>
      <c r="AH139" s="34">
        <f>1/((0.55 / AF139) + (0.45 / AG139))</f>
        <v>28.03478260869565</v>
      </c>
      <c r="AI139" s="34">
        <f t="shared" si="10"/>
        <v>535.04962779156335</v>
      </c>
      <c r="AJ139" s="59">
        <f t="shared" si="11"/>
        <v>12.73927685218008</v>
      </c>
      <c r="AK139" s="17">
        <v>11.9</v>
      </c>
      <c r="AL139" s="27" t="s">
        <v>53</v>
      </c>
      <c r="AM139" s="15">
        <v>992</v>
      </c>
      <c r="AN139" s="26" t="s">
        <v>54</v>
      </c>
      <c r="AO139" s="21">
        <f t="shared" si="12"/>
        <v>288</v>
      </c>
      <c r="AP139" s="54">
        <v>2612</v>
      </c>
      <c r="AQ139" s="35">
        <v>2900</v>
      </c>
      <c r="AR139" s="27" t="s">
        <v>55</v>
      </c>
      <c r="AS139" s="46" t="s">
        <v>94</v>
      </c>
    </row>
    <row r="140" spans="1:45" ht="18">
      <c r="A140" s="28">
        <v>2000</v>
      </c>
      <c r="B140" s="31" t="s">
        <v>125</v>
      </c>
      <c r="C140" s="26" t="s">
        <v>126</v>
      </c>
      <c r="D140" s="31" t="s">
        <v>127</v>
      </c>
      <c r="E140" s="25" t="s">
        <v>128</v>
      </c>
      <c r="F140" s="57">
        <v>32583</v>
      </c>
      <c r="G140" s="25" t="s">
        <v>129</v>
      </c>
      <c r="H140" s="17">
        <v>175.1</v>
      </c>
      <c r="I140" s="17">
        <v>54.1</v>
      </c>
      <c r="J140" s="17">
        <v>67.099999999999994</v>
      </c>
      <c r="K140" s="17">
        <v>11.9</v>
      </c>
      <c r="L140" s="17">
        <v>32.799999999999997</v>
      </c>
      <c r="M140" s="17">
        <v>15</v>
      </c>
      <c r="N140" s="29">
        <v>6</v>
      </c>
      <c r="O140" s="17">
        <v>103.2</v>
      </c>
      <c r="P140" s="17">
        <v>58.1</v>
      </c>
      <c r="Q140" s="17">
        <v>58.1</v>
      </c>
      <c r="R140" s="53"/>
      <c r="S140" s="15" t="s">
        <v>130</v>
      </c>
      <c r="T140" s="15" t="s">
        <v>131</v>
      </c>
      <c r="U140" s="27" t="s">
        <v>50</v>
      </c>
      <c r="V140" s="27">
        <v>4</v>
      </c>
      <c r="W140" s="20">
        <v>160</v>
      </c>
      <c r="X140" s="23">
        <v>7600</v>
      </c>
      <c r="Y140" s="22">
        <f>W140/(AP140/2000)</f>
        <v>122.5114854517611</v>
      </c>
      <c r="Z140" s="27">
        <v>111</v>
      </c>
      <c r="AA140" s="23">
        <v>7000</v>
      </c>
      <c r="AB140" s="27"/>
      <c r="AC140" s="17">
        <v>81</v>
      </c>
      <c r="AD140" s="17">
        <v>10.199999999999999</v>
      </c>
      <c r="AE140" s="17">
        <v>77.400000000000006</v>
      </c>
      <c r="AF140" s="54">
        <v>26</v>
      </c>
      <c r="AG140" s="37" t="s">
        <v>59</v>
      </c>
      <c r="AH140" s="34">
        <f>1/((0.55 / AF140) + (0.45 / AG140))</f>
        <v>28.03478260869565</v>
      </c>
      <c r="AI140" s="34">
        <f t="shared" si="10"/>
        <v>535.04962779156335</v>
      </c>
      <c r="AJ140" s="59">
        <f t="shared" si="11"/>
        <v>12.73927685218008</v>
      </c>
      <c r="AK140" s="17">
        <v>11.9</v>
      </c>
      <c r="AL140" s="27" t="s">
        <v>53</v>
      </c>
      <c r="AM140" s="15">
        <v>992</v>
      </c>
      <c r="AN140" s="26" t="s">
        <v>54</v>
      </c>
      <c r="AO140" s="21">
        <f t="shared" si="12"/>
        <v>288</v>
      </c>
      <c r="AP140" s="54">
        <v>2612</v>
      </c>
      <c r="AQ140" s="35">
        <v>2900</v>
      </c>
      <c r="AR140" s="27" t="s">
        <v>55</v>
      </c>
      <c r="AS140" s="46" t="s">
        <v>94</v>
      </c>
    </row>
    <row r="141" spans="1:45" ht="18">
      <c r="A141" s="28">
        <v>2006</v>
      </c>
      <c r="B141" s="31" t="s">
        <v>125</v>
      </c>
      <c r="C141" s="26" t="s">
        <v>126</v>
      </c>
      <c r="D141" s="31" t="s">
        <v>127</v>
      </c>
      <c r="E141" s="31" t="s">
        <v>132</v>
      </c>
      <c r="F141" s="57">
        <v>32186</v>
      </c>
      <c r="G141" s="26" t="s">
        <v>133</v>
      </c>
      <c r="H141" s="17">
        <v>174.8</v>
      </c>
      <c r="I141" s="17">
        <v>53.5</v>
      </c>
      <c r="J141" s="17">
        <v>68.900000000000006</v>
      </c>
      <c r="K141" s="17">
        <v>11.5</v>
      </c>
      <c r="L141" s="17">
        <v>35.6</v>
      </c>
      <c r="M141" s="17">
        <v>17</v>
      </c>
      <c r="N141" s="29">
        <v>7</v>
      </c>
      <c r="O141" s="17">
        <v>104.3</v>
      </c>
      <c r="P141" s="17">
        <v>59</v>
      </c>
      <c r="Q141" s="17">
        <v>60.1</v>
      </c>
      <c r="R141" s="53"/>
      <c r="S141" s="15" t="s">
        <v>134</v>
      </c>
      <c r="T141" s="27" t="s">
        <v>135</v>
      </c>
      <c r="U141" s="27" t="s">
        <v>50</v>
      </c>
      <c r="V141" s="27">
        <v>4</v>
      </c>
      <c r="W141" s="20">
        <v>197</v>
      </c>
      <c r="X141" s="23">
        <v>7800</v>
      </c>
      <c r="Y141" s="22">
        <f>W141/(AP141/2000)</f>
        <v>137.2822299651568</v>
      </c>
      <c r="Z141" s="27">
        <v>139</v>
      </c>
      <c r="AA141" s="23">
        <v>6100</v>
      </c>
      <c r="AB141" s="27"/>
      <c r="AC141" s="17">
        <v>86</v>
      </c>
      <c r="AD141" s="17">
        <v>11.5</v>
      </c>
      <c r="AE141" s="17">
        <v>86</v>
      </c>
      <c r="AF141" s="38">
        <v>20</v>
      </c>
      <c r="AG141" s="37">
        <v>29</v>
      </c>
      <c r="AH141" s="34">
        <f>1/((0.55 / AF141) + (0.45 / AG141))</f>
        <v>23.246492985971944</v>
      </c>
      <c r="AI141" s="34">
        <f t="shared" si="10"/>
        <v>645.25862068965512</v>
      </c>
      <c r="AJ141" s="59">
        <f t="shared" si="11"/>
        <v>15.363300492610836</v>
      </c>
      <c r="AK141" s="17">
        <v>13.2</v>
      </c>
      <c r="AL141" s="27" t="s">
        <v>88</v>
      </c>
      <c r="AM141" s="15">
        <v>992</v>
      </c>
      <c r="AN141" s="26" t="s">
        <v>54</v>
      </c>
      <c r="AO141" s="21">
        <f t="shared" si="12"/>
        <v>330</v>
      </c>
      <c r="AP141" s="54">
        <v>2870</v>
      </c>
      <c r="AQ141" s="35">
        <v>3200</v>
      </c>
      <c r="AR141" s="27" t="s">
        <v>55</v>
      </c>
      <c r="AS141" s="46" t="s">
        <v>94</v>
      </c>
    </row>
    <row r="142" spans="1:45" ht="18">
      <c r="A142" s="28">
        <v>2007</v>
      </c>
      <c r="B142" s="31" t="s">
        <v>125</v>
      </c>
      <c r="C142" s="26" t="s">
        <v>126</v>
      </c>
      <c r="D142" s="31" t="s">
        <v>127</v>
      </c>
      <c r="E142" s="25" t="s">
        <v>132</v>
      </c>
      <c r="F142" s="57">
        <v>32535</v>
      </c>
      <c r="G142" s="26" t="s">
        <v>133</v>
      </c>
      <c r="H142" s="17">
        <v>174.8</v>
      </c>
      <c r="I142" s="17">
        <v>53.5</v>
      </c>
      <c r="J142" s="17">
        <v>68.900000000000006</v>
      </c>
      <c r="K142" s="17">
        <v>11.5</v>
      </c>
      <c r="L142" s="17">
        <v>35.6</v>
      </c>
      <c r="M142" s="17">
        <v>17</v>
      </c>
      <c r="N142" s="29">
        <v>7</v>
      </c>
      <c r="O142" s="17">
        <v>104.3</v>
      </c>
      <c r="P142" s="17">
        <v>59</v>
      </c>
      <c r="Q142" s="17">
        <v>60.1</v>
      </c>
      <c r="R142" s="53"/>
      <c r="S142" s="15" t="s">
        <v>134</v>
      </c>
      <c r="T142" s="27" t="s">
        <v>135</v>
      </c>
      <c r="U142" s="27" t="s">
        <v>50</v>
      </c>
      <c r="V142" s="27">
        <v>4</v>
      </c>
      <c r="W142" s="20">
        <v>197</v>
      </c>
      <c r="X142" s="23">
        <v>7800</v>
      </c>
      <c r="Y142" s="22">
        <f>W142/(AP142/2000)</f>
        <v>137.2822299651568</v>
      </c>
      <c r="Z142" s="27">
        <v>139</v>
      </c>
      <c r="AA142" s="23">
        <v>6100</v>
      </c>
      <c r="AB142" s="27"/>
      <c r="AC142" s="17">
        <v>86</v>
      </c>
      <c r="AD142" s="17">
        <v>11.5</v>
      </c>
      <c r="AE142" s="17">
        <v>86</v>
      </c>
      <c r="AF142" s="38">
        <v>20</v>
      </c>
      <c r="AG142" s="37">
        <v>29</v>
      </c>
      <c r="AH142" s="34">
        <f>1/((0.55 / AF142) + (0.45 / AG142))</f>
        <v>23.246492985971944</v>
      </c>
      <c r="AI142" s="34">
        <f t="shared" si="10"/>
        <v>645.25862068965512</v>
      </c>
      <c r="AJ142" s="59">
        <f t="shared" si="11"/>
        <v>15.363300492610836</v>
      </c>
      <c r="AK142" s="17">
        <v>13.2</v>
      </c>
      <c r="AL142" s="27" t="s">
        <v>88</v>
      </c>
      <c r="AM142" s="15">
        <v>992</v>
      </c>
      <c r="AN142" s="26" t="s">
        <v>54</v>
      </c>
      <c r="AO142" s="21">
        <f t="shared" si="12"/>
        <v>330</v>
      </c>
      <c r="AP142" s="54">
        <v>2870</v>
      </c>
      <c r="AQ142" s="35">
        <v>3200</v>
      </c>
      <c r="AR142" s="27" t="s">
        <v>55</v>
      </c>
      <c r="AS142" s="46" t="s">
        <v>94</v>
      </c>
    </row>
    <row r="143" spans="1:45" ht="18">
      <c r="A143" s="28">
        <v>2008</v>
      </c>
      <c r="B143" s="31" t="s">
        <v>125</v>
      </c>
      <c r="C143" s="26" t="s">
        <v>126</v>
      </c>
      <c r="D143" s="31" t="s">
        <v>127</v>
      </c>
      <c r="E143" s="25" t="s">
        <v>136</v>
      </c>
      <c r="F143" s="57">
        <v>31653</v>
      </c>
      <c r="G143" s="26" t="s">
        <v>133</v>
      </c>
      <c r="H143" s="17">
        <v>176.7</v>
      </c>
      <c r="I143" s="17">
        <v>56.5</v>
      </c>
      <c r="J143" s="17">
        <v>68.900000000000006</v>
      </c>
      <c r="K143" s="17">
        <v>11.5</v>
      </c>
      <c r="L143" s="17">
        <v>35.4</v>
      </c>
      <c r="M143" s="17">
        <v>17</v>
      </c>
      <c r="N143" s="29">
        <v>7</v>
      </c>
      <c r="O143" s="17">
        <v>106.3</v>
      </c>
      <c r="P143" s="17">
        <v>59</v>
      </c>
      <c r="Q143" s="17">
        <v>60.2</v>
      </c>
      <c r="R143" s="53"/>
      <c r="S143" s="15" t="s">
        <v>134</v>
      </c>
      <c r="T143" s="27" t="s">
        <v>135</v>
      </c>
      <c r="U143" s="27" t="s">
        <v>50</v>
      </c>
      <c r="V143" s="27">
        <v>4</v>
      </c>
      <c r="W143" s="20">
        <v>197</v>
      </c>
      <c r="X143" s="23">
        <v>7800</v>
      </c>
      <c r="Y143" s="22">
        <f>W143/(AP143/2000)</f>
        <v>134.2419080068143</v>
      </c>
      <c r="Z143" s="27">
        <v>139</v>
      </c>
      <c r="AA143" s="23">
        <v>6200</v>
      </c>
      <c r="AB143" s="27"/>
      <c r="AC143" s="17">
        <v>86</v>
      </c>
      <c r="AD143" s="17">
        <v>11.5</v>
      </c>
      <c r="AE143" s="17">
        <v>86</v>
      </c>
      <c r="AF143" s="38">
        <v>22</v>
      </c>
      <c r="AG143" s="38">
        <v>31</v>
      </c>
      <c r="AH143" s="34">
        <f>1/((0.55 / AF143) + (0.45 / AG143))</f>
        <v>25.30612244897959</v>
      </c>
      <c r="AI143" s="34">
        <f t="shared" si="10"/>
        <v>592.74193548387098</v>
      </c>
      <c r="AJ143" s="59">
        <f t="shared" si="11"/>
        <v>14.112903225806452</v>
      </c>
      <c r="AK143" s="17">
        <v>13.2</v>
      </c>
      <c r="AL143" s="27" t="s">
        <v>88</v>
      </c>
      <c r="AM143" s="15">
        <v>992</v>
      </c>
      <c r="AN143" s="26" t="s">
        <v>54</v>
      </c>
      <c r="AO143" s="21">
        <f t="shared" si="12"/>
        <v>365</v>
      </c>
      <c r="AP143" s="54">
        <v>2935</v>
      </c>
      <c r="AQ143" s="35">
        <v>3300</v>
      </c>
      <c r="AR143" s="27" t="s">
        <v>55</v>
      </c>
      <c r="AS143" s="46" t="s">
        <v>56</v>
      </c>
    </row>
    <row r="144" spans="1:45" ht="18">
      <c r="A144" s="28">
        <v>2009</v>
      </c>
      <c r="B144" s="31" t="s">
        <v>125</v>
      </c>
      <c r="C144" s="26" t="s">
        <v>126</v>
      </c>
      <c r="D144" s="31" t="s">
        <v>127</v>
      </c>
      <c r="E144" s="25" t="s">
        <v>132</v>
      </c>
      <c r="F144" s="57">
        <v>32653</v>
      </c>
      <c r="G144" s="26" t="s">
        <v>133</v>
      </c>
      <c r="H144" s="17">
        <v>174.8</v>
      </c>
      <c r="I144" s="17">
        <v>53.5</v>
      </c>
      <c r="J144" s="17">
        <v>68.900000000000006</v>
      </c>
      <c r="K144" s="17">
        <v>11.5</v>
      </c>
      <c r="L144" s="17">
        <v>35.6</v>
      </c>
      <c r="M144" s="17">
        <v>17</v>
      </c>
      <c r="N144" s="29">
        <v>7</v>
      </c>
      <c r="O144" s="17">
        <v>104.3</v>
      </c>
      <c r="P144" s="17">
        <v>59</v>
      </c>
      <c r="Q144" s="17">
        <v>60.1</v>
      </c>
      <c r="R144" s="53"/>
      <c r="S144" s="15" t="s">
        <v>134</v>
      </c>
      <c r="T144" s="27" t="s">
        <v>135</v>
      </c>
      <c r="U144" s="27" t="s">
        <v>50</v>
      </c>
      <c r="V144" s="27">
        <v>4</v>
      </c>
      <c r="W144" s="20">
        <v>197</v>
      </c>
      <c r="X144" s="23">
        <v>7800</v>
      </c>
      <c r="Y144" s="22">
        <f>W144/(AP144/2000)</f>
        <v>137.2822299651568</v>
      </c>
      <c r="Z144" s="27">
        <v>139</v>
      </c>
      <c r="AA144" s="23">
        <v>6100</v>
      </c>
      <c r="AB144" s="27"/>
      <c r="AC144" s="17">
        <v>86</v>
      </c>
      <c r="AD144" s="17">
        <v>11.5</v>
      </c>
      <c r="AE144" s="17">
        <v>86</v>
      </c>
      <c r="AF144" s="38">
        <v>20</v>
      </c>
      <c r="AG144" s="37" t="s">
        <v>62</v>
      </c>
      <c r="AH144" s="34">
        <f>1/((0.55 / AF144) + (0.45 / AG144))</f>
        <v>23.246492985971944</v>
      </c>
      <c r="AI144" s="34">
        <f t="shared" si="10"/>
        <v>645.25862068965512</v>
      </c>
      <c r="AJ144" s="59">
        <f t="shared" si="11"/>
        <v>15.363300492610836</v>
      </c>
      <c r="AK144" s="17">
        <v>13.2</v>
      </c>
      <c r="AL144" s="27" t="s">
        <v>88</v>
      </c>
      <c r="AM144" s="15">
        <v>992</v>
      </c>
      <c r="AN144" s="26" t="s">
        <v>54</v>
      </c>
      <c r="AO144" s="21">
        <f t="shared" si="12"/>
        <v>330</v>
      </c>
      <c r="AP144" s="54">
        <v>2870</v>
      </c>
      <c r="AQ144" s="35">
        <v>3200</v>
      </c>
      <c r="AR144" s="27" t="s">
        <v>55</v>
      </c>
      <c r="AS144" s="46" t="s">
        <v>94</v>
      </c>
    </row>
    <row r="145" spans="1:45" ht="18">
      <c r="A145" s="28">
        <v>2010</v>
      </c>
      <c r="B145" s="31" t="s">
        <v>125</v>
      </c>
      <c r="C145" s="26" t="s">
        <v>126</v>
      </c>
      <c r="D145" s="31" t="s">
        <v>127</v>
      </c>
      <c r="E145" s="25" t="s">
        <v>132</v>
      </c>
      <c r="F145" s="57">
        <v>32346</v>
      </c>
      <c r="G145" s="26" t="s">
        <v>133</v>
      </c>
      <c r="H145" s="17">
        <v>174.8</v>
      </c>
      <c r="I145" s="17">
        <v>53.5</v>
      </c>
      <c r="J145" s="17">
        <v>68.900000000000006</v>
      </c>
      <c r="K145" s="17">
        <v>11.5</v>
      </c>
      <c r="L145" s="17">
        <v>35.6</v>
      </c>
      <c r="M145" s="17">
        <v>17</v>
      </c>
      <c r="N145" s="29">
        <v>7</v>
      </c>
      <c r="O145" s="17">
        <v>104.3</v>
      </c>
      <c r="P145" s="17">
        <v>59</v>
      </c>
      <c r="Q145" s="17">
        <v>60.1</v>
      </c>
      <c r="R145" s="53"/>
      <c r="S145" s="15" t="s">
        <v>134</v>
      </c>
      <c r="T145" s="27" t="s">
        <v>135</v>
      </c>
      <c r="U145" s="27" t="s">
        <v>50</v>
      </c>
      <c r="V145" s="27">
        <v>4</v>
      </c>
      <c r="W145" s="20">
        <v>197</v>
      </c>
      <c r="X145" s="23">
        <v>7800</v>
      </c>
      <c r="Y145" s="22">
        <f>W145/(AP145/2000)</f>
        <v>137.2822299651568</v>
      </c>
      <c r="Z145" s="27">
        <v>139</v>
      </c>
      <c r="AA145" s="23">
        <v>6100</v>
      </c>
      <c r="AB145" s="27"/>
      <c r="AC145" s="17">
        <v>86</v>
      </c>
      <c r="AD145" s="17">
        <v>11.5</v>
      </c>
      <c r="AE145" s="17">
        <v>86</v>
      </c>
      <c r="AF145" s="38">
        <v>20</v>
      </c>
      <c r="AG145" s="37" t="s">
        <v>62</v>
      </c>
      <c r="AH145" s="34">
        <f>1/((0.55 / AF145) + (0.45 / AG145))</f>
        <v>23.246492985971944</v>
      </c>
      <c r="AI145" s="34">
        <f t="shared" si="10"/>
        <v>645.25862068965512</v>
      </c>
      <c r="AJ145" s="59">
        <f t="shared" si="11"/>
        <v>15.363300492610836</v>
      </c>
      <c r="AK145" s="17">
        <v>13.2</v>
      </c>
      <c r="AL145" s="27" t="s">
        <v>88</v>
      </c>
      <c r="AM145" s="15">
        <v>992</v>
      </c>
      <c r="AN145" s="26" t="s">
        <v>54</v>
      </c>
      <c r="AO145" s="21">
        <f t="shared" si="12"/>
        <v>330</v>
      </c>
      <c r="AP145" s="54">
        <v>2870</v>
      </c>
      <c r="AQ145" s="35">
        <v>3200</v>
      </c>
      <c r="AR145" s="27" t="s">
        <v>55</v>
      </c>
      <c r="AS145" s="46" t="s">
        <v>94</v>
      </c>
    </row>
    <row r="146" spans="1:45" ht="18">
      <c r="A146" s="28">
        <v>2011</v>
      </c>
      <c r="B146" s="31" t="s">
        <v>125</v>
      </c>
      <c r="C146" s="26" t="s">
        <v>126</v>
      </c>
      <c r="D146" s="31" t="s">
        <v>127</v>
      </c>
      <c r="E146" s="25" t="s">
        <v>132</v>
      </c>
      <c r="F146" s="57">
        <v>31569</v>
      </c>
      <c r="G146" s="26" t="s">
        <v>133</v>
      </c>
      <c r="H146" s="17">
        <v>174.8</v>
      </c>
      <c r="I146" s="17">
        <v>53.5</v>
      </c>
      <c r="J146" s="17">
        <v>68.900000000000006</v>
      </c>
      <c r="K146" s="17">
        <v>11.5</v>
      </c>
      <c r="L146" s="17">
        <v>35.6</v>
      </c>
      <c r="M146" s="17">
        <v>17</v>
      </c>
      <c r="N146" s="29">
        <v>7</v>
      </c>
      <c r="O146" s="17">
        <v>104.3</v>
      </c>
      <c r="P146" s="17">
        <v>59</v>
      </c>
      <c r="Q146" s="17">
        <v>60.1</v>
      </c>
      <c r="R146" s="53"/>
      <c r="S146" s="15" t="s">
        <v>134</v>
      </c>
      <c r="T146" s="27" t="s">
        <v>135</v>
      </c>
      <c r="U146" s="27" t="s">
        <v>50</v>
      </c>
      <c r="V146" s="27">
        <v>4</v>
      </c>
      <c r="W146" s="20">
        <v>197</v>
      </c>
      <c r="X146" s="23">
        <v>7800</v>
      </c>
      <c r="Y146" s="22">
        <f>W146/(AP146/2000)</f>
        <v>137.2822299651568</v>
      </c>
      <c r="Z146" s="27">
        <v>139</v>
      </c>
      <c r="AA146" s="23">
        <v>6100</v>
      </c>
      <c r="AB146" s="27"/>
      <c r="AC146" s="17">
        <v>86</v>
      </c>
      <c r="AD146" s="17">
        <v>11.5</v>
      </c>
      <c r="AE146" s="17">
        <v>86</v>
      </c>
      <c r="AF146" s="38">
        <v>20</v>
      </c>
      <c r="AG146" s="37" t="s">
        <v>62</v>
      </c>
      <c r="AH146" s="34">
        <f>1/((0.55 / AF146) + (0.45 / AG146))</f>
        <v>23.246492985971944</v>
      </c>
      <c r="AI146" s="34">
        <f t="shared" si="10"/>
        <v>645.25862068965512</v>
      </c>
      <c r="AJ146" s="59">
        <f t="shared" si="11"/>
        <v>15.363300492610836</v>
      </c>
      <c r="AK146" s="17">
        <v>13.2</v>
      </c>
      <c r="AL146" s="27" t="s">
        <v>88</v>
      </c>
      <c r="AM146" s="15">
        <v>992</v>
      </c>
      <c r="AN146" s="26" t="s">
        <v>54</v>
      </c>
      <c r="AO146" s="21">
        <f t="shared" si="12"/>
        <v>330</v>
      </c>
      <c r="AP146" s="54">
        <v>2870</v>
      </c>
      <c r="AQ146" s="35">
        <v>3200</v>
      </c>
      <c r="AR146" s="27" t="s">
        <v>55</v>
      </c>
      <c r="AS146" s="46" t="s">
        <v>94</v>
      </c>
    </row>
    <row r="147" spans="1:45" ht="15.75">
      <c r="O147" s="44"/>
      <c r="S147" s="44"/>
      <c r="AQ147" s="44"/>
    </row>
    <row r="148" spans="1:45" ht="15.75">
      <c r="O148" s="44"/>
      <c r="S148" s="44"/>
      <c r="AQ148" s="44"/>
    </row>
  </sheetData>
  <autoFilter ref="AC1:AS146" xr:uid="{1AEB27E2-83AC-419D-9214-504253C4C932}">
    <filterColumn colId="9">
      <filters>
        <filter val="5 Manual"/>
        <filter val="6 Manual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F4DF-2F33-4C8C-A401-EE3B455159B4}">
  <dimension ref="A1:BM146"/>
  <sheetViews>
    <sheetView topLeftCell="F1" workbookViewId="0">
      <selection activeCell="S2" sqref="S2"/>
    </sheetView>
  </sheetViews>
  <sheetFormatPr defaultRowHeight="15"/>
  <sheetData>
    <row r="1" spans="1:65" ht="26.25" customHeight="1">
      <c r="A1" s="1" t="s">
        <v>3</v>
      </c>
      <c r="B1" s="2" t="s">
        <v>4</v>
      </c>
      <c r="C1" s="1" t="s">
        <v>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2" t="s">
        <v>12</v>
      </c>
      <c r="J1" s="1" t="s">
        <v>142</v>
      </c>
      <c r="K1" s="2" t="s">
        <v>14</v>
      </c>
      <c r="L1" s="2" t="s">
        <v>15</v>
      </c>
      <c r="M1" s="2" t="s">
        <v>17</v>
      </c>
      <c r="N1" s="1" t="s">
        <v>18</v>
      </c>
      <c r="O1" s="1" t="s">
        <v>19</v>
      </c>
      <c r="P1" s="1" t="s">
        <v>20</v>
      </c>
      <c r="Q1" s="1" t="s">
        <v>143</v>
      </c>
      <c r="R1" s="1" t="s">
        <v>25</v>
      </c>
      <c r="S1" s="2" t="s">
        <v>33</v>
      </c>
      <c r="T1" s="1" t="s">
        <v>144</v>
      </c>
      <c r="U1" s="1" t="s">
        <v>27</v>
      </c>
      <c r="V1" s="1" t="s">
        <v>145</v>
      </c>
      <c r="W1" s="3" t="s">
        <v>146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2" t="s">
        <v>40</v>
      </c>
      <c r="AD1" s="1" t="s">
        <v>41</v>
      </c>
      <c r="AE1" s="1" t="s">
        <v>42</v>
      </c>
      <c r="AF1" s="1" t="s">
        <v>147</v>
      </c>
      <c r="AG1" s="1" t="s">
        <v>148</v>
      </c>
      <c r="AH1" t="s">
        <v>149</v>
      </c>
      <c r="AI1" t="s">
        <v>150</v>
      </c>
      <c r="AW1" s="43" t="s">
        <v>151</v>
      </c>
      <c r="AY1" s="43"/>
      <c r="AZ1" s="43"/>
      <c r="BA1" s="44" t="s">
        <v>152</v>
      </c>
      <c r="BB1" s="7"/>
      <c r="BC1" s="44" t="s">
        <v>153</v>
      </c>
      <c r="BD1" s="44"/>
      <c r="BE1" s="7" t="s">
        <v>154</v>
      </c>
      <c r="BF1" s="44"/>
      <c r="BG1" s="7" t="s">
        <v>155</v>
      </c>
      <c r="BH1" s="44"/>
      <c r="BI1" s="44"/>
      <c r="BJ1" s="7" t="s">
        <v>147</v>
      </c>
      <c r="BK1" s="7" t="s">
        <v>156</v>
      </c>
      <c r="BL1" s="7" t="s">
        <v>148</v>
      </c>
      <c r="BM1" s="45" t="s">
        <v>157</v>
      </c>
    </row>
    <row r="2" spans="1:65" ht="18">
      <c r="S2" s="4" t="s">
        <v>158</v>
      </c>
      <c r="AA2" s="5" t="s">
        <v>159</v>
      </c>
      <c r="AB2" t="s">
        <v>160</v>
      </c>
      <c r="AC2" t="s">
        <v>161</v>
      </c>
      <c r="AH2" s="4" t="s">
        <v>162</v>
      </c>
      <c r="AI2" s="4" t="s">
        <v>163</v>
      </c>
      <c r="AW2" s="44" t="b" cm="1">
        <f t="array" ref="AW2">AND(A2:Q2 &lt;&gt; "", S2:AA2 &lt;&gt;"", AC2:AT2&lt;&gt;"")</f>
        <v>0</v>
      </c>
      <c r="AY2" s="44">
        <v>8.1999999999999993</v>
      </c>
      <c r="AZ2" s="44" t="s">
        <v>48</v>
      </c>
      <c r="BA2" s="44"/>
      <c r="BB2" s="7"/>
      <c r="BC2" s="44"/>
      <c r="BD2" s="44"/>
      <c r="BE2" s="7"/>
      <c r="BF2" s="44"/>
      <c r="BG2" s="7"/>
      <c r="BH2" s="44" t="s">
        <v>164</v>
      </c>
      <c r="BI2" s="44"/>
      <c r="BJ2" s="7" t="s">
        <v>165</v>
      </c>
      <c r="BK2" s="7"/>
      <c r="BL2" s="7">
        <v>8.4</v>
      </c>
      <c r="BM2" s="44"/>
    </row>
    <row r="3" spans="1:65" ht="15.75">
      <c r="AW3" s="44" t="b" cm="1">
        <f t="array" ref="AW3">AND(A3:Q3 &lt;&gt; "", S3:AA3 &lt;&gt;"", AC3:AT3&lt;&gt;"")</f>
        <v>0</v>
      </c>
      <c r="AY3" s="44"/>
      <c r="AZ3" s="44"/>
      <c r="BA3" s="44"/>
      <c r="BB3" s="7"/>
      <c r="BC3" s="44"/>
      <c r="BD3" s="44"/>
      <c r="BE3" s="7"/>
      <c r="BF3" s="44"/>
      <c r="BG3" s="7"/>
      <c r="BH3" s="44"/>
      <c r="BI3" s="44"/>
      <c r="BJ3" s="7" t="s">
        <v>165</v>
      </c>
      <c r="BK3" s="7"/>
      <c r="BL3" s="7">
        <v>8.4</v>
      </c>
      <c r="BM3" s="44"/>
    </row>
    <row r="4" spans="1:65" ht="15.75">
      <c r="AW4" s="44" t="b" cm="1">
        <f t="array" ref="AW4">AND(A4:Q4 &lt;&gt; "", S4:AA4 &lt;&gt;"", AC4:AT4&lt;&gt;"")</f>
        <v>0</v>
      </c>
      <c r="AY4" s="44"/>
      <c r="AZ4" s="44"/>
      <c r="BA4" s="44"/>
      <c r="BB4" s="7"/>
      <c r="BC4" s="44"/>
      <c r="BD4" s="44"/>
      <c r="BE4" s="7"/>
      <c r="BF4" s="44"/>
      <c r="BG4" s="7"/>
      <c r="BH4" s="44"/>
      <c r="BI4" s="44"/>
      <c r="BJ4" s="7" t="s">
        <v>165</v>
      </c>
      <c r="BK4" s="7"/>
      <c r="BL4" s="7">
        <v>8.4</v>
      </c>
      <c r="BM4" s="44"/>
    </row>
    <row r="5" spans="1:65" ht="15.75">
      <c r="AW5" s="8" t="b" cm="1">
        <f t="array" ref="AW5">AND(A5:Q5 &lt;&gt; "", S5:AA5 &lt;&gt;"", AC5:AT5&lt;&gt;"")</f>
        <v>0</v>
      </c>
      <c r="AY5" s="8"/>
      <c r="AZ5" s="8"/>
      <c r="BA5" s="8"/>
      <c r="BB5" s="7"/>
      <c r="BC5" s="8"/>
      <c r="BD5" s="8"/>
      <c r="BE5" s="6"/>
      <c r="BF5" s="8"/>
      <c r="BG5" s="6"/>
      <c r="BH5" s="8"/>
      <c r="BI5" s="8"/>
      <c r="BJ5" s="6" t="s">
        <v>165</v>
      </c>
      <c r="BK5" s="6"/>
      <c r="BL5" s="6">
        <v>9</v>
      </c>
      <c r="BM5" s="8"/>
    </row>
    <row r="6" spans="1:65" ht="15.75">
      <c r="AW6" s="44" t="b" cm="1">
        <f t="array" ref="AW6">AND(A6:Q6 &lt;&gt; "", S6:AA6 &lt;&gt;"", AC6:AT6&lt;&gt;"")</f>
        <v>0</v>
      </c>
      <c r="AY6" s="44"/>
      <c r="AZ6" s="44"/>
      <c r="BA6" s="44"/>
      <c r="BB6" s="7"/>
      <c r="BC6" s="44"/>
      <c r="BD6" s="44"/>
      <c r="BE6" s="7"/>
      <c r="BF6" s="44"/>
      <c r="BG6" s="7"/>
      <c r="BH6" s="44"/>
      <c r="BI6" s="44"/>
      <c r="BJ6" s="7" t="s">
        <v>165</v>
      </c>
      <c r="BK6" s="7"/>
      <c r="BL6" s="7">
        <v>8.4</v>
      </c>
      <c r="BM6" s="44"/>
    </row>
    <row r="7" spans="1:65" ht="15.75">
      <c r="AW7" s="44" t="b" cm="1">
        <f t="array" ref="AW7">AND(A7:Q7 &lt;&gt; "", S7:AA7 &lt;&gt;"", AC7:AT7&lt;&gt;"")</f>
        <v>0</v>
      </c>
      <c r="AY7" s="44"/>
      <c r="AZ7" s="44"/>
      <c r="BA7" s="44"/>
      <c r="BB7" s="7"/>
      <c r="BC7" s="44"/>
      <c r="BD7" s="44"/>
      <c r="BE7" s="7"/>
      <c r="BF7" s="44"/>
      <c r="BG7" s="7"/>
      <c r="BH7" s="44"/>
      <c r="BI7" s="44"/>
      <c r="BJ7" s="7" t="s">
        <v>165</v>
      </c>
      <c r="BK7" s="7"/>
      <c r="BL7" s="7">
        <v>8.4</v>
      </c>
      <c r="BM7" s="44"/>
    </row>
    <row r="8" spans="1:65" ht="15.75">
      <c r="AW8" s="44" t="b" cm="1">
        <f t="array" ref="AW8">AND(A8:Q8 &lt;&gt; "", S8:AA8 &lt;&gt;"", AC8:AT8&lt;&gt;"")</f>
        <v>0</v>
      </c>
      <c r="AY8" s="44"/>
      <c r="AZ8" s="44"/>
      <c r="BA8" s="44"/>
      <c r="BB8" s="7"/>
      <c r="BC8" s="44"/>
      <c r="BD8" s="44"/>
      <c r="BE8" s="7"/>
      <c r="BF8" s="44"/>
      <c r="BG8" s="7"/>
      <c r="BH8" s="44"/>
      <c r="BI8" s="44"/>
      <c r="BJ8" s="7" t="s">
        <v>165</v>
      </c>
      <c r="BK8" s="7"/>
      <c r="BL8" s="7">
        <v>8.4</v>
      </c>
      <c r="BM8" s="44"/>
    </row>
    <row r="9" spans="1:65" ht="15.75">
      <c r="AW9" s="8" t="b" cm="1">
        <f t="array" ref="AW9">AND(A9:Q9 &lt;&gt; "", S9:AA9 &lt;&gt;"", AC9:AT9&lt;&gt;"")</f>
        <v>0</v>
      </c>
      <c r="AY9" s="8"/>
      <c r="AZ9" s="8"/>
      <c r="BA9" s="8"/>
      <c r="BB9" s="7"/>
      <c r="BC9" s="8"/>
      <c r="BD9" s="8"/>
      <c r="BE9" s="6"/>
      <c r="BF9" s="8"/>
      <c r="BG9" s="6"/>
      <c r="BH9" s="8"/>
      <c r="BI9" s="8"/>
      <c r="BJ9" s="6" t="s">
        <v>165</v>
      </c>
      <c r="BK9" s="6"/>
      <c r="BL9" s="6">
        <v>9</v>
      </c>
      <c r="BM9" s="8"/>
    </row>
    <row r="10" spans="1:65" ht="15.75">
      <c r="AW10" s="44" t="b" cm="1">
        <f t="array" ref="AW10">AND(A10:Q10 &lt;&gt; "", S10:AA10 &lt;&gt;"", AC10:AT10&lt;&gt;"")</f>
        <v>0</v>
      </c>
      <c r="AY10" s="44"/>
      <c r="AZ10" s="44"/>
      <c r="BA10" s="44"/>
      <c r="BB10" s="7"/>
      <c r="BC10" s="44"/>
      <c r="BD10" s="44"/>
      <c r="BE10" s="7"/>
      <c r="BF10" s="44"/>
      <c r="BG10" s="7"/>
      <c r="BH10" s="44"/>
      <c r="BI10" s="44"/>
      <c r="BJ10" s="7" t="s">
        <v>165</v>
      </c>
      <c r="BK10" s="7"/>
      <c r="BL10" s="7">
        <v>8.4</v>
      </c>
      <c r="BM10" s="44"/>
    </row>
    <row r="11" spans="1:65" ht="15.75">
      <c r="AW11" s="44" t="b" cm="1">
        <f t="array" ref="AW11">AND(A11:Q11 &lt;&gt; "", S11:AA11 &lt;&gt;"", AC11:AT11&lt;&gt;"")</f>
        <v>0</v>
      </c>
      <c r="AY11" s="44"/>
      <c r="AZ11" s="44"/>
      <c r="BA11" s="44"/>
      <c r="BB11" s="7"/>
      <c r="BC11" s="44"/>
      <c r="BD11" s="44"/>
      <c r="BE11" s="7"/>
      <c r="BF11" s="44"/>
      <c r="BG11" s="7"/>
      <c r="BH11" s="44"/>
      <c r="BI11" s="44"/>
      <c r="BJ11" s="7" t="s">
        <v>165</v>
      </c>
      <c r="BK11" s="7"/>
      <c r="BL11" s="7">
        <v>8.4</v>
      </c>
      <c r="BM11" s="44"/>
    </row>
    <row r="12" spans="1:65" ht="15.75">
      <c r="AW12" s="44" t="b" cm="1">
        <f t="array" ref="AW12">AND(A12:Q12 &lt;&gt; "", S12:AA12 &lt;&gt;"", AC12:AT12&lt;&gt;"")</f>
        <v>0</v>
      </c>
      <c r="AY12" s="44"/>
      <c r="AZ12" s="44"/>
      <c r="BA12" s="44"/>
      <c r="BB12" s="7"/>
      <c r="BC12" s="44"/>
      <c r="BD12" s="44"/>
      <c r="BE12" s="7"/>
      <c r="BF12" s="44"/>
      <c r="BG12" s="7"/>
      <c r="BH12" s="44"/>
      <c r="BI12" s="44"/>
      <c r="BJ12" s="7" t="s">
        <v>165</v>
      </c>
      <c r="BK12" s="7"/>
      <c r="BL12" s="7">
        <v>8.4</v>
      </c>
      <c r="BM12" s="44"/>
    </row>
    <row r="13" spans="1:65" ht="15.75">
      <c r="AW13" s="8" t="b" cm="1">
        <f t="array" ref="AW13">AND(A13:Q13 &lt;&gt; "", S13:AA13 &lt;&gt;"", AC13:AT13&lt;&gt;"")</f>
        <v>0</v>
      </c>
      <c r="AY13" s="8"/>
      <c r="AZ13" s="8"/>
      <c r="BA13" s="8"/>
      <c r="BB13" s="7"/>
      <c r="BC13" s="8"/>
      <c r="BD13" s="8"/>
      <c r="BE13" s="6"/>
      <c r="BF13" s="8"/>
      <c r="BG13" s="6"/>
      <c r="BH13" s="8"/>
      <c r="BI13" s="8"/>
      <c r="BJ13" s="6" t="s">
        <v>165</v>
      </c>
      <c r="BK13" s="6"/>
      <c r="BL13" s="6">
        <v>9</v>
      </c>
      <c r="BM13" s="8"/>
    </row>
    <row r="14" spans="1:65" ht="15.75">
      <c r="AW14" s="44" t="b" cm="1">
        <f t="array" ref="AW14">AND(A14:Q14 &lt;&gt; "", S14:AA14 &lt;&gt;"", AC14:AT14&lt;&gt;"")</f>
        <v>0</v>
      </c>
      <c r="AY14" s="44"/>
      <c r="AZ14" s="44"/>
      <c r="BA14" s="44"/>
      <c r="BB14" s="7"/>
      <c r="BC14" s="44"/>
      <c r="BD14" s="44"/>
      <c r="BE14" s="7"/>
      <c r="BF14" s="44"/>
      <c r="BG14" s="7"/>
      <c r="BH14" s="44"/>
      <c r="BI14" s="44"/>
      <c r="BJ14" s="7" t="s">
        <v>165</v>
      </c>
      <c r="BK14" s="7"/>
      <c r="BL14" s="7">
        <v>8.4</v>
      </c>
      <c r="BM14" s="44"/>
    </row>
    <row r="15" spans="1:65" ht="15.75">
      <c r="AW15" s="44" t="b" cm="1">
        <f t="array" ref="AW15">AND(A15:Q15 &lt;&gt; "", S15:AA15 &lt;&gt;"", AC15:AT15&lt;&gt;"")</f>
        <v>0</v>
      </c>
      <c r="AY15" s="44"/>
      <c r="AZ15" s="44"/>
      <c r="BA15" s="44"/>
      <c r="BB15" s="7"/>
      <c r="BC15" s="44"/>
      <c r="BD15" s="44"/>
      <c r="BE15" s="7"/>
      <c r="BF15" s="44"/>
      <c r="BG15" s="7"/>
      <c r="BH15" s="44"/>
      <c r="BI15" s="44"/>
      <c r="BJ15" s="7" t="s">
        <v>165</v>
      </c>
      <c r="BK15" s="7"/>
      <c r="BL15" s="7">
        <v>8.4</v>
      </c>
      <c r="BM15" s="44"/>
    </row>
    <row r="16" spans="1:65" ht="15.75">
      <c r="AW16" s="44" t="b" cm="1">
        <f t="array" ref="AW16">AND(A16:Q16 &lt;&gt; "", S16:AA16 &lt;&gt;"", AC16:AT16&lt;&gt;"")</f>
        <v>0</v>
      </c>
      <c r="AY16" s="44"/>
      <c r="AZ16" s="44"/>
      <c r="BA16" s="44"/>
      <c r="BB16" s="7"/>
      <c r="BC16" s="44"/>
      <c r="BD16" s="44"/>
      <c r="BE16" s="7"/>
      <c r="BF16" s="44"/>
      <c r="BG16" s="7"/>
      <c r="BH16" s="44"/>
      <c r="BI16" s="44"/>
      <c r="BJ16" s="7" t="s">
        <v>165</v>
      </c>
      <c r="BK16" s="7"/>
      <c r="BL16" s="7">
        <v>8.4</v>
      </c>
      <c r="BM16" s="44"/>
    </row>
    <row r="17" spans="49:65" ht="15.75">
      <c r="AW17" s="8" t="b" cm="1">
        <f t="array" ref="AW17">AND(A17:Q17 &lt;&gt; "", S17:AA17 &lt;&gt;"", AC17:AT17&lt;&gt;"")</f>
        <v>0</v>
      </c>
      <c r="AY17" s="8"/>
      <c r="AZ17" s="8"/>
      <c r="BA17" s="8"/>
      <c r="BB17" s="7"/>
      <c r="BC17" s="8"/>
      <c r="BD17" s="8"/>
      <c r="BE17" s="6"/>
      <c r="BF17" s="8"/>
      <c r="BG17" s="6"/>
      <c r="BH17" s="8"/>
      <c r="BI17" s="8"/>
      <c r="BJ17" s="6" t="s">
        <v>165</v>
      </c>
      <c r="BK17" s="6"/>
      <c r="BL17" s="6">
        <v>8.4</v>
      </c>
      <c r="BM17" s="8"/>
    </row>
    <row r="18" spans="49:65" ht="15.75">
      <c r="AW18" s="44" t="b" cm="1">
        <f t="array" ref="AW18">AND(A18:Q18 &lt;&gt; "", S18:AA18 &lt;&gt;"", AC18:AT18&lt;&gt;"")</f>
        <v>0</v>
      </c>
      <c r="AY18" s="44"/>
      <c r="AZ18" s="44"/>
      <c r="BA18" s="44"/>
      <c r="BB18" s="7"/>
      <c r="BC18" s="44"/>
      <c r="BD18" s="44"/>
      <c r="BE18" s="7"/>
      <c r="BF18" s="44"/>
      <c r="BG18" s="7"/>
      <c r="BH18" s="44"/>
      <c r="BI18" s="44"/>
      <c r="BJ18" s="7" t="s">
        <v>165</v>
      </c>
      <c r="BK18" s="7"/>
      <c r="BL18" s="7">
        <v>8.4</v>
      </c>
      <c r="BM18" s="44"/>
    </row>
    <row r="19" spans="49:65" ht="15.75">
      <c r="AW19" s="44" t="b" cm="1">
        <f t="array" ref="AW19">AND(A19:Q19 &lt;&gt; "", S19:AA19 &lt;&gt;"", AC19:AT19&lt;&gt;"")</f>
        <v>0</v>
      </c>
      <c r="AY19" s="44"/>
      <c r="AZ19" s="44"/>
      <c r="BA19" s="44"/>
      <c r="BB19" s="7"/>
      <c r="BC19" s="44"/>
      <c r="BD19" s="44"/>
      <c r="BE19" s="7"/>
      <c r="BF19" s="44"/>
      <c r="BG19" s="7"/>
      <c r="BH19" s="44"/>
      <c r="BI19" s="44"/>
      <c r="BJ19" s="7" t="s">
        <v>165</v>
      </c>
      <c r="BK19" s="7"/>
      <c r="BL19" s="7">
        <v>8.4</v>
      </c>
      <c r="BM19" s="44"/>
    </row>
    <row r="20" spans="49:65" ht="15.75">
      <c r="AW20" s="44" t="b" cm="1">
        <f t="array" ref="AW20">AND(A20:Q20 &lt;&gt; "", S20:AA20 &lt;&gt;"", AC20:AT20&lt;&gt;"")</f>
        <v>0</v>
      </c>
      <c r="AY20" s="44"/>
      <c r="AZ20" s="44"/>
      <c r="BA20" s="44"/>
      <c r="BB20" s="7"/>
      <c r="BC20" s="44"/>
      <c r="BD20" s="44"/>
      <c r="BE20" s="7"/>
      <c r="BF20" s="44"/>
      <c r="BG20" s="7"/>
      <c r="BH20" s="44"/>
      <c r="BI20" s="44"/>
      <c r="BJ20" s="7" t="s">
        <v>165</v>
      </c>
      <c r="BK20" s="7"/>
      <c r="BL20" s="7">
        <v>8.4</v>
      </c>
      <c r="BM20" s="44"/>
    </row>
    <row r="21" spans="49:65" ht="15.75">
      <c r="AW21" s="8" t="b" cm="1">
        <f t="array" ref="AW21">AND(A21:Q21 &lt;&gt; "", S21:AA21 &lt;&gt;"", AC21:AT21&lt;&gt;"")</f>
        <v>0</v>
      </c>
      <c r="AY21" s="8"/>
      <c r="AZ21" s="8"/>
      <c r="BA21" s="8"/>
      <c r="BB21" s="7"/>
      <c r="BC21" s="8"/>
      <c r="BD21" s="8"/>
      <c r="BE21" s="6"/>
      <c r="BF21" s="8"/>
      <c r="BG21" s="6"/>
      <c r="BH21" s="8"/>
      <c r="BI21" s="8"/>
      <c r="BJ21" s="6" t="s">
        <v>165</v>
      </c>
      <c r="BK21" s="6"/>
      <c r="BL21" s="6">
        <v>9</v>
      </c>
      <c r="BM21" s="8"/>
    </row>
    <row r="22" spans="49:65" ht="15.75">
      <c r="AW22" s="44" t="b" cm="1">
        <f t="array" ref="AW22">AND(A22:Q22 &lt;&gt; "", S22:AA22 &lt;&gt;"", AC22:AT22&lt;&gt;"")</f>
        <v>0</v>
      </c>
      <c r="AY22" s="44"/>
      <c r="AZ22" s="44"/>
      <c r="BA22" s="44"/>
      <c r="BB22" s="7"/>
      <c r="BC22" s="44"/>
      <c r="BD22" s="44"/>
      <c r="BE22" s="47"/>
      <c r="BF22" s="44"/>
      <c r="BG22" s="7"/>
      <c r="BH22" s="44"/>
      <c r="BI22" s="44"/>
      <c r="BJ22" s="7" t="s">
        <v>165</v>
      </c>
      <c r="BK22" s="7"/>
      <c r="BL22" s="7">
        <v>8.3000000000000007</v>
      </c>
      <c r="BM22" s="44"/>
    </row>
    <row r="23" spans="49:65" ht="15.75">
      <c r="AW23" s="44" t="b" cm="1">
        <f t="array" ref="AW23">AND(A23:Q23 &lt;&gt; "", S23:AA23 &lt;&gt;"", AC23:AT23&lt;&gt;"")</f>
        <v>0</v>
      </c>
      <c r="AY23" s="44"/>
      <c r="AZ23" s="44"/>
      <c r="BA23" s="44"/>
      <c r="BB23" s="7"/>
      <c r="BC23" s="44"/>
      <c r="BD23" s="44"/>
      <c r="BE23" s="47"/>
      <c r="BF23" s="44"/>
      <c r="BG23" s="7"/>
      <c r="BH23" s="44"/>
      <c r="BI23" s="44"/>
      <c r="BJ23" s="7" t="s">
        <v>165</v>
      </c>
      <c r="BK23" s="7"/>
      <c r="BL23" s="7">
        <v>8.3000000000000007</v>
      </c>
      <c r="BM23" s="44"/>
    </row>
    <row r="24" spans="49:65" ht="15.75">
      <c r="AW24" s="44" t="b" cm="1">
        <f t="array" ref="AW24">AND(A24:Q24 &lt;&gt; "", S24:AA24 &lt;&gt;"", AC24:AT24&lt;&gt;"")</f>
        <v>0</v>
      </c>
      <c r="AY24" s="44"/>
      <c r="AZ24" s="44"/>
      <c r="BA24" s="44"/>
      <c r="BB24" s="7"/>
      <c r="BC24" s="44"/>
      <c r="BD24" s="44"/>
      <c r="BE24" s="47"/>
      <c r="BF24" s="44"/>
      <c r="BG24" s="7"/>
      <c r="BH24" s="44"/>
      <c r="BI24" s="44"/>
      <c r="BJ24" s="7" t="s">
        <v>165</v>
      </c>
      <c r="BK24" s="7"/>
      <c r="BL24" s="7">
        <v>8.3000000000000007</v>
      </c>
      <c r="BM24" s="44"/>
    </row>
    <row r="25" spans="49:65" ht="15.75">
      <c r="AW25" s="8" t="b" cm="1">
        <f t="array" ref="AW25">AND(A25:Q25 &lt;&gt; "", S25:AA25 &lt;&gt;"", AC25:AT25&lt;&gt;"")</f>
        <v>0</v>
      </c>
      <c r="AY25" s="10"/>
      <c r="AZ25" s="10"/>
      <c r="BA25" s="10"/>
      <c r="BB25" s="7"/>
      <c r="BC25" s="10"/>
      <c r="BD25" s="10"/>
      <c r="BE25" s="11"/>
      <c r="BF25" s="10"/>
      <c r="BG25" s="9"/>
      <c r="BH25" s="10"/>
      <c r="BI25" s="10"/>
      <c r="BJ25" s="9" t="s">
        <v>165</v>
      </c>
      <c r="BK25" s="9"/>
      <c r="BL25" s="9">
        <v>8.8000000000000007</v>
      </c>
      <c r="BM25" s="10"/>
    </row>
    <row r="26" spans="49:65" ht="15.75">
      <c r="AW26" s="44" t="b" cm="1">
        <f t="array" ref="AW26">AND(A26:Q26 &lt;&gt; "", S26:AA26 &lt;&gt;"", AC26:AT26&lt;&gt;"")</f>
        <v>0</v>
      </c>
      <c r="AY26" s="44"/>
      <c r="AZ26" s="44"/>
      <c r="BA26" s="44"/>
      <c r="BB26" s="7"/>
      <c r="BC26" s="44"/>
      <c r="BD26" s="44"/>
      <c r="BE26" s="47"/>
      <c r="BF26" s="44"/>
      <c r="BG26" s="7"/>
      <c r="BH26" s="44"/>
      <c r="BI26" s="44"/>
      <c r="BJ26" s="7" t="s">
        <v>165</v>
      </c>
      <c r="BK26" s="7"/>
      <c r="BL26" s="7">
        <v>8.3000000000000007</v>
      </c>
      <c r="BM26" s="44"/>
    </row>
    <row r="27" spans="49:65" ht="15.75">
      <c r="AW27" s="44" t="b" cm="1">
        <f t="array" ref="AW27">AND(A27:Q27 &lt;&gt; "", S27:AA27 &lt;&gt;"", AC27:AT27&lt;&gt;"")</f>
        <v>0</v>
      </c>
      <c r="AY27" s="44"/>
      <c r="AZ27" s="44"/>
      <c r="BA27" s="44"/>
      <c r="BB27" s="7"/>
      <c r="BC27" s="44"/>
      <c r="BD27" s="44"/>
      <c r="BE27" s="47"/>
      <c r="BF27" s="44"/>
      <c r="BG27" s="7"/>
      <c r="BH27" s="44"/>
      <c r="BI27" s="44"/>
      <c r="BJ27" s="7" t="s">
        <v>165</v>
      </c>
      <c r="BK27" s="7"/>
      <c r="BL27" s="7">
        <v>8.3000000000000007</v>
      </c>
      <c r="BM27" s="44"/>
    </row>
    <row r="28" spans="49:65" ht="15.75">
      <c r="AW28" s="44" t="b" cm="1">
        <f t="array" ref="AW28">AND(A28:Q28 &lt;&gt; "", S28:AA28 &lt;&gt;"", AC28:AT28&lt;&gt;"")</f>
        <v>0</v>
      </c>
      <c r="AY28" s="44"/>
      <c r="AZ28" s="44"/>
      <c r="BA28" s="44"/>
      <c r="BB28" s="7"/>
      <c r="BC28" s="44"/>
      <c r="BD28" s="44"/>
      <c r="BE28" s="47"/>
      <c r="BF28" s="44"/>
      <c r="BG28" s="7"/>
      <c r="BH28" s="44"/>
      <c r="BI28" s="44"/>
      <c r="BJ28" s="7" t="s">
        <v>165</v>
      </c>
      <c r="BK28" s="7"/>
      <c r="BL28" s="7">
        <v>8.3000000000000007</v>
      </c>
      <c r="BM28" s="44"/>
    </row>
    <row r="29" spans="49:65" ht="15.75">
      <c r="AW29" s="44" t="b" cm="1">
        <f t="array" ref="AW29">AND(A29:Q29 &lt;&gt; "", S29:AA29 &lt;&gt;"", AC29:AT29&lt;&gt;"")</f>
        <v>0</v>
      </c>
      <c r="AY29" s="44"/>
      <c r="AZ29" s="44"/>
      <c r="BA29" s="44"/>
      <c r="BB29" s="7"/>
      <c r="BC29" s="44"/>
      <c r="BD29" s="44"/>
      <c r="BE29" s="47"/>
      <c r="BF29" s="44"/>
      <c r="BG29" s="7"/>
      <c r="BH29" s="44"/>
      <c r="BI29" s="44"/>
      <c r="BJ29" s="7" t="s">
        <v>165</v>
      </c>
      <c r="BK29" s="7"/>
      <c r="BL29" s="7">
        <v>8.3000000000000007</v>
      </c>
      <c r="BM29" s="44"/>
    </row>
    <row r="30" spans="49:65" ht="15.75">
      <c r="AW30" s="8" t="b" cm="1">
        <f t="array" ref="AW30">AND(A30:Q30 &lt;&gt; "", S30:AA30 &lt;&gt;"", AC30:AT30&lt;&gt;"")</f>
        <v>0</v>
      </c>
      <c r="AY30" s="10"/>
      <c r="AZ30" s="10"/>
      <c r="BA30" s="10"/>
      <c r="BB30" s="7"/>
      <c r="BC30" s="10"/>
      <c r="BD30" s="10"/>
      <c r="BE30" s="11"/>
      <c r="BF30" s="10"/>
      <c r="BG30" s="9"/>
      <c r="BH30" s="10"/>
      <c r="BI30" s="10"/>
      <c r="BJ30" s="9" t="s">
        <v>165</v>
      </c>
      <c r="BK30" s="9"/>
      <c r="BL30" s="9">
        <v>8.8000000000000007</v>
      </c>
      <c r="BM30" s="10"/>
    </row>
    <row r="31" spans="49:65" ht="15.75">
      <c r="AW31" s="44" t="b" cm="1">
        <f t="array" ref="AW31">AND(A31:Q31 &lt;&gt; "", S31:AA31 &lt;&gt;"", AC31:AT31&lt;&gt;"")</f>
        <v>0</v>
      </c>
      <c r="AY31" s="44"/>
      <c r="AZ31" s="44"/>
      <c r="BA31" s="44"/>
      <c r="BB31" s="7"/>
      <c r="BC31" s="44"/>
      <c r="BD31" s="44"/>
      <c r="BE31" s="7"/>
      <c r="BF31" s="44"/>
      <c r="BG31" s="7"/>
      <c r="BH31" s="44"/>
      <c r="BI31" s="44"/>
      <c r="BJ31" s="7" t="s">
        <v>165</v>
      </c>
      <c r="BK31" s="7"/>
      <c r="BL31" s="7">
        <v>8.3000000000000007</v>
      </c>
      <c r="BM31" s="44"/>
    </row>
    <row r="32" spans="49:65" ht="15.75">
      <c r="AW32" s="44" t="b" cm="1">
        <f t="array" ref="AW32">AND(A32:Q32 &lt;&gt; "", S32:AA32 &lt;&gt;"", AC32:AT32&lt;&gt;"")</f>
        <v>0</v>
      </c>
      <c r="AY32" s="44"/>
      <c r="AZ32" s="44"/>
      <c r="BA32" s="44"/>
      <c r="BB32" s="7"/>
      <c r="BC32" s="44"/>
      <c r="BD32" s="44"/>
      <c r="BE32" s="7"/>
      <c r="BF32" s="44"/>
      <c r="BG32" s="7"/>
      <c r="BH32" s="44"/>
      <c r="BI32" s="44"/>
      <c r="BJ32" s="7" t="s">
        <v>165</v>
      </c>
      <c r="BK32" s="7"/>
      <c r="BL32" s="7">
        <v>8.3000000000000007</v>
      </c>
      <c r="BM32" s="44"/>
    </row>
    <row r="33" spans="49:65" ht="15.75">
      <c r="AW33" s="44" t="b" cm="1">
        <f t="array" ref="AW33">AND(A33:Q33 &lt;&gt; "", S33:AA33 &lt;&gt;"", AC33:AT33&lt;&gt;"")</f>
        <v>0</v>
      </c>
      <c r="AY33" s="44"/>
      <c r="AZ33" s="44"/>
      <c r="BA33" s="44"/>
      <c r="BB33" s="7"/>
      <c r="BC33" s="44"/>
      <c r="BD33" s="44"/>
      <c r="BE33" s="7"/>
      <c r="BF33" s="44"/>
      <c r="BG33" s="7"/>
      <c r="BH33" s="44"/>
      <c r="BI33" s="44"/>
      <c r="BJ33" s="7" t="s">
        <v>165</v>
      </c>
      <c r="BK33" s="7"/>
      <c r="BL33" s="7">
        <v>8.3000000000000007</v>
      </c>
      <c r="BM33" s="44"/>
    </row>
    <row r="34" spans="49:65" ht="15.75">
      <c r="AW34" s="8" t="b" cm="1">
        <f t="array" ref="AW34">AND(A34:Q34 &lt;&gt; "", S34:AA34 &lt;&gt;"", AC34:AT34&lt;&gt;"")</f>
        <v>0</v>
      </c>
      <c r="AY34" s="10"/>
      <c r="AZ34" s="10"/>
      <c r="BA34" s="10"/>
      <c r="BB34" s="7"/>
      <c r="BC34" s="10"/>
      <c r="BD34" s="10"/>
      <c r="BE34" s="9"/>
      <c r="BF34" s="10"/>
      <c r="BG34" s="9"/>
      <c r="BH34" s="10"/>
      <c r="BI34" s="10"/>
      <c r="BJ34" s="9" t="s">
        <v>165</v>
      </c>
      <c r="BK34" s="9"/>
      <c r="BL34" s="9">
        <v>8.8000000000000007</v>
      </c>
      <c r="BM34" s="10"/>
    </row>
    <row r="35" spans="49:65" ht="15.75">
      <c r="AW35" s="44" t="b" cm="1">
        <f t="array" ref="AW35">AND(A35:Q35 &lt;&gt; "", S35:AA35 &lt;&gt;"", AC35:AT35&lt;&gt;"")</f>
        <v>0</v>
      </c>
      <c r="AY35" s="44"/>
      <c r="AZ35" s="44"/>
      <c r="BA35" s="44"/>
      <c r="BB35" s="7"/>
      <c r="BC35" s="44"/>
      <c r="BD35" s="44"/>
      <c r="BE35" s="7"/>
      <c r="BF35" s="44"/>
      <c r="BG35" s="7"/>
      <c r="BH35" s="44"/>
      <c r="BI35" s="44"/>
      <c r="BJ35" s="7" t="s">
        <v>165</v>
      </c>
      <c r="BK35" s="7"/>
      <c r="BL35" s="7">
        <v>8.3000000000000007</v>
      </c>
      <c r="BM35" s="44"/>
    </row>
    <row r="36" spans="49:65" ht="15.75">
      <c r="AW36" s="44" t="b" cm="1">
        <f t="array" ref="AW36">AND(A36:Q36 &lt;&gt; "", S36:AA36 &lt;&gt;"", AC36:AT36&lt;&gt;"")</f>
        <v>0</v>
      </c>
      <c r="AY36" s="44"/>
      <c r="AZ36" s="44"/>
      <c r="BA36" s="44"/>
      <c r="BB36" s="7"/>
      <c r="BC36" s="44"/>
      <c r="BD36" s="44"/>
      <c r="BE36" s="7"/>
      <c r="BF36" s="44"/>
      <c r="BG36" s="7"/>
      <c r="BH36" s="44"/>
      <c r="BI36" s="44"/>
      <c r="BJ36" s="7" t="s">
        <v>165</v>
      </c>
      <c r="BK36" s="7"/>
      <c r="BL36" s="7">
        <v>8.3000000000000007</v>
      </c>
      <c r="BM36" s="44"/>
    </row>
    <row r="37" spans="49:65" ht="15.75">
      <c r="AW37" s="44" t="b" cm="1">
        <f t="array" ref="AW37">AND(A37:Q37 &lt;&gt; "", S37:AA37 &lt;&gt;"", AC37:AT37&lt;&gt;"")</f>
        <v>0</v>
      </c>
      <c r="AY37" s="44"/>
      <c r="AZ37" s="44"/>
      <c r="BA37" s="44"/>
      <c r="BB37" s="7"/>
      <c r="BC37" s="44"/>
      <c r="BD37" s="44"/>
      <c r="BE37" s="7"/>
      <c r="BF37" s="44"/>
      <c r="BG37" s="7"/>
      <c r="BH37" s="44"/>
      <c r="BI37" s="44"/>
      <c r="BJ37" s="7" t="s">
        <v>165</v>
      </c>
      <c r="BK37" s="7"/>
      <c r="BL37" s="7">
        <v>8.3000000000000007</v>
      </c>
      <c r="BM37" s="44"/>
    </row>
    <row r="38" spans="49:65" ht="15.75">
      <c r="AW38" s="8" t="b" cm="1">
        <f t="array" ref="AW38">AND(A38:Q38 &lt;&gt; "", S38:AA38 &lt;&gt;"", AC38:AT38&lt;&gt;"")</f>
        <v>0</v>
      </c>
      <c r="AY38" s="10"/>
      <c r="AZ38" s="10"/>
      <c r="BA38" s="10"/>
      <c r="BB38" s="7"/>
      <c r="BC38" s="10"/>
      <c r="BD38" s="10"/>
      <c r="BE38" s="9"/>
      <c r="BF38" s="10"/>
      <c r="BG38" s="9"/>
      <c r="BH38" s="10"/>
      <c r="BI38" s="10"/>
      <c r="BJ38" s="9" t="s">
        <v>165</v>
      </c>
      <c r="BK38" s="9"/>
      <c r="BL38" s="9">
        <v>8.8000000000000007</v>
      </c>
      <c r="BM38" s="10"/>
    </row>
    <row r="39" spans="49:65" ht="15.75">
      <c r="AW39" s="44" t="b" cm="1">
        <f t="array" ref="AW39">AND(A39:Q39 &lt;&gt; "", S39:AA39 &lt;&gt;"", AC39:AT39&lt;&gt;"")</f>
        <v>0</v>
      </c>
      <c r="AY39" s="44"/>
      <c r="AZ39" s="44"/>
      <c r="BA39" s="44"/>
      <c r="BB39" s="7"/>
      <c r="BC39" s="44"/>
      <c r="BD39" s="44"/>
      <c r="BE39" s="7"/>
      <c r="BF39" s="44"/>
      <c r="BG39" s="7"/>
      <c r="BH39" s="44"/>
      <c r="BI39" s="44"/>
      <c r="BJ39" s="7" t="s">
        <v>165</v>
      </c>
      <c r="BK39" s="7"/>
      <c r="BL39" s="7">
        <v>7.8</v>
      </c>
      <c r="BM39" s="44"/>
    </row>
    <row r="40" spans="49:65" ht="15.75">
      <c r="AW40" s="44" t="b" cm="1">
        <f t="array" ref="AW40">AND(A40:Q40 &lt;&gt; "", S40:AA40 &lt;&gt;"", AC40:AT40&lt;&gt;"")</f>
        <v>0</v>
      </c>
      <c r="AY40" s="44"/>
      <c r="AZ40" s="44"/>
      <c r="BA40" s="44"/>
      <c r="BB40" s="7"/>
      <c r="BC40" s="44"/>
      <c r="BD40" s="44"/>
      <c r="BE40" s="7"/>
      <c r="BF40" s="44"/>
      <c r="BG40" s="7"/>
      <c r="BH40" s="44"/>
      <c r="BI40" s="44"/>
      <c r="BJ40" s="7" t="s">
        <v>165</v>
      </c>
      <c r="BK40" s="7"/>
      <c r="BL40" s="7">
        <v>7.8</v>
      </c>
      <c r="BM40" s="44"/>
    </row>
    <row r="41" spans="49:65" ht="15.75">
      <c r="AW41" s="44" t="b" cm="1">
        <f t="array" ref="AW41">AND(A41:Q41 &lt;&gt; "", S41:AA41 &lt;&gt;"", AC41:AT41&lt;&gt;"")</f>
        <v>0</v>
      </c>
      <c r="AY41" s="44"/>
      <c r="AZ41" s="44"/>
      <c r="BA41" s="44"/>
      <c r="BB41" s="7"/>
      <c r="BC41" s="44"/>
      <c r="BD41" s="44"/>
      <c r="BE41" s="7"/>
      <c r="BF41" s="44"/>
      <c r="BG41" s="7"/>
      <c r="BH41" s="44"/>
      <c r="BI41" s="44"/>
      <c r="BJ41" s="7" t="s">
        <v>165</v>
      </c>
      <c r="BK41" s="7"/>
      <c r="BL41" s="7">
        <v>7.8</v>
      </c>
      <c r="BM41" s="44"/>
    </row>
    <row r="42" spans="49:65" ht="15.75">
      <c r="AW42" s="44" t="b" cm="1">
        <f t="array" ref="AW42">AND(A42:Q42 &lt;&gt; "", S42:AA42 &lt;&gt;"", AC42:AT42&lt;&gt;"")</f>
        <v>0</v>
      </c>
      <c r="AY42" s="44"/>
      <c r="AZ42" s="44"/>
      <c r="BA42" s="44"/>
      <c r="BB42" s="7"/>
      <c r="BC42" s="44"/>
      <c r="BD42" s="44"/>
      <c r="BE42" s="7"/>
      <c r="BF42" s="44"/>
      <c r="BG42" s="7"/>
      <c r="BH42" s="44"/>
      <c r="BI42" s="44"/>
      <c r="BJ42" s="7" t="s">
        <v>165</v>
      </c>
      <c r="BK42" s="7"/>
      <c r="BL42" s="7">
        <v>7.8</v>
      </c>
      <c r="BM42" s="44"/>
    </row>
    <row r="43" spans="49:65" ht="15.75">
      <c r="AW43" s="44" t="b" cm="1">
        <f t="array" ref="AW43">AND(A43:Q43 &lt;&gt; "", S43:AA43 &lt;&gt;"", AC43:AT43&lt;&gt;"")</f>
        <v>0</v>
      </c>
      <c r="AY43" s="44"/>
      <c r="AZ43" s="44"/>
      <c r="BA43" s="44"/>
      <c r="BB43" s="7"/>
      <c r="BC43" s="44"/>
      <c r="BD43" s="44"/>
      <c r="BE43" s="7"/>
      <c r="BF43" s="44"/>
      <c r="BG43" s="7"/>
      <c r="BH43" s="44"/>
      <c r="BI43" s="44"/>
      <c r="BJ43" s="7" t="s">
        <v>165</v>
      </c>
      <c r="BK43" s="7"/>
      <c r="BL43" s="7">
        <v>7.8</v>
      </c>
      <c r="BM43" s="44"/>
    </row>
    <row r="44" spans="49:65" ht="15.75">
      <c r="AW44" s="44" t="b" cm="1">
        <f t="array" ref="AW44">AND(A44:Q44 &lt;&gt; "", S44:AA44 &lt;&gt;"", AC44:AT44&lt;&gt;"")</f>
        <v>0</v>
      </c>
      <c r="AY44" s="44"/>
      <c r="AZ44" s="44"/>
      <c r="BA44" s="44"/>
      <c r="BB44" s="7"/>
      <c r="BC44" s="44"/>
      <c r="BD44" s="44"/>
      <c r="BE44" s="7"/>
      <c r="BF44" s="44"/>
      <c r="BG44" s="7"/>
      <c r="BH44" s="44"/>
      <c r="BI44" s="44"/>
      <c r="BJ44" s="7" t="s">
        <v>165</v>
      </c>
      <c r="BK44" s="7"/>
      <c r="BL44" s="7">
        <v>7.8</v>
      </c>
      <c r="BM44" s="44"/>
    </row>
    <row r="45" spans="49:65" ht="15.75">
      <c r="AW45" s="44" t="b" cm="1">
        <f t="array" ref="AW45">AND(A45:Q45 &lt;&gt; "", S45:AA45 &lt;&gt;"", AC45:AT45&lt;&gt;"")</f>
        <v>0</v>
      </c>
      <c r="AY45" s="44"/>
      <c r="AZ45" s="44"/>
      <c r="BA45" s="44"/>
      <c r="BB45" s="7"/>
      <c r="BC45" s="44"/>
      <c r="BD45" s="44"/>
      <c r="BE45" s="7"/>
      <c r="BF45" s="44"/>
      <c r="BG45" s="7"/>
      <c r="BH45" s="44"/>
      <c r="BI45" s="44"/>
      <c r="BJ45" s="7" t="s">
        <v>165</v>
      </c>
      <c r="BK45" s="7"/>
      <c r="BL45" s="7">
        <v>7.8</v>
      </c>
      <c r="BM45" s="44"/>
    </row>
    <row r="46" spans="49:65" ht="15.75">
      <c r="AW46" s="44" t="b" cm="1">
        <f t="array" ref="AW46">AND(A46:Q46 &lt;&gt; "", S46:AA46 &lt;&gt;"", AC46:AT46&lt;&gt;"")</f>
        <v>0</v>
      </c>
      <c r="AY46" s="44"/>
      <c r="AZ46" s="44"/>
      <c r="BA46" s="44"/>
      <c r="BB46" s="7"/>
      <c r="BC46" s="44"/>
      <c r="BD46" s="44"/>
      <c r="BE46" s="7"/>
      <c r="BF46" s="44"/>
      <c r="BG46" s="7"/>
      <c r="BH46" s="44"/>
      <c r="BI46" s="44"/>
      <c r="BJ46" s="7" t="s">
        <v>165</v>
      </c>
      <c r="BK46" s="7"/>
      <c r="BL46" s="7">
        <v>7.8</v>
      </c>
      <c r="BM46" s="44"/>
    </row>
    <row r="47" spans="49:65" ht="15.75">
      <c r="AW47" s="44" t="b" cm="1">
        <f t="array" ref="AW47">AND(A47:Q47 &lt;&gt; "", S47:AA47 &lt;&gt;"", AC47:AT47&lt;&gt;"")</f>
        <v>0</v>
      </c>
      <c r="AY47" s="44"/>
      <c r="AZ47" s="44"/>
      <c r="BA47" s="44"/>
      <c r="BB47" s="7"/>
      <c r="BC47" s="44"/>
      <c r="BD47" s="44"/>
      <c r="BE47" s="7"/>
      <c r="BF47" s="44"/>
      <c r="BG47" s="7"/>
      <c r="BH47" s="44"/>
      <c r="BI47" s="44"/>
      <c r="BJ47" s="7" t="s">
        <v>165</v>
      </c>
      <c r="BK47" s="7"/>
      <c r="BL47" s="7">
        <v>7.8</v>
      </c>
      <c r="BM47" s="44"/>
    </row>
    <row r="48" spans="49:65" ht="15.75">
      <c r="AW48" s="44" t="b" cm="1">
        <f t="array" ref="AW48">AND(A48:Q48 &lt;&gt; "", S48:AA48 &lt;&gt;"", AC48:AT48&lt;&gt;"")</f>
        <v>0</v>
      </c>
      <c r="AY48" s="44"/>
      <c r="AZ48" s="44"/>
      <c r="BA48" s="44"/>
      <c r="BB48" s="7"/>
      <c r="BC48" s="44"/>
      <c r="BD48" s="44"/>
      <c r="BE48" s="7"/>
      <c r="BF48" s="44"/>
      <c r="BG48" s="7"/>
      <c r="BH48" s="44"/>
      <c r="BI48" s="44"/>
      <c r="BJ48" s="7" t="s">
        <v>165</v>
      </c>
      <c r="BK48" s="7"/>
      <c r="BL48" s="7">
        <v>7.8</v>
      </c>
      <c r="BM48" s="44"/>
    </row>
    <row r="49" spans="49:65" ht="15.75">
      <c r="AW49" s="44" t="b" cm="1">
        <f t="array" ref="AW49">AND(A49:Q49 &lt;&gt; "", S49:AA49 &lt;&gt;"", AC49:AT49&lt;&gt;"")</f>
        <v>0</v>
      </c>
      <c r="AY49" s="44"/>
      <c r="AZ49" s="44"/>
      <c r="BA49" s="44"/>
      <c r="BB49" s="7"/>
      <c r="BC49" s="44"/>
      <c r="BD49" s="44"/>
      <c r="BE49" s="7" t="s">
        <v>166</v>
      </c>
      <c r="BF49" s="44"/>
      <c r="BG49" s="7" t="s">
        <v>167</v>
      </c>
      <c r="BH49" s="44"/>
      <c r="BI49" s="44"/>
      <c r="BJ49" s="7" t="s">
        <v>165</v>
      </c>
      <c r="BK49" s="7"/>
      <c r="BL49" s="7">
        <v>7.8</v>
      </c>
      <c r="BM49" s="44"/>
    </row>
    <row r="50" spans="49:65" ht="15.75">
      <c r="AW50" s="44" t="b" cm="1">
        <f t="array" ref="AW50">AND(A50:Q50 &lt;&gt; "", S50:AA50 &lt;&gt;"", AC50:AT50&lt;&gt;"")</f>
        <v>0</v>
      </c>
      <c r="AY50" s="44"/>
      <c r="AZ50" s="44"/>
      <c r="BA50" s="44"/>
      <c r="BB50" s="7"/>
      <c r="BC50" s="44"/>
      <c r="BD50" s="44"/>
      <c r="BE50" s="7" t="s">
        <v>166</v>
      </c>
      <c r="BF50" s="44"/>
      <c r="BG50" s="7" t="s">
        <v>167</v>
      </c>
      <c r="BH50" s="44"/>
      <c r="BI50" s="44"/>
      <c r="BJ50" s="7" t="s">
        <v>165</v>
      </c>
      <c r="BK50" s="7"/>
      <c r="BL50" s="7">
        <v>7.8</v>
      </c>
      <c r="BM50" s="44"/>
    </row>
    <row r="51" spans="49:65" ht="15.75">
      <c r="AW51" s="44" t="b" cm="1">
        <f t="array" ref="AW51">AND(A51:Q51 &lt;&gt; "", S51:AA51 &lt;&gt;"", AC51:AT51&lt;&gt;"")</f>
        <v>0</v>
      </c>
      <c r="AY51" s="44"/>
      <c r="AZ51" s="44"/>
      <c r="BA51" s="44"/>
      <c r="BB51" s="7"/>
      <c r="BC51" s="44"/>
      <c r="BD51" s="44"/>
      <c r="BE51" s="7" t="s">
        <v>81</v>
      </c>
      <c r="BF51" s="44"/>
      <c r="BG51" s="7" t="s">
        <v>168</v>
      </c>
      <c r="BH51" s="44"/>
      <c r="BI51" s="44"/>
      <c r="BJ51" s="7" t="s">
        <v>165</v>
      </c>
      <c r="BK51" s="7"/>
      <c r="BL51" s="7">
        <v>7.8</v>
      </c>
      <c r="BM51" s="44"/>
    </row>
    <row r="52" spans="49:65" ht="15.75">
      <c r="AW52" s="44" t="b" cm="1">
        <f t="array" ref="AW52">AND(A52:Q52 &lt;&gt; "", S52:AA52 &lt;&gt;"", AC52:AT52&lt;&gt;"")</f>
        <v>0</v>
      </c>
      <c r="AY52" s="44"/>
      <c r="AZ52" s="44"/>
      <c r="BA52" s="44"/>
      <c r="BB52" s="7"/>
      <c r="BC52" s="44"/>
      <c r="BD52" s="44"/>
      <c r="BE52" s="7" t="s">
        <v>169</v>
      </c>
      <c r="BF52" s="44"/>
      <c r="BG52" s="44" t="s">
        <v>170</v>
      </c>
      <c r="BH52" s="44"/>
      <c r="BI52" s="44"/>
      <c r="BJ52" s="7" t="s">
        <v>165</v>
      </c>
      <c r="BK52" s="7"/>
      <c r="BL52" s="7">
        <v>7.8</v>
      </c>
      <c r="BM52" s="44"/>
    </row>
    <row r="53" spans="49:65" ht="15.75">
      <c r="AW53" s="44" t="b" cm="1">
        <f t="array" ref="AW53">AND(A53:Q53 &lt;&gt; "", S53:AA53 &lt;&gt;"", AC53:AT53&lt;&gt;"")</f>
        <v>0</v>
      </c>
      <c r="AY53" s="44"/>
      <c r="AZ53" s="44"/>
      <c r="BA53" s="44"/>
      <c r="BB53" s="7"/>
      <c r="BC53" s="44"/>
      <c r="BD53" s="44"/>
      <c r="BE53" s="7" t="s">
        <v>166</v>
      </c>
      <c r="BF53" s="44"/>
      <c r="BG53" s="7" t="s">
        <v>167</v>
      </c>
      <c r="BH53" s="44"/>
      <c r="BI53" s="44"/>
      <c r="BJ53" s="7" t="s">
        <v>165</v>
      </c>
      <c r="BK53" s="7"/>
      <c r="BL53" s="7">
        <v>7.8</v>
      </c>
      <c r="BM53" s="44"/>
    </row>
    <row r="54" spans="49:65" ht="15.75">
      <c r="AW54" s="44" t="b" cm="1">
        <f t="array" ref="AW54">AND(A54:Q54 &lt;&gt; "", S54:AA54 &lt;&gt;"", AC54:AT54&lt;&gt;"")</f>
        <v>0</v>
      </c>
      <c r="AY54" s="44"/>
      <c r="AZ54" s="44"/>
      <c r="BA54" s="44"/>
      <c r="BB54" s="7"/>
      <c r="BC54" s="44"/>
      <c r="BD54" s="44"/>
      <c r="BE54" s="7" t="s">
        <v>166</v>
      </c>
      <c r="BF54" s="44"/>
      <c r="BG54" s="7" t="s">
        <v>167</v>
      </c>
      <c r="BH54" s="44"/>
      <c r="BI54" s="44"/>
      <c r="BJ54" s="7" t="s">
        <v>165</v>
      </c>
      <c r="BK54" s="7"/>
      <c r="BL54" s="7">
        <v>7.8</v>
      </c>
      <c r="BM54" s="44"/>
    </row>
    <row r="55" spans="49:65" ht="15.75">
      <c r="AW55" s="44" t="b" cm="1">
        <f t="array" ref="AW55">AND(A55:Q55 &lt;&gt; "", S55:AA55 &lt;&gt;"", AC55:AT55&lt;&gt;"")</f>
        <v>0</v>
      </c>
      <c r="AY55" s="44"/>
      <c r="AZ55" s="44"/>
      <c r="BA55" s="44"/>
      <c r="BB55" s="7"/>
      <c r="BC55" s="44"/>
      <c r="BD55" s="44"/>
      <c r="BE55" s="7" t="s">
        <v>81</v>
      </c>
      <c r="BF55" s="44"/>
      <c r="BG55" s="7" t="s">
        <v>168</v>
      </c>
      <c r="BH55" s="44"/>
      <c r="BI55" s="44"/>
      <c r="BJ55" s="7" t="s">
        <v>165</v>
      </c>
      <c r="BK55" s="7"/>
      <c r="BL55" s="7">
        <v>7.8</v>
      </c>
      <c r="BM55" s="44"/>
    </row>
    <row r="56" spans="49:65" ht="15.75">
      <c r="AW56" s="44" t="b" cm="1">
        <f t="array" ref="AW56">AND(A56:Q56 &lt;&gt; "", S56:AA56 &lt;&gt;"", AC56:AT56&lt;&gt;"")</f>
        <v>0</v>
      </c>
      <c r="AY56" s="44"/>
      <c r="AZ56" s="44"/>
      <c r="BA56" s="44"/>
      <c r="BB56" s="7"/>
      <c r="BC56" s="44"/>
      <c r="BD56" s="44"/>
      <c r="BE56" s="7" t="s">
        <v>169</v>
      </c>
      <c r="BF56" s="44"/>
      <c r="BG56" s="7" t="s">
        <v>170</v>
      </c>
      <c r="BH56" s="44"/>
      <c r="BI56" s="44"/>
      <c r="BJ56" s="7" t="s">
        <v>165</v>
      </c>
      <c r="BK56" s="7"/>
      <c r="BL56" s="7">
        <v>7.8</v>
      </c>
      <c r="BM56" s="44"/>
    </row>
    <row r="57" spans="49:65" ht="15.75">
      <c r="AW57" s="44" t="b" cm="1">
        <f t="array" ref="AW57">AND(A57:Q57 &lt;&gt; "", S57:AA57 &lt;&gt;"", AC57:AT57&lt;&gt;"")</f>
        <v>0</v>
      </c>
      <c r="AY57" s="44"/>
      <c r="AZ57" s="44"/>
      <c r="BA57" s="44"/>
      <c r="BB57" s="7"/>
      <c r="BC57" s="44"/>
      <c r="BD57" s="44"/>
      <c r="BE57" s="7"/>
      <c r="BF57" s="44"/>
      <c r="BG57" s="7"/>
      <c r="BH57" s="44"/>
      <c r="BI57" s="44"/>
      <c r="BJ57" s="7" t="s">
        <v>165</v>
      </c>
      <c r="BK57" s="7"/>
      <c r="BL57" s="7"/>
      <c r="BM57" s="44"/>
    </row>
    <row r="58" spans="49:65" ht="15.75">
      <c r="AW58" s="44" t="b" cm="1">
        <f t="array" ref="AW58">AND(A58:Q58 &lt;&gt; "", S58:AA58 &lt;&gt;"", AC58:AT58&lt;&gt;"")</f>
        <v>0</v>
      </c>
      <c r="AY58" s="44"/>
      <c r="AZ58" s="44"/>
      <c r="BA58" s="44"/>
      <c r="BB58" s="7"/>
      <c r="BC58" s="44"/>
      <c r="BD58" s="44"/>
      <c r="BE58" s="7"/>
      <c r="BF58" s="44"/>
      <c r="BG58" s="7"/>
      <c r="BH58" s="44"/>
      <c r="BI58" s="44"/>
      <c r="BJ58" s="7" t="s">
        <v>165</v>
      </c>
      <c r="BK58" s="7"/>
      <c r="BL58" s="7"/>
      <c r="BM58" s="44"/>
    </row>
    <row r="59" spans="49:65" ht="15.75">
      <c r="AW59" s="44" t="b" cm="1">
        <f t="array" ref="AW59">AND(A59:Q59 &lt;&gt; "", S59:AA59 &lt;&gt;"", AC59:AT59&lt;&gt;"")</f>
        <v>0</v>
      </c>
      <c r="AY59" s="44"/>
      <c r="AZ59" s="44"/>
      <c r="BA59" s="44"/>
      <c r="BB59" s="7"/>
      <c r="BC59" s="44"/>
      <c r="BD59" s="44"/>
      <c r="BE59" s="7"/>
      <c r="BF59" s="44"/>
      <c r="BG59" s="7"/>
      <c r="BH59" s="44"/>
      <c r="BI59" s="44"/>
      <c r="BJ59" s="7" t="s">
        <v>165</v>
      </c>
      <c r="BK59" s="7"/>
      <c r="BL59" s="7"/>
      <c r="BM59" s="44"/>
    </row>
    <row r="60" spans="49:65" ht="15.75">
      <c r="AW60" s="44" t="b" cm="1">
        <f t="array" ref="AW60">AND(A60:Q60 &lt;&gt; "", S60:AA60 &lt;&gt;"", AC60:AT60&lt;&gt;"")</f>
        <v>0</v>
      </c>
      <c r="AY60" s="44"/>
      <c r="AZ60" s="44"/>
      <c r="BA60" s="44"/>
      <c r="BB60" s="7"/>
      <c r="BC60" s="44"/>
      <c r="BD60" s="44"/>
      <c r="BE60" s="7"/>
      <c r="BF60" s="44"/>
      <c r="BG60" s="7"/>
      <c r="BH60" s="44"/>
      <c r="BI60" s="44"/>
      <c r="BJ60" s="7" t="s">
        <v>165</v>
      </c>
      <c r="BK60" s="7"/>
      <c r="BL60" s="7"/>
      <c r="BM60" s="44"/>
    </row>
    <row r="61" spans="49:65" ht="15.75">
      <c r="AW61" s="44" t="b" cm="1">
        <f t="array" ref="AW61">AND(A61:Q61 &lt;&gt; "", S61:AA61 &lt;&gt;"", AC61:AT61&lt;&gt;"")</f>
        <v>0</v>
      </c>
      <c r="AY61" s="44"/>
      <c r="AZ61" s="44"/>
      <c r="BA61" s="44"/>
      <c r="BB61" s="7"/>
      <c r="BC61" s="44"/>
      <c r="BD61" s="44"/>
      <c r="BE61" s="7"/>
      <c r="BF61" s="44"/>
      <c r="BG61" s="7"/>
      <c r="BH61" s="44"/>
      <c r="BI61" s="44"/>
      <c r="BJ61" s="7" t="s">
        <v>165</v>
      </c>
      <c r="BK61" s="7"/>
      <c r="BL61" s="7"/>
      <c r="BM61" s="44"/>
    </row>
    <row r="62" spans="49:65" ht="15.75">
      <c r="AW62" s="44" t="b" cm="1">
        <f t="array" ref="AW62">AND(A62:Q62 &lt;&gt; "", S62:AA62 &lt;&gt;"", AC62:AT62&lt;&gt;"")</f>
        <v>0</v>
      </c>
      <c r="AY62" s="44"/>
      <c r="AZ62" s="44"/>
      <c r="BA62" s="44"/>
      <c r="BB62" s="7"/>
      <c r="BC62" s="44"/>
      <c r="BD62" s="44"/>
      <c r="BE62" s="7"/>
      <c r="BF62" s="44"/>
      <c r="BG62" s="7"/>
      <c r="BH62" s="44"/>
      <c r="BI62" s="44"/>
      <c r="BJ62" s="7" t="s">
        <v>165</v>
      </c>
      <c r="BK62" s="7"/>
      <c r="BL62" s="7"/>
      <c r="BM62" s="44"/>
    </row>
    <row r="63" spans="49:65" ht="15.75">
      <c r="AW63" s="44" t="b" cm="1">
        <f t="array" ref="AW63">AND(A63:Q63 &lt;&gt; "", S63:AA63 &lt;&gt;"", AC63:AT63&lt;&gt;"")</f>
        <v>0</v>
      </c>
      <c r="AY63" s="44"/>
      <c r="AZ63" s="44"/>
      <c r="BA63" s="44"/>
      <c r="BB63" s="7"/>
      <c r="BC63" s="44"/>
      <c r="BD63" s="44"/>
      <c r="BE63" s="7"/>
      <c r="BF63" s="44"/>
      <c r="BG63" s="7"/>
      <c r="BH63" s="44"/>
      <c r="BI63" s="44"/>
      <c r="BJ63" s="7" t="s">
        <v>165</v>
      </c>
      <c r="BK63" s="7"/>
      <c r="BL63" s="7"/>
      <c r="BM63" s="44"/>
    </row>
    <row r="64" spans="49:65" ht="15.75">
      <c r="AW64" s="44" t="b" cm="1">
        <f t="array" ref="AW64">AND(A64:Q64 &lt;&gt; "", S64:AA64 &lt;&gt;"", AC64:AT64&lt;&gt;"")</f>
        <v>0</v>
      </c>
      <c r="AY64" s="44"/>
      <c r="AZ64" s="44"/>
      <c r="BA64" s="44"/>
      <c r="BB64" s="7"/>
      <c r="BC64" s="44"/>
      <c r="BD64" s="44"/>
      <c r="BE64" s="7"/>
      <c r="BF64" s="44"/>
      <c r="BG64" s="7"/>
      <c r="BH64" s="44"/>
      <c r="BI64" s="44"/>
      <c r="BJ64" s="7" t="s">
        <v>165</v>
      </c>
      <c r="BK64" s="7"/>
      <c r="BL64" s="7"/>
      <c r="BM64" s="44"/>
    </row>
    <row r="65" spans="49:65" ht="15.75">
      <c r="AW65" s="44" t="b" cm="1">
        <f t="array" ref="AW65">AND(A65:Q65 &lt;&gt; "", S65:AA65 &lt;&gt;"", AC65:AT65&lt;&gt;"")</f>
        <v>0</v>
      </c>
      <c r="AY65" s="44"/>
      <c r="AZ65" s="44"/>
      <c r="BA65" s="44"/>
      <c r="BB65" s="7"/>
      <c r="BC65" s="44"/>
      <c r="BD65" s="44"/>
      <c r="BE65" s="7"/>
      <c r="BF65" s="44"/>
      <c r="BG65" s="7"/>
      <c r="BH65" s="44"/>
      <c r="BI65" s="44"/>
      <c r="BJ65" s="7" t="s">
        <v>165</v>
      </c>
      <c r="BK65" s="7"/>
      <c r="BL65" s="7">
        <v>7.8</v>
      </c>
      <c r="BM65" s="44"/>
    </row>
    <row r="66" spans="49:65" ht="15.75">
      <c r="AW66" s="44" t="b" cm="1">
        <f t="array" ref="AW66">AND(A66:Q66 &lt;&gt; "", S66:AA66 &lt;&gt;"", AC66:AT66&lt;&gt;"")</f>
        <v>0</v>
      </c>
      <c r="AY66" s="44"/>
      <c r="AZ66" s="44"/>
      <c r="BA66" s="44"/>
      <c r="BB66" s="7"/>
      <c r="BC66" s="44"/>
      <c r="BD66" s="44"/>
      <c r="BE66" s="7"/>
      <c r="BF66" s="44"/>
      <c r="BG66" s="7"/>
      <c r="BH66" s="44"/>
      <c r="BI66" s="44"/>
      <c r="BJ66" s="7" t="s">
        <v>165</v>
      </c>
      <c r="BK66" s="7"/>
      <c r="BL66" s="7"/>
      <c r="BM66" s="44"/>
    </row>
    <row r="67" spans="49:65" ht="15.75">
      <c r="AW67" s="44" t="b" cm="1">
        <f t="array" ref="AW67">AND(A67:Q67 &lt;&gt; "", S67:AA67 &lt;&gt;"", AC67:AT67&lt;&gt;"")</f>
        <v>0</v>
      </c>
      <c r="AY67" s="44"/>
      <c r="AZ67" s="44"/>
      <c r="BA67" s="44"/>
      <c r="BB67" s="7"/>
      <c r="BC67" s="44"/>
      <c r="BD67" s="44"/>
      <c r="BE67" s="7"/>
      <c r="BF67" s="44"/>
      <c r="BG67" s="7"/>
      <c r="BH67" s="44"/>
      <c r="BI67" s="44"/>
      <c r="BJ67" s="7" t="s">
        <v>165</v>
      </c>
      <c r="BK67" s="7"/>
      <c r="BL67" s="7"/>
      <c r="BM67" s="44"/>
    </row>
    <row r="68" spans="49:65" ht="15.75">
      <c r="AW68" s="44" t="b" cm="1">
        <f t="array" ref="AW68">AND(A68:Q68 &lt;&gt; "", S68:AA68 &lt;&gt;"", AC68:AT68&lt;&gt;"")</f>
        <v>0</v>
      </c>
      <c r="AY68" s="44"/>
      <c r="AZ68" s="44"/>
      <c r="BA68" s="44"/>
      <c r="BB68" s="7"/>
      <c r="BC68" s="44"/>
      <c r="BD68" s="44"/>
      <c r="BE68" s="7"/>
      <c r="BF68" s="44"/>
      <c r="BG68" s="7"/>
      <c r="BH68" s="44"/>
      <c r="BI68" s="44"/>
      <c r="BJ68" s="7" t="s">
        <v>165</v>
      </c>
      <c r="BK68" s="7"/>
      <c r="BL68" s="7"/>
      <c r="BM68" s="44"/>
    </row>
    <row r="69" spans="49:65" ht="15.75">
      <c r="AW69" s="44" t="b" cm="1">
        <f t="array" ref="AW69">AND(A69:Q69 &lt;&gt; "", S69:AA69 &lt;&gt;"", AC69:AT69&lt;&gt;"")</f>
        <v>0</v>
      </c>
      <c r="AY69" s="44"/>
      <c r="AZ69" s="44"/>
      <c r="BA69" s="44"/>
      <c r="BB69" s="7"/>
      <c r="BC69" s="44"/>
      <c r="BD69" s="44"/>
      <c r="BE69" s="7"/>
      <c r="BF69" s="44"/>
      <c r="BG69" s="7"/>
      <c r="BH69" s="44"/>
      <c r="BI69" s="44"/>
      <c r="BJ69" s="7" t="s">
        <v>165</v>
      </c>
      <c r="BK69" s="7"/>
      <c r="BL69" s="7"/>
      <c r="BM69" s="44"/>
    </row>
    <row r="70" spans="49:65" ht="15.75">
      <c r="AW70" s="44" t="b" cm="1">
        <f t="array" ref="AW70">AND(A70:Q70 &lt;&gt; "", S70:AA70 &lt;&gt;"", AC70:AT70&lt;&gt;"")</f>
        <v>0</v>
      </c>
      <c r="AY70" s="44"/>
      <c r="AZ70" s="44"/>
      <c r="BA70" s="44"/>
      <c r="BB70" s="7"/>
      <c r="BC70" s="44"/>
      <c r="BD70" s="44"/>
      <c r="BE70" s="7"/>
      <c r="BF70" s="44"/>
      <c r="BG70" s="7"/>
      <c r="BH70" s="44"/>
      <c r="BI70" s="44"/>
      <c r="BJ70" s="7" t="s">
        <v>165</v>
      </c>
      <c r="BK70" s="7"/>
      <c r="BL70" s="7"/>
      <c r="BM70" s="44"/>
    </row>
    <row r="71" spans="49:65" ht="15.75">
      <c r="AW71" s="44" t="b" cm="1">
        <f t="array" ref="AW71">AND(A71:Q71 &lt;&gt; "", S71:AA71 &lt;&gt;"", AC71:AT71&lt;&gt;"")</f>
        <v>0</v>
      </c>
      <c r="AY71" s="44"/>
      <c r="AZ71" s="44"/>
      <c r="BA71" s="44"/>
      <c r="BB71" s="7"/>
      <c r="BC71" s="44"/>
      <c r="BD71" s="44"/>
      <c r="BE71" s="7"/>
      <c r="BF71" s="44"/>
      <c r="BG71" s="7"/>
      <c r="BH71" s="44"/>
      <c r="BI71" s="44"/>
      <c r="BJ71" s="7" t="s">
        <v>165</v>
      </c>
      <c r="BK71" s="7"/>
      <c r="BL71" s="7"/>
      <c r="BM71" s="44"/>
    </row>
    <row r="72" spans="49:65" ht="15.75">
      <c r="AW72" s="44" t="b" cm="1">
        <f t="array" ref="AW72">AND(A72:Q72 &lt;&gt; "", S72:AA72 &lt;&gt;"", AC72:AT72&lt;&gt;"")</f>
        <v>0</v>
      </c>
      <c r="AY72" s="44"/>
      <c r="AZ72" s="44"/>
      <c r="BA72" s="44"/>
      <c r="BB72" s="7"/>
      <c r="BC72" s="44"/>
      <c r="BD72" s="44"/>
      <c r="BE72" s="7"/>
      <c r="BF72" s="44"/>
      <c r="BG72" s="7"/>
      <c r="BH72" s="44"/>
      <c r="BI72" s="44"/>
      <c r="BJ72" s="7" t="s">
        <v>165</v>
      </c>
      <c r="BK72" s="7"/>
      <c r="BL72" s="7"/>
      <c r="BM72" s="44"/>
    </row>
    <row r="73" spans="49:65" ht="15.75">
      <c r="AW73" s="44" t="b" cm="1">
        <f t="array" ref="AW73">AND(A73:Q73 &lt;&gt; "", S73:AA73 &lt;&gt;"", AC73:AT73&lt;&gt;"")</f>
        <v>0</v>
      </c>
      <c r="AY73" s="44"/>
      <c r="AZ73" s="44"/>
      <c r="BA73" s="44"/>
      <c r="BB73" s="7"/>
      <c r="BC73" s="44"/>
      <c r="BD73" s="44"/>
      <c r="BE73" s="7"/>
      <c r="BF73" s="44"/>
      <c r="BG73" s="7"/>
      <c r="BH73" s="44"/>
      <c r="BI73" s="44"/>
      <c r="BJ73" s="7"/>
      <c r="BK73" s="7"/>
      <c r="BL73" s="7"/>
      <c r="BM73" s="44"/>
    </row>
    <row r="74" spans="49:65" ht="15.75">
      <c r="AW74" s="44" t="b" cm="1">
        <f t="array" ref="AW74">AND(A74:Q74 &lt;&gt; "", S74:AA74 &lt;&gt;"", AC74:AT74&lt;&gt;"")</f>
        <v>0</v>
      </c>
      <c r="AY74" s="44"/>
      <c r="AZ74" s="44"/>
      <c r="BA74" s="44"/>
      <c r="BB74" s="7"/>
      <c r="BC74" s="44"/>
      <c r="BD74" s="44"/>
      <c r="BE74" s="7"/>
      <c r="BF74" s="44"/>
      <c r="BG74" s="7"/>
      <c r="BH74" s="44"/>
      <c r="BI74" s="44"/>
      <c r="BJ74" s="7" t="s">
        <v>165</v>
      </c>
      <c r="BK74" s="7"/>
      <c r="BL74" s="7"/>
      <c r="BM74" s="44"/>
    </row>
    <row r="75" spans="49:65" ht="15.75">
      <c r="AW75" s="44" t="b" cm="1">
        <f t="array" ref="AW75">AND(A75:Q75 &lt;&gt; "", S75:AA75 &lt;&gt;"", AC75:AT75&lt;&gt;"")</f>
        <v>0</v>
      </c>
      <c r="AY75" s="44"/>
      <c r="AZ75" s="44"/>
      <c r="BA75" s="44"/>
      <c r="BB75" s="7"/>
      <c r="BC75" s="44"/>
      <c r="BD75" s="44"/>
      <c r="BE75" s="7"/>
      <c r="BF75" s="44"/>
      <c r="BG75" s="7"/>
      <c r="BH75" s="44"/>
      <c r="BI75" s="44"/>
      <c r="BJ75" s="7" t="s">
        <v>165</v>
      </c>
      <c r="BK75" s="7"/>
      <c r="BL75" s="7"/>
      <c r="BM75" s="44"/>
    </row>
    <row r="76" spans="49:65" ht="15.75">
      <c r="AW76" s="8" t="b" cm="1">
        <f t="array" ref="AW76">AND(A76:Q76 &lt;&gt; "", S76:AA76 &lt;&gt;"", AC76:AT76&lt;&gt;"")</f>
        <v>0</v>
      </c>
      <c r="AY76" s="13"/>
      <c r="AZ76" s="13"/>
      <c r="BA76" s="13"/>
      <c r="BB76" s="7"/>
      <c r="BC76" s="13"/>
      <c r="BD76" s="13"/>
      <c r="BE76" s="12"/>
      <c r="BF76" s="13"/>
      <c r="BG76" s="12"/>
      <c r="BH76" s="13"/>
      <c r="BI76" s="13"/>
      <c r="BJ76" s="12" t="s">
        <v>165</v>
      </c>
      <c r="BK76" s="12"/>
      <c r="BL76" s="12">
        <v>7.1</v>
      </c>
      <c r="BM76" s="13"/>
    </row>
    <row r="77" spans="49:65" ht="15.75">
      <c r="AW77" s="44" t="b" cm="1">
        <f t="array" ref="AW77">AND(A77:Q77 &lt;&gt; "", S77:AA77 &lt;&gt;"", AC77:AT77&lt;&gt;"")</f>
        <v>0</v>
      </c>
      <c r="AY77" s="44"/>
      <c r="AZ77" s="44"/>
      <c r="BA77" s="44"/>
      <c r="BB77" s="7"/>
      <c r="BC77" s="44"/>
      <c r="BD77" s="44"/>
      <c r="BE77" s="7"/>
      <c r="BF77" s="44"/>
      <c r="BG77" s="7"/>
      <c r="BH77" s="44"/>
      <c r="BI77" s="44"/>
      <c r="BJ77" s="7" t="s">
        <v>165</v>
      </c>
      <c r="BK77" s="7"/>
      <c r="BL77" s="7">
        <v>6.9</v>
      </c>
      <c r="BM77" s="44"/>
    </row>
    <row r="78" spans="49:65" ht="15.75">
      <c r="AW78" s="8" t="b" cm="1">
        <f t="array" ref="AW78">AND(A78:Q78 &lt;&gt; "", S78:AA78 &lt;&gt;"", AC78:AT78&lt;&gt;"")</f>
        <v>0</v>
      </c>
      <c r="AY78" s="13"/>
      <c r="AZ78" s="13"/>
      <c r="BA78" s="13"/>
      <c r="BB78" s="7"/>
      <c r="BC78" s="13"/>
      <c r="BD78" s="13"/>
      <c r="BE78" s="12"/>
      <c r="BF78" s="13"/>
      <c r="BG78" s="12"/>
      <c r="BH78" s="13"/>
      <c r="BI78" s="13"/>
      <c r="BJ78" s="12" t="s">
        <v>165</v>
      </c>
      <c r="BK78" s="12"/>
      <c r="BL78" s="12">
        <v>7.1</v>
      </c>
      <c r="BM78" s="13"/>
    </row>
    <row r="79" spans="49:65" ht="15.75">
      <c r="AW79" s="44" t="b" cm="1">
        <f t="array" ref="AW79">AND(A79:Q79 &lt;&gt; "", S79:AA79 &lt;&gt;"", AC79:AT79&lt;&gt;"")</f>
        <v>0</v>
      </c>
      <c r="AY79" s="44"/>
      <c r="AZ79" s="44"/>
      <c r="BA79" s="44"/>
      <c r="BB79" s="7"/>
      <c r="BC79" s="44"/>
      <c r="BD79" s="44"/>
      <c r="BE79" s="7"/>
      <c r="BF79" s="44"/>
      <c r="BG79" s="7"/>
      <c r="BH79" s="44"/>
      <c r="BI79" s="44"/>
      <c r="BJ79" s="7" t="s">
        <v>165</v>
      </c>
      <c r="BK79" s="7"/>
      <c r="BL79" s="7">
        <v>6.9</v>
      </c>
      <c r="BM79" s="44"/>
    </row>
    <row r="80" spans="49:65" ht="15.75">
      <c r="AW80" s="8" t="b" cm="1">
        <f t="array" ref="AW80">AND(A80:Q80 &lt;&gt; "", S80:AA80 &lt;&gt;"", AC80:AT80&lt;&gt;"")</f>
        <v>0</v>
      </c>
      <c r="AY80" s="13"/>
      <c r="AZ80" s="13"/>
      <c r="BA80" s="13"/>
      <c r="BB80" s="7"/>
      <c r="BC80" s="13"/>
      <c r="BD80" s="13"/>
      <c r="BE80" s="12"/>
      <c r="BF80" s="13"/>
      <c r="BG80" s="12"/>
      <c r="BH80" s="13"/>
      <c r="BI80" s="13"/>
      <c r="BJ80" s="12" t="s">
        <v>165</v>
      </c>
      <c r="BK80" s="12"/>
      <c r="BL80" s="12">
        <v>7.1</v>
      </c>
      <c r="BM80" s="13"/>
    </row>
    <row r="81" spans="49:65" ht="15.75">
      <c r="AW81" s="44" t="b" cm="1">
        <f t="array" ref="AW81">AND(A81:Q81 &lt;&gt; "", S81:AA81 &lt;&gt;"", AC81:AT81&lt;&gt;"")</f>
        <v>0</v>
      </c>
      <c r="AY81" s="44"/>
      <c r="AZ81" s="44"/>
      <c r="BA81" s="44"/>
      <c r="BB81" s="7"/>
      <c r="BC81" s="44"/>
      <c r="BD81" s="44"/>
      <c r="BE81" s="7"/>
      <c r="BF81" s="44"/>
      <c r="BG81" s="7"/>
      <c r="BH81" s="44"/>
      <c r="BI81" s="44"/>
      <c r="BJ81" s="7" t="s">
        <v>165</v>
      </c>
      <c r="BK81" s="7"/>
      <c r="BL81" s="7">
        <v>6.9</v>
      </c>
      <c r="BM81" s="44"/>
    </row>
    <row r="82" spans="49:65" ht="15.75">
      <c r="AW82" s="8" t="b" cm="1">
        <f t="array" ref="AW82">AND(A82:Q82 &lt;&gt; "", S82:AA82 &lt;&gt;"", AC82:AT82&lt;&gt;"")</f>
        <v>0</v>
      </c>
      <c r="AY82" s="13"/>
      <c r="AZ82" s="13"/>
      <c r="BA82" s="13"/>
      <c r="BB82" s="7"/>
      <c r="BC82" s="13"/>
      <c r="BD82" s="13"/>
      <c r="BE82" s="12"/>
      <c r="BF82" s="13"/>
      <c r="BG82" s="12"/>
      <c r="BH82" s="13"/>
      <c r="BI82" s="13"/>
      <c r="BJ82" s="12" t="s">
        <v>165</v>
      </c>
      <c r="BK82" s="12"/>
      <c r="BL82" s="12">
        <v>7.1</v>
      </c>
      <c r="BM82" s="13"/>
    </row>
    <row r="83" spans="49:65" ht="15.75">
      <c r="AW83" s="44" t="b" cm="1">
        <f t="array" ref="AW83">AND(A83:Q83 &lt;&gt; "", S83:AA83 &lt;&gt;"", AC83:AT83&lt;&gt;"")</f>
        <v>0</v>
      </c>
      <c r="AY83" s="44"/>
      <c r="AZ83" s="44"/>
      <c r="BA83" s="44"/>
      <c r="BB83" s="7"/>
      <c r="BC83" s="44"/>
      <c r="BD83" s="44"/>
      <c r="BE83" s="7"/>
      <c r="BF83" s="44"/>
      <c r="BG83" s="7"/>
      <c r="BH83" s="44"/>
      <c r="BI83" s="44"/>
      <c r="BJ83" s="7" t="s">
        <v>165</v>
      </c>
      <c r="BK83" s="7"/>
      <c r="BL83" s="7">
        <v>6.9</v>
      </c>
      <c r="BM83" s="44"/>
    </row>
    <row r="84" spans="49:65" ht="15.75">
      <c r="AW84" s="8" t="b" cm="1">
        <f t="array" ref="AW84">AND(A84:Q84 &lt;&gt; "", S84:AA84 &lt;&gt;"", AC84:AT84&lt;&gt;"")</f>
        <v>0</v>
      </c>
      <c r="AY84" s="13"/>
      <c r="AZ84" s="13"/>
      <c r="BA84" s="13"/>
      <c r="BB84" s="7"/>
      <c r="BC84" s="13"/>
      <c r="BD84" s="13"/>
      <c r="BE84" s="12"/>
      <c r="BF84" s="13"/>
      <c r="BG84" s="12"/>
      <c r="BH84" s="13"/>
      <c r="BI84" s="13"/>
      <c r="BJ84" s="12" t="s">
        <v>165</v>
      </c>
      <c r="BK84" s="12"/>
      <c r="BL84" s="12">
        <v>7.1</v>
      </c>
      <c r="BM84" s="13"/>
    </row>
    <row r="85" spans="49:65" ht="15.75">
      <c r="AW85" s="44" t="b" cm="1">
        <f t="array" ref="AW85">AND(A85:Q85 &lt;&gt; "", S85:AA85 &lt;&gt;"", AC85:AT85&lt;&gt;"")</f>
        <v>0</v>
      </c>
      <c r="AY85" s="44"/>
      <c r="AZ85" s="44"/>
      <c r="BA85" s="44"/>
      <c r="BB85" s="7"/>
      <c r="BC85" s="44"/>
      <c r="BD85" s="44"/>
      <c r="BE85" s="50" t="s">
        <v>166</v>
      </c>
      <c r="BF85" s="44"/>
      <c r="BG85" s="50"/>
      <c r="BH85" s="44"/>
      <c r="BI85" s="44"/>
      <c r="BJ85" s="7" t="s">
        <v>171</v>
      </c>
      <c r="BK85" s="7"/>
      <c r="BL85" s="7">
        <v>7.6</v>
      </c>
      <c r="BM85" s="51">
        <v>15.7</v>
      </c>
    </row>
    <row r="86" spans="49:65" ht="15.75">
      <c r="AW86" s="8" t="b" cm="1">
        <f t="array" ref="AW86">AND(A86:Q86 &lt;&gt; "", S86:AA86 &lt;&gt;"", AC86:AT86&lt;&gt;"")</f>
        <v>0</v>
      </c>
    </row>
    <row r="87" spans="49:65" ht="15.75">
      <c r="AW87" s="44" t="b" cm="1">
        <f t="array" ref="AW87">AND(A87:Q87 &lt;&gt; "", S87:AA87 &lt;&gt;"", AC87:AT87&lt;&gt;"")</f>
        <v>0</v>
      </c>
    </row>
    <row r="88" spans="49:65" ht="15.75">
      <c r="AW88" s="8" t="b" cm="1">
        <f t="array" ref="AW88">AND(A88:Q88 &lt;&gt; "", S88:AA88 &lt;&gt;"", AC88:AT88&lt;&gt;"")</f>
        <v>0</v>
      </c>
    </row>
    <row r="89" spans="49:65" ht="15.75">
      <c r="AW89" s="8" t="b" cm="1">
        <f t="array" ref="AW89">AND(A89:Q89 &lt;&gt; "", S89:AA89 &lt;&gt;"", AC89:AT89&lt;&gt;"")</f>
        <v>0</v>
      </c>
    </row>
    <row r="90" spans="49:65" ht="15.75">
      <c r="AW90" s="44" t="b" cm="1">
        <f t="array" ref="AW90">AND(A90:Q90 &lt;&gt; "", S90:AA90 &lt;&gt;"", AC90:AT90&lt;&gt;"")</f>
        <v>0</v>
      </c>
    </row>
    <row r="91" spans="49:65" ht="15.75">
      <c r="AW91" s="8" t="b" cm="1">
        <f t="array" ref="AW91">AND(A91:Q91 &lt;&gt; "", S91:AA91 &lt;&gt;"", AC91:AT91&lt;&gt;"")</f>
        <v>0</v>
      </c>
    </row>
    <row r="92" spans="49:65" ht="15.75">
      <c r="AW92" s="44" t="b" cm="1">
        <f t="array" ref="AW92">AND(A92:Q92 &lt;&gt; "", S92:AA92 &lt;&gt;"", AC92:AT92&lt;&gt;"")</f>
        <v>0</v>
      </c>
    </row>
    <row r="93" spans="49:65" ht="15.75">
      <c r="AW93" s="8" t="b" cm="1">
        <f t="array" ref="AW93">AND(A93:Q93 &lt;&gt; "", S93:AA93 &lt;&gt;"", AC93:AT93&lt;&gt;"")</f>
        <v>0</v>
      </c>
    </row>
    <row r="94" spans="49:65" ht="15.75">
      <c r="AW94" s="8" t="b" cm="1">
        <f t="array" ref="AW94">AND(A94:Q94 &lt;&gt; "", S94:AA94 &lt;&gt;"", AC94:AT94&lt;&gt;"")</f>
        <v>0</v>
      </c>
    </row>
    <row r="95" spans="49:65" ht="15.75">
      <c r="AW95" s="44" t="b" cm="1">
        <f t="array" ref="AW95">AND(A95:Q95 &lt;&gt; "", S95:AA95 &lt;&gt;"", AC95:AT95&lt;&gt;"")</f>
        <v>0</v>
      </c>
    </row>
    <row r="96" spans="49:65" ht="15.75">
      <c r="AW96" s="8" t="b" cm="1">
        <f t="array" ref="AW96">AND(A96:Q96 &lt;&gt; "", S96:AA96 &lt;&gt;"", AC96:AT96&lt;&gt;"")</f>
        <v>0</v>
      </c>
    </row>
    <row r="97" spans="49:49" ht="15.75">
      <c r="AW97" s="44" t="b" cm="1">
        <f t="array" ref="AW97">AND(A97:Q97 &lt;&gt; "", S97:AA97 &lt;&gt;"", AC97:AT97&lt;&gt;"")</f>
        <v>0</v>
      </c>
    </row>
    <row r="98" spans="49:49" ht="15.75">
      <c r="AW98" s="8" t="b" cm="1">
        <f t="array" ref="AW98">AND(A98:Q98 &lt;&gt; "", S98:AA98 &lt;&gt;"", AC98:AT98&lt;&gt;"")</f>
        <v>0</v>
      </c>
    </row>
    <row r="99" spans="49:49" ht="15.75">
      <c r="AW99" s="8" t="b" cm="1">
        <f t="array" ref="AW99">AND(A99:Q99 &lt;&gt; "", S99:AA99 &lt;&gt;"", AC99:AT99&lt;&gt;"")</f>
        <v>0</v>
      </c>
    </row>
    <row r="100" spans="49:49" ht="15.75">
      <c r="AW100" s="44" t="b" cm="1">
        <f t="array" ref="AW100">AND(A100:Q100 &lt;&gt; "", S100:AA100 &lt;&gt;"", AC100:AT100&lt;&gt;"")</f>
        <v>0</v>
      </c>
    </row>
    <row r="101" spans="49:49" ht="15.75">
      <c r="AW101" s="8" t="b" cm="1">
        <f t="array" ref="AW101">AND(A101:Q101 &lt;&gt; "", S101:AA101 &lt;&gt;"", AC101:AT101&lt;&gt;"")</f>
        <v>0</v>
      </c>
    </row>
    <row r="102" spans="49:49" ht="15.75">
      <c r="AW102" s="44" t="b" cm="1">
        <f t="array" ref="AW102">AND(A102:Q102 &lt;&gt; "", S102:AA102 &lt;&gt;"", AC102:AT102&lt;&gt;"")</f>
        <v>0</v>
      </c>
    </row>
    <row r="103" spans="49:49" ht="15.75">
      <c r="AW103" s="8" t="b" cm="1">
        <f t="array" ref="AW103">AND(A103:Q103 &lt;&gt; "", S103:AA103 &lt;&gt;"", AC103:AT103&lt;&gt;"")</f>
        <v>0</v>
      </c>
    </row>
    <row r="104" spans="49:49" ht="15.75">
      <c r="AW104" s="8" t="b" cm="1">
        <f t="array" ref="AW104">AND(A104:Q104 &lt;&gt; "", S104:AA104 &lt;&gt;"", AC104:AT104&lt;&gt;"")</f>
        <v>0</v>
      </c>
    </row>
    <row r="105" spans="49:49" ht="15.75">
      <c r="AW105" s="44" t="b" cm="1">
        <f t="array" ref="AW105">AND(A105:Q105 &lt;&gt; "", S105:AA105 &lt;&gt;"", AC105:AT105&lt;&gt;"")</f>
        <v>0</v>
      </c>
    </row>
    <row r="106" spans="49:49" ht="15.75">
      <c r="AW106" s="8" t="b" cm="1">
        <f t="array" ref="AW106">AND(A106:Q106 &lt;&gt; "", S106:AA106 &lt;&gt;"", AC106:AT106&lt;&gt;"")</f>
        <v>0</v>
      </c>
    </row>
    <row r="107" spans="49:49" ht="15.75">
      <c r="AW107" s="44" t="b" cm="1">
        <f t="array" ref="AW107">AND(A107:Q107 &lt;&gt; "", S107:AA107 &lt;&gt;"", AC107:AT107&lt;&gt;"")</f>
        <v>0</v>
      </c>
    </row>
    <row r="108" spans="49:49" ht="15.75">
      <c r="AW108" s="8" t="b" cm="1">
        <f t="array" ref="AW108">AND(A108:Q108 &lt;&gt; "", S108:AA108 &lt;&gt;"", AC108:AT108&lt;&gt;"")</f>
        <v>0</v>
      </c>
    </row>
    <row r="109" spans="49:49" ht="15.75">
      <c r="AW109" s="44" t="b" cm="1">
        <f t="array" ref="AW109">AND(A109:Q109 &lt;&gt; "", S109:AA109 &lt;&gt;"", AC109:AT109&lt;&gt;"")</f>
        <v>0</v>
      </c>
    </row>
    <row r="110" spans="49:49" ht="15.75">
      <c r="AW110" s="8" t="b" cm="1">
        <f t="array" ref="AW110">AND(A110:Q110 &lt;&gt; "", S110:AA110 &lt;&gt;"", AC110:AT110&lt;&gt;"")</f>
        <v>0</v>
      </c>
    </row>
    <row r="111" spans="49:49" ht="15.75">
      <c r="AW111" s="8" t="b" cm="1">
        <f t="array" ref="AW111">AND(A111:Q111 &lt;&gt; "", S111:AA111 &lt;&gt;"", AC111:AT111&lt;&gt;"")</f>
        <v>0</v>
      </c>
    </row>
    <row r="112" spans="49:49" ht="15.75">
      <c r="AW112" s="44" t="b" cm="1">
        <f t="array" ref="AW112">AND(A112:Q112 &lt;&gt; "", S112:AA112 &lt;&gt;"", AC112:AT112&lt;&gt;"")</f>
        <v>0</v>
      </c>
    </row>
    <row r="113" spans="49:49" ht="15.75">
      <c r="AW113" s="8" t="b" cm="1">
        <f t="array" ref="AW113">AND(A113:Q113 &lt;&gt; "", S113:AA113 &lt;&gt;"", AC113:AT113&lt;&gt;"")</f>
        <v>0</v>
      </c>
    </row>
    <row r="114" spans="49:49" ht="15.75">
      <c r="AW114" s="44" t="b" cm="1">
        <f t="array" ref="AW114">AND(A114:Q114 &lt;&gt; "", S114:AA114 &lt;&gt;"", AC114:AT114&lt;&gt;"")</f>
        <v>0</v>
      </c>
    </row>
    <row r="115" spans="49:49" ht="15.75">
      <c r="AW115" s="8" t="b" cm="1">
        <f t="array" ref="AW115">AND(A115:Q115 &lt;&gt; "", S115:AA115 &lt;&gt;"", AC115:AT115&lt;&gt;"")</f>
        <v>0</v>
      </c>
    </row>
    <row r="116" spans="49:49" ht="15.75">
      <c r="AW116" s="8" t="b" cm="1">
        <f t="array" ref="AW116">AND(A116:Q116 &lt;&gt; "", S116:AA116 &lt;&gt;"", AC116:AT116&lt;&gt;"")</f>
        <v>0</v>
      </c>
    </row>
    <row r="117" spans="49:49" ht="15.75">
      <c r="AW117" s="44" t="b" cm="1">
        <f t="array" ref="AW117">AND(A117:Q117 &lt;&gt; "", S117:AA117 &lt;&gt;"", AC117:AT117&lt;&gt;"")</f>
        <v>0</v>
      </c>
    </row>
    <row r="118" spans="49:49" ht="15.75">
      <c r="AW118" s="8" t="b" cm="1">
        <f t="array" ref="AW118">AND(A118:Q118 &lt;&gt; "", S118:AA118 &lt;&gt;"", AC118:AT118&lt;&gt;"")</f>
        <v>0</v>
      </c>
    </row>
    <row r="119" spans="49:49" ht="15.75">
      <c r="AW119" s="44" t="b" cm="1">
        <f t="array" ref="AW119">AND(A119:Q119 &lt;&gt; "", S119:AA119 &lt;&gt;"", AC119:AT119&lt;&gt;"")</f>
        <v>0</v>
      </c>
    </row>
    <row r="120" spans="49:49" ht="15.75">
      <c r="AW120" s="8" t="b" cm="1">
        <f t="array" ref="AW120">AND(A120:Q120 &lt;&gt; "", S120:AA120 &lt;&gt;"", AC120:AT120&lt;&gt;"")</f>
        <v>0</v>
      </c>
    </row>
    <row r="121" spans="49:49" ht="15.75">
      <c r="AW121" s="8" t="b" cm="1">
        <f t="array" ref="AW121">AND(A121:Q121 &lt;&gt; "", S121:AA121 &lt;&gt;"", AC121:AT121&lt;&gt;"")</f>
        <v>0</v>
      </c>
    </row>
    <row r="122" spans="49:49" ht="15.75">
      <c r="AW122" s="8" t="b" cm="1">
        <f t="array" ref="AW122">AND(A122:Q122 &lt;&gt; "", S122:AA122 &lt;&gt;"", AC122:AT122&lt;&gt;"")</f>
        <v>0</v>
      </c>
    </row>
    <row r="123" spans="49:49" ht="15.75">
      <c r="AW123" s="44" t="b" cm="1">
        <f t="array" ref="AW123">AND(A123:Q123 &lt;&gt; "", S123:AA123 &lt;&gt;"", AC123:AT123&lt;&gt;"")</f>
        <v>0</v>
      </c>
    </row>
    <row r="124" spans="49:49" ht="15.75">
      <c r="AW124" s="8" t="b" cm="1">
        <f t="array" ref="AW124">AND(A124:Q124 &lt;&gt; "", S124:AA124 &lt;&gt;"", AC124:AT124&lt;&gt;"")</f>
        <v>0</v>
      </c>
    </row>
    <row r="125" spans="49:49" ht="15.75">
      <c r="AW125" s="8" t="b" cm="1">
        <f t="array" ref="AW125">AND(A125:Q125 &lt;&gt; "", S125:AA125 &lt;&gt;"", AC125:AT125&lt;&gt;"")</f>
        <v>0</v>
      </c>
    </row>
    <row r="126" spans="49:49" ht="15.75">
      <c r="AW126" s="8" t="b" cm="1">
        <f t="array" ref="AW126">AND(A126:Q126 &lt;&gt; "", S126:AA126 &lt;&gt;"", AC126:AT126&lt;&gt;"")</f>
        <v>0</v>
      </c>
    </row>
    <row r="127" spans="49:49" ht="15.75">
      <c r="AW127" s="44" t="b" cm="1">
        <f t="array" ref="AW127">AND(A127:Q127 &lt;&gt; "", S127:AA127 &lt;&gt;"", AC127:AT127&lt;&gt;"")</f>
        <v>0</v>
      </c>
    </row>
    <row r="128" spans="49:49" ht="15.75">
      <c r="AW128" s="8" t="b" cm="1">
        <f t="array" ref="AW128">AND(A128:Q128 &lt;&gt; "", S128:AA128 &lt;&gt;"", AC128:AT128&lt;&gt;"")</f>
        <v>0</v>
      </c>
    </row>
    <row r="129" spans="49:49" ht="15.75">
      <c r="AW129" s="8" t="b" cm="1">
        <f t="array" ref="AW129">AND(A129:Q129 &lt;&gt; "", S129:AA129 &lt;&gt;"", AC129:AT129&lt;&gt;"")</f>
        <v>0</v>
      </c>
    </row>
    <row r="130" spans="49:49" ht="15.75">
      <c r="AW130" s="44" t="b" cm="1">
        <f t="array" ref="AW130">AND(A130:Q130 &lt;&gt; "", S130:AA130 &lt;&gt;"", AC130:AT130&lt;&gt;"")</f>
        <v>0</v>
      </c>
    </row>
    <row r="131" spans="49:49" ht="15.75">
      <c r="AW131" s="8" t="b" cm="1">
        <f t="array" ref="AW131">AND(A131:Q131 &lt;&gt; "", S131:AA131 &lt;&gt;"", AC131:AT131&lt;&gt;"")</f>
        <v>0</v>
      </c>
    </row>
    <row r="132" spans="49:49" ht="15.75">
      <c r="AW132" s="8" t="b" cm="1">
        <f t="array" ref="AW132">AND(A132:Q132 &lt;&gt; "", S132:AA132 &lt;&gt;"", AC132:AT132&lt;&gt;"")</f>
        <v>0</v>
      </c>
    </row>
    <row r="133" spans="49:49" ht="15.75">
      <c r="AW133" s="44" t="b" cm="1">
        <f t="array" ref="AW133">AND(A133:Q133 &lt;&gt; "", S133:AA133 &lt;&gt;"", AC133:AT133&lt;&gt;"")</f>
        <v>0</v>
      </c>
    </row>
    <row r="134" spans="49:49" ht="15.75">
      <c r="AW134" s="8" t="b" cm="1">
        <f t="array" ref="AW134">AND(A134:Q134 &lt;&gt; "", S134:AA134 &lt;&gt;"", AC134:AT134&lt;&gt;"")</f>
        <v>0</v>
      </c>
    </row>
    <row r="135" spans="49:49" ht="15.75">
      <c r="AW135" s="8" t="b" cm="1">
        <f t="array" ref="AW135">AND(A135:Q135 &lt;&gt; "", S135:AA135 &lt;&gt;"", AC135:AT135&lt;&gt;"")</f>
        <v>0</v>
      </c>
    </row>
    <row r="136" spans="49:49" ht="15.75">
      <c r="AW136" s="44" t="b" cm="1">
        <f t="array" ref="AW136">AND(A136:Q136 &lt;&gt; "", S136:AA136 &lt;&gt;"", AC136:AT136&lt;&gt;"")</f>
        <v>0</v>
      </c>
    </row>
    <row r="137" spans="49:49" ht="15.75">
      <c r="AW137" s="8" t="b" cm="1">
        <f t="array" ref="AW137">AND(A137:Q137 &lt;&gt; "", S137:AA137 &lt;&gt;"", AC137:AT137&lt;&gt;"")</f>
        <v>0</v>
      </c>
    </row>
    <row r="138" spans="49:49" ht="15.75">
      <c r="AW138" s="8" t="b" cm="1">
        <f t="array" ref="AW138">AND(A138:Q138 &lt;&gt; "", S138:AA138 &lt;&gt;"", AC138:AT138&lt;&gt;"")</f>
        <v>0</v>
      </c>
    </row>
    <row r="139" spans="49:49" ht="15.75">
      <c r="AW139" s="44" t="b" cm="1">
        <f t="array" ref="AW139">AND(A139:Q139 &lt;&gt; "", S139:AA139 &lt;&gt;"", AC139:AT139&lt;&gt;"")</f>
        <v>0</v>
      </c>
    </row>
    <row r="140" spans="49:49" ht="15.75">
      <c r="AW140" s="44" t="b" cm="1">
        <f t="array" ref="AW140">AND(A140:Q140 &lt;&gt; "", S140:AA140 &lt;&gt;"", AC140:AT140&lt;&gt;"")</f>
        <v>0</v>
      </c>
    </row>
    <row r="141" spans="49:49" ht="15.75">
      <c r="AW141" s="44" t="b" cm="1">
        <f t="array" ref="AW141">AND(A141:Q141 &lt;&gt; "", S141:AA141 &lt;&gt;"", AC141:AT141&lt;&gt;"")</f>
        <v>0</v>
      </c>
    </row>
    <row r="142" spans="49:49" ht="15.75">
      <c r="AW142" s="44" t="b" cm="1">
        <f t="array" ref="AW142">AND(A142:Q142 &lt;&gt; "", S142:AA142 &lt;&gt;"", AC142:AT142&lt;&gt;"")</f>
        <v>0</v>
      </c>
    </row>
    <row r="143" spans="49:49" ht="15.75">
      <c r="AW143" s="44" t="b" cm="1">
        <f t="array" ref="AW143">AND(A143:Q143 &lt;&gt; "", S143:AA143 &lt;&gt;"", AC143:AT143&lt;&gt;"")</f>
        <v>0</v>
      </c>
    </row>
    <row r="144" spans="49:49" ht="15.75">
      <c r="AW144" s="44" t="b" cm="1">
        <f t="array" ref="AW144">AND(A144:Q144 &lt;&gt; "", S144:AA144 &lt;&gt;"", AC144:AT144&lt;&gt;"")</f>
        <v>0</v>
      </c>
    </row>
    <row r="145" spans="49:49" ht="15.75">
      <c r="AW145" s="44" t="b" cm="1">
        <f t="array" ref="AW145">AND(A145:Q145 &lt;&gt; "", S145:AA145 &lt;&gt;"", AC145:AT145&lt;&gt;"")</f>
        <v>0</v>
      </c>
    </row>
    <row r="146" spans="49:49" ht="15.75">
      <c r="AW146" s="44" t="b" cm="1">
        <f t="array" ref="AW146">AND(A146:Q146 &lt;&gt; "", S146:AA146 &lt;&gt;"", AC146:AT146&lt;&gt;"")</f>
        <v>0</v>
      </c>
    </row>
  </sheetData>
  <conditionalFormatting sqref="AW2:AW146">
    <cfRule type="containsText" dxfId="2" priority="3" operator="containsText" text="TRUE">
      <formula>NOT(ISERROR(SEARCH("TRUE",AW2)))</formula>
    </cfRule>
  </conditionalFormatting>
  <conditionalFormatting sqref="BB1">
    <cfRule type="containsText" dxfId="1" priority="2" operator="containsText" text="True">
      <formula>NOT(ISERROR(SEARCH("True",BB1)))</formula>
    </cfRule>
  </conditionalFormatting>
  <conditionalFormatting sqref="BB2:BB85">
    <cfRule type="containsText" dxfId="0" priority="1" operator="containsText" text="True">
      <formula>NOT(ISERROR(SEARCH("True",BB2)))</formula>
    </cfRule>
  </conditionalFormatting>
  <hyperlinks>
    <hyperlink ref="AA2" r:id="rId1" xr:uid="{B9666ED5-8DA5-4FF5-AAA9-F96F66909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Sharad Sailesh</dc:creator>
  <cp:keywords/>
  <dc:description/>
  <cp:lastModifiedBy/>
  <cp:revision/>
  <dcterms:created xsi:type="dcterms:W3CDTF">2025-01-03T17:19:55Z</dcterms:created>
  <dcterms:modified xsi:type="dcterms:W3CDTF">2025-05-23T19:13:41Z</dcterms:modified>
  <cp:category/>
  <cp:contentStatus/>
</cp:coreProperties>
</file>