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Sharanya\Excel Data Analysis Course Chandoo\"/>
    </mc:Choice>
  </mc:AlternateContent>
  <xr:revisionPtr revIDLastSave="0" documentId="8_{FFB6B9E3-F8B5-437B-B7B7-F57C03760D62}" xr6:coauthVersionLast="47" xr6:coauthVersionMax="47" xr10:uidLastSave="{00000000-0000-0000-0000-000000000000}"/>
  <bookViews>
    <workbookView xWindow="-120" yWindow="-120" windowWidth="29040" windowHeight="15720" xr2:uid="{26D4546B-D2A1-4444-8EAF-A6228F96F0C1}"/>
  </bookViews>
  <sheets>
    <sheet name="Data" sheetId="2" r:id="rId1"/>
    <sheet name="Customer Center Report" sheetId="5" r:id="rId2"/>
    <sheet name="Sheet4" sheetId="8" r:id="rId3"/>
    <sheet name="Pivots" sheetId="7" r:id="rId4"/>
    <sheet name="Assets" sheetId="4" r:id="rId5"/>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ExternalData_1" localSheetId="2" hidden="1">Sheet4!$A$3:$M$22</definedName>
    <definedName name="Slicer_Representative">#N/A</definedName>
  </definedNames>
  <calcPr calcId="191029"/>
  <pivotCaches>
    <pivotCache cacheId="0" r:id="rId6"/>
    <pivotCache cacheId="1" r:id="rId7"/>
    <pivotCache cacheId="2" r:id="rId8"/>
    <pivotCache cacheId="3" r:id="rId9"/>
    <pivotCache cacheId="4" r:id="rId10"/>
    <pivotCache cacheId="658" r:id="rId11"/>
    <pivotCache cacheId="661" r:id="rId12"/>
    <pivotCache cacheId="664" r:id="rId13"/>
    <pivotCache cacheId="667" r:id="rId14"/>
    <pivotCache cacheId="670" r:id="rId15"/>
  </pivotCaches>
  <fileRecoveryPr repairLoad="1"/>
  <extLst>
    <ext xmlns:x14="http://schemas.microsoft.com/office/spreadsheetml/2009/9/main" uri="{876F7934-8845-4945-9796-88D515C7AA90}">
      <x14:pivotCaches>
        <pivotCache cacheId="10"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4" i="7" l="1"/>
  <c r="K18" i="7" s="1"/>
  <c r="K23" i="7" s="1"/>
  <c r="Q33" i="5" s="1"/>
  <c r="K13" i="7"/>
  <c r="K17" i="7" s="1"/>
  <c r="K22" i="7" s="1"/>
  <c r="Q32" i="5" s="1"/>
  <c r="K12" i="7"/>
  <c r="K21" i="7" s="1"/>
  <c r="Q31" i="5" s="1"/>
  <c r="U19" i="5" a="1"/>
  <c r="U19" i="5" s="1"/>
  <c r="T20" i="5" a="1"/>
  <c r="T20" i="5" s="1"/>
  <c r="I29" i="7"/>
  <c r="I34" i="7" s="1"/>
  <c r="E33" i="7" a="1"/>
  <c r="E33" i="7" s="1"/>
  <c r="K8" i="2" a="1"/>
  <c r="K8" i="2"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34" i="7" l="1"/>
  <c r="H36" i="7"/>
  <c r="H35" i="7"/>
  <c r="I33" i="7"/>
  <c r="I37" i="7"/>
  <c r="I36" i="7"/>
  <c r="H33" i="7"/>
  <c r="I35" i="7"/>
  <c r="H37"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1BC162-5D2E-48C2-88D4-42477E110DE0}" keepAlive="1" name="ModelConnection_ExternalData_1" description="Data Model" type="5" refreshedVersion="7" minRefreshableVersion="5" saveData="1">
    <dbPr connection="Data Model Connection" command="DRILLTHROUGH MAXROWS 1000 SELECT FROM [Model] WHERE (([calls].[Representative].&amp;[R02],[Measures].[Call Count],[calls].[Date of Call (Month)].&amp;[Jan]))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xr16:uid="{9C82D858-2653-412D-A2DE-1637D80593AA}"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71CC46F1-F3B4-4DF7-A985-377D3CECE31F}" name="WorksheetConnection_07.sample-data-excel-portfolio-project.xlsx!calls" type="102" refreshedVersion="7"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4" xr16:uid="{219389D0-5D25-4C8F-A7A7-0E316AB96EF7}" name="WorksheetConnection_07.sample-data-excel-portfolio-project.xlsx!customers" type="102" refreshedVersion="7"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<sst xmlns="http://schemas.openxmlformats.org/spreadsheetml/2006/main" count="3338" uniqueCount="1100">
  <si>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</si>
  <si>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</si>
  <si>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</si>
  <si>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</si>
  <si>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</si>
  <si>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</si>
  <si>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</si>
  <si>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</si>
  <si>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</si>
  <si>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</si>
  <si>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</si>
  <si>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</si>
  <si>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</si>
  <si>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</si>
  <si>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</si>
  <si>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</si>
  <si>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</si>
  <si>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</si>
  <si>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</si>
  <si>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</si>
  <si>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</si>
  <si>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</si>
  <si>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</si>
  <si>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</si>
  <si>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</si>
  <si>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</si>
  <si>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</si>
  <si>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</si>
  <si>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</si>
  <si>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</si>
  <si>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</si>
  <si>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</si>
  <si>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</si>
  <si>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</si>
  <si>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</si>
  <si>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</si>
  <si>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</si>
  <si>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</si>
  <si>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</si>
  <si>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</si>
  <si>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</si>
  <si>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</si>
  <si>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</si>
  <si>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</si>
  <si>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</si>
  <si>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</si>
  <si>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</si>
  <si>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</si>
  <si>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</si>
  <si>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</si>
  <si>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</si>
  <si>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</si>
  <si>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</si>
  <si>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</si>
  <si>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</si>
  <si>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</si>
  <si>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</si>
  <si>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</si>
  <si>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</si>
  <si>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</si>
  <si>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</si>
  <si>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</si>
  <si>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</si>
  <si>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</si>
  <si>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</si>
  <si>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</si>
  <si>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</si>
  <si>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</si>
  <si>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</si>
  <si>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</si>
  <si>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</si>
  <si>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</si>
  <si>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</si>
  <si>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</si>
  <si>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</si>
  <si>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</si>
  <si>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</si>
  <si>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</si>
  <si>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</si>
  <si>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</si>
  <si>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</si>
  <si>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</si>
  <si>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</si>
  <si>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</si>
  <si>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</si>
  <si>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</si>
  <si>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</si>
  <si>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</si>
  <si>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</si>
  <si>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</si>
  <si>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</si>
  <si>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</si>
  <si>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</si>
  <si>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</si>
  <si>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</si>
  <si>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</si>
  <si>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</si>
  <si>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</si>
  <si>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</si>
  <si>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</si>
  <si>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</si>
  <si>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</si>
  <si>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</si>
  <si>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</si>
  <si>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</si>
  <si>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</si>
  <si>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</si>
  <si>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</si>
  <si>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</si>
  <si>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</si>
  <si>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</si>
  <si>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</si>
  <si>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</si>
  <si>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</si>
  <si>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</si>
  <si>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</si>
  <si>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</si>
  <si>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</si>
  <si>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</si>
  <si>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</si>
  <si>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</si>
  <si>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</si>
  <si>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</si>
  <si>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</si>
  <si>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</si>
  <si>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</si>
  <si>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</si>
  <si>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</si>
  <si>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</si>
  <si>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</si>
  <si>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</si>
  <si>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</si>
  <si>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</si>
  <si>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</si>
  <si>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</si>
  <si>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</si>
  <si>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</si>
  <si>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</si>
  <si>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</si>
  <si>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</si>
  <si>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</si>
  <si>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</si>
  <si>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</si>
  <si>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</si>
  <si>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</si>
  <si>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</si>
  <si>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</si>
  <si>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</si>
  <si>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</si>
  <si>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</si>
  <si>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</si>
  <si>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</si>
  <si>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</si>
  <si>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</si>
  <si>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</si>
  <si>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</si>
  <si>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</si>
  <si>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</si>
  <si>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</si>
  <si>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</si>
  <si>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</si>
  <si>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</si>
  <si>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</si>
  <si>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</si>
  <si>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</si>
  <si>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</si>
  <si>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</si>
  <si>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</si>
  <si>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</si>
  <si>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</si>
  <si>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</si>
  <si>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</si>
  <si>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</si>
  <si>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</si>
  <si>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</si>
  <si>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</si>
  <si>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</si>
  <si>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</si>
  <si>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</si>
  <si>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</si>
  <si>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</si>
  <si>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</si>
  <si>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</si>
  <si>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</si>
  <si>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</si>
  <si>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</si>
  <si>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</si>
  <si>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</si>
  <si>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</si>
  <si>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</si>
  <si>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</si>
  <si>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</si>
  <si>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</si>
  <si>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</si>
  <si>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</si>
  <si>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</si>
  <si>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</si>
  <si>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</si>
  <si>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</si>
  <si>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</si>
  <si>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</si>
  <si>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</si>
  <si>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</si>
  <si>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</si>
  <si>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</si>
  <si>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</si>
  <si>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</si>
  <si>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</si>
  <si>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</si>
  <si>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</si>
  <si>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</si>
  <si>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</si>
  <si>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</si>
  <si>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</si>
  <si>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</si>
  <si>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</si>
  <si>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</si>
  <si>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</si>
  <si>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</si>
  <si>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</si>
  <si>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</si>
  <si>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</si>
  <si>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</si>
  <si>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</si>
  <si>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</si>
  <si>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</si>
  <si>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</si>
  <si>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</si>
  <si>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</si>
  <si>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</si>
  <si>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</si>
  <si>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</si>
  <si>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</si>
  <si>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</si>
  <si>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</si>
  <si>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</si>
  <si>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</si>
  <si>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</si>
  <si>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</si>
  <si>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</si>
  <si>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</si>
  <si>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</si>
  <si>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</si>
  <si>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</si>
  <si>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</si>
  <si>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</si>
  <si>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</si>
  <si>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</si>
  <si>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</si>
  <si>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</si>
  <si>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</si>
  <si>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</si>
  <si>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</si>
  <si>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</si>
  <si>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</si>
  <si>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</si>
  <si>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</si>
  <si>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</si>
  <si>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</si>
  <si>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</si>
  <si>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</si>
  <si>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</si>
  <si>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</si>
  <si>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</si>
  <si>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</si>
  <si>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</si>
  <si>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</si>
  <si>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</si>
  <si>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</si>
  <si>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</si>
  <si>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</si>
  <si>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</si>
  <si>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</si>
  <si>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</si>
  <si>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</si>
  <si>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</si>
  <si>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</si>
  <si>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</si>
  <si>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</si>
  <si>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</si>
  <si>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</si>
  <si>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</si>
  <si>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</si>
  <si>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</si>
  <si>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</si>
  <si>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</si>
  <si>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</si>
  <si>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</si>
  <si>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</si>
  <si>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</si>
  <si>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</si>
  <si>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</si>
  <si>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</si>
  <si>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</si>
  <si>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</si>
  <si>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</si>
  <si>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</si>
  <si>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</si>
  <si>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</si>
  <si>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</si>
  <si>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</si>
  <si>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</si>
  <si>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</si>
  <si>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</si>
  <si>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</si>
  <si>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</si>
  <si>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</si>
  <si>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</si>
  <si>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</si>
  <si>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</si>
  <si>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</si>
  <si>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</si>
  <si>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</si>
  <si>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</si>
  <si>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</si>
  <si>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</si>
  <si>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</si>
  <si>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</si>
  <si>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</si>
  <si>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</si>
  <si>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</si>
  <si>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</si>
  <si>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</si>
  <si>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</si>
  <si>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</si>
  <si>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</si>
  <si>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</si>
  <si>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</si>
  <si>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</si>
  <si>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</si>
  <si>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</si>
  <si>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</si>
  <si>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</si>
  <si>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</si>
  <si>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</si>
  <si>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</si>
  <si>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</si>
  <si>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</si>
  <si>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</si>
  <si>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</si>
  <si>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</si>
  <si>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</si>
  <si>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</si>
  <si>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</si>
  <si>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</si>
  <si>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</si>
  <si>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</si>
  <si>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</si>
  <si>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</si>
  <si>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</si>
  <si>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</si>
  <si>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</si>
  <si>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</si>
  <si>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</si>
  <si>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</si>
  <si>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</si>
  <si>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</si>
  <si>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</si>
  <si>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</si>
  <si>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</si>
  <si>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</si>
  <si>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</si>
  <si>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</si>
  <si>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</si>
  <si>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</si>
  <si>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</si>
  <si>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</si>
  <si>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</si>
  <si>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</si>
  <si>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</si>
  <si>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</si>
  <si>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</si>
  <si>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</si>
  <si>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</si>
  <si>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</si>
  <si>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</si>
  <si>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</si>
  <si>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</si>
  <si>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</si>
  <si>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</si>
  <si>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</si>
  <si>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</si>
  <si>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</si>
  <si>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</si>
  <si>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</si>
  <si>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</si>
  <si>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</si>
  <si>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</si>
  <si>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</si>
  <si>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</si>
  <si>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</si>
  <si>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</si>
  <si>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</si>
  <si>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</si>
  <si>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</si>
  <si>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</si>
  <si>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</si>
  <si>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</si>
  <si>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</si>
  <si>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</si>
  <si>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</si>
  <si>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</si>
  <si>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</si>
  <si>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</si>
  <si>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</si>
  <si>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</si>
  <si>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</si>
  <si>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</si>
  <si>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</si>
  <si>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</si>
  <si>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</si>
  <si>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</si>
  <si>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</si>
  <si>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</si>
  <si>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</si>
  <si>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</si>
  <si>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</si>
  <si>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</si>
  <si>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</si>
  <si>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</si>
  <si>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</si>
  <si>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</si>
  <si>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</si>
  <si>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</si>
  <si>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</si>
  <si>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</si>
  <si>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</si>
  <si>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</si>
  <si>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</si>
  <si>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</si>
  <si>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</si>
  <si>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</si>
  <si>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</si>
  <si>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</si>
  <si>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</si>
  <si>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</si>
  <si>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</si>
  <si>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</si>
  <si>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</si>
  <si>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</si>
  <si>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</si>
  <si>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</si>
  <si>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</si>
  <si>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</si>
  <si>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</si>
  <si>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</si>
  <si>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</si>
  <si>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</si>
  <si>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</si>
  <si>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</si>
  <si>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</si>
  <si>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</si>
  <si>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</si>
  <si>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</si>
  <si>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</si>
  <si>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</si>
  <si>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</si>
  <si>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</si>
  <si>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</si>
  <si>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</si>
  <si>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</si>
  <si>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</si>
  <si>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</si>
  <si>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</si>
  <si>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</si>
  <si>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</si>
  <si>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</si>
  <si>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</si>
  <si>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</si>
  <si>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</si>
  <si>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</si>
  <si>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</si>
  <si>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</si>
  <si>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</si>
  <si>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</si>
  <si>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</si>
  <si>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</si>
  <si>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</si>
  <si>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</si>
  <si>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</si>
  <si>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</si>
  <si>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</si>
  <si>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</si>
  <si>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</si>
  <si>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</si>
  <si>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</si>
  <si>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</si>
  <si>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</si>
  <si>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</si>
  <si>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</si>
  <si>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</si>
  <si>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</si>
  <si>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</si>
  <si>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</si>
  <si>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</si>
  <si>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</si>
  <si>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</si>
  <si>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</si>
  <si>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</si>
  <si>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</si>
  <si>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</si>
  <si>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</si>
  <si>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</si>
  <si>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</si>
  <si>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</si>
  <si>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</si>
  <si>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</si>
  <si>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</si>
  <si>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</si>
  <si>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</si>
  <si>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</si>
  <si>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</si>
  <si>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</si>
  <si>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</si>
  <si>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</si>
  <si>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</si>
  <si>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</si>
  <si>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</si>
  <si>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</si>
  <si>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</si>
  <si>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</si>
  <si>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</si>
  <si>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</si>
  <si>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</si>
  <si>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</si>
  <si>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</si>
  <si>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</si>
  <si>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</si>
  <si>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</si>
  <si>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</si>
  <si>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</si>
  <si>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</si>
  <si>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</si>
  <si>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</si>
  <si>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</si>
  <si>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</si>
  <si>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</si>
  <si>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</si>
  <si>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</si>
  <si>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</si>
  <si>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</si>
  <si>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</si>
  <si>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</si>
  <si>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</si>
  <si>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</si>
  <si>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</si>
  <si>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</si>
  <si>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</si>
  <si>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</si>
  <si>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</si>
  <si>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</si>
  <si>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</si>
  <si>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</si>
  <si>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</si>
  <si>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</si>
  <si>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</si>
  <si>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</si>
  <si>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</si>
  <si>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</si>
  <si>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</si>
  <si>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</si>
  <si>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</si>
  <si>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</si>
  <si>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</si>
  <si>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</si>
  <si>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</si>
  <si>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</si>
  <si>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</si>
  <si>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</si>
  <si>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</si>
  <si>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</si>
  <si>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</si>
  <si>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</si>
  <si>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</si>
  <si>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</si>
  <si>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</si>
  <si>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</si>
  <si>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</si>
  <si>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</si>
  <si>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</si>
  <si>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</si>
  <si>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</si>
  <si>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</si>
  <si>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</si>
  <si>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</si>
  <si>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</si>
  <si>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</si>
  <si>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</si>
  <si>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</si>
  <si>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</si>
  <si>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</si>
  <si>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</si>
  <si>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</si>
  <si>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</si>
  <si>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</si>
  <si>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</si>
  <si>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</si>
  <si>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</si>
  <si>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</si>
  <si>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</si>
  <si>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</si>
  <si>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</si>
  <si>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</si>
  <si>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</si>
  <si>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</si>
  <si>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</si>
  <si>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</si>
  <si>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</si>
  <si>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</si>
  <si>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</si>
  <si>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</si>
  <si>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</si>
  <si>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</si>
  <si>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</si>
  <si>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</si>
  <si>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</si>
  <si>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</si>
  <si>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</si>
  <si>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</si>
  <si>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</si>
  <si>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</si>
  <si>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</si>
  <si>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</si>
  <si>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</si>
  <si>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</si>
  <si>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</si>
  <si>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</si>
  <si>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</si>
  <si>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</si>
  <si>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</si>
  <si>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</si>
  <si>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</si>
  <si>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</si>
  <si>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</si>
  <si>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</si>
  <si>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</si>
  <si>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</si>
  <si>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</si>
  <si>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</si>
  <si>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</si>
  <si>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</si>
  <si>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</si>
  <si>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</si>
  <si>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</si>
  <si>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</si>
  <si>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</si>
  <si>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</si>
  <si>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</si>
  <si>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</si>
  <si>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</si>
  <si>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</si>
  <si>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</si>
  <si>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</si>
  <si>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</si>
  <si>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</si>
  <si>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</si>
  <si>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</si>
  <si>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</si>
  <si>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</si>
  <si>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</si>
  <si>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</si>
  <si>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</si>
  <si>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</si>
  <si>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</si>
  <si>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</si>
  <si>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</si>
  <si>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</si>
  <si>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</si>
  <si>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</si>
  <si>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</si>
  <si>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</si>
  <si>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</si>
  <si>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</si>
  <si>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</si>
  <si>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</si>
  <si>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</si>
  <si>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</si>
  <si>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</si>
  <si>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</si>
  <si>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</si>
  <si>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</si>
  <si>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</si>
  <si>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</si>
  <si>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</si>
  <si>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</si>
  <si>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</si>
  <si>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</si>
  <si>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</si>
  <si>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</si>
  <si>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</si>
  <si>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</si>
  <si>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</si>
  <si>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</si>
  <si>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</si>
  <si>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</si>
  <si>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</si>
  <si>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</si>
  <si>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</si>
  <si>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</si>
  <si>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</si>
  <si>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</si>
  <si>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</si>
  <si>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</si>
  <si>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</si>
  <si>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</si>
  <si>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</si>
  <si>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</si>
  <si>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</si>
  <si>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</si>
  <si>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</si>
  <si>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</si>
  <si>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</si>
  <si>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</si>
  <si>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</si>
  <si>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</si>
  <si>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</si>
  <si>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</si>
  <si>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</si>
  <si>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</si>
  <si>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</si>
  <si>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</si>
  <si>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</si>
  <si>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</si>
  <si>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</si>
  <si>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</si>
  <si>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</si>
  <si>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</si>
  <si>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</si>
  <si>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</si>
  <si>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</si>
  <si>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</si>
  <si>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</si>
  <si>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</si>
  <si>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</si>
  <si>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</si>
  <si>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</si>
  <si>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</si>
  <si>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</si>
  <si>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</si>
  <si>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</si>
  <si>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</si>
  <si>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</si>
  <si>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</si>
  <si>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</si>
  <si>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</si>
  <si>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</si>
  <si>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</si>
  <si>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</si>
  <si>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</si>
  <si>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</si>
  <si>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</si>
  <si>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</si>
  <si>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</si>
  <si>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</si>
  <si>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</si>
  <si>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</si>
  <si>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</si>
  <si>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</si>
  <si>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</si>
  <si>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</si>
  <si>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</si>
  <si>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</si>
  <si>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</si>
  <si>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</si>
  <si>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</si>
  <si>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</si>
  <si>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</si>
  <si>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</si>
  <si>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</si>
  <si>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</si>
  <si>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</si>
  <si>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</si>
  <si>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</si>
  <si>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</si>
  <si>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</si>
  <si>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</si>
  <si>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</si>
  <si>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</si>
  <si>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</si>
  <si>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</si>
  <si>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</si>
  <si>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</si>
  <si>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</si>
  <si>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</si>
  <si>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</si>
  <si>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</si>
  <si>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</si>
  <si>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</si>
  <si>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</si>
  <si>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</si>
  <si>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</si>
  <si>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</si>
  <si>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</si>
  <si>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</si>
  <si>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</si>
  <si>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</si>
  <si>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</si>
  <si>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</si>
  <si>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</si>
  <si>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</si>
  <si>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</si>
  <si>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</si>
  <si>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</si>
  <si>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</si>
  <si>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</si>
  <si>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</si>
  <si>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</si>
  <si>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</si>
  <si>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</si>
  <si>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</si>
  <si>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</si>
  <si>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</si>
  <si>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</si>
  <si>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</si>
  <si>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</si>
  <si>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</si>
  <si>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</si>
  <si>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</si>
  <si>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</si>
  <si>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</si>
  <si>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</si>
  <si>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</si>
  <si>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</si>
  <si>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</si>
  <si>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</si>
  <si>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</si>
  <si>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</si>
  <si>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</si>
  <si>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</si>
  <si>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</si>
  <si>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</si>
  <si>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</si>
  <si>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</si>
  <si>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</si>
  <si>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</si>
  <si>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</si>
  <si>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</si>
  <si>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</si>
  <si>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</si>
  <si>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</si>
  <si>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</si>
  <si>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</si>
  <si>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</si>
  <si>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</si>
  <si>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</si>
  <si>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</si>
  <si>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</si>
  <si>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</si>
  <si>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</si>
  <si>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</si>
  <si>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</si>
  <si>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</si>
  <si>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</si>
  <si>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</si>
  <si>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</si>
  <si>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</si>
  <si>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</si>
  <si>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</si>
  <si>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</si>
  <si>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</si>
  <si>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</si>
  <si>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</si>
  <si>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</si>
  <si>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</si>
  <si>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</si>
  <si>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</si>
  <si>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</si>
  <si>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</si>
  <si>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</si>
  <si>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</si>
  <si>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</si>
  <si>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</si>
  <si>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</si>
  <si>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</si>
  <si>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</si>
  <si>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</si>
  <si>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</si>
  <si>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</si>
  <si>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</si>
  <si>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</si>
  <si>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</si>
  <si>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</si>
  <si>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</si>
  <si>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</si>
  <si>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</si>
  <si>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</si>
  <si>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</si>
  <si>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</si>
  <si>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</si>
  <si>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</si>
  <si>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</si>
  <si>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</si>
  <si>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</si>
  <si>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</si>
  <si>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</si>
  <si>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</si>
  <si>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</si>
  <si>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</si>
  <si>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</si>
  <si>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</si>
  <si>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</si>
  <si>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</si>
  <si>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</si>
  <si>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</si>
  <si>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</si>
  <si>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</si>
  <si>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</si>
  <si>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</si>
  <si>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</si>
  <si>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</si>
  <si>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</si>
  <si>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</si>
  <si>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</si>
  <si>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</si>
  <si>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</si>
  <si>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</si>
  <si>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</si>
  <si>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</si>
  <si>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</si>
  <si>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</si>
  <si>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</si>
  <si>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</si>
  <si>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</si>
  <si>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</si>
  <si>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</si>
  <si>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</si>
  <si>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</si>
  <si>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</si>
  <si>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</si>
  <si>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</si>
  <si>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</si>
  <si>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</si>
  <si>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</si>
  <si>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</si>
  <si>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</si>
  <si>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</si>
  <si>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</si>
  <si>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</si>
  <si>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</si>
  <si>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</si>
  <si>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</si>
  <si>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</si>
  <si>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</si>
  <si>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</si>
  <si>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</si>
  <si>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</si>
  <si>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</si>
  <si>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</si>
  <si>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</si>
  <si>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</si>
  <si>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</si>
  <si>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</si>
  <si>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</si>
  <si>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</si>
  <si>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</si>
  <si>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</si>
  <si>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</si>
  <si>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</si>
  <si>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</si>
  <si>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</si>
  <si>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</si>
  <si>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</si>
  <si>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</si>
  <si>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</si>
  <si>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</si>
  <si>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</si>
  <si>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</si>
  <si>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</si>
  <si>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</si>
  <si>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</si>
  <si>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</si>
  <si>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</si>
  <si>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</si>
  <si>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</si>
  <si>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</si>
  <si>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</si>
  <si>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</si>
  <si>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</si>
  <si>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</si>
  <si>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</si>
  <si>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</si>
  <si>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</si>
  <si>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</si>
  <si>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</si>
  <si>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</si>
  <si>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</si>
  <si>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</si>
  <si>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</si>
  <si>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</si>
  <si>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</si>
  <si>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</si>
  <si>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</si>
  <si>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</si>
  <si>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</si>
  <si>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</si>
  <si>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</si>
  <si>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</si>
  <si>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</si>
  <si>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</si>
  <si>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</si>
  <si>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</si>
  <si>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</si>
  <si>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</si>
  <si>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</si>
  <si>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</si>
  <si>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</si>
  <si>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</si>
  <si>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</si>
  <si>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</si>
  <si>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</si>
  <si>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</si>
  <si>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</si>
  <si>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</si>
  <si>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</si>
  <si>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</si>
  <si>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</si>
  <si>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</si>
  <si>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</si>
  <si>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</si>
  <si>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</si>
  <si>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</si>
  <si>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</si>
  <si>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</si>
  <si>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</si>
  <si>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</si>
  <si>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</si>
  <si>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</si>
  <si>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</si>
  <si>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</si>
  <si>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</si>
  <si>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</si>
  <si>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</si>
  <si>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</si>
  <si>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</si>
  <si>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</si>
  <si>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</si>
  <si>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</si>
  <si>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</si>
  <si>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</si>
  <si>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</si>
  <si>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</si>
  <si>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</si>
  <si>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Total Amount</t>
  </si>
  <si>
    <t>Call Count</t>
  </si>
  <si>
    <t>Total Duration</t>
  </si>
  <si>
    <t>Avg rating</t>
  </si>
  <si>
    <t>5*calls</t>
  </si>
  <si>
    <t>Row Labels</t>
  </si>
  <si>
    <t>Grand Total</t>
  </si>
  <si>
    <t>Jan</t>
  </si>
  <si>
    <t>Feb</t>
  </si>
  <si>
    <t>Mar</t>
  </si>
  <si>
    <t>Apr</t>
  </si>
  <si>
    <t>May</t>
  </si>
  <si>
    <t>Jun</t>
  </si>
  <si>
    <t>Jul</t>
  </si>
  <si>
    <t>Aug</t>
  </si>
  <si>
    <t>Sep</t>
  </si>
  <si>
    <t>Oct</t>
  </si>
  <si>
    <t>Nov</t>
  </si>
  <si>
    <t>Dec</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</si>
  <si>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</si>
  <si>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</si>
  <si>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</si>
  <si>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</si>
  <si>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</si>
  <si>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</si>
  <si>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</si>
  <si>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</si>
  <si>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</si>
  <si>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</si>
  <si>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</si>
  <si>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</si>
  <si>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</si>
  <si>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Sunday</t>
  </si>
  <si>
    <t>1 to 2 hours</t>
  </si>
  <si>
    <t>Tuesday</t>
  </si>
  <si>
    <t>30 to 60 mins</t>
  </si>
  <si>
    <t>Wednesday</t>
  </si>
  <si>
    <t>More than 2 hours</t>
  </si>
  <si>
    <t>Thursday</t>
  </si>
  <si>
    <t>Saturday</t>
  </si>
  <si>
    <t>Monday</t>
  </si>
  <si>
    <t>Friday</t>
  </si>
  <si>
    <t>Data returned for Call Count, Jan, R02 (First 1000 rows).</t>
  </si>
  <si>
    <t>Call Count2</t>
  </si>
  <si>
    <t>For graph</t>
  </si>
  <si>
    <t>Rep</t>
  </si>
  <si>
    <t>Calls</t>
  </si>
  <si>
    <t>Amount</t>
  </si>
  <si>
    <t>Selected calls</t>
  </si>
  <si>
    <t>Sel Amount</t>
  </si>
  <si>
    <t>Selected rep</t>
  </si>
  <si>
    <t>Column Labels</t>
  </si>
  <si>
    <t>TOTAL</t>
  </si>
  <si>
    <t>Rep Summary</t>
  </si>
  <si>
    <t>% Of calls</t>
  </si>
  <si>
    <t>Call Rank</t>
  </si>
  <si>
    <t>Amount Rank</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</si>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</sst>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0;\$#,##0\k"/>
    <numFmt numFmtId="168" formatCode="_-[$$-409]* #,##0_ ;_-[$$-409]* \-#,##0\ ;_-[$$-409]* &quot;-&quot;??_ ;_-@_ "/>
  </numFmts>
  <fonts count="5">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2">
    <xf numFmtId="0" fontId="0" fillId="0" borderId="0"/>
    <xf numFmtId="9" fontId="4" fillId="0" borderId="0" applyFont="0" applyFill="0" applyBorder="0" applyAlignment="0" applyProtection="0"/>
  </cellStyleXfs>
  <cellXfs count="46">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0" xfId="0" applyNumberFormat="1"/>
    <xf numFmtId="165" fontId="0" fillId="0" borderId="0" xfId="0" applyNumberFormat="1"/>
    <xf numFmtId="3" fontId="0" fillId="0" borderId="0" xfId="0" applyNumberFormat="1"/>
    <xf numFmtId="166" fontId="0" fillId="0" borderId="0" xfId="0" applyNumberFormat="1"/>
    <xf numFmtId="1" fontId="0" fillId="0" borderId="0" xfId="0" applyNumberFormat="1"/>
    <xf numFmtId="0" fontId="0" fillId="0" borderId="0" xfId="0" pivotButton="1"/>
    <xf numFmtId="0" fontId="0" fillId="0" borderId="0" xfId="0" applyAlignment="1">
      <alignment horizontal="left"/>
    </xf>
    <xf numFmtId="14" fontId="0" fillId="0" borderId="0" xfId="0" applyNumberFormat="1"/>
    <xf numFmtId="167" fontId="0" fillId="0" borderId="0" xfId="0" applyNumberFormat="1"/>
    <xf numFmtId="0" fontId="0" fillId="4" borderId="0" xfId="0" applyFont="1" applyFill="1" applyAlignment="1">
      <alignment horizontal="left"/>
    </xf>
    <xf numFmtId="0" fontId="0" fillId="0" borderId="0" xfId="0" applyAlignment="1">
      <alignment horizontal="left" indent="1"/>
    </xf>
    <xf numFmtId="0" fontId="0" fillId="5" borderId="9" xfId="0" applyFill="1" applyBorder="1"/>
    <xf numFmtId="0" fontId="0" fillId="5" borderId="10" xfId="0" applyFill="1" applyBorder="1"/>
    <xf numFmtId="0" fontId="0" fillId="5" borderId="7" xfId="0" applyFill="1" applyBorder="1"/>
    <xf numFmtId="0" fontId="0" fillId="5" borderId="11" xfId="0" applyFill="1" applyBorder="1"/>
    <xf numFmtId="0" fontId="0" fillId="5" borderId="0" xfId="0" applyFill="1" applyBorder="1"/>
    <xf numFmtId="0" fontId="0" fillId="5" borderId="12" xfId="0" applyFill="1" applyBorder="1"/>
    <xf numFmtId="0" fontId="0" fillId="5" borderId="11" xfId="0" applyFill="1" applyBorder="1" applyAlignment="1">
      <alignment horizontal="center"/>
    </xf>
    <xf numFmtId="168" fontId="0" fillId="5" borderId="0" xfId="0" applyNumberFormat="1" applyFill="1" applyBorder="1" applyAlignment="1">
      <alignment horizontal="right" vertical="center"/>
    </xf>
    <xf numFmtId="168" fontId="0" fillId="5" borderId="12" xfId="0" applyNumberFormat="1" applyFill="1" applyBorder="1" applyAlignment="1">
      <alignment horizontal="right" vertical="center"/>
    </xf>
    <xf numFmtId="0" fontId="0" fillId="5" borderId="6" xfId="0" applyFill="1" applyBorder="1" applyAlignment="1">
      <alignment horizontal="center"/>
    </xf>
    <xf numFmtId="168" fontId="0" fillId="5" borderId="13" xfId="0" applyNumberFormat="1" applyFill="1" applyBorder="1" applyAlignment="1">
      <alignment horizontal="right" vertical="center"/>
    </xf>
    <xf numFmtId="168" fontId="0" fillId="5" borderId="4" xfId="0" applyNumberFormat="1" applyFill="1" applyBorder="1" applyAlignment="1">
      <alignment horizontal="right" vertical="center"/>
    </xf>
    <xf numFmtId="9" fontId="0" fillId="0" borderId="0" xfId="1" applyFont="1"/>
    <xf numFmtId="0" fontId="0" fillId="3" borderId="0" xfId="0" applyFill="1" applyAlignment="1">
      <alignment horizontal="center" vertical="center"/>
    </xf>
  </cellXfs>
  <cellStyles count="2">
    <cellStyle name="Normal" xfId="0" builtinId="0"/>
    <cellStyle name="Percent" xfId="1" builtinId="5"/>
  </cellStyles>
  <dxfs count="182">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ont>
        <color rgb="FFFF0000"/>
      </font>
    </dxf>
    <dxf>
      <fill>
        <patternFill patternType="solid">
          <bgColor theme="0" tint="-0.14999847407452621"/>
        </patternFill>
      </fill>
    </dxf>
    <dxf>
      <font>
        <color theme="1"/>
      </font>
    </dxf>
    <dxf>
      <fill>
        <patternFill>
          <bgColor theme="8" tint="-0.249977111117893"/>
        </patternFill>
      </fill>
    </dxf>
    <dxf>
      <fill>
        <patternFill>
          <bgColor theme="8" tint="-0.249977111117893"/>
        </patternFill>
      </fill>
    </dxf>
    <dxf>
      <font>
        <color theme="1"/>
      </font>
    </dxf>
    <dxf>
      <fill>
        <patternFill patternType="solid">
          <bgColor theme="0" tint="-0.14999847407452621"/>
        </patternFill>
      </fill>
    </dxf>
    <dxf>
      <font>
        <color rgb="FFFF0000"/>
      </font>
    </dxf>
    <dxf>
      <numFmt numFmtId="19" formatCode="yyyy/mm/dd"/>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9"/>
        </bottom>
        <vertical/>
        <horizontal/>
      </border>
    </dxf>
    <dxf>
      <font>
        <color theme="1" tint="0.499984740745262"/>
      </font>
      <border>
        <left/>
        <right/>
        <top/>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1"/>
    </tableStyle>
    <tableStyle name="SlicerStyleDark6 2" pivot="0" table="0" count="10" xr9:uid="{F623C1CA-2672-47EF-B9B6-6633B4215361}">
      <tableStyleElement type="wholeTable" dxfId="180"/>
      <tableStyleElement type="headerRow" dxfId="179"/>
    </tableStyle>
  </tableStyles>
  <colors>
    <mruColors>
      <color rgb="FFCCFF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1"/>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theme" Target="theme/them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microsoft.com/office/2007/relationships/slicerCache" Target="slicerCaches/slicerCache1.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microsoft.com/office/2017/06/relationships/rdRichValue" Target="richData/rdrichvalue.xml"/><Relationship Id="rId28" Type="http://schemas.microsoft.com/office/2022/10/relationships/richValueRel" Target="richData/richValueRel.xml"/><Relationship Id="rId10" Type="http://schemas.openxmlformats.org/officeDocument/2006/relationships/pivotCacheDefinition" Target="pivotCache/pivotCacheDefinition5.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eetMetadata" Target="metadata.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[CallCenterReport_ExcelDataAnalysisProject.xlsx]Pivots!Weekday Trend</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w="9525">
            <a:solidFill>
              <a:schemeClr val="accent1">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Pivots!$H$18</c:f>
              <c:strCache>
                <c:ptCount val="1"/>
                <c:pt idx="0">
                  <c:v>Total</c:v>
                </c:pt>
              </c:strCache>
            </c:strRef>
          </c:tx>
          <c:spPr>
            <a:solidFill>
              <a:schemeClr val="accent5">
                <a:lumMod val="75000"/>
              </a:schemeClr>
            </a:solidFill>
            <a:ln w="9525">
              <a:solidFill>
                <a:schemeClr val="accent1">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Pivots!$G$19:$G$26</c:f>
              <c:strCache>
                <c:ptCount val="7"/>
                <c:pt idx="0">
                  <c:v>Monday</c:v>
                </c:pt>
                <c:pt idx="1">
                  <c:v>Tuesday</c:v>
                </c:pt>
                <c:pt idx="2">
                  <c:v>Wednesday</c:v>
                </c:pt>
                <c:pt idx="3">
                  <c:v>Thursday</c:v>
                </c:pt>
                <c:pt idx="4">
                  <c:v>Friday</c:v>
                </c:pt>
                <c:pt idx="5">
                  <c:v>Saturday</c:v>
                </c:pt>
                <c:pt idx="6">
                  <c:v>Sunday</c:v>
                </c:pt>
              </c:strCache>
            </c:strRef>
          </c:cat>
          <c:val>
            <c:numRef>
              <c:f>Pivots!$H$19:$H$26</c:f>
              <c:numCache>
                <c:formatCode>#,##0</c:formatCode>
                <c:ptCount val="7"/>
                <c:pt idx="0">
                  <c:v>34</c:v>
                </c:pt>
                <c:pt idx="1">
                  <c:v>26</c:v>
                </c:pt>
                <c:pt idx="2">
                  <c:v>38</c:v>
                </c:pt>
                <c:pt idx="3">
                  <c:v>27</c:v>
                </c:pt>
                <c:pt idx="4">
                  <c:v>27</c:v>
                </c:pt>
                <c:pt idx="5">
                  <c:v>25</c:v>
                </c:pt>
                <c:pt idx="6">
                  <c:v>30</c:v>
                </c:pt>
              </c:numCache>
            </c:numRef>
          </c:val>
          <c:extLst>
            <c:ext xmlns:c16="http://schemas.microsoft.com/office/drawing/2014/chart" uri="{C3380CC4-5D6E-409C-BE32-E72D297353CC}">
              <c16:uniqueId val="{00000000-63B3-4BC4-B8B6-7E346A261CEF}"/>
            </c:ext>
          </c:extLst>
        </c:ser>
        <c:dLbls>
          <c:showLegendKey val="0"/>
          <c:showVal val="0"/>
          <c:showCatName val="0"/>
          <c:showSerName val="0"/>
          <c:showPercent val="0"/>
          <c:showBubbleSize val="0"/>
        </c:dLbls>
        <c:gapWidth val="25"/>
        <c:axId val="1533773408"/>
        <c:axId val="811724160"/>
      </c:barChart>
      <c:catAx>
        <c:axId val="15337734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alpha val="90000"/>
                  </a:schemeClr>
                </a:solidFill>
                <a:latin typeface="+mn-lt"/>
                <a:ea typeface="+mn-ea"/>
                <a:cs typeface="+mn-cs"/>
              </a:defRPr>
            </a:pPr>
            <a:endParaRPr lang="en-SE"/>
          </a:p>
        </c:txPr>
        <c:crossAx val="811724160"/>
        <c:crosses val="autoZero"/>
        <c:auto val="1"/>
        <c:lblAlgn val="ctr"/>
        <c:lblOffset val="100"/>
        <c:noMultiLvlLbl val="0"/>
      </c:catAx>
      <c:valAx>
        <c:axId val="811724160"/>
        <c:scaling>
          <c:orientation val="minMax"/>
        </c:scaling>
        <c:delete val="1"/>
        <c:axPos val="b"/>
        <c:numFmt formatCode="#,##0" sourceLinked="1"/>
        <c:majorTickMark val="out"/>
        <c:minorTickMark val="none"/>
        <c:tickLblPos val="nextTo"/>
        <c:crossAx val="1533773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[CallCenterReport_ExcelDataAnalysisProject.xlsx]Pivots!Monthly Trend</c:name>
    <c:fmtId val="14"/>
  </c:pivotSource>
  <c:chart>
    <c:title>
      <c:tx>
        <c:rich>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r>
              <a:rPr lang="sv-SE">
                <a:solidFill>
                  <a:schemeClr val="accent5">
                    <a:lumMod val="75000"/>
                  </a:schemeClr>
                </a:solidFill>
                <a:latin typeface="Aharoni" panose="02010803020104030203" pitchFamily="2" charset="-79"/>
                <a:cs typeface="Aharoni" panose="02010803020104030203" pitchFamily="2" charset="-79"/>
              </a:rPr>
              <a:t>Call</a:t>
            </a:r>
            <a:r>
              <a:rPr lang="sv-SE" baseline="0">
                <a:solidFill>
                  <a:schemeClr val="accent5">
                    <a:lumMod val="75000"/>
                  </a:schemeClr>
                </a:solidFill>
                <a:latin typeface="Aharoni" panose="02010803020104030203" pitchFamily="2" charset="-79"/>
                <a:cs typeface="Aharoni" panose="02010803020104030203" pitchFamily="2" charset="-79"/>
              </a:rPr>
              <a:t> Trend</a:t>
            </a:r>
            <a:endParaRPr lang="sv-SE">
              <a:solidFill>
                <a:schemeClr val="accent5">
                  <a:lumMod val="75000"/>
                </a:schemeClr>
              </a:solidFill>
              <a:latin typeface="Aharoni" panose="02010803020104030203" pitchFamily="2" charset="-79"/>
              <a:cs typeface="Aharoni" panose="02010803020104030203" pitchFamily="2" charset="-79"/>
            </a:endParaRPr>
          </a:p>
        </c:rich>
      </c:tx>
      <c:layout>
        <c:manualLayout>
          <c:xMode val="edge"/>
          <c:yMode val="edge"/>
          <c:x val="7.1318227720123903E-2"/>
          <c:y val="3.2631583004341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endParaRPr lang="en-SE"/>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75000">
                <a:schemeClr val="accent5">
                  <a:lumMod val="75000"/>
                </a:schemeClr>
              </a:gs>
              <a:gs pos="100000">
                <a:schemeClr val="accent6">
                  <a:lumMod val="75000"/>
                </a:schemeClr>
              </a:gs>
              <a:gs pos="50000">
                <a:schemeClr val="accent5">
                  <a:lumMod val="105000"/>
                  <a:satMod val="103000"/>
                  <a:tint val="73000"/>
                </a:schemeClr>
              </a:gs>
              <a:gs pos="0">
                <a:schemeClr val="accent5">
                  <a:lumMod val="105000"/>
                  <a:satMod val="109000"/>
                  <a:tint val="81000"/>
                  <a:alpha val="50000"/>
                </a:schemeClr>
              </a:gs>
            </a:gsLst>
            <a:path path="shape">
              <a:fillToRect l="50000" t="50000" r="50000" b="5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lumMod val="75000"/>
                <a:alpha val="94000"/>
              </a:schemeClr>
            </a:solidFill>
            <a:round/>
          </a:ln>
          <a:effectLst/>
        </c:spPr>
        <c:marker>
          <c:symbol val="circle"/>
          <c:size val="7"/>
          <c:spPr>
            <a:solidFill>
              <a:schemeClr val="bg1">
                <a:lumMod val="95000"/>
              </a:schemeClr>
            </a:solidFill>
            <a:ln w="25400">
              <a:solidFill>
                <a:schemeClr val="accent6">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Pivots!$C$16</c:f>
              <c:strCache>
                <c:ptCount val="1"/>
                <c:pt idx="0">
                  <c:v>Call Count2</c:v>
                </c:pt>
              </c:strCache>
            </c:strRef>
          </c:tx>
          <c:spPr>
            <a:gradFill>
              <a:gsLst>
                <a:gs pos="75000">
                  <a:schemeClr val="accent5">
                    <a:lumMod val="75000"/>
                  </a:schemeClr>
                </a:gs>
                <a:gs pos="100000">
                  <a:schemeClr val="accent6">
                    <a:lumMod val="75000"/>
                  </a:schemeClr>
                </a:gs>
                <a:gs pos="50000">
                  <a:schemeClr val="accent5">
                    <a:lumMod val="105000"/>
                    <a:satMod val="103000"/>
                    <a:tint val="73000"/>
                  </a:schemeClr>
                </a:gs>
                <a:gs pos="0">
                  <a:schemeClr val="accent5">
                    <a:lumMod val="105000"/>
                    <a:satMod val="109000"/>
                    <a:tint val="81000"/>
                    <a:alpha val="50000"/>
                  </a:schemeClr>
                </a:gs>
              </a:gsLst>
              <a:path path="shape">
                <a:fillToRect l="50000" t="50000" r="50000" b="50000"/>
              </a:path>
            </a:gradFill>
            <a:ln>
              <a:noFill/>
            </a:ln>
            <a:effectLst/>
          </c:spP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Pivots!$C$17:$C$29</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D90F-4F2B-8B68-E2B6A7C38BC7}"/>
            </c:ext>
          </c:extLst>
        </c:ser>
        <c:dLbls>
          <c:showLegendKey val="0"/>
          <c:showVal val="0"/>
          <c:showCatName val="0"/>
          <c:showSerName val="0"/>
          <c:showPercent val="0"/>
          <c:showBubbleSize val="0"/>
        </c:dLbls>
        <c:axId val="1409449920"/>
        <c:axId val="1409444096"/>
      </c:areaChart>
      <c:lineChart>
        <c:grouping val="standard"/>
        <c:varyColors val="0"/>
        <c:ser>
          <c:idx val="0"/>
          <c:order val="0"/>
          <c:tx>
            <c:strRef>
              <c:f>Pivots!$B$16</c:f>
              <c:strCache>
                <c:ptCount val="1"/>
                <c:pt idx="0">
                  <c:v>Call Count</c:v>
                </c:pt>
              </c:strCache>
            </c:strRef>
          </c:tx>
          <c:spPr>
            <a:ln w="28575" cap="rnd">
              <a:solidFill>
                <a:schemeClr val="accent6">
                  <a:lumMod val="75000"/>
                  <a:alpha val="94000"/>
                </a:schemeClr>
              </a:solidFill>
              <a:round/>
            </a:ln>
            <a:effectLst/>
          </c:spPr>
          <c:marker>
            <c:symbol val="circle"/>
            <c:size val="7"/>
            <c:spPr>
              <a:solidFill>
                <a:schemeClr val="bg1">
                  <a:lumMod val="95000"/>
                </a:schemeClr>
              </a:solidFill>
              <a:ln w="25400">
                <a:solidFill>
                  <a:schemeClr val="accent6">
                    <a:lumMod val="75000"/>
                  </a:schemeClr>
                </a:solidFill>
              </a:ln>
              <a:effectLst/>
            </c:spPr>
          </c:marke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Pivots!$B$17:$B$29</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D90F-4F2B-8B68-E2B6A7C38BC7}"/>
            </c:ext>
          </c:extLst>
        </c:ser>
        <c:dLbls>
          <c:showLegendKey val="0"/>
          <c:showVal val="0"/>
          <c:showCatName val="0"/>
          <c:showSerName val="0"/>
          <c:showPercent val="0"/>
          <c:showBubbleSize val="0"/>
        </c:dLbls>
        <c:marker val="1"/>
        <c:smooth val="0"/>
        <c:axId val="1409449920"/>
        <c:axId val="1409444096"/>
      </c:lineChart>
      <c:catAx>
        <c:axId val="140944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409444096"/>
        <c:crosses val="autoZero"/>
        <c:auto val="1"/>
        <c:lblAlgn val="ctr"/>
        <c:lblOffset val="100"/>
        <c:noMultiLvlLbl val="0"/>
      </c:catAx>
      <c:valAx>
        <c:axId val="14094440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40944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alpha val="92000"/>
                  </a:schemeClr>
                </a:solidFill>
                <a:latin typeface="+mn-lt"/>
                <a:ea typeface="+mn-ea"/>
                <a:cs typeface="+mn-cs"/>
              </a:defRPr>
            </a:pPr>
            <a:r>
              <a:rPr lang="sv-SE"/>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alpha val="92000"/>
                </a:schemeClr>
              </a:solidFill>
              <a:latin typeface="+mn-lt"/>
              <a:ea typeface="+mn-ea"/>
              <a:cs typeface="+mn-cs"/>
            </a:defRPr>
          </a:pPr>
          <a:endParaRPr lang="en-SE"/>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92000"/>
                      </a:schemeClr>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Pivots!$E$33:$E$37</c:f>
              <c:strCache>
                <c:ptCount val="5"/>
                <c:pt idx="0">
                  <c:v>R01</c:v>
                </c:pt>
                <c:pt idx="1">
                  <c:v>R02</c:v>
                </c:pt>
                <c:pt idx="2">
                  <c:v>R03</c:v>
                </c:pt>
                <c:pt idx="3">
                  <c:v>R04</c:v>
                </c:pt>
                <c:pt idx="4">
                  <c:v>R05</c:v>
                </c:pt>
              </c:strCache>
            </c:strRef>
          </c:cat>
          <c:val>
            <c:numRef>
              <c:f>Pivots!$F$33:$F$37</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B80-444A-93D2-0FAE474E3988}"/>
            </c:ext>
          </c:extLst>
        </c:ser>
        <c:ser>
          <c:idx val="1"/>
          <c:order val="1"/>
          <c:tx>
            <c:strRef>
              <c:f>Pivots!$H$32</c:f>
              <c:strCache>
                <c:ptCount val="1"/>
                <c:pt idx="0">
                  <c:v>Selected calls</c:v>
                </c:pt>
              </c:strCache>
            </c:strRef>
          </c:tx>
          <c:spPr>
            <a:gradFill flip="none" rotWithShape="1">
              <a:gsLst>
                <a:gs pos="56000">
                  <a:schemeClr val="accent5">
                    <a:lumMod val="75000"/>
                  </a:schemeClr>
                </a:gs>
                <a:gs pos="100000">
                  <a:schemeClr val="accent6">
                    <a:lumMod val="75000"/>
                  </a:schemeClr>
                </a:gs>
                <a:gs pos="50000">
                  <a:schemeClr val="accent5">
                    <a:lumMod val="105000"/>
                    <a:satMod val="103000"/>
                    <a:tint val="73000"/>
                  </a:schemeClr>
                </a:gs>
                <a:gs pos="0">
                  <a:schemeClr val="accent5">
                    <a:lumMod val="105000"/>
                    <a:satMod val="109000"/>
                    <a:tint val="81000"/>
                    <a:alpha val="50000"/>
                  </a:schemeClr>
                </a:gs>
              </a:gsLst>
              <a:path path="circle">
                <a:fillToRect l="100000" t="100000"/>
              </a:path>
              <a:tileRect r="-100000" b="-100000"/>
            </a:gradFill>
            <a:ln>
              <a:noFill/>
            </a:ln>
            <a:effectLst/>
          </c:spPr>
          <c:invertIfNegative val="0"/>
          <c:dPt>
            <c:idx val="4"/>
            <c:invertIfNegative val="0"/>
            <c:bubble3D val="0"/>
            <c:spPr>
              <a:gradFill flip="none" rotWithShape="1">
                <a:gsLst>
                  <a:gs pos="10000">
                    <a:schemeClr val="accent5">
                      <a:lumMod val="75000"/>
                    </a:schemeClr>
                  </a:gs>
                  <a:gs pos="100000">
                    <a:schemeClr val="accent6">
                      <a:lumMod val="75000"/>
                    </a:schemeClr>
                  </a:gs>
                  <a:gs pos="50000">
                    <a:schemeClr val="accent5">
                      <a:lumMod val="105000"/>
                      <a:satMod val="103000"/>
                      <a:tint val="73000"/>
                    </a:schemeClr>
                  </a:gs>
                  <a:gs pos="0">
                    <a:schemeClr val="accent5">
                      <a:lumMod val="105000"/>
                      <a:satMod val="109000"/>
                      <a:tint val="81000"/>
                      <a:alpha val="50000"/>
                    </a:schemeClr>
                  </a:gs>
                </a:gsLst>
                <a:path path="circle">
                  <a:fillToRect l="100000" t="100000"/>
                </a:path>
                <a:tileRect r="-100000" b="-100000"/>
              </a:gradFill>
              <a:ln>
                <a:noFill/>
              </a:ln>
              <a:effectLst/>
            </c:spPr>
            <c:extLst>
              <c:ext xmlns:c16="http://schemas.microsoft.com/office/drawing/2014/chart" uri="{C3380CC4-5D6E-409C-BE32-E72D297353CC}">
                <c16:uniqueId val="{00000002-2B80-444A-93D2-0FAE474E39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92000"/>
                      </a:schemeClr>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Pivots!$H$33:$H$37</c:f>
              <c:numCache>
                <c:formatCode>General</c:formatCode>
                <c:ptCount val="5"/>
                <c:pt idx="0">
                  <c:v>0</c:v>
                </c:pt>
                <c:pt idx="1">
                  <c:v>0</c:v>
                </c:pt>
                <c:pt idx="2">
                  <c:v>207</c:v>
                </c:pt>
                <c:pt idx="3">
                  <c:v>0</c:v>
                </c:pt>
                <c:pt idx="4">
                  <c:v>0</c:v>
                </c:pt>
              </c:numCache>
            </c:numRef>
          </c:val>
          <c:extLst>
            <c:ext xmlns:c16="http://schemas.microsoft.com/office/drawing/2014/chart" uri="{C3380CC4-5D6E-409C-BE32-E72D297353CC}">
              <c16:uniqueId val="{00000003-2B80-444A-93D2-0FAE474E3988}"/>
            </c:ext>
          </c:extLst>
        </c:ser>
        <c:dLbls>
          <c:dLblPos val="outEnd"/>
          <c:showLegendKey val="0"/>
          <c:showVal val="1"/>
          <c:showCatName val="0"/>
          <c:showSerName val="0"/>
          <c:showPercent val="0"/>
          <c:showBubbleSize val="0"/>
        </c:dLbls>
        <c:gapWidth val="25"/>
        <c:overlap val="100"/>
        <c:axId val="1539116768"/>
        <c:axId val="1539118016"/>
      </c:barChart>
      <c:catAx>
        <c:axId val="153911676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alpha val="92000"/>
                  </a:schemeClr>
                </a:solidFill>
                <a:latin typeface="+mn-lt"/>
                <a:ea typeface="+mn-ea"/>
                <a:cs typeface="+mn-cs"/>
              </a:defRPr>
            </a:pPr>
            <a:endParaRPr lang="en-SE"/>
          </a:p>
        </c:txPr>
        <c:crossAx val="1539118016"/>
        <c:crosses val="autoZero"/>
        <c:auto val="1"/>
        <c:lblAlgn val="ctr"/>
        <c:lblOffset val="100"/>
        <c:noMultiLvlLbl val="0"/>
      </c:catAx>
      <c:valAx>
        <c:axId val="1539118016"/>
        <c:scaling>
          <c:orientation val="minMax"/>
          <c:min val="0"/>
        </c:scaling>
        <c:delete val="1"/>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53911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alpha val="92000"/>
            </a:schemeClr>
          </a:solidFill>
        </a:defRPr>
      </a:pPr>
      <a:endParaRPr lang="en-S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alpha val="92000"/>
                  </a:schemeClr>
                </a:solidFill>
                <a:latin typeface="+mn-lt"/>
                <a:ea typeface="+mn-ea"/>
                <a:cs typeface="+mn-cs"/>
              </a:defRPr>
            </a:pPr>
            <a:r>
              <a:rPr lang="sv-SE"/>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alpha val="92000"/>
                </a:schemeClr>
              </a:solidFill>
              <a:latin typeface="+mn-lt"/>
              <a:ea typeface="+mn-ea"/>
              <a:cs typeface="+mn-cs"/>
            </a:defRPr>
          </a:pPr>
          <a:endParaRPr lang="en-SE"/>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92000"/>
                      </a:schemeClr>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Pivots!$E$33:$E$37</c:f>
              <c:strCache>
                <c:ptCount val="5"/>
                <c:pt idx="0">
                  <c:v>R01</c:v>
                </c:pt>
                <c:pt idx="1">
                  <c:v>R02</c:v>
                </c:pt>
                <c:pt idx="2">
                  <c:v>R03</c:v>
                </c:pt>
                <c:pt idx="3">
                  <c:v>R04</c:v>
                </c:pt>
                <c:pt idx="4">
                  <c:v>R05</c:v>
                </c:pt>
              </c:strCache>
            </c:strRef>
          </c:cat>
          <c:val>
            <c:numRef>
              <c:f>Pivots!$G$33:$G$37</c:f>
              <c:numCache>
                <c:formatCode>\$#\ ##0;\-\$#\ ##0;\$#\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8597-4FB2-99E8-6F0A17AF7873}"/>
            </c:ext>
          </c:extLst>
        </c:ser>
        <c:ser>
          <c:idx val="1"/>
          <c:order val="1"/>
          <c:tx>
            <c:strRef>
              <c:f>Pivots!$I$32</c:f>
              <c:strCache>
                <c:ptCount val="1"/>
                <c:pt idx="0">
                  <c:v>Sel Amount</c:v>
                </c:pt>
              </c:strCache>
            </c:strRef>
          </c:tx>
          <c:spPr>
            <a:gradFill>
              <a:gsLst>
                <a:gs pos="1000">
                  <a:schemeClr val="accent5">
                    <a:lumMod val="75000"/>
                  </a:schemeClr>
                </a:gs>
                <a:gs pos="100000">
                  <a:schemeClr val="accent6">
                    <a:lumMod val="75000"/>
                  </a:schemeClr>
                </a:gs>
                <a:gs pos="0">
                  <a:schemeClr val="accent5">
                    <a:lumMod val="105000"/>
                    <a:satMod val="109000"/>
                    <a:tint val="81000"/>
                    <a:alpha val="50000"/>
                  </a:schemeClr>
                </a:gs>
              </a:gsLst>
              <a:path path="circle">
                <a:fillToRect l="100000" t="100000"/>
              </a:path>
            </a:gradFill>
            <a:ln>
              <a:noFill/>
            </a:ln>
            <a:effectLst/>
          </c:spPr>
          <c:invertIfNegative val="0"/>
          <c:val>
            <c:numRef>
              <c:f>Pivots!$I$33:$I$37</c:f>
              <c:numCache>
                <c:formatCode>General</c:formatCode>
                <c:ptCount val="5"/>
                <c:pt idx="0">
                  <c:v>0</c:v>
                </c:pt>
                <c:pt idx="1">
                  <c:v>0</c:v>
                </c:pt>
                <c:pt idx="2">
                  <c:v>20872</c:v>
                </c:pt>
                <c:pt idx="3">
                  <c:v>0</c:v>
                </c:pt>
                <c:pt idx="4">
                  <c:v>0</c:v>
                </c:pt>
              </c:numCache>
            </c:numRef>
          </c:val>
          <c:extLst>
            <c:ext xmlns:c16="http://schemas.microsoft.com/office/drawing/2014/chart" uri="{C3380CC4-5D6E-409C-BE32-E72D297353CC}">
              <c16:uniqueId val="{00000001-8597-4FB2-99E8-6F0A17AF7873}"/>
            </c:ext>
          </c:extLst>
        </c:ser>
        <c:dLbls>
          <c:showLegendKey val="0"/>
          <c:showVal val="0"/>
          <c:showCatName val="0"/>
          <c:showSerName val="0"/>
          <c:showPercent val="0"/>
          <c:showBubbleSize val="0"/>
        </c:dLbls>
        <c:gapWidth val="25"/>
        <c:overlap val="100"/>
        <c:axId val="1539116768"/>
        <c:axId val="1539118016"/>
      </c:barChart>
      <c:catAx>
        <c:axId val="1539116768"/>
        <c:scaling>
          <c:orientation val="maxMin"/>
        </c:scaling>
        <c:delete val="1"/>
        <c:axPos val="l"/>
        <c:numFmt formatCode="General" sourceLinked="1"/>
        <c:majorTickMark val="none"/>
        <c:minorTickMark val="none"/>
        <c:tickLblPos val="nextTo"/>
        <c:crossAx val="1539118016"/>
        <c:crosses val="autoZero"/>
        <c:auto val="1"/>
        <c:lblAlgn val="ctr"/>
        <c:lblOffset val="100"/>
        <c:noMultiLvlLbl val="0"/>
      </c:catAx>
      <c:valAx>
        <c:axId val="1539118016"/>
        <c:scaling>
          <c:orientation val="minMax"/>
        </c:scaling>
        <c:delete val="1"/>
        <c:axPos val="t"/>
        <c:majorGridlines>
          <c:spPr>
            <a:ln w="9525" cap="flat" cmpd="sng" algn="ctr">
              <a:solidFill>
                <a:schemeClr val="tx1">
                  <a:lumMod val="15000"/>
                  <a:lumOff val="85000"/>
                </a:schemeClr>
              </a:solidFill>
              <a:round/>
            </a:ln>
            <a:effectLst/>
          </c:spPr>
        </c:majorGridlines>
        <c:numFmt formatCode="\$#\ ##0;\-\$#\ ##0;\$#\ ##0\k" sourceLinked="1"/>
        <c:majorTickMark val="none"/>
        <c:minorTickMark val="none"/>
        <c:tickLblPos val="nextTo"/>
        <c:crossAx val="153911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alpha val="92000"/>
            </a:schemeClr>
          </a:solidFill>
        </a:defRPr>
      </a:pPr>
      <a:endParaRPr lang="en-S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[CallCenterReport_ExcelDataAnalysisProject.xlsx]Pivots!PivotTable8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sz="1400">
                <a:solidFill>
                  <a:schemeClr val="accent5">
                    <a:alpha val="90000"/>
                  </a:schemeClr>
                </a:solidFill>
              </a:rPr>
              <a:t>Female</a:t>
            </a:r>
            <a:r>
              <a:rPr lang="sv-SE">
                <a:solidFill>
                  <a:sysClr val="windowText" lastClr="000000">
                    <a:lumMod val="65000"/>
                    <a:lumOff val="35000"/>
                    <a:alpha val="90000"/>
                  </a:sysClr>
                </a:solidFill>
              </a:rPr>
              <a:t> vs </a:t>
            </a:r>
            <a:r>
              <a:rPr lang="sv-SE">
                <a:solidFill>
                  <a:schemeClr val="accent3">
                    <a:lumMod val="50000"/>
                    <a:alpha val="90000"/>
                  </a:schemeClr>
                </a:solidFill>
              </a:rPr>
              <a:t>Male</a:t>
            </a:r>
            <a:r>
              <a:rPr lang="sv-SE">
                <a:solidFill>
                  <a:sysClr val="windowText" lastClr="000000">
                    <a:lumMod val="65000"/>
                    <a:lumOff val="35000"/>
                    <a:alpha val="90000"/>
                  </a:sysClr>
                </a:solidFill>
              </a:rPr>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alpha val="50000"/>
            </a:schemeClr>
          </a:solidFill>
          <a:ln>
            <a:noFill/>
          </a:ln>
          <a:effectLst/>
        </c:spPr>
        <c:marker>
          <c:symbol val="none"/>
        </c:marker>
        <c:dLbl>
          <c:idx val="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marker>
          <c:symbol val="none"/>
        </c:marker>
        <c:dLbl>
          <c:idx val="0"/>
          <c:spPr>
            <a:solidFill>
              <a:schemeClr val="bg2">
                <a:lumMod val="10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S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Pivots!$B$63:$B$64</c:f>
              <c:strCache>
                <c:ptCount val="1"/>
                <c:pt idx="0">
                  <c:v>Female</c:v>
                </c:pt>
              </c:strCache>
            </c:strRef>
          </c:tx>
          <c:spPr>
            <a:solidFill>
              <a:schemeClr val="accent5">
                <a:lumMod val="75000"/>
                <a:alpha val="50000"/>
              </a:schemeClr>
            </a:solidFill>
            <a:ln>
              <a:noFill/>
            </a:ln>
            <a:effectLst/>
          </c:spPr>
          <c:invertIfNegative val="0"/>
          <c:dLbls>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Pivots!$A$65:$A$68</c:f>
              <c:strCache>
                <c:ptCount val="3"/>
                <c:pt idx="0">
                  <c:v>Cincinnati</c:v>
                </c:pt>
                <c:pt idx="1">
                  <c:v>Cleveland</c:v>
                </c:pt>
                <c:pt idx="2">
                  <c:v>Columbus</c:v>
                </c:pt>
              </c:strCache>
            </c:strRef>
          </c:cat>
          <c:val>
            <c:numRef>
              <c:f>Pivots!$B$65:$B$68</c:f>
              <c:numCache>
                <c:formatCode>#,##0</c:formatCode>
                <c:ptCount val="3"/>
                <c:pt idx="0">
                  <c:v>144</c:v>
                </c:pt>
                <c:pt idx="1">
                  <c:v>326</c:v>
                </c:pt>
                <c:pt idx="2">
                  <c:v>129</c:v>
                </c:pt>
              </c:numCache>
            </c:numRef>
          </c:val>
          <c:extLst>
            <c:ext xmlns:c16="http://schemas.microsoft.com/office/drawing/2014/chart" uri="{C3380CC4-5D6E-409C-BE32-E72D297353CC}">
              <c16:uniqueId val="{00000000-4016-48B1-800A-9836685F8BE4}"/>
            </c:ext>
          </c:extLst>
        </c:ser>
        <c:ser>
          <c:idx val="1"/>
          <c:order val="1"/>
          <c:tx>
            <c:strRef>
              <c:f>Pivots!$C$63:$C$64</c:f>
              <c:strCache>
                <c:ptCount val="1"/>
                <c:pt idx="0">
                  <c:v>Male</c:v>
                </c:pt>
              </c:strCache>
            </c:strRef>
          </c:tx>
          <c:spPr>
            <a:solidFill>
              <a:srgbClr val="92D050"/>
            </a:solidFill>
            <a:ln>
              <a:noFill/>
            </a:ln>
            <a:effectLst/>
          </c:spPr>
          <c:invertIfNegative val="0"/>
          <c:dLbls>
            <c:spPr>
              <a:solidFill>
                <a:schemeClr val="bg2">
                  <a:lumMod val="10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S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Pivots!$A$65:$A$68</c:f>
              <c:strCache>
                <c:ptCount val="3"/>
                <c:pt idx="0">
                  <c:v>Cincinnati</c:v>
                </c:pt>
                <c:pt idx="1">
                  <c:v>Cleveland</c:v>
                </c:pt>
                <c:pt idx="2">
                  <c:v>Columbus</c:v>
                </c:pt>
              </c:strCache>
            </c:strRef>
          </c:cat>
          <c:val>
            <c:numRef>
              <c:f>Pivots!$C$65:$C$68</c:f>
              <c:numCache>
                <c:formatCode>#,##0</c:formatCode>
                <c:ptCount val="3"/>
                <c:pt idx="0">
                  <c:v>132</c:v>
                </c:pt>
                <c:pt idx="1">
                  <c:v>63</c:v>
                </c:pt>
                <c:pt idx="2">
                  <c:v>206</c:v>
                </c:pt>
              </c:numCache>
            </c:numRef>
          </c:val>
          <c:extLst>
            <c:ext xmlns:c16="http://schemas.microsoft.com/office/drawing/2014/chart" uri="{C3380CC4-5D6E-409C-BE32-E72D297353CC}">
              <c16:uniqueId val="{00000001-4016-48B1-800A-9836685F8BE4}"/>
            </c:ext>
          </c:extLst>
        </c:ser>
        <c:dLbls>
          <c:dLblPos val="ctr"/>
          <c:showLegendKey val="0"/>
          <c:showVal val="1"/>
          <c:showCatName val="0"/>
          <c:showSerName val="0"/>
          <c:showPercent val="0"/>
          <c:showBubbleSize val="0"/>
        </c:dLbls>
        <c:gapWidth val="25"/>
        <c:overlap val="100"/>
        <c:axId val="1403855056"/>
        <c:axId val="1403854640"/>
      </c:barChart>
      <c:catAx>
        <c:axId val="14038550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403854640"/>
        <c:crosses val="autoZero"/>
        <c:auto val="1"/>
        <c:lblAlgn val="ctr"/>
        <c:lblOffset val="100"/>
        <c:noMultiLvlLbl val="0"/>
      </c:catAx>
      <c:valAx>
        <c:axId val="1403854640"/>
        <c:scaling>
          <c:orientation val="minMax"/>
        </c:scaling>
        <c:delete val="1"/>
        <c:axPos val="l"/>
        <c:numFmt formatCode="#,##0" sourceLinked="1"/>
        <c:majorTickMark val="out"/>
        <c:minorTickMark val="none"/>
        <c:tickLblPos val="nextTo"/>
        <c:crossAx val="1403855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[CallCenterReport_ExcelDataAnalysisProject.xlsx]Pivots!Rep Satisfaction</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alpha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Pivots!$B$79</c:f>
              <c:strCache>
                <c:ptCount val="1"/>
                <c:pt idx="0">
                  <c:v>Total</c:v>
                </c:pt>
              </c:strCache>
            </c:strRef>
          </c:tx>
          <c:spPr>
            <a:solidFill>
              <a:schemeClr val="accent5">
                <a:lumMod val="75000"/>
                <a:alpha val="90000"/>
              </a:schemeClr>
            </a:solidFill>
            <a:ln>
              <a:noFill/>
            </a:ln>
            <a:effectLst/>
          </c:spPr>
          <c:invertIfNegative val="0"/>
          <c:cat>
            <c:strRef>
              <c:f>Pivots!$A$80:$A$86</c:f>
              <c:strCache>
                <c:ptCount val="6"/>
                <c:pt idx="0">
                  <c:v>0</c:v>
                </c:pt>
                <c:pt idx="1">
                  <c:v>1</c:v>
                </c:pt>
                <c:pt idx="2">
                  <c:v>2</c:v>
                </c:pt>
                <c:pt idx="3">
                  <c:v>3</c:v>
                </c:pt>
                <c:pt idx="4">
                  <c:v>4</c:v>
                </c:pt>
                <c:pt idx="5">
                  <c:v>5</c:v>
                </c:pt>
              </c:strCache>
            </c:strRef>
          </c:cat>
          <c:val>
            <c:numRef>
              <c:f>Pivots!$B$80:$B$86</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9725-4CAE-8125-D59CF1E42DDD}"/>
            </c:ext>
          </c:extLst>
        </c:ser>
        <c:dLbls>
          <c:showLegendKey val="0"/>
          <c:showVal val="0"/>
          <c:showCatName val="0"/>
          <c:showSerName val="0"/>
          <c:showPercent val="0"/>
          <c:showBubbleSize val="0"/>
        </c:dLbls>
        <c:gapWidth val="10"/>
        <c:overlap val="-27"/>
        <c:axId val="1915416128"/>
        <c:axId val="1915414048"/>
      </c:barChart>
      <c:catAx>
        <c:axId val="1915416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915414048"/>
        <c:crosses val="autoZero"/>
        <c:auto val="1"/>
        <c:lblAlgn val="ctr"/>
        <c:lblOffset val="100"/>
        <c:noMultiLvlLbl val="0"/>
      </c:catAx>
      <c:valAx>
        <c:axId val="191541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915416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[CallCenterReport_ExcelDataAnalysisProject.xlsx]Pivots!PivotTable8</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Pivots!$B$63:$B$64</c:f>
              <c:strCache>
                <c:ptCount val="1"/>
                <c:pt idx="0">
                  <c:v>Female</c:v>
                </c:pt>
              </c:strCache>
            </c:strRef>
          </c:tx>
          <c:spPr>
            <a:solidFill>
              <a:schemeClr val="accent1"/>
            </a:solidFill>
            <a:ln>
              <a:noFill/>
            </a:ln>
            <a:effectLst/>
          </c:spPr>
          <c:invertIfNegative val="0"/>
          <c:cat>
            <c:strRef>
              <c:f>Pivots!$A$65:$A$68</c:f>
              <c:strCache>
                <c:ptCount val="3"/>
                <c:pt idx="0">
                  <c:v>Cincinnati</c:v>
                </c:pt>
                <c:pt idx="1">
                  <c:v>Cleveland</c:v>
                </c:pt>
                <c:pt idx="2">
                  <c:v>Columbus</c:v>
                </c:pt>
              </c:strCache>
            </c:strRef>
          </c:cat>
          <c:val>
            <c:numRef>
              <c:f>Pivots!$B$65:$B$68</c:f>
              <c:numCache>
                <c:formatCode>#,##0</c:formatCode>
                <c:ptCount val="3"/>
                <c:pt idx="0">
                  <c:v>144</c:v>
                </c:pt>
                <c:pt idx="1">
                  <c:v>326</c:v>
                </c:pt>
                <c:pt idx="2">
                  <c:v>129</c:v>
                </c:pt>
              </c:numCache>
            </c:numRef>
          </c:val>
          <c:extLst>
            <c:ext xmlns:c16="http://schemas.microsoft.com/office/drawing/2014/chart" uri="{C3380CC4-5D6E-409C-BE32-E72D297353CC}">
              <c16:uniqueId val="{00000000-CC73-4897-A567-CCA465DFB986}"/>
            </c:ext>
          </c:extLst>
        </c:ser>
        <c:ser>
          <c:idx val="1"/>
          <c:order val="1"/>
          <c:tx>
            <c:strRef>
              <c:f>Pivots!$C$63:$C$64</c:f>
              <c:strCache>
                <c:ptCount val="1"/>
                <c:pt idx="0">
                  <c:v>Male</c:v>
                </c:pt>
              </c:strCache>
            </c:strRef>
          </c:tx>
          <c:spPr>
            <a:solidFill>
              <a:schemeClr val="accent2"/>
            </a:solidFill>
            <a:ln>
              <a:noFill/>
            </a:ln>
            <a:effectLst/>
          </c:spPr>
          <c:invertIfNegative val="0"/>
          <c:cat>
            <c:strRef>
              <c:f>Pivots!$A$65:$A$68</c:f>
              <c:strCache>
                <c:ptCount val="3"/>
                <c:pt idx="0">
                  <c:v>Cincinnati</c:v>
                </c:pt>
                <c:pt idx="1">
                  <c:v>Cleveland</c:v>
                </c:pt>
                <c:pt idx="2">
                  <c:v>Columbus</c:v>
                </c:pt>
              </c:strCache>
            </c:strRef>
          </c:cat>
          <c:val>
            <c:numRef>
              <c:f>Pivots!$C$65:$C$68</c:f>
              <c:numCache>
                <c:formatCode>#,##0</c:formatCode>
                <c:ptCount val="3"/>
                <c:pt idx="0">
                  <c:v>132</c:v>
                </c:pt>
                <c:pt idx="1">
                  <c:v>63</c:v>
                </c:pt>
                <c:pt idx="2">
                  <c:v>206</c:v>
                </c:pt>
              </c:numCache>
            </c:numRef>
          </c:val>
          <c:extLst>
            <c:ext xmlns:c16="http://schemas.microsoft.com/office/drawing/2014/chart" uri="{C3380CC4-5D6E-409C-BE32-E72D297353CC}">
              <c16:uniqueId val="{00000001-CC73-4897-A567-CCA465DFB986}"/>
            </c:ext>
          </c:extLst>
        </c:ser>
        <c:dLbls>
          <c:showLegendKey val="0"/>
          <c:showVal val="0"/>
          <c:showCatName val="0"/>
          <c:showSerName val="0"/>
          <c:showPercent val="0"/>
          <c:showBubbleSize val="0"/>
        </c:dLbls>
        <c:gapWidth val="150"/>
        <c:overlap val="100"/>
        <c:axId val="1403855056"/>
        <c:axId val="1403854640"/>
      </c:barChart>
      <c:catAx>
        <c:axId val="1403855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403854640"/>
        <c:crosses val="autoZero"/>
        <c:auto val="1"/>
        <c:lblAlgn val="ctr"/>
        <c:lblOffset val="100"/>
        <c:noMultiLvlLbl val="0"/>
      </c:catAx>
      <c:valAx>
        <c:axId val="14038546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403855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[CallCenterReport_ExcelDataAnalysisProject.xlsx]Pivots!Rep Satisfaction</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Pivots!$B$79</c:f>
              <c:strCache>
                <c:ptCount val="1"/>
                <c:pt idx="0">
                  <c:v>Total</c:v>
                </c:pt>
              </c:strCache>
            </c:strRef>
          </c:tx>
          <c:spPr>
            <a:solidFill>
              <a:schemeClr val="accent1"/>
            </a:solidFill>
            <a:ln>
              <a:noFill/>
            </a:ln>
            <a:effectLst/>
          </c:spPr>
          <c:invertIfNegative val="0"/>
          <c:cat>
            <c:strRef>
              <c:f>Pivots!$A$80:$A$86</c:f>
              <c:strCache>
                <c:ptCount val="6"/>
                <c:pt idx="0">
                  <c:v>0</c:v>
                </c:pt>
                <c:pt idx="1">
                  <c:v>1</c:v>
                </c:pt>
                <c:pt idx="2">
                  <c:v>2</c:v>
                </c:pt>
                <c:pt idx="3">
                  <c:v>3</c:v>
                </c:pt>
                <c:pt idx="4">
                  <c:v>4</c:v>
                </c:pt>
                <c:pt idx="5">
                  <c:v>5</c:v>
                </c:pt>
              </c:strCache>
            </c:strRef>
          </c:cat>
          <c:val>
            <c:numRef>
              <c:f>Pivots!$B$80:$B$86</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1417-4B5D-A83E-62738753FC0F}"/>
            </c:ext>
          </c:extLst>
        </c:ser>
        <c:dLbls>
          <c:showLegendKey val="0"/>
          <c:showVal val="0"/>
          <c:showCatName val="0"/>
          <c:showSerName val="0"/>
          <c:showPercent val="0"/>
          <c:showBubbleSize val="0"/>
        </c:dLbls>
        <c:gapWidth val="219"/>
        <c:overlap val="-27"/>
        <c:axId val="1915416128"/>
        <c:axId val="1915414048"/>
      </c:barChart>
      <c:catAx>
        <c:axId val="1915416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915414048"/>
        <c:crosses val="autoZero"/>
        <c:auto val="1"/>
        <c:lblAlgn val="ctr"/>
        <c:lblOffset val="100"/>
        <c:noMultiLvlLbl val="0"/>
      </c:catAx>
      <c:valAx>
        <c:axId val="19154140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915416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4</xdr:col>
      <xdr:colOff>184355</xdr:colOff>
      <xdr:row>17</xdr:row>
      <xdr:rowOff>40967</xdr:rowOff>
    </xdr:from>
    <xdr:to>
      <xdr:col>15</xdr:col>
      <xdr:colOff>433412</xdr:colOff>
      <xdr:row>37</xdr:row>
      <xdr:rowOff>50397</xdr:rowOff>
    </xdr:to>
    <xdr:sp macro="" textlink="">
      <xdr:nvSpPr>
        <xdr:cNvPr id="27" name="Rectangle 26">
          <a:extLst>
            <a:ext uri="{FF2B5EF4-FFF2-40B4-BE49-F238E27FC236}">
              <a16:creationId xmlns:a16="http://schemas.microsoft.com/office/drawing/2014/main" id="{9DB901C5-CA21-4AC4-AF32-79D333969338}"/>
            </a:ext>
          </a:extLst>
        </xdr:cNvPr>
        <xdr:cNvSpPr/>
      </xdr:nvSpPr>
      <xdr:spPr>
        <a:xfrm>
          <a:off x="1820414" y="3088967"/>
          <a:ext cx="7375998" cy="347204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E" sz="1100"/>
        </a:p>
      </xdr:txBody>
    </xdr:sp>
    <xdr:clientData/>
  </xdr:twoCellAnchor>
  <xdr:twoCellAnchor>
    <xdr:from>
      <xdr:col>2</xdr:col>
      <xdr:colOff>12700</xdr:colOff>
      <xdr:row>2</xdr:row>
      <xdr:rowOff>127000</xdr:rowOff>
    </xdr:from>
    <xdr:to>
      <xdr:col>3</xdr:col>
      <xdr:colOff>615950</xdr:colOff>
      <xdr:row>7</xdr:row>
      <xdr:rowOff>82550</xdr:rowOff>
    </xdr:to>
    <xdr:sp macro="" textlink="Pivots!B4">
      <xdr:nvSpPr>
        <xdr:cNvPr id="2" name="Rectangle 1">
          <a:extLst>
            <a:ext uri="{FF2B5EF4-FFF2-40B4-BE49-F238E27FC236}">
              <a16:creationId xmlns:a16="http://schemas.microsoft.com/office/drawing/2014/main" id="{EFCD6AE4-B1A2-47D3-91D1-8D5D6BB9135A}"/>
            </a:ext>
          </a:extLst>
        </xdr:cNvPr>
        <xdr:cNvSpPr/>
      </xdr:nvSpPr>
      <xdr:spPr>
        <a:xfrm>
          <a:off x="279400" y="482600"/>
          <a:ext cx="1263650" cy="844550"/>
        </a:xfrm>
        <a:prstGeom prst="rect">
          <a:avLst/>
        </a:prstGeom>
        <a:solidFill>
          <a:schemeClr val="accent5">
            <a:lumMod val="75000"/>
            <a:alpha val="65000"/>
          </a:schemeClr>
        </a:solidFill>
        <a:ln/>
        <a:effectLst>
          <a:outerShdw blurRad="482600" dir="3480000" algn="ctr" rotWithShape="0">
            <a:srgbClr val="000000">
              <a:alpha val="51000"/>
            </a:srgb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fld id="{EE435FB2-0C33-4BD1-8E65-9E23E07A7839}" type="TxLink">
            <a:rPr lang="en-US" sz="2000" b="0" i="0" u="none" strike="noStrike" cap="none" spc="50">
              <a:ln w="0"/>
              <a:solidFill>
                <a:schemeClr val="bg1"/>
              </a:solidFill>
              <a:effectLst>
                <a:innerShdw blurRad="63500" dist="50800" dir="13500000">
                  <a:schemeClr val="bg1">
                    <a:lumMod val="95000"/>
                    <a:alpha val="50000"/>
                  </a:schemeClr>
                </a:innerShdw>
              </a:effectLst>
              <a:latin typeface="Aptos ExtraBold (Headings)"/>
            </a:rPr>
            <a:pPr algn="ctr"/>
            <a:t>1 000</a:t>
          </a:fld>
          <a:endParaRPr lang="en-US" sz="2000" cap="none" spc="50">
            <a:ln w="0"/>
            <a:solidFill>
              <a:schemeClr val="bg1"/>
            </a:solidFill>
            <a:effectLst>
              <a:innerShdw blurRad="63500" dist="50800" dir="13500000">
                <a:schemeClr val="bg1">
                  <a:lumMod val="95000"/>
                  <a:alpha val="50000"/>
                </a:schemeClr>
              </a:innerShdw>
            </a:effectLst>
            <a:latin typeface="Aptos ExtraBold (Headings)"/>
          </a:endParaRPr>
        </a:p>
      </xdr:txBody>
    </xdr:sp>
    <xdr:clientData/>
  </xdr:twoCellAnchor>
  <xdr:twoCellAnchor>
    <xdr:from>
      <xdr:col>2</xdr:col>
      <xdr:colOff>209550</xdr:colOff>
      <xdr:row>2</xdr:row>
      <xdr:rowOff>139700</xdr:rowOff>
    </xdr:from>
    <xdr:to>
      <xdr:col>3</xdr:col>
      <xdr:colOff>444500</xdr:colOff>
      <xdr:row>4</xdr:row>
      <xdr:rowOff>38100</xdr:rowOff>
    </xdr:to>
    <xdr:sp macro="" textlink="">
      <xdr:nvSpPr>
        <xdr:cNvPr id="3" name="TextBox 2">
          <a:extLst>
            <a:ext uri="{FF2B5EF4-FFF2-40B4-BE49-F238E27FC236}">
              <a16:creationId xmlns:a16="http://schemas.microsoft.com/office/drawing/2014/main" id="{D0C30CCA-BFDE-40D9-9BC7-9E721231AFED}"/>
            </a:ext>
          </a:extLst>
        </xdr:cNvPr>
        <xdr:cNvSpPr txBox="1"/>
      </xdr:nvSpPr>
      <xdr:spPr>
        <a:xfrm>
          <a:off x="476250" y="495300"/>
          <a:ext cx="89535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Calls</a:t>
          </a:r>
          <a:endParaRPr lang="en-SE" sz="1100"/>
        </a:p>
      </xdr:txBody>
    </xdr:sp>
    <xdr:clientData/>
  </xdr:twoCellAnchor>
  <xdr:twoCellAnchor editAs="oneCell">
    <xdr:from>
      <xdr:col>2</xdr:col>
      <xdr:colOff>164528</xdr:colOff>
      <xdr:row>3</xdr:row>
      <xdr:rowOff>12700</xdr:rowOff>
    </xdr:from>
    <xdr:to>
      <xdr:col>2</xdr:col>
      <xdr:colOff>390599</xdr:colOff>
      <xdr:row>4</xdr:row>
      <xdr:rowOff>46034</xdr:rowOff>
    </xdr:to>
    <xdr:pic>
      <xdr:nvPicPr>
        <xdr:cNvPr id="4" name="Graphic 3" descr="Receiver with solid fill">
          <a:extLst>
            <a:ext uri="{FF2B5EF4-FFF2-40B4-BE49-F238E27FC236}">
              <a16:creationId xmlns:a16="http://schemas.microsoft.com/office/drawing/2014/main" id="{9CBD923F-BDE2-4D73-8D73-03A323F2992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31228" y="546100"/>
          <a:ext cx="226071" cy="211134"/>
        </a:xfrm>
        <a:prstGeom prst="rect">
          <a:avLst/>
        </a:prstGeom>
      </xdr:spPr>
    </xdr:pic>
    <xdr:clientData/>
  </xdr:twoCellAnchor>
  <xdr:twoCellAnchor>
    <xdr:from>
      <xdr:col>2</xdr:col>
      <xdr:colOff>275742</xdr:colOff>
      <xdr:row>6</xdr:row>
      <xdr:rowOff>25400</xdr:rowOff>
    </xdr:from>
    <xdr:to>
      <xdr:col>3</xdr:col>
      <xdr:colOff>301142</xdr:colOff>
      <xdr:row>7</xdr:row>
      <xdr:rowOff>25400</xdr:rowOff>
    </xdr:to>
    <xdr:sp macro="" textlink="Pivots!B11">
      <xdr:nvSpPr>
        <xdr:cNvPr id="5" name="TextBox 4">
          <a:extLst>
            <a:ext uri="{FF2B5EF4-FFF2-40B4-BE49-F238E27FC236}">
              <a16:creationId xmlns:a16="http://schemas.microsoft.com/office/drawing/2014/main" id="{F39A55F3-1F3B-4CF2-BCA7-5AB9C14D6390}"/>
            </a:ext>
          </a:extLst>
        </xdr:cNvPr>
        <xdr:cNvSpPr txBox="1"/>
      </xdr:nvSpPr>
      <xdr:spPr>
        <a:xfrm>
          <a:off x="541756" y="1106616"/>
          <a:ext cx="686143" cy="180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425E1C-7DD4-432E-A615-0161C8D1E0C3}" type="TxLink">
            <a:rPr lang="en-US" sz="1100" b="0" i="0" u="none" strike="noStrike">
              <a:solidFill>
                <a:schemeClr val="bg1">
                  <a:lumMod val="95000"/>
                </a:schemeClr>
              </a:solidFill>
              <a:latin typeface="Aptos"/>
            </a:rPr>
            <a:pPr algn="ctr"/>
            <a:t>207</a:t>
          </a:fld>
          <a:endParaRPr lang="en-SE" sz="1100">
            <a:solidFill>
              <a:schemeClr val="bg1">
                <a:lumMod val="95000"/>
              </a:schemeClr>
            </a:solidFill>
          </a:endParaRPr>
        </a:p>
      </xdr:txBody>
    </xdr:sp>
    <xdr:clientData/>
  </xdr:twoCellAnchor>
  <xdr:twoCellAnchor>
    <xdr:from>
      <xdr:col>2</xdr:col>
      <xdr:colOff>67236</xdr:colOff>
      <xdr:row>10</xdr:row>
      <xdr:rowOff>59766</xdr:rowOff>
    </xdr:from>
    <xdr:to>
      <xdr:col>4</xdr:col>
      <xdr:colOff>13074</xdr:colOff>
      <xdr:row>15</xdr:row>
      <xdr:rowOff>15316</xdr:rowOff>
    </xdr:to>
    <xdr:sp macro="" textlink="Pivots!A4">
      <xdr:nvSpPr>
        <xdr:cNvPr id="6" name="Rectangle 5">
          <a:extLst>
            <a:ext uri="{FF2B5EF4-FFF2-40B4-BE49-F238E27FC236}">
              <a16:creationId xmlns:a16="http://schemas.microsoft.com/office/drawing/2014/main" id="{24215800-01DA-4CE6-9E6D-6B7D724F4E09}"/>
            </a:ext>
          </a:extLst>
        </xdr:cNvPr>
        <xdr:cNvSpPr/>
      </xdr:nvSpPr>
      <xdr:spPr>
        <a:xfrm>
          <a:off x="332781" y="1791584"/>
          <a:ext cx="1262020" cy="821459"/>
        </a:xfrm>
        <a:prstGeom prst="rect">
          <a:avLst/>
        </a:prstGeom>
        <a:solidFill>
          <a:schemeClr val="accent5">
            <a:lumMod val="75000"/>
            <a:alpha val="65000"/>
          </a:schemeClr>
        </a:solidFill>
        <a:ln/>
        <a:effectLst>
          <a:outerShdw blurRad="482600" dir="3480000" algn="ctr" rotWithShape="0">
            <a:srgbClr val="000000">
              <a:alpha val="51000"/>
            </a:srgb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marL="0" indent="0" algn="ctr"/>
          <a:fld id="{6414C4D5-10EF-43A6-BDD8-457AD6AA56E7}" type="TxLink">
            <a:rPr lang="en-US" sz="2000" b="0" i="0" u="none" strike="noStrike" cap="none" spc="50">
              <a:ln w="0"/>
              <a:solidFill>
                <a:schemeClr val="bg1"/>
              </a:solidFill>
              <a:effectLst>
                <a:innerShdw blurRad="63500" dist="50800" dir="13500000">
                  <a:schemeClr val="bg1">
                    <a:lumMod val="95000"/>
                    <a:alpha val="50000"/>
                  </a:schemeClr>
                </a:innerShdw>
              </a:effectLst>
              <a:latin typeface="Aptos ExtraBold (Headings)"/>
              <a:ea typeface="+mn-ea"/>
              <a:cs typeface="+mn-cs"/>
            </a:rPr>
            <a:pPr marL="0" indent="0" algn="ctr"/>
            <a:t>$96 623</a:t>
          </a:fld>
          <a:endParaRPr lang="en-US" sz="2000" b="0" i="0" u="none" strike="noStrike" cap="none" spc="50">
            <a:ln w="0"/>
            <a:solidFill>
              <a:schemeClr val="bg1"/>
            </a:solidFill>
            <a:effectLst>
              <a:innerShdw blurRad="63500" dist="50800" dir="13500000">
                <a:schemeClr val="bg1">
                  <a:lumMod val="95000"/>
                  <a:alpha val="50000"/>
                </a:schemeClr>
              </a:innerShdw>
            </a:effectLst>
            <a:latin typeface="Aptos ExtraBold (Headings)"/>
            <a:ea typeface="+mn-ea"/>
            <a:cs typeface="+mn-cs"/>
          </a:endParaRPr>
        </a:p>
      </xdr:txBody>
    </xdr:sp>
    <xdr:clientData/>
  </xdr:twoCellAnchor>
  <xdr:twoCellAnchor>
    <xdr:from>
      <xdr:col>2</xdr:col>
      <xdr:colOff>264086</xdr:colOff>
      <xdr:row>10</xdr:row>
      <xdr:rowOff>72466</xdr:rowOff>
    </xdr:from>
    <xdr:to>
      <xdr:col>3</xdr:col>
      <xdr:colOff>499036</xdr:colOff>
      <xdr:row>11</xdr:row>
      <xdr:rowOff>150160</xdr:rowOff>
    </xdr:to>
    <xdr:sp macro="" textlink="">
      <xdr:nvSpPr>
        <xdr:cNvPr id="7" name="TextBox 6">
          <a:extLst>
            <a:ext uri="{FF2B5EF4-FFF2-40B4-BE49-F238E27FC236}">
              <a16:creationId xmlns:a16="http://schemas.microsoft.com/office/drawing/2014/main" id="{5D39FF01-6C43-48FA-8B9C-3CC17322480B}"/>
            </a:ext>
          </a:extLst>
        </xdr:cNvPr>
        <xdr:cNvSpPr txBox="1"/>
      </xdr:nvSpPr>
      <xdr:spPr>
        <a:xfrm>
          <a:off x="533027" y="1865407"/>
          <a:ext cx="892362" cy="256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Amount</a:t>
          </a:r>
          <a:endParaRPr lang="en-SE" sz="1100"/>
        </a:p>
      </xdr:txBody>
    </xdr:sp>
    <xdr:clientData/>
  </xdr:twoCellAnchor>
  <xdr:twoCellAnchor editAs="oneCell">
    <xdr:from>
      <xdr:col>2</xdr:col>
      <xdr:colOff>225331</xdr:colOff>
      <xdr:row>10</xdr:row>
      <xdr:rowOff>124760</xdr:rowOff>
    </xdr:from>
    <xdr:to>
      <xdr:col>2</xdr:col>
      <xdr:colOff>438868</xdr:colOff>
      <xdr:row>11</xdr:row>
      <xdr:rowOff>158094</xdr:rowOff>
    </xdr:to>
    <xdr:pic>
      <xdr:nvPicPr>
        <xdr:cNvPr id="8" name="Graphic 7">
          <a:extLst>
            <a:ext uri="{FF2B5EF4-FFF2-40B4-BE49-F238E27FC236}">
              <a16:creationId xmlns:a16="http://schemas.microsoft.com/office/drawing/2014/main" id="{96E59614-F2B0-42CD-8839-8705D9EB37B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491345" y="1926787"/>
          <a:ext cx="213537" cy="213537"/>
        </a:xfrm>
        <a:prstGeom prst="rect">
          <a:avLst/>
        </a:prstGeom>
      </xdr:spPr>
    </xdr:pic>
    <xdr:clientData/>
  </xdr:twoCellAnchor>
  <xdr:twoCellAnchor>
    <xdr:from>
      <xdr:col>2</xdr:col>
      <xdr:colOff>330505</xdr:colOff>
      <xdr:row>13</xdr:row>
      <xdr:rowOff>137460</xdr:rowOff>
    </xdr:from>
    <xdr:to>
      <xdr:col>3</xdr:col>
      <xdr:colOff>362766</xdr:colOff>
      <xdr:row>14</xdr:row>
      <xdr:rowOff>137460</xdr:rowOff>
    </xdr:to>
    <xdr:sp macro="" textlink="Pivots!A11">
      <xdr:nvSpPr>
        <xdr:cNvPr id="9" name="TextBox 8">
          <a:extLst>
            <a:ext uri="{FF2B5EF4-FFF2-40B4-BE49-F238E27FC236}">
              <a16:creationId xmlns:a16="http://schemas.microsoft.com/office/drawing/2014/main" id="{AB33AB13-3099-484E-BE52-B83CC8036A12}"/>
            </a:ext>
          </a:extLst>
        </xdr:cNvPr>
        <xdr:cNvSpPr txBox="1"/>
      </xdr:nvSpPr>
      <xdr:spPr>
        <a:xfrm>
          <a:off x="596519" y="2480095"/>
          <a:ext cx="693004" cy="180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A52C890-1DBF-4D58-A737-535D0B5F6D4F}" type="TxLink">
            <a:rPr lang="en-US" sz="1100" b="0" i="0" u="none" strike="noStrike">
              <a:solidFill>
                <a:schemeClr val="bg1">
                  <a:lumMod val="95000"/>
                </a:schemeClr>
              </a:solidFill>
              <a:latin typeface="Aptos"/>
              <a:ea typeface="+mn-ea"/>
              <a:cs typeface="+mn-cs"/>
            </a:rPr>
            <a:pPr marL="0" indent="0" algn="ctr"/>
            <a:t>$20 872</a:t>
          </a:fld>
          <a:endParaRPr lang="en-SE" sz="1100" b="0" i="0" u="none" strike="noStrike">
            <a:solidFill>
              <a:schemeClr val="bg1">
                <a:lumMod val="95000"/>
              </a:schemeClr>
            </a:solidFill>
            <a:latin typeface="Aptos"/>
            <a:ea typeface="+mn-ea"/>
            <a:cs typeface="+mn-cs"/>
          </a:endParaRPr>
        </a:p>
      </xdr:txBody>
    </xdr:sp>
    <xdr:clientData/>
  </xdr:twoCellAnchor>
  <xdr:twoCellAnchor>
    <xdr:from>
      <xdr:col>2</xdr:col>
      <xdr:colOff>69272</xdr:colOff>
      <xdr:row>18</xdr:row>
      <xdr:rowOff>69273</xdr:rowOff>
    </xdr:from>
    <xdr:to>
      <xdr:col>4</xdr:col>
      <xdr:colOff>14431</xdr:colOff>
      <xdr:row>23</xdr:row>
      <xdr:rowOff>24823</xdr:rowOff>
    </xdr:to>
    <xdr:sp macro="" textlink="Pivots!C4">
      <xdr:nvSpPr>
        <xdr:cNvPr id="10" name="Rectangle 9">
          <a:extLst>
            <a:ext uri="{FF2B5EF4-FFF2-40B4-BE49-F238E27FC236}">
              <a16:creationId xmlns:a16="http://schemas.microsoft.com/office/drawing/2014/main" id="{70CCB7B5-82A8-41C0-AAF3-BCBD5890244A}"/>
            </a:ext>
          </a:extLst>
        </xdr:cNvPr>
        <xdr:cNvSpPr/>
      </xdr:nvSpPr>
      <xdr:spPr>
        <a:xfrm>
          <a:off x="334817" y="3186546"/>
          <a:ext cx="1261341" cy="821459"/>
        </a:xfrm>
        <a:prstGeom prst="rect">
          <a:avLst/>
        </a:prstGeom>
        <a:solidFill>
          <a:schemeClr val="accent5">
            <a:lumMod val="75000"/>
            <a:alpha val="65000"/>
          </a:schemeClr>
        </a:solidFill>
        <a:ln/>
        <a:effectLst>
          <a:outerShdw blurRad="482600" dir="3480000" algn="ctr" rotWithShape="0">
            <a:srgbClr val="000000">
              <a:alpha val="51000"/>
            </a:srgb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marL="0" indent="0" algn="ctr"/>
          <a:fld id="{27A9481C-A6F6-467E-AAE8-DEE6E739290F}" type="TxLink">
            <a:rPr lang="en-US" sz="2000" b="0" i="0" u="none" strike="noStrike" cap="none" spc="50">
              <a:ln w="0"/>
              <a:solidFill>
                <a:schemeClr val="bg1"/>
              </a:solidFill>
              <a:effectLst>
                <a:innerShdw blurRad="63500" dist="50800" dir="13500000">
                  <a:schemeClr val="bg1">
                    <a:lumMod val="95000"/>
                    <a:alpha val="50000"/>
                  </a:schemeClr>
                </a:innerShdw>
              </a:effectLst>
              <a:latin typeface="Aptos ExtraBold (Headings)"/>
              <a:ea typeface="+mn-ea"/>
              <a:cs typeface="+mn-cs"/>
            </a:rPr>
            <a:pPr marL="0" indent="0" algn="ctr"/>
            <a:t>89 850</a:t>
          </a:fld>
          <a:endParaRPr lang="en-US" sz="2000" b="0" i="0" u="none" strike="noStrike" cap="none" spc="50">
            <a:ln w="0"/>
            <a:solidFill>
              <a:schemeClr val="bg1"/>
            </a:solidFill>
            <a:effectLst>
              <a:innerShdw blurRad="63500" dist="50800" dir="13500000">
                <a:schemeClr val="bg1">
                  <a:lumMod val="95000"/>
                  <a:alpha val="50000"/>
                </a:schemeClr>
              </a:innerShdw>
            </a:effectLst>
            <a:latin typeface="Aptos ExtraBold (Headings)"/>
            <a:ea typeface="+mn-ea"/>
            <a:cs typeface="+mn-cs"/>
          </a:endParaRPr>
        </a:p>
      </xdr:txBody>
    </xdr:sp>
    <xdr:clientData/>
  </xdr:twoCellAnchor>
  <xdr:twoCellAnchor>
    <xdr:from>
      <xdr:col>2</xdr:col>
      <xdr:colOff>266122</xdr:colOff>
      <xdr:row>18</xdr:row>
      <xdr:rowOff>81973</xdr:rowOff>
    </xdr:from>
    <xdr:to>
      <xdr:col>3</xdr:col>
      <xdr:colOff>501072</xdr:colOff>
      <xdr:row>19</xdr:row>
      <xdr:rowOff>153554</xdr:rowOff>
    </xdr:to>
    <xdr:sp macro="" textlink="">
      <xdr:nvSpPr>
        <xdr:cNvPr id="11" name="TextBox 10">
          <a:extLst>
            <a:ext uri="{FF2B5EF4-FFF2-40B4-BE49-F238E27FC236}">
              <a16:creationId xmlns:a16="http://schemas.microsoft.com/office/drawing/2014/main" id="{05B46C37-9C89-4384-A026-59DB26C28897}"/>
            </a:ext>
          </a:extLst>
        </xdr:cNvPr>
        <xdr:cNvSpPr txBox="1"/>
      </xdr:nvSpPr>
      <xdr:spPr>
        <a:xfrm>
          <a:off x="531667" y="3199246"/>
          <a:ext cx="893041" cy="244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Duration</a:t>
          </a:r>
          <a:endParaRPr lang="en-SE" sz="1100"/>
        </a:p>
      </xdr:txBody>
    </xdr:sp>
    <xdr:clientData/>
  </xdr:twoCellAnchor>
  <xdr:twoCellAnchor editAs="oneCell">
    <xdr:from>
      <xdr:col>2</xdr:col>
      <xdr:colOff>227367</xdr:colOff>
      <xdr:row>18</xdr:row>
      <xdr:rowOff>128154</xdr:rowOff>
    </xdr:from>
    <xdr:to>
      <xdr:col>2</xdr:col>
      <xdr:colOff>440903</xdr:colOff>
      <xdr:row>19</xdr:row>
      <xdr:rowOff>161487</xdr:rowOff>
    </xdr:to>
    <xdr:pic>
      <xdr:nvPicPr>
        <xdr:cNvPr id="12" name="Graphic 11">
          <a:extLst>
            <a:ext uri="{FF2B5EF4-FFF2-40B4-BE49-F238E27FC236}">
              <a16:creationId xmlns:a16="http://schemas.microsoft.com/office/drawing/2014/main" id="{1AB65A84-A719-4692-BC30-E876902F946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493381" y="3371803"/>
          <a:ext cx="213536" cy="213536"/>
        </a:xfrm>
        <a:prstGeom prst="rect">
          <a:avLst/>
        </a:prstGeom>
      </xdr:spPr>
    </xdr:pic>
    <xdr:clientData/>
  </xdr:twoCellAnchor>
  <xdr:twoCellAnchor>
    <xdr:from>
      <xdr:col>2</xdr:col>
      <xdr:colOff>335972</xdr:colOff>
      <xdr:row>21</xdr:row>
      <xdr:rowOff>140855</xdr:rowOff>
    </xdr:from>
    <xdr:to>
      <xdr:col>3</xdr:col>
      <xdr:colOff>361372</xdr:colOff>
      <xdr:row>22</xdr:row>
      <xdr:rowOff>140855</xdr:rowOff>
    </xdr:to>
    <xdr:sp macro="" textlink="Pivots!C11">
      <xdr:nvSpPr>
        <xdr:cNvPr id="13" name="TextBox 12">
          <a:extLst>
            <a:ext uri="{FF2B5EF4-FFF2-40B4-BE49-F238E27FC236}">
              <a16:creationId xmlns:a16="http://schemas.microsoft.com/office/drawing/2014/main" id="{F27A344F-716E-4535-978C-8DB922F5067E}"/>
            </a:ext>
          </a:extLst>
        </xdr:cNvPr>
        <xdr:cNvSpPr txBox="1"/>
      </xdr:nvSpPr>
      <xdr:spPr>
        <a:xfrm>
          <a:off x="601517" y="3777673"/>
          <a:ext cx="683491" cy="173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E479ACB-BA81-48B7-86FE-26D7CC34BAD2}" type="TxLink">
            <a:rPr lang="en-US" sz="1100" b="0" i="0" u="none" strike="noStrike">
              <a:solidFill>
                <a:schemeClr val="bg1">
                  <a:lumMod val="95000"/>
                </a:schemeClr>
              </a:solidFill>
              <a:latin typeface="Aptos"/>
              <a:ea typeface="+mn-ea"/>
              <a:cs typeface="+mn-cs"/>
            </a:rPr>
            <a:pPr marL="0" indent="0" algn="ctr"/>
            <a:t>17 700</a:t>
          </a:fld>
          <a:endParaRPr lang="en-SE" sz="1100" b="0" i="0" u="none" strike="noStrike">
            <a:solidFill>
              <a:schemeClr val="bg1">
                <a:lumMod val="95000"/>
              </a:schemeClr>
            </a:solidFill>
            <a:latin typeface="Aptos"/>
            <a:ea typeface="+mn-ea"/>
            <a:cs typeface="+mn-cs"/>
          </a:endParaRPr>
        </a:p>
      </xdr:txBody>
    </xdr:sp>
    <xdr:clientData/>
  </xdr:twoCellAnchor>
  <xdr:twoCellAnchor>
    <xdr:from>
      <xdr:col>2</xdr:col>
      <xdr:colOff>57728</xdr:colOff>
      <xdr:row>25</xdr:row>
      <xdr:rowOff>46183</xdr:rowOff>
    </xdr:from>
    <xdr:to>
      <xdr:col>4</xdr:col>
      <xdr:colOff>2887</xdr:colOff>
      <xdr:row>30</xdr:row>
      <xdr:rowOff>1732</xdr:rowOff>
    </xdr:to>
    <xdr:sp macro="" textlink="Pivots!D4">
      <xdr:nvSpPr>
        <xdr:cNvPr id="14" name="Rectangle 13">
          <a:extLst>
            <a:ext uri="{FF2B5EF4-FFF2-40B4-BE49-F238E27FC236}">
              <a16:creationId xmlns:a16="http://schemas.microsoft.com/office/drawing/2014/main" id="{F687EA56-2282-41CA-AEC0-77EBD900D634}"/>
            </a:ext>
          </a:extLst>
        </xdr:cNvPr>
        <xdr:cNvSpPr/>
      </xdr:nvSpPr>
      <xdr:spPr>
        <a:xfrm>
          <a:off x="323273" y="4375728"/>
          <a:ext cx="1261341" cy="821459"/>
        </a:xfrm>
        <a:prstGeom prst="rect">
          <a:avLst/>
        </a:prstGeom>
        <a:solidFill>
          <a:schemeClr val="accent5">
            <a:lumMod val="75000"/>
            <a:alpha val="65000"/>
          </a:schemeClr>
        </a:solidFill>
        <a:ln/>
        <a:effectLst>
          <a:outerShdw blurRad="482600" dir="3480000" algn="ctr" rotWithShape="0">
            <a:srgbClr val="000000">
              <a:alpha val="51000"/>
            </a:srgb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marL="0" indent="0" algn="ctr"/>
          <a:fld id="{42D1E9E1-4FB9-40A7-BD9A-A66B1CEF1289}" type="TxLink">
            <a:rPr lang="en-US" sz="2000" b="0" i="0" u="none" strike="noStrike" cap="none" spc="50">
              <a:ln w="0"/>
              <a:solidFill>
                <a:schemeClr val="bg1"/>
              </a:solidFill>
              <a:effectLst>
                <a:innerShdw blurRad="63500" dist="50800" dir="13500000">
                  <a:schemeClr val="bg1">
                    <a:lumMod val="95000"/>
                    <a:alpha val="50000"/>
                  </a:schemeClr>
                </a:innerShdw>
              </a:effectLst>
              <a:latin typeface="Aptos ExtraBold (Headings)"/>
              <a:ea typeface="+mn-ea"/>
              <a:cs typeface="+mn-cs"/>
            </a:rPr>
            <a:pPr marL="0" indent="0" algn="ctr"/>
            <a:t>3.9</a:t>
          </a:fld>
          <a:endParaRPr lang="en-US" sz="2000" b="0" i="0" u="none" strike="noStrike" cap="none" spc="50">
            <a:ln w="0"/>
            <a:solidFill>
              <a:schemeClr val="bg1"/>
            </a:solidFill>
            <a:effectLst>
              <a:innerShdw blurRad="63500" dist="50800" dir="13500000">
                <a:schemeClr val="bg1">
                  <a:lumMod val="95000"/>
                  <a:alpha val="50000"/>
                </a:schemeClr>
              </a:innerShdw>
            </a:effectLst>
            <a:latin typeface="Aptos ExtraBold (Headings)"/>
            <a:ea typeface="+mn-ea"/>
            <a:cs typeface="+mn-cs"/>
          </a:endParaRPr>
        </a:p>
      </xdr:txBody>
    </xdr:sp>
    <xdr:clientData/>
  </xdr:twoCellAnchor>
  <xdr:twoCellAnchor>
    <xdr:from>
      <xdr:col>2</xdr:col>
      <xdr:colOff>254578</xdr:colOff>
      <xdr:row>25</xdr:row>
      <xdr:rowOff>58883</xdr:rowOff>
    </xdr:from>
    <xdr:to>
      <xdr:col>3</xdr:col>
      <xdr:colOff>489528</xdr:colOff>
      <xdr:row>26</xdr:row>
      <xdr:rowOff>130464</xdr:rowOff>
    </xdr:to>
    <xdr:sp macro="" textlink="">
      <xdr:nvSpPr>
        <xdr:cNvPr id="15" name="TextBox 14">
          <a:extLst>
            <a:ext uri="{FF2B5EF4-FFF2-40B4-BE49-F238E27FC236}">
              <a16:creationId xmlns:a16="http://schemas.microsoft.com/office/drawing/2014/main" id="{A83C4D86-2B6E-4239-B979-CE6172DBFF4C}"/>
            </a:ext>
          </a:extLst>
        </xdr:cNvPr>
        <xdr:cNvSpPr txBox="1"/>
      </xdr:nvSpPr>
      <xdr:spPr>
        <a:xfrm>
          <a:off x="520123" y="4388428"/>
          <a:ext cx="893041" cy="244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Avg rating</a:t>
          </a:r>
          <a:endParaRPr lang="en-SE" sz="1100"/>
        </a:p>
      </xdr:txBody>
    </xdr:sp>
    <xdr:clientData/>
  </xdr:twoCellAnchor>
  <xdr:twoCellAnchor editAs="oneCell">
    <xdr:from>
      <xdr:col>2</xdr:col>
      <xdr:colOff>172918</xdr:colOff>
      <xdr:row>25</xdr:row>
      <xdr:rowOff>105064</xdr:rowOff>
    </xdr:from>
    <xdr:to>
      <xdr:col>2</xdr:col>
      <xdr:colOff>386454</xdr:colOff>
      <xdr:row>26</xdr:row>
      <xdr:rowOff>138398</xdr:rowOff>
    </xdr:to>
    <xdr:pic>
      <xdr:nvPicPr>
        <xdr:cNvPr id="16" name="Graphic 15">
          <a:extLst>
            <a:ext uri="{FF2B5EF4-FFF2-40B4-BE49-F238E27FC236}">
              <a16:creationId xmlns:a16="http://schemas.microsoft.com/office/drawing/2014/main" id="{82CD2C4D-05A3-44F2-BB59-0EED073B99F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438932" y="4610132"/>
          <a:ext cx="213536" cy="213536"/>
        </a:xfrm>
        <a:prstGeom prst="rect">
          <a:avLst/>
        </a:prstGeom>
      </xdr:spPr>
    </xdr:pic>
    <xdr:clientData/>
  </xdr:twoCellAnchor>
  <xdr:twoCellAnchor>
    <xdr:from>
      <xdr:col>2</xdr:col>
      <xdr:colOff>324428</xdr:colOff>
      <xdr:row>28</xdr:row>
      <xdr:rowOff>117764</xdr:rowOff>
    </xdr:from>
    <xdr:to>
      <xdr:col>3</xdr:col>
      <xdr:colOff>349828</xdr:colOff>
      <xdr:row>29</xdr:row>
      <xdr:rowOff>117764</xdr:rowOff>
    </xdr:to>
    <xdr:sp macro="" textlink="Pivots!D11">
      <xdr:nvSpPr>
        <xdr:cNvPr id="17" name="TextBox 16">
          <a:extLst>
            <a:ext uri="{FF2B5EF4-FFF2-40B4-BE49-F238E27FC236}">
              <a16:creationId xmlns:a16="http://schemas.microsoft.com/office/drawing/2014/main" id="{499E2255-7FD7-4355-858E-3FA8331EC0EB}"/>
            </a:ext>
          </a:extLst>
        </xdr:cNvPr>
        <xdr:cNvSpPr txBox="1"/>
      </xdr:nvSpPr>
      <xdr:spPr>
        <a:xfrm>
          <a:off x="589973" y="4966855"/>
          <a:ext cx="683491" cy="173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D9D67F-0B84-408F-AC89-CCCD715CA2F8}" type="TxLink">
            <a:rPr lang="en-US" sz="1100" b="0" i="0" u="none" strike="noStrike">
              <a:solidFill>
                <a:schemeClr val="bg1">
                  <a:lumMod val="95000"/>
                </a:schemeClr>
              </a:solidFill>
              <a:latin typeface="Aptos"/>
              <a:ea typeface="+mn-ea"/>
              <a:cs typeface="+mn-cs"/>
            </a:rPr>
            <a:pPr algn="ctr"/>
            <a:t>3.9</a:t>
          </a:fld>
          <a:endParaRPr lang="en-SE" sz="1100" b="0" i="0" u="none" strike="noStrike">
            <a:solidFill>
              <a:schemeClr val="bg1">
                <a:lumMod val="95000"/>
              </a:schemeClr>
            </a:solidFill>
            <a:latin typeface="Aptos"/>
            <a:ea typeface="+mn-ea"/>
            <a:cs typeface="+mn-cs"/>
          </a:endParaRPr>
        </a:p>
      </xdr:txBody>
    </xdr:sp>
    <xdr:clientData/>
  </xdr:twoCellAnchor>
  <xdr:twoCellAnchor>
    <xdr:from>
      <xdr:col>2</xdr:col>
      <xdr:colOff>69273</xdr:colOff>
      <xdr:row>32</xdr:row>
      <xdr:rowOff>69273</xdr:rowOff>
    </xdr:from>
    <xdr:to>
      <xdr:col>4</xdr:col>
      <xdr:colOff>14432</xdr:colOff>
      <xdr:row>37</xdr:row>
      <xdr:rowOff>24823</xdr:rowOff>
    </xdr:to>
    <xdr:sp macro="" textlink="Pivots!E4">
      <xdr:nvSpPr>
        <xdr:cNvPr id="18" name="Rectangle 17">
          <a:extLst>
            <a:ext uri="{FF2B5EF4-FFF2-40B4-BE49-F238E27FC236}">
              <a16:creationId xmlns:a16="http://schemas.microsoft.com/office/drawing/2014/main" id="{DF5284B1-3E63-498C-8545-ACFCA8EBE4F9}"/>
            </a:ext>
          </a:extLst>
        </xdr:cNvPr>
        <xdr:cNvSpPr/>
      </xdr:nvSpPr>
      <xdr:spPr>
        <a:xfrm>
          <a:off x="334818" y="5611091"/>
          <a:ext cx="1261341" cy="821459"/>
        </a:xfrm>
        <a:prstGeom prst="rect">
          <a:avLst/>
        </a:prstGeom>
        <a:solidFill>
          <a:schemeClr val="accent5">
            <a:lumMod val="75000"/>
            <a:alpha val="65000"/>
          </a:schemeClr>
        </a:solidFill>
        <a:ln/>
        <a:effectLst>
          <a:outerShdw blurRad="482600" dir="3480000" algn="ctr" rotWithShape="0">
            <a:srgbClr val="000000">
              <a:alpha val="51000"/>
            </a:srgb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marL="0" indent="0" algn="ctr"/>
          <a:fld id="{1B61A1B3-0C9C-4CEC-A142-5FA055A8AF83}" type="TxLink">
            <a:rPr lang="en-US" sz="2000" b="0" i="0" u="none" strike="noStrike" cap="none" spc="50">
              <a:ln w="0"/>
              <a:solidFill>
                <a:schemeClr val="bg1"/>
              </a:solidFill>
              <a:effectLst>
                <a:innerShdw blurRad="63500" dist="50800" dir="13500000">
                  <a:schemeClr val="bg1">
                    <a:lumMod val="95000"/>
                    <a:alpha val="50000"/>
                  </a:schemeClr>
                </a:innerShdw>
              </a:effectLst>
              <a:latin typeface="Aptos ExtraBold (Headings)"/>
              <a:ea typeface="+mn-ea"/>
              <a:cs typeface="+mn-cs"/>
            </a:rPr>
            <a:pPr marL="0" indent="0" algn="ctr"/>
            <a:t>307</a:t>
          </a:fld>
          <a:endParaRPr lang="en-US" sz="2000" b="0" i="0" u="none" strike="noStrike" cap="none" spc="50">
            <a:ln w="0"/>
            <a:solidFill>
              <a:schemeClr val="bg1"/>
            </a:solidFill>
            <a:effectLst>
              <a:innerShdw blurRad="63500" dist="50800" dir="13500000">
                <a:schemeClr val="bg1">
                  <a:lumMod val="95000"/>
                  <a:alpha val="50000"/>
                </a:schemeClr>
              </a:innerShdw>
            </a:effectLst>
            <a:latin typeface="Aptos ExtraBold (Headings)"/>
            <a:ea typeface="+mn-ea"/>
            <a:cs typeface="+mn-cs"/>
          </a:endParaRPr>
        </a:p>
      </xdr:txBody>
    </xdr:sp>
    <xdr:clientData/>
  </xdr:twoCellAnchor>
  <xdr:twoCellAnchor>
    <xdr:from>
      <xdr:col>2</xdr:col>
      <xdr:colOff>266123</xdr:colOff>
      <xdr:row>32</xdr:row>
      <xdr:rowOff>81973</xdr:rowOff>
    </xdr:from>
    <xdr:to>
      <xdr:col>3</xdr:col>
      <xdr:colOff>501073</xdr:colOff>
      <xdr:row>33</xdr:row>
      <xdr:rowOff>153554</xdr:rowOff>
    </xdr:to>
    <xdr:sp macro="" textlink="">
      <xdr:nvSpPr>
        <xdr:cNvPr id="19" name="TextBox 18">
          <a:extLst>
            <a:ext uri="{FF2B5EF4-FFF2-40B4-BE49-F238E27FC236}">
              <a16:creationId xmlns:a16="http://schemas.microsoft.com/office/drawing/2014/main" id="{F9314EFE-442F-49A2-B888-C515A42A6A5A}"/>
            </a:ext>
          </a:extLst>
        </xdr:cNvPr>
        <xdr:cNvSpPr txBox="1"/>
      </xdr:nvSpPr>
      <xdr:spPr>
        <a:xfrm>
          <a:off x="531668" y="5623791"/>
          <a:ext cx="893041" cy="244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5*Calls</a:t>
          </a:r>
          <a:endParaRPr lang="en-SE" sz="1100"/>
        </a:p>
      </xdr:txBody>
    </xdr:sp>
    <xdr:clientData/>
  </xdr:twoCellAnchor>
  <xdr:twoCellAnchor editAs="oneCell">
    <xdr:from>
      <xdr:col>2</xdr:col>
      <xdr:colOff>227368</xdr:colOff>
      <xdr:row>32</xdr:row>
      <xdr:rowOff>128154</xdr:rowOff>
    </xdr:from>
    <xdr:to>
      <xdr:col>2</xdr:col>
      <xdr:colOff>440905</xdr:colOff>
      <xdr:row>33</xdr:row>
      <xdr:rowOff>161488</xdr:rowOff>
    </xdr:to>
    <xdr:pic>
      <xdr:nvPicPr>
        <xdr:cNvPr id="20" name="Graphic 19">
          <a:extLst>
            <a:ext uri="{FF2B5EF4-FFF2-40B4-BE49-F238E27FC236}">
              <a16:creationId xmlns:a16="http://schemas.microsoft.com/office/drawing/2014/main" id="{9D3835BB-7336-47CC-9993-EC3C133C456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493382" y="5894640"/>
          <a:ext cx="213537" cy="213537"/>
        </a:xfrm>
        <a:prstGeom prst="rect">
          <a:avLst/>
        </a:prstGeom>
      </xdr:spPr>
    </xdr:pic>
    <xdr:clientData/>
  </xdr:twoCellAnchor>
  <xdr:twoCellAnchor>
    <xdr:from>
      <xdr:col>2</xdr:col>
      <xdr:colOff>335973</xdr:colOff>
      <xdr:row>35</xdr:row>
      <xdr:rowOff>140854</xdr:rowOff>
    </xdr:from>
    <xdr:to>
      <xdr:col>3</xdr:col>
      <xdr:colOff>361373</xdr:colOff>
      <xdr:row>36</xdr:row>
      <xdr:rowOff>140855</xdr:rowOff>
    </xdr:to>
    <xdr:sp macro="" textlink="Pivots!E11">
      <xdr:nvSpPr>
        <xdr:cNvPr id="21" name="TextBox 20">
          <a:extLst>
            <a:ext uri="{FF2B5EF4-FFF2-40B4-BE49-F238E27FC236}">
              <a16:creationId xmlns:a16="http://schemas.microsoft.com/office/drawing/2014/main" id="{B6B0CDF7-9161-45D0-955F-89BAA2FE5C9C}"/>
            </a:ext>
          </a:extLst>
        </xdr:cNvPr>
        <xdr:cNvSpPr txBox="1"/>
      </xdr:nvSpPr>
      <xdr:spPr>
        <a:xfrm>
          <a:off x="601518" y="6202218"/>
          <a:ext cx="683491" cy="173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DEEE37-86D0-4F59-97AE-1B5BA1D696FE}" type="TxLink">
            <a:rPr lang="en-US" sz="1100" b="0" i="0" u="none" strike="noStrike">
              <a:solidFill>
                <a:schemeClr val="bg1">
                  <a:lumMod val="95000"/>
                </a:schemeClr>
              </a:solidFill>
              <a:latin typeface="Aptos"/>
              <a:ea typeface="+mn-ea"/>
              <a:cs typeface="+mn-cs"/>
            </a:rPr>
            <a:pPr algn="ctr"/>
            <a:t>60</a:t>
          </a:fld>
          <a:endParaRPr lang="en-SE" sz="1100" b="0" i="0" u="none" strike="noStrike">
            <a:solidFill>
              <a:schemeClr val="bg1">
                <a:lumMod val="95000"/>
              </a:schemeClr>
            </a:solidFill>
            <a:latin typeface="Aptos"/>
            <a:ea typeface="+mn-ea"/>
            <a:cs typeface="+mn-cs"/>
          </a:endParaRPr>
        </a:p>
      </xdr:txBody>
    </xdr:sp>
    <xdr:clientData/>
  </xdr:twoCellAnchor>
  <xdr:twoCellAnchor editAs="oneCell">
    <xdr:from>
      <xdr:col>15</xdr:col>
      <xdr:colOff>545161</xdr:colOff>
      <xdr:row>17</xdr:row>
      <xdr:rowOff>88320</xdr:rowOff>
    </xdr:from>
    <xdr:to>
      <xdr:col>18</xdr:col>
      <xdr:colOff>33566</xdr:colOff>
      <xdr:row>28</xdr:row>
      <xdr:rowOff>49866</xdr:rowOff>
    </xdr:to>
    <mc:AlternateContent xmlns:mc="http://schemas.openxmlformats.org/markup-compatibility/2006" xmlns:a14="http://schemas.microsoft.com/office/drawing/2010/main">
      <mc:Choice Requires="a14">
        <xdr:graphicFrame macro="">
          <xdr:nvGraphicFramePr>
            <xdr:cNvPr id="22" name="Representative 1">
              <a:extLst>
                <a:ext uri="{FF2B5EF4-FFF2-40B4-BE49-F238E27FC236}">
                  <a16:creationId xmlns:a16="http://schemas.microsoft.com/office/drawing/2014/main" id="{7D3F5DCC-D369-4B89-871D-53A47DF3D292}"/>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9308161" y="3136320"/>
              <a:ext cx="1539081" cy="1839092"/>
            </a:xfrm>
            <a:prstGeom prst="rect">
              <a:avLst/>
            </a:prstGeom>
            <a:solidFill>
              <a:prstClr val="white"/>
            </a:solidFill>
            <a:ln w="1">
              <a:solidFill>
                <a:prstClr val="green"/>
              </a:solidFill>
            </a:ln>
          </xdr:spPr>
          <xdr:txBody>
            <a:bodyPr vertOverflow="clip" horzOverflow="clip"/>
            <a:lstStyle/>
            <a:p>
              <a:r>
                <a:rPr lang="en-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40967</xdr:colOff>
      <xdr:row>2</xdr:row>
      <xdr:rowOff>71695</xdr:rowOff>
    </xdr:from>
    <xdr:to>
      <xdr:col>15</xdr:col>
      <xdr:colOff>112661</xdr:colOff>
      <xdr:row>14</xdr:row>
      <xdr:rowOff>81936</xdr:rowOff>
    </xdr:to>
    <xdr:graphicFrame macro="">
      <xdr:nvGraphicFramePr>
        <xdr:cNvPr id="24" name="Chart 23">
          <a:extLst>
            <a:ext uri="{FF2B5EF4-FFF2-40B4-BE49-F238E27FC236}">
              <a16:creationId xmlns:a16="http://schemas.microsoft.com/office/drawing/2014/main" id="{3BD2C401-B3EC-4D59-AB33-4DB04F5AB9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368710</xdr:colOff>
      <xdr:row>2</xdr:row>
      <xdr:rowOff>71693</xdr:rowOff>
    </xdr:from>
    <xdr:to>
      <xdr:col>10</xdr:col>
      <xdr:colOff>112662</xdr:colOff>
      <xdr:row>15</xdr:row>
      <xdr:rowOff>143386</xdr:rowOff>
    </xdr:to>
    <xdr:graphicFrame macro="">
      <xdr:nvGraphicFramePr>
        <xdr:cNvPr id="23" name="Chart 22">
          <a:extLst>
            <a:ext uri="{FF2B5EF4-FFF2-40B4-BE49-F238E27FC236}">
              <a16:creationId xmlns:a16="http://schemas.microsoft.com/office/drawing/2014/main" id="{84D7E21C-71D4-46F4-ADBF-EFC37E6A4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235564</xdr:colOff>
      <xdr:row>18</xdr:row>
      <xdr:rowOff>81936</xdr:rowOff>
    </xdr:from>
    <xdr:to>
      <xdr:col>10</xdr:col>
      <xdr:colOff>465792</xdr:colOff>
      <xdr:row>36</xdr:row>
      <xdr:rowOff>4018</xdr:rowOff>
    </xdr:to>
    <xdr:graphicFrame macro="">
      <xdr:nvGraphicFramePr>
        <xdr:cNvPr id="25" name="Chart 24">
          <a:extLst>
            <a:ext uri="{FF2B5EF4-FFF2-40B4-BE49-F238E27FC236}">
              <a16:creationId xmlns:a16="http://schemas.microsoft.com/office/drawing/2014/main" id="{E2DF62AB-7CDA-4995-A6C5-691DF8E0BC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405444</xdr:colOff>
      <xdr:row>18</xdr:row>
      <xdr:rowOff>77918</xdr:rowOff>
    </xdr:from>
    <xdr:to>
      <xdr:col>15</xdr:col>
      <xdr:colOff>312460</xdr:colOff>
      <xdr:row>36</xdr:row>
      <xdr:rowOff>0</xdr:rowOff>
    </xdr:to>
    <xdr:graphicFrame macro="">
      <xdr:nvGraphicFramePr>
        <xdr:cNvPr id="26" name="Chart 25">
          <a:extLst>
            <a:ext uri="{FF2B5EF4-FFF2-40B4-BE49-F238E27FC236}">
              <a16:creationId xmlns:a16="http://schemas.microsoft.com/office/drawing/2014/main" id="{6A3B01D9-9665-4870-919B-9FF108F5B9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323606</xdr:colOff>
      <xdr:row>2</xdr:row>
      <xdr:rowOff>7766</xdr:rowOff>
    </xdr:from>
    <xdr:to>
      <xdr:col>20</xdr:col>
      <xdr:colOff>535274</xdr:colOff>
      <xdr:row>16</xdr:row>
      <xdr:rowOff>17847</xdr:rowOff>
    </xdr:to>
    <xdr:graphicFrame macro="">
      <xdr:nvGraphicFramePr>
        <xdr:cNvPr id="28" name="Chart 27">
          <a:extLst>
            <a:ext uri="{FF2B5EF4-FFF2-40B4-BE49-F238E27FC236}">
              <a16:creationId xmlns:a16="http://schemas.microsoft.com/office/drawing/2014/main" id="{CE06A4FD-E23C-477B-816D-FEE50B8C52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623971</xdr:colOff>
      <xdr:row>2</xdr:row>
      <xdr:rowOff>16720</xdr:rowOff>
    </xdr:from>
    <xdr:to>
      <xdr:col>24</xdr:col>
      <xdr:colOff>189372</xdr:colOff>
      <xdr:row>16</xdr:row>
      <xdr:rowOff>26800</xdr:rowOff>
    </xdr:to>
    <xdr:graphicFrame macro="">
      <xdr:nvGraphicFramePr>
        <xdr:cNvPr id="29" name="Chart 28">
          <a:extLst>
            <a:ext uri="{FF2B5EF4-FFF2-40B4-BE49-F238E27FC236}">
              <a16:creationId xmlns:a16="http://schemas.microsoft.com/office/drawing/2014/main" id="{AB758F2F-BF7A-4677-BFAC-9C0C344FC4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302559</xdr:colOff>
      <xdr:row>38</xdr:row>
      <xdr:rowOff>33618</xdr:rowOff>
    </xdr:from>
    <xdr:to>
      <xdr:col>26</xdr:col>
      <xdr:colOff>11205</xdr:colOff>
      <xdr:row>41</xdr:row>
      <xdr:rowOff>134471</xdr:rowOff>
    </xdr:to>
    <xdr:sp macro="" textlink="">
      <xdr:nvSpPr>
        <xdr:cNvPr id="30" name="Rectangle: Rounded Corners 29">
          <a:extLst>
            <a:ext uri="{FF2B5EF4-FFF2-40B4-BE49-F238E27FC236}">
              <a16:creationId xmlns:a16="http://schemas.microsoft.com/office/drawing/2014/main" id="{B2470D54-491C-4835-ABFA-632236358371}"/>
            </a:ext>
          </a:extLst>
        </xdr:cNvPr>
        <xdr:cNvSpPr/>
      </xdr:nvSpPr>
      <xdr:spPr>
        <a:xfrm>
          <a:off x="571500" y="6723530"/>
          <a:ext cx="15296029" cy="638735"/>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E" sz="1100"/>
        </a:p>
      </xdr:txBody>
    </xdr:sp>
    <xdr:clientData/>
  </xdr:twoCellAnchor>
  <xdr:oneCellAnchor>
    <xdr:from>
      <xdr:col>4</xdr:col>
      <xdr:colOff>59680</xdr:colOff>
      <xdr:row>37</xdr:row>
      <xdr:rowOff>33617</xdr:rowOff>
    </xdr:from>
    <xdr:ext cx="12778626" cy="661147"/>
    <xdr:sp macro="" textlink="">
      <xdr:nvSpPr>
        <xdr:cNvPr id="31" name="Rectangle 30">
          <a:extLst>
            <a:ext uri="{FF2B5EF4-FFF2-40B4-BE49-F238E27FC236}">
              <a16:creationId xmlns:a16="http://schemas.microsoft.com/office/drawing/2014/main" id="{C2E5FE03-CB49-4E74-B524-B2404E76DFA7}"/>
            </a:ext>
          </a:extLst>
        </xdr:cNvPr>
        <xdr:cNvSpPr/>
      </xdr:nvSpPr>
      <xdr:spPr>
        <a:xfrm>
          <a:off x="1695739" y="6544235"/>
          <a:ext cx="12778626" cy="661147"/>
        </a:xfrm>
        <a:prstGeom prst="rect">
          <a:avLst/>
        </a:prstGeom>
        <a:noFill/>
      </xdr:spPr>
      <xdr:txBody>
        <a:bodyPr wrap="none" lIns="91440" tIns="45720" rIns="91440" bIns="45720">
          <a:noAutofit/>
        </a:bodyPr>
        <a:lstStyle/>
        <a:p>
          <a:pPr algn="ctr"/>
          <a:r>
            <a:rPr lang="en-US" sz="5400" b="1" cap="none" spc="0">
              <a:ln w="6600">
                <a:solidFill>
                  <a:schemeClr val="accent2"/>
                </a:solidFill>
                <a:prstDash val="solid"/>
              </a:ln>
              <a:solidFill>
                <a:schemeClr val="accent2">
                  <a:lumMod val="20000"/>
                  <a:lumOff val="80000"/>
                </a:schemeClr>
              </a:solidFill>
              <a:effectLst>
                <a:outerShdw dist="38100" dir="2700000" algn="tl" rotWithShape="0">
                  <a:schemeClr val="accent5"/>
                </a:outerShdw>
              </a:effectLst>
            </a:rPr>
            <a:t>Customer Center Report Dashboard in Excel</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5</xdr:col>
      <xdr:colOff>247650</xdr:colOff>
      <xdr:row>3</xdr:row>
      <xdr:rowOff>158751</xdr:rowOff>
    </xdr:from>
    <xdr:to>
      <xdr:col>7</xdr:col>
      <xdr:colOff>477205</xdr:colOff>
      <xdr:row>14</xdr:row>
      <xdr:rowOff>19051</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AE2D4D9B-D5C3-4999-9364-A635118D894D}"/>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4269317" y="687918"/>
              <a:ext cx="1824802" cy="1800577"/>
            </a:xfrm>
            <a:prstGeom prst="rect">
              <a:avLst/>
            </a:prstGeom>
            <a:solidFill>
              <a:prstClr val="white"/>
            </a:solidFill>
            <a:ln w="1">
              <a:solidFill>
                <a:prstClr val="green"/>
              </a:solidFill>
            </a:ln>
          </xdr:spPr>
          <xdr:txBody>
            <a:bodyPr vertOverflow="clip" horzOverflow="clip"/>
            <a:lstStyle/>
            <a:p>
              <a:r>
                <a:rPr lang="en-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411574</xdr:colOff>
      <xdr:row>59</xdr:row>
      <xdr:rowOff>43743</xdr:rowOff>
    </xdr:from>
    <xdr:to>
      <xdr:col>10</xdr:col>
      <xdr:colOff>538104</xdr:colOff>
      <xdr:row>74</xdr:row>
      <xdr:rowOff>118531</xdr:rowOff>
    </xdr:to>
    <xdr:graphicFrame macro="">
      <xdr:nvGraphicFramePr>
        <xdr:cNvPr id="9" name="Chart 8">
          <a:extLst>
            <a:ext uri="{FF2B5EF4-FFF2-40B4-BE49-F238E27FC236}">
              <a16:creationId xmlns:a16="http://schemas.microsoft.com/office/drawing/2014/main" id="{B7C75175-71D7-40CA-B7C3-80DC2A1130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559741</xdr:colOff>
      <xdr:row>77</xdr:row>
      <xdr:rowOff>162983</xdr:rowOff>
    </xdr:from>
    <xdr:to>
      <xdr:col>8</xdr:col>
      <xdr:colOff>439797</xdr:colOff>
      <xdr:row>93</xdr:row>
      <xdr:rowOff>83960</xdr:rowOff>
    </xdr:to>
    <xdr:graphicFrame macro="">
      <xdr:nvGraphicFramePr>
        <xdr:cNvPr id="10" name="Chart 9">
          <a:extLst>
            <a:ext uri="{FF2B5EF4-FFF2-40B4-BE49-F238E27FC236}">
              <a16:creationId xmlns:a16="http://schemas.microsoft.com/office/drawing/2014/main" id="{8F4F0A35-5162-44F7-A069-C99BC912A2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169669</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 refreshedDate="45762.472855671294" backgroundQuery="1" createdVersion="7" refreshedVersion="7" minRefreshableVersion="3" recordCount="0" supportSubquery="1" supportAdvancedDrill="1" xr:uid="{71FF26F1-3B57-4647-A78F-2ECDDDECF5AD}">
  <cacheSource type="external" connectionId="2"/>
  <cacheFields count="3">
    <cacheField name="[calls].[Representative].[Representative]" caption="Representative" numFmtId="0" hierarchy="3" level="1">
      <sharedItems count="5">
        <s v="R01"/>
        <s v="R02"/>
        <s v="R03"/>
        <s v="R04"/>
        <s v="R05"/>
      </sharedItems>
    </cacheField>
    <cacheField name="[Measures].[Total Amount]" caption="Total Amount" numFmtId="0" hierarchy="18" level="32767"/>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 refreshedDate="45762.630569328707" backgroundQuery="1" createdVersion="7" refreshedVersion="7" minRefreshableVersion="3" recordCount="0" supportSubquery="1" supportAdvancedDrill="1" xr:uid="{6212DE00-30C6-439A-BF87-C8E189C0FE0C}">
  <cacheSource type="external" connectionId="2"/>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olumbus"/>
        <s v="Cleveland"/>
        <s v="Cincinnati"/>
      </sharedItems>
    </cacheField>
    <cacheField name="[customers].[Customer ID].[Customer ID]" caption="Customer ID" numFmtId="0" hierarchy="12" level="1">
      <sharedItems count="15">
        <s v="C0001"/>
        <s v="C0002"/>
        <s v="C0003"/>
        <s v="C0004"/>
        <s v="C0005"/>
        <s v="C0006"/>
        <s v="C0007"/>
        <s v="C0008"/>
        <s v="C0009"/>
        <s v="C0010"/>
        <s v="C0011"/>
        <s v="C0012"/>
        <s v="C0013"/>
        <s v="C0014"/>
        <s v="C0015"/>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 refreshedDate="45762.613171296296" backgroundQuery="1" createdVersion="7" refreshedVersion="7" minRefreshableVersion="3" recordCount="0" supportSubquery="1" supportAdvancedDrill="1" xr:uid="{7A1DD8D1-220F-4476-B148-7295D5E98D94}">
  <cacheSource type="external" connectionId="2"/>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 refreshedDate="45762.446807754626" backgroundQuery="1" createdVersion="7" refreshedVersion="7" minRefreshableVersion="3" recordCount="0" supportSubquery="1" supportAdvancedDrill="1" xr:uid="{43F5FF5D-D1F6-4CFC-B4A1-3DFBCAFF0A6C}">
  <cacheSource type="external" connectionId="2"/>
  <cacheFields count="5">
    <cacheField name="[Measures].[Total Amount]" caption="Total Amount" numFmtId="0" hierarchy="18" level="32767"/>
    <cacheField name="[Measures].[Call Count]" caption="Call Count" numFmtId="0" hierarchy="17" level="32767"/>
    <cacheField name="[Measures].[Total Duration]" caption="Total Duration" numFmtId="0" hierarchy="19" level="32767"/>
    <cacheField name="[Measures].[Avg rating]" caption="Avg rating" numFmtId="0" hierarchy="20" level="32767"/>
    <cacheField name="[Measures].[5*calls]" caption="5*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 refreshedDate="45786.452782870372" backgroundQuery="1" createdVersion="7" refreshedVersion="7" minRefreshableVersion="3" recordCount="0" supportSubquery="1" supportAdvancedDrill="1" xr:uid="{7075A0F0-C748-4271-98F7-034CAD316D98}">
  <cacheSource type="external" connectionId="2"/>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 refreshedDate="45786.501429166667" backgroundQuery="1" createdVersion="7" refreshedVersion="7" minRefreshableVersion="3" recordCount="0" supportSubquery="1" supportAdvancedDrill="1" xr:uid="{4DB6655A-793A-4C25-BAE4-840A8F55BEA3}">
  <cacheSource type="external" connectionId="2"/>
  <cacheFields count="6">
    <cacheField name="[Measures].[Total Amount]" caption="Total Amount" numFmtId="0" hierarchy="18" level="32767"/>
    <cacheField name="[Measures].[Call Count]" caption="Call Count" numFmtId="0" hierarchy="17" level="32767"/>
    <cacheField name="[Measures].[Total Duration]" caption="Total Duration" numFmtId="0" hierarchy="19" level="32767"/>
    <cacheField name="[Measures].[Avg rating]" caption="Avg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 refreshedDate="45786.50142951389" backgroundQuery="1" createdVersion="7" refreshedVersion="7" minRefreshableVersion="3" recordCount="0" supportSubquery="1" supportAdvancedDrill="1" xr:uid="{93CA838E-44FC-4947-90F9-F2B725D62B4F}">
  <cacheSource type="external" connectionId="2"/>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281">
        <d v="2023-01-01T00:00:00"/>
        <d v="2023-01-02T00:00:00"/>
        <d v="2023-01-03T00:00:00"/>
        <d v="2023-01-04T00:00:00"/>
        <d v="2023-01-05T00:00:00"/>
        <d v="2023-01-07T00:00:00"/>
        <d v="2023-01-08T00:00:00"/>
        <d v="2023-01-10T00:00:00"/>
        <d v="2023-01-12T00:00:00"/>
        <d v="2023-01-14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2-01T00:00:00"/>
        <d v="2023-02-02T00:00:00"/>
        <d v="2023-02-04T00:00:00"/>
        <d v="2023-02-05T00:00:00"/>
        <d v="2023-02-07T00:00:00"/>
        <d v="2023-02-08T00:00:00"/>
        <d v="2023-02-10T00:00:00"/>
        <d v="2023-02-11T00:00:00"/>
        <d v="2023-02-12T00:00:00"/>
        <d v="2023-02-13T00:00:00"/>
        <d v="2023-02-14T00:00:00"/>
        <d v="2023-02-15T00:00:00"/>
        <d v="2023-02-16T00:00:00"/>
        <d v="2023-02-18T00:00:00"/>
        <d v="2023-02-19T00:00:00"/>
        <d v="2023-02-20T00:00:00"/>
        <d v="2023-02-21T00:00:00"/>
        <d v="2023-02-22T00:00:00"/>
        <d v="2023-02-23T00:00:00"/>
        <d v="2023-02-24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3T00:00:00"/>
        <d v="2023-04-04T00:00:00"/>
        <d v="2023-04-05T00:00:00"/>
        <d v="2023-04-06T00:00:00"/>
        <d v="2023-04-07T00:00:00"/>
        <d v="2023-04-08T00:00:00"/>
        <d v="2023-04-09T00:00:00"/>
        <d v="2023-04-10T00:00:00"/>
        <d v="2023-04-11T00:00:00"/>
        <d v="2023-04-13T00:00:00"/>
        <d v="2023-04-14T00:00:00"/>
        <d v="2023-04-15T00:00:00"/>
        <d v="2023-04-16T00:00:00"/>
        <d v="2023-04-17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8T00:00:00"/>
        <d v="2023-06-10T00:00:00"/>
        <d v="2023-06-11T00:00:00"/>
        <d v="2023-06-14T00:00:00"/>
        <d v="2023-06-15T00:00:00"/>
        <d v="2023-06-16T00:00:00"/>
        <d v="2023-06-17T00:00:00"/>
        <d v="2023-06-18T00:00:00"/>
        <d v="2023-06-20T00:00:00"/>
        <d v="2023-06-21T00:00:00"/>
        <d v="2023-06-23T00:00:00"/>
        <d v="2023-06-24T00:00:00"/>
        <d v="2023-06-25T00:00:00"/>
        <d v="2023-06-26T00:00:00"/>
        <d v="2023-06-27T00:00:00"/>
        <d v="2023-06-29T00:00:00"/>
        <d v="2023-06-30T00:00:00"/>
        <d v="2023-07-01T00:00:00"/>
        <d v="2023-07-02T00:00:00"/>
        <d v="2023-07-05T00:00:00"/>
        <d v="2023-07-06T00:00:00"/>
        <d v="2023-07-07T00:00:00"/>
        <d v="2023-07-08T00:00:00"/>
        <d v="2023-07-10T00:00:00"/>
        <d v="2023-07-11T00:00:00"/>
        <d v="2023-07-12T00:00:00"/>
        <d v="2023-07-13T00:00:00"/>
        <d v="2023-07-14T00:00:00"/>
        <d v="2023-07-15T00:00:00"/>
        <d v="2023-07-16T00:00:00"/>
        <d v="2023-07-17T00:00:00"/>
        <d v="2023-07-18T00:00:00"/>
        <d v="2023-07-20T00:00:00"/>
        <d v="2023-07-21T00:00:00"/>
        <d v="2023-07-22T00:00:00"/>
        <d v="2023-07-25T00:00:00"/>
        <d v="2023-07-28T00:00:00"/>
        <d v="2023-07-29T00:00:00"/>
        <d v="2023-07-31T00:00:00"/>
        <d v="2023-08-03T00:00:00"/>
        <d v="2023-08-04T00:00:00"/>
        <d v="2023-08-05T00:00:00"/>
        <d v="2023-08-06T00:00:00"/>
        <d v="2023-08-08T00:00:00"/>
        <d v="2023-08-13T00:00:00"/>
        <d v="2023-08-17T00:00:00"/>
        <d v="2023-08-18T00:00:00"/>
        <d v="2023-08-19T00:00:00"/>
        <d v="2023-08-20T00:00:00"/>
        <d v="2023-08-21T00:00:00"/>
        <d v="2023-08-23T00:00:00"/>
        <d v="2023-08-24T00:00:00"/>
        <d v="2023-08-25T00:00:00"/>
        <d v="2023-08-26T00:00:00"/>
        <d v="2023-08-27T00:00:00"/>
        <d v="2023-08-30T00:00:00"/>
        <d v="2023-08-31T00:00:00"/>
        <d v="2023-09-01T00:00:00"/>
        <d v="2023-09-03T00:00:00"/>
        <d v="2023-09-04T00:00:00"/>
        <d v="2023-09-06T00:00:00"/>
        <d v="2023-09-08T00:00:00"/>
        <d v="2023-09-09T00:00:00"/>
        <d v="2023-09-10T00:00:00"/>
        <d v="2023-09-12T00:00:00"/>
        <d v="2023-09-14T00:00:00"/>
        <d v="2023-09-16T00:00:00"/>
        <d v="2023-09-21T00:00:00"/>
        <d v="2023-09-22T00:00:00"/>
        <d v="2023-09-23T00:00:00"/>
        <d v="2023-09-24T00:00:00"/>
        <d v="2023-09-25T00:00:00"/>
        <d v="2023-09-27T00:00:00"/>
        <d v="2023-09-28T00:00:00"/>
        <d v="2023-09-29T00:00:00"/>
        <d v="2023-09-30T00:00:00"/>
        <d v="2023-10-01T00:00:00"/>
        <d v="2023-10-02T00:00:00"/>
        <d v="2023-10-03T00:00:00"/>
        <d v="2023-10-04T00:00:00"/>
        <d v="2023-10-05T00:00:00"/>
        <d v="2023-10-06T00:00:00"/>
        <d v="2023-10-08T00:00:00"/>
        <d v="2023-10-10T00:00:00"/>
        <d v="2023-10-11T00:00:00"/>
        <d v="2023-10-12T00:00:00"/>
        <d v="2023-10-13T00:00:00"/>
        <d v="2023-10-14T00:00:00"/>
        <d v="2023-10-15T00:00:00"/>
        <d v="2023-10-16T00:00:00"/>
        <d v="2023-10-18T00:00:00"/>
        <d v="2023-10-19T00:00:00"/>
        <d v="2023-10-20T00:00:00"/>
        <d v="2023-10-21T00:00:00"/>
        <d v="2023-10-22T00:00:00"/>
        <d v="2023-10-23T00:00:00"/>
        <d v="2023-10-24T00:00:00"/>
        <d v="2023-10-25T00:00:00"/>
        <d v="2023-10-26T00:00:00"/>
        <d v="2023-10-27T00:00:00"/>
        <d v="2023-10-28T00:00:00"/>
        <d v="2023-10-29T00:00:00"/>
        <d v="2023-11-01T00:00:00"/>
        <d v="2023-11-02T00:00:00"/>
        <d v="2023-11-04T00:00:00"/>
        <d v="2023-11-06T00:00:00"/>
        <d v="2023-11-07T00:00:00"/>
        <d v="2023-11-08T00:00:00"/>
        <d v="2023-11-09T00:00:00"/>
        <d v="2023-11-10T00:00:00"/>
        <d v="2023-11-11T00:00:00"/>
        <d v="2023-11-13T00:00:00"/>
        <d v="2023-11-14T00:00:00"/>
        <d v="2023-11-15T00:00:00"/>
        <d v="2023-11-16T00:00:00"/>
        <d v="2023-11-17T00:00:00"/>
        <d v="2023-11-18T00:00:00"/>
        <d v="2023-11-19T00:00:00"/>
        <d v="2023-11-21T00:00:00"/>
        <d v="2023-11-23T00:00:00"/>
        <d v="2023-11-24T00:00:00"/>
        <d v="2023-11-26T00:00:00"/>
        <d v="2023-11-27T00:00:00"/>
        <d v="2023-11-28T00:00:00"/>
        <d v="2023-11-30T00:00:00"/>
        <d v="2023-12-01T00:00:00"/>
        <d v="2023-12-02T00:00:00"/>
        <d v="2023-12-03T00:00:00"/>
        <d v="2023-12-05T00:00:00"/>
        <d v="2023-12-07T00:00:00"/>
        <d v="2023-12-08T00:00:00"/>
        <d v="2023-12-09T00:00:00"/>
        <d v="2023-12-13T00:00:00"/>
        <d v="2023-12-14T00:00:00"/>
        <d v="2023-12-15T00:00:00"/>
        <d v="2023-12-16T00:00:00"/>
        <d v="2023-12-17T00:00:00"/>
        <d v="2023-12-20T00:00:00"/>
        <d v="2023-12-21T00:00:00"/>
        <d v="2023-12-24T00:00:00"/>
        <d v="2023-12-25T00:00:00"/>
        <d v="2023-12-26T00:00:00"/>
        <d v="2023-12-27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 refreshedDate="45786.501430324075" backgroundQuery="1" createdVersion="7" refreshedVersion="7" minRefreshableVersion="3" recordCount="0" supportSubquery="1" supportAdvancedDrill="1" xr:uid="{D877DD39-F7F7-4498-991C-D8F12B10E9EE}">
  <cacheSource type="external" connectionId="2"/>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 refreshedDate="45786.501430671298" backgroundQuery="1" createdVersion="7" refreshedVersion="7" minRefreshableVersion="3" recordCount="0" supportSubquery="1" supportAdvancedDrill="1" xr:uid="{27AAB9E1-2520-43DE-A013-D8B086257F76}">
  <cacheSource type="external" connectionId="2"/>
  <cacheFields count="1">
    <cacheField name="[calls].[Representative].[Representative]" caption="Representative" numFmtId="0" hierarchy="3" level="1">
      <sharedItems count="1">
        <s v="R03"/>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 refreshedDate="45786.50143113426" backgroundQuery="1" createdVersion="7" refreshedVersion="7" minRefreshableVersion="3" recordCount="0" supportSubquery="1" supportAdvancedDrill="1" xr:uid="{5BF10132-D400-4BCE-B613-AE5F047A48B1}">
  <cacheSource type="external" connectionId="2"/>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 refreshedDate="45762.4468037037" backgroundQuery="1" createdVersion="3" refreshedVersion="7" minRefreshableVersion="3" recordCount="0" supportSubquery="1" supportAdvancedDrill="1" xr:uid="{02CAB05A-D383-4F02-A84A-04C5B45188EC}">
  <cacheSource type="external" connectionId="2">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0579966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BE8381-88DF-40FC-9617-FDE5060C23C4}" name="Summary"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37ABD6-3E87-420F-9DE7-ECEEF234F16B}" name="Rep amounts"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7">
  <location ref="A97:G129"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2"/>
    <field x="1"/>
  </rowFields>
  <rowItems count="31">
    <i>
      <x/>
    </i>
    <i r="1">
      <x/>
    </i>
    <i>
      <x v="1"/>
    </i>
    <i r="1">
      <x v="1"/>
    </i>
    <i>
      <x v="2"/>
    </i>
    <i r="1">
      <x v="2"/>
    </i>
    <i>
      <x v="3"/>
    </i>
    <i r="1">
      <x v="2"/>
    </i>
    <i>
      <x v="4"/>
    </i>
    <i r="1">
      <x/>
    </i>
    <i>
      <x v="5"/>
    </i>
    <i r="1">
      <x/>
    </i>
    <i>
      <x v="6"/>
    </i>
    <i r="1">
      <x v="1"/>
    </i>
    <i>
      <x v="7"/>
    </i>
    <i r="1">
      <x v="1"/>
    </i>
    <i>
      <x v="8"/>
    </i>
    <i r="1">
      <x/>
    </i>
    <i>
      <x v="9"/>
    </i>
    <i r="1">
      <x v="1"/>
    </i>
    <i>
      <x v="10"/>
    </i>
    <i r="1">
      <x v="2"/>
    </i>
    <i>
      <x v="11"/>
    </i>
    <i r="1">
      <x v="2"/>
    </i>
    <i>
      <x v="12"/>
    </i>
    <i r="1">
      <x v="1"/>
    </i>
    <i>
      <x v="13"/>
    </i>
    <i r="1">
      <x/>
    </i>
    <i>
      <x v="14"/>
    </i>
    <i r="1">
      <x v="1"/>
    </i>
    <i t="grand">
      <x/>
    </i>
  </rowItems>
  <colFields count="1">
    <field x="0"/>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2"/>
    <rowHierarchyUsage hierarchyUsage="15"/>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831E05-F2D5-44EF-AA02-0D0867AFA842}" name="PivotTable8"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63:D68"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4">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B52AFC-47C1-4252-8787-A5EE13EDA8D7}" name="Rep Satisfaction" cacheId="670"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7">
  <location ref="A79:B86"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2">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96FFF7-75E6-46E1-B69F-43D66915A0E4}" name="Selected rep" cacheId="66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42:A43"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4">
    <format dxfId="163">
      <pivotArea dataOnly="0" labelOnly="1" fieldPosition="0">
        <references count="1">
          <reference field="0" count="0"/>
        </references>
      </pivotArea>
    </format>
    <format dxfId="162">
      <pivotArea dataOnly="0" labelOnly="1" fieldPosition="0">
        <references count="1">
          <reference field="0" count="0"/>
        </references>
      </pivotArea>
    </format>
    <format dxfId="161">
      <pivotArea dataOnly="0" labelOnly="1" fieldPosition="0">
        <references count="1">
          <reference field="0" count="0"/>
        </references>
      </pivotArea>
    </format>
    <format dxfId="160">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CF5677-3B26-48B9-9828-568F2A447E1D}" name="rep pivot" cacheId="65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B5374E-7859-4648-B734-8F80DFCA4063}" name="Monthly Trend" cacheId="66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5">
  <location ref="A16:C29"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2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4" format="4" series="1">
      <pivotArea type="data" outline="0" fieldPosition="0">
        <references count="1">
          <reference field="4294967294" count="1" selected="0">
            <x v="1"/>
          </reference>
        </references>
      </pivotArea>
    </chartFormat>
    <chartFormat chart="14" format="5"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1497BE-9DAF-4657-BE97-EA0277C32E1D}" name="Weekday Trend" cacheId="664" applyNumberFormats="0" applyBorderFormats="0" applyFontFormats="0" applyPatternFormats="0" applyAlignmentFormats="0" applyWidthHeightFormats="1" dataCaption="Values" updatedVersion="7" minRefreshableVersion="3" showDrill="0" useAutoFormatting="1" subtotalHiddenItems="1" itemPrintTitles="1" createdVersion="7" indent="0" outline="1" outlineData="1" multipleFieldFilters="0" chartFormat="23">
  <location ref="G18:H26"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22"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75F37E3-FB6D-480D-AD0E-D9B09D57DC17}" name="RepAmounts2" cacheId="4"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J97:P116"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94A5A97-4632-4572-8443-7E72952C34DE}" name="Reps pivo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3:C3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2" subtotal="count" baseField="0" baseItem="0"/>
    <dataField fld="1"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3C40F08C-1ACD-43F2-B264-2595EA2F185E}"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11</v>
  </rv>
  <rv s="1">
    <v>1</v>
    <v>5</v>
    <v>A person in a suit and tie
Description automatically generated</v>
  </rv>
  <rv s="1">
    <v>2</v>
    <v>5</v>
    <v>Business woman raising hand</v>
  </rv>
  <rv s="1">
    <v>3</v>
    <v>5</v>
    <v>Young businessman writing on notebook</v>
  </rv>
  <rv s="1">
    <v>4</v>
    <v>5</v>
    <v>Business woman shrugging</v>
  </rv>
</rvData>
</file>

<file path=xl/richData/rdrichvaluestructure.xml><?xml version="1.0" encoding="utf-8"?>
<rvStructures xmlns="http://schemas.microsoft.com/office/spreadsheetml/2017/richdata" count="2">
  <s t="_error">
    <k n="errorType" t="i"/>
  </s>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7C548D21-1D4F-44D5-9250-2D47ACC0954F}" sourceName="[calls].[Representative]">
  <pivotTables>
    <pivotTable tabId="7" name="rep pivot"/>
    <pivotTable tabId="7" name="Monthly Trend"/>
    <pivotTable tabId="7" name="Weekday Trend"/>
    <pivotTable tabId="7" name="Selected rep"/>
    <pivotTable tabId="7" name="Rep Satisfaction"/>
  </pivotTables>
  <data>
    <olap pivotCacheId="120579966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0228BAD1-7017-4970-A49D-88A124B37B46}" cache="Slicer_Representative" caption="Representative" level="1" style="SlicerStyleDark6 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EBFA5B47-C0FC-4ED2-B065-9B3FBCA75409}" cache="Slicer_Representative" caption="Representative" level="1" rowHeight="230716"/>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78"/>
    <tableColumn id="5" xr3:uid="{5A35565E-8707-4DED-AD15-A0669D67B382}" name="Date of Call" dataDxfId="177"/>
    <tableColumn id="6" xr3:uid="{F2E4F158-B41F-47BC-8DF8-DFCADFEE4E40}" name="Purchase Amount"/>
    <tableColumn id="7" xr3:uid="{04B291B5-47BD-4F78-8FD8-D1551CCA6BD9}" name="Satisfaction Rating"/>
    <tableColumn id="8" xr3:uid="{6E4123C0-0B17-43B8-A142-A1E540CE974C}" name="FY" dataDxfId="176">
      <calculatedColumnFormula>IF(MONTH(calls[[#This Row],[Date of Call]])&lt;=6, YEAR(calls[[#This Row],[Date of Call]]), YEAR(calls[[#This Row],[Date of Call]])+1)</calculatedColumnFormula>
    </tableColumn>
    <tableColumn id="9" xr3:uid="{199FA271-5E9B-46CE-9BC6-2801F92CD17E}" name="Day of week" dataDxfId="175">
      <calculatedColumnFormula>TEXT(calls[[#This Row],[Date of Call]],"DDDD")</calculatedColumnFormula>
    </tableColumn>
    <tableColumn id="10" xr3:uid="{328CDB09-95B8-4D5E-9ED9-EF0D363735A1}" name="Duration Bucket" dataDxfId="174">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73">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72" headerRowBorderDxfId="171" tableBorderDxfId="170" totalsRowBorderDxfId="169">
  <autoFilter ref="Q3:T18" xr:uid="{27158F51-A707-4171-8A04-81FB0AABCBA5}"/>
  <tableColumns count="4">
    <tableColumn id="1" xr3:uid="{02688061-6A8C-4E23-B7FF-D00CD8B58CAC}" name="Customer ID" dataDxfId="168"/>
    <tableColumn id="2" xr3:uid="{771678B6-DB44-426B-9874-B4E421A440D5}" name="Gedner" dataDxfId="167"/>
    <tableColumn id="3" xr3:uid="{B0D41C62-587E-494D-B49A-603F2C05F8D3}" name="Age" dataDxfId="166"/>
    <tableColumn id="4" xr3:uid="{663F92D6-FE31-4D81-9E01-8D066DDC8A88}" name="City" dataDxfId="16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E367A4-6E75-42E1-AEC1-CF2709D29E7D}" name="Table_ExternalData_1" displayName="Table_ExternalData_1" ref="A3:M22" tableType="queryTable" totalsRowShown="0">
  <autoFilter ref="A3:M22" xr:uid="{0FE367A4-6E75-42E1-AEC1-CF2709D29E7D}"/>
  <tableColumns count="13">
    <tableColumn id="1" xr3:uid="{6C76DE7A-FD97-4AFF-914C-36026360187F}" uniqueName="1" name="calls[Call number]" queryTableFieldId="1"/>
    <tableColumn id="2" xr3:uid="{7FD59832-1A48-4485-ABDD-4AC336449F22}" uniqueName="2" name="calls[Customer ID]" queryTableFieldId="2"/>
    <tableColumn id="3" xr3:uid="{CF847881-1438-4B26-8A15-7AC56222DD97}" uniqueName="3" name="calls[Duration]" queryTableFieldId="3"/>
    <tableColumn id="4" xr3:uid="{6425D384-9E19-45BC-A478-996CEAEE685F}" uniqueName="4" name="calls[Representative]" queryTableFieldId="4"/>
    <tableColumn id="5" xr3:uid="{97D5994F-2569-491F-8370-73E9BFE55DB2}" uniqueName="5" name="calls[Date of Call]" queryTableFieldId="5" dataDxfId="164"/>
    <tableColumn id="6" xr3:uid="{F7F700C4-32C1-43E5-B11D-A868B865A46A}" uniqueName="6" name="calls[Purchase Amount]" queryTableFieldId="6"/>
    <tableColumn id="7" xr3:uid="{6660C793-023B-48E2-828C-5AD3F0AC7E4D}" uniqueName="7" name="calls[Satisfaction Rating]" queryTableFieldId="7"/>
    <tableColumn id="8" xr3:uid="{C479A86B-6D02-420F-9162-DBA3AA6FB6B9}" uniqueName="8" name="calls[FY]" queryTableFieldId="8"/>
    <tableColumn id="9" xr3:uid="{60EAD686-6011-4C58-8AB4-32EB5CED21E8}" uniqueName="9" name="calls[Day of week]" queryTableFieldId="9"/>
    <tableColumn id="10" xr3:uid="{9CEE1250-E064-4EE7-AAF8-B16CFFCCD2CB}" uniqueName="10" name="calls[Duration Bucket]" queryTableFieldId="10"/>
    <tableColumn id="11" xr3:uid="{ABBF0A32-B4EF-4A13-BCDF-8174172AA081}" uniqueName="11" name="calls[Rating rounded]" queryTableFieldId="11"/>
    <tableColumn id="12" xr3:uid="{BB008A41-718F-4430-84D3-3A216617EF94}" uniqueName="12" name="calls[Date of Call (Month)]" queryTableFieldId="12"/>
    <tableColumn id="13" xr3:uid="{43B73482-21FE-4F91-967E-80C064CE99DE}" uniqueName="13" name="calls[Date of Call (Month Index)]" queryTableFieldId="1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abSelected="1" zoomScale="85" zoomScaleNormal="85" workbookViewId="0">
      <selection activeCell="J16" sqref="J16"/>
    </sheetView>
  </sheetViews>
  <sheetFormatPr defaultRowHeight="14.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c r="B1" s="5" t="s">
        <v>1003</v>
      </c>
    </row>
    <row r="2" spans="2:20">
      <c r="R2" s="1"/>
    </row>
    <row r="3" spans="2:20" ht="1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56917-B18F-4717-A35B-72165F8EAD0F}">
  <dimension ref="A1:BC113"/>
  <sheetViews>
    <sheetView zoomScale="85" zoomScaleNormal="85" workbookViewId="0">
      <selection activeCell="AB14" sqref="AB14"/>
    </sheetView>
  </sheetViews>
  <sheetFormatPr defaultRowHeight="14.25"/>
  <cols>
    <col min="1" max="1" width="1.875" customWidth="1"/>
    <col min="2" max="2" width="1.625" customWidth="1"/>
    <col min="5" max="5" width="3.875" customWidth="1"/>
    <col min="19" max="19" width="2.5" customWidth="1"/>
    <col min="21" max="21" width="9.625" customWidth="1"/>
    <col min="22" max="22" width="10.375" customWidth="1"/>
    <col min="23" max="23" width="8.75" customWidth="1"/>
    <col min="24" max="24" width="7.5" customWidth="1"/>
    <col min="25" max="25" width="8.375" customWidth="1"/>
    <col min="26" max="26" width="10" customWidth="1"/>
    <col min="27" max="27" width="6.125" customWidth="1"/>
    <col min="28" max="28" width="16.75" customWidth="1"/>
  </cols>
  <sheetData>
    <row r="1" spans="1:55">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row>
    <row r="2" spans="1:5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row>
    <row r="3" spans="1:5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row>
    <row r="4" spans="1:5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row>
    <row r="5" spans="1:5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row>
    <row r="6" spans="1:5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row>
    <row r="7" spans="1:5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row>
    <row r="8" spans="1:5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row>
    <row r="9" spans="1:5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row>
    <row r="10" spans="1:5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row>
    <row r="11" spans="1:5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row>
    <row r="12" spans="1:5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row>
    <row r="13" spans="1:5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row>
    <row r="14" spans="1:5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row>
    <row r="15" spans="1:5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row>
    <row r="16" spans="1:5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row>
    <row r="17" spans="1:5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row>
    <row r="18" spans="1:55" ht="4.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row>
    <row r="19" spans="1:55">
      <c r="A19" s="20"/>
      <c r="B19" s="20"/>
      <c r="C19" s="20"/>
      <c r="D19" s="20"/>
      <c r="E19" s="20"/>
      <c r="F19" s="20"/>
      <c r="G19" s="20"/>
      <c r="H19" s="20"/>
      <c r="I19" s="20"/>
      <c r="J19" s="20"/>
      <c r="K19" s="20"/>
      <c r="L19" s="20"/>
      <c r="M19" s="20"/>
      <c r="N19" s="20"/>
      <c r="O19" s="20"/>
      <c r="P19" s="20"/>
      <c r="Q19" s="20"/>
      <c r="R19" s="20"/>
      <c r="S19" s="20"/>
      <c r="T19" s="32"/>
      <c r="U19" s="33" t="str" cm="1">
        <f t="array" ref="U19:Y19">Pivots!K98:O98</f>
        <v>R01</v>
      </c>
      <c r="V19" s="33" t="str">
        <v>R02</v>
      </c>
      <c r="W19" s="33" t="str">
        <v>R03</v>
      </c>
      <c r="X19" s="33" t="str">
        <v>R04</v>
      </c>
      <c r="Y19" s="33" t="str">
        <v>R05</v>
      </c>
      <c r="Z19" s="34" t="s">
        <v>1094</v>
      </c>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row>
    <row r="20" spans="1:55">
      <c r="A20" s="20"/>
      <c r="B20" s="20"/>
      <c r="C20" s="20"/>
      <c r="D20" s="20"/>
      <c r="E20" s="20"/>
      <c r="F20" s="20"/>
      <c r="G20" s="20"/>
      <c r="H20" s="20"/>
      <c r="I20" s="20"/>
      <c r="J20" s="20"/>
      <c r="K20" s="20"/>
      <c r="L20" s="20"/>
      <c r="M20" s="20"/>
      <c r="N20" s="20"/>
      <c r="O20" s="20"/>
      <c r="P20" s="20"/>
      <c r="Q20" s="20"/>
      <c r="R20" s="20"/>
      <c r="S20" s="20"/>
      <c r="T20" s="35" t="str" cm="1">
        <f t="array" ref="T20:Z37">IF(Pivots!J99:P116="","",Pivots!J99:P116)</f>
        <v>Cincinnati</v>
      </c>
      <c r="U20" s="36" t="str">
        <v/>
      </c>
      <c r="V20" s="36" t="str">
        <v/>
      </c>
      <c r="W20" s="36" t="str">
        <v/>
      </c>
      <c r="X20" s="36" t="str">
        <v/>
      </c>
      <c r="Y20" s="36" t="str">
        <v/>
      </c>
      <c r="Z20" s="37" t="str">
        <v/>
      </c>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row>
    <row r="21" spans="1:55">
      <c r="A21" s="20"/>
      <c r="B21" s="20"/>
      <c r="C21" s="20"/>
      <c r="D21" s="20"/>
      <c r="E21" s="20"/>
      <c r="F21" s="20"/>
      <c r="G21" s="20"/>
      <c r="H21" s="20"/>
      <c r="I21" s="20"/>
      <c r="J21" s="20"/>
      <c r="K21" s="20"/>
      <c r="L21" s="20"/>
      <c r="M21" s="20"/>
      <c r="N21" s="20"/>
      <c r="O21" s="20"/>
      <c r="P21" s="20"/>
      <c r="Q21" s="20"/>
      <c r="R21" s="20"/>
      <c r="S21" s="20"/>
      <c r="T21" s="38" t="str">
        <v>C0003</v>
      </c>
      <c r="U21" s="39">
        <v>891</v>
      </c>
      <c r="V21" s="39">
        <v>1332</v>
      </c>
      <c r="W21" s="39">
        <v>1282</v>
      </c>
      <c r="X21" s="39">
        <v>739</v>
      </c>
      <c r="Y21" s="39">
        <v>560</v>
      </c>
      <c r="Z21" s="40">
        <v>4804</v>
      </c>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row>
    <row r="22" spans="1:55">
      <c r="A22" s="20"/>
      <c r="B22" s="20"/>
      <c r="C22" s="20"/>
      <c r="D22" s="20"/>
      <c r="E22" s="20"/>
      <c r="F22" s="20"/>
      <c r="G22" s="20"/>
      <c r="H22" s="20"/>
      <c r="I22" s="20"/>
      <c r="J22" s="20"/>
      <c r="K22" s="20"/>
      <c r="L22" s="20"/>
      <c r="M22" s="20"/>
      <c r="N22" s="20"/>
      <c r="O22" s="20"/>
      <c r="P22" s="20"/>
      <c r="Q22" s="20"/>
      <c r="R22" s="20"/>
      <c r="S22" s="20"/>
      <c r="T22" s="38" t="str">
        <v>C0004</v>
      </c>
      <c r="U22" s="39">
        <v>1991</v>
      </c>
      <c r="V22" s="39">
        <v>1886</v>
      </c>
      <c r="W22" s="39">
        <v>1206</v>
      </c>
      <c r="X22" s="39">
        <v>884</v>
      </c>
      <c r="Y22" s="39">
        <v>1722</v>
      </c>
      <c r="Z22" s="40">
        <v>7689</v>
      </c>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row>
    <row r="23" spans="1:55">
      <c r="A23" s="20"/>
      <c r="B23" s="20"/>
      <c r="C23" s="20"/>
      <c r="D23" s="20"/>
      <c r="E23" s="20"/>
      <c r="F23" s="20"/>
      <c r="G23" s="20"/>
      <c r="H23" s="20"/>
      <c r="I23" s="20"/>
      <c r="J23" s="20"/>
      <c r="K23" s="20"/>
      <c r="L23" s="20"/>
      <c r="M23" s="20"/>
      <c r="N23" s="20"/>
      <c r="O23" s="20"/>
      <c r="P23" s="20"/>
      <c r="Q23" s="20"/>
      <c r="R23" s="20"/>
      <c r="S23" s="20"/>
      <c r="T23" s="38" t="str">
        <v>C0011</v>
      </c>
      <c r="U23" s="39">
        <v>1163</v>
      </c>
      <c r="V23" s="39">
        <v>1180</v>
      </c>
      <c r="W23" s="39">
        <v>1616</v>
      </c>
      <c r="X23" s="39">
        <v>1043</v>
      </c>
      <c r="Y23" s="39">
        <v>1747</v>
      </c>
      <c r="Z23" s="40">
        <v>6749</v>
      </c>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row>
    <row r="24" spans="1:55">
      <c r="A24" s="20"/>
      <c r="B24" s="20"/>
      <c r="C24" s="20"/>
      <c r="D24" s="20"/>
      <c r="E24" s="20"/>
      <c r="F24" s="20"/>
      <c r="G24" s="20"/>
      <c r="H24" s="20"/>
      <c r="I24" s="20"/>
      <c r="J24" s="20"/>
      <c r="K24" s="20"/>
      <c r="L24" s="20"/>
      <c r="M24" s="20"/>
      <c r="N24" s="20"/>
      <c r="O24" s="20"/>
      <c r="P24" s="20"/>
      <c r="Q24" s="20"/>
      <c r="R24" s="20"/>
      <c r="S24" s="20"/>
      <c r="T24" s="38" t="str">
        <v>C0012</v>
      </c>
      <c r="U24" s="39">
        <v>1438</v>
      </c>
      <c r="V24" s="39">
        <v>1616</v>
      </c>
      <c r="W24" s="39">
        <v>866</v>
      </c>
      <c r="X24" s="39">
        <v>829</v>
      </c>
      <c r="Y24" s="39">
        <v>2070</v>
      </c>
      <c r="Z24" s="40">
        <v>6819</v>
      </c>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row>
    <row r="25" spans="1:55">
      <c r="A25" s="20"/>
      <c r="B25" s="20"/>
      <c r="C25" s="20"/>
      <c r="D25" s="20"/>
      <c r="E25" s="20"/>
      <c r="F25" s="20"/>
      <c r="G25" s="20"/>
      <c r="H25" s="20"/>
      <c r="I25" s="20"/>
      <c r="J25" s="20"/>
      <c r="K25" s="20"/>
      <c r="L25" s="20"/>
      <c r="M25" s="20"/>
      <c r="N25" s="20"/>
      <c r="O25" s="20"/>
      <c r="P25" s="20"/>
      <c r="Q25" s="20"/>
      <c r="R25" s="20"/>
      <c r="S25" s="20"/>
      <c r="T25" s="35" t="str">
        <v>Cleveland</v>
      </c>
      <c r="U25" s="39" t="str">
        <v/>
      </c>
      <c r="V25" s="39" t="str">
        <v/>
      </c>
      <c r="W25" s="39" t="str">
        <v/>
      </c>
      <c r="X25" s="39" t="str">
        <v/>
      </c>
      <c r="Y25" s="39" t="str">
        <v/>
      </c>
      <c r="Z25" s="40" t="str">
        <v/>
      </c>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row>
    <row r="26" spans="1:55">
      <c r="A26" s="20"/>
      <c r="B26" s="20"/>
      <c r="C26" s="20"/>
      <c r="D26" s="20"/>
      <c r="E26" s="20"/>
      <c r="F26" s="20"/>
      <c r="G26" s="20"/>
      <c r="H26" s="20"/>
      <c r="I26" s="20"/>
      <c r="J26" s="20"/>
      <c r="K26" s="20"/>
      <c r="L26" s="20"/>
      <c r="M26" s="20"/>
      <c r="N26" s="20"/>
      <c r="O26" s="20"/>
      <c r="P26" s="20"/>
      <c r="Q26" s="20"/>
      <c r="R26" s="20"/>
      <c r="S26" s="20"/>
      <c r="T26" s="38" t="str">
        <v>C0002</v>
      </c>
      <c r="U26" s="39">
        <v>1233</v>
      </c>
      <c r="V26" s="39">
        <v>223</v>
      </c>
      <c r="W26" s="39">
        <v>1680</v>
      </c>
      <c r="X26" s="39">
        <v>990</v>
      </c>
      <c r="Y26" s="39">
        <v>1508</v>
      </c>
      <c r="Z26" s="40">
        <v>5634</v>
      </c>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row>
    <row r="27" spans="1:55">
      <c r="A27" s="20"/>
      <c r="B27" s="20"/>
      <c r="C27" s="20"/>
      <c r="D27" s="20"/>
      <c r="E27" s="20"/>
      <c r="F27" s="20"/>
      <c r="G27" s="20"/>
      <c r="H27" s="20"/>
      <c r="I27" s="20"/>
      <c r="J27" s="20"/>
      <c r="K27" s="20"/>
      <c r="L27" s="20"/>
      <c r="M27" s="20"/>
      <c r="N27" s="20"/>
      <c r="O27" s="20"/>
      <c r="P27" s="20"/>
      <c r="Q27" s="20"/>
      <c r="R27" s="20"/>
      <c r="S27" s="20"/>
      <c r="T27" s="38" t="str">
        <v>C0007</v>
      </c>
      <c r="U27" s="39">
        <v>1598</v>
      </c>
      <c r="V27" s="39">
        <v>1907</v>
      </c>
      <c r="W27" s="39">
        <v>869</v>
      </c>
      <c r="X27" s="39">
        <v>1426</v>
      </c>
      <c r="Y27" s="39">
        <v>1416</v>
      </c>
      <c r="Z27" s="40">
        <v>7216</v>
      </c>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row>
    <row r="28" spans="1:55">
      <c r="A28" s="20"/>
      <c r="B28" s="20"/>
      <c r="C28" s="20"/>
      <c r="D28" s="20"/>
      <c r="E28" s="20"/>
      <c r="F28" s="20"/>
      <c r="G28" s="20"/>
      <c r="H28" s="20"/>
      <c r="I28" s="20"/>
      <c r="J28" s="20"/>
      <c r="K28" s="20"/>
      <c r="L28" s="20"/>
      <c r="M28" s="20"/>
      <c r="N28" s="20"/>
      <c r="O28" s="20"/>
      <c r="P28" s="20"/>
      <c r="Q28" s="20"/>
      <c r="R28" s="20"/>
      <c r="S28" s="20"/>
      <c r="T28" s="38" t="str">
        <v>C0008</v>
      </c>
      <c r="U28" s="39">
        <v>900</v>
      </c>
      <c r="V28" s="39">
        <v>1016</v>
      </c>
      <c r="W28" s="39">
        <v>960</v>
      </c>
      <c r="X28" s="39">
        <v>940</v>
      </c>
      <c r="Y28" s="39">
        <v>1193</v>
      </c>
      <c r="Z28" s="40">
        <v>5009</v>
      </c>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row>
    <row r="29" spans="1:55">
      <c r="A29" s="20"/>
      <c r="B29" s="20"/>
      <c r="C29" s="20"/>
      <c r="D29" s="20"/>
      <c r="E29" s="20"/>
      <c r="F29" s="20"/>
      <c r="G29" s="20"/>
      <c r="H29" s="20"/>
      <c r="I29" s="20"/>
      <c r="J29" s="20"/>
      <c r="K29" s="20"/>
      <c r="L29" s="20"/>
      <c r="M29" s="20"/>
      <c r="N29" s="20"/>
      <c r="O29" s="20"/>
      <c r="P29" s="20"/>
      <c r="Q29" s="20"/>
      <c r="R29" s="20"/>
      <c r="S29" s="20"/>
      <c r="T29" s="38" t="str">
        <v>C0010</v>
      </c>
      <c r="U29" s="39">
        <v>900</v>
      </c>
      <c r="V29" s="39">
        <v>1470</v>
      </c>
      <c r="W29" s="39">
        <v>1617</v>
      </c>
      <c r="X29" s="39">
        <v>1314</v>
      </c>
      <c r="Y29" s="39">
        <v>941</v>
      </c>
      <c r="Z29" s="40">
        <v>6242</v>
      </c>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row>
    <row r="30" spans="1:55">
      <c r="A30" s="20"/>
      <c r="B30" s="20"/>
      <c r="C30" s="20"/>
      <c r="D30" s="20"/>
      <c r="E30" s="20"/>
      <c r="F30" s="20"/>
      <c r="G30" s="20"/>
      <c r="H30" s="20"/>
      <c r="I30" s="20"/>
      <c r="J30" s="20"/>
      <c r="K30" s="20"/>
      <c r="L30" s="20"/>
      <c r="M30" s="20"/>
      <c r="N30" s="20"/>
      <c r="O30" s="20"/>
      <c r="P30" s="20"/>
      <c r="Q30" s="20"/>
      <c r="R30" s="20"/>
      <c r="S30" s="20"/>
      <c r="T30" s="38" t="str">
        <v>C0013</v>
      </c>
      <c r="U30" s="39">
        <v>1255</v>
      </c>
      <c r="V30" s="39">
        <v>516</v>
      </c>
      <c r="W30" s="39">
        <v>1874</v>
      </c>
      <c r="X30" s="39">
        <v>1863</v>
      </c>
      <c r="Y30" s="39">
        <v>1722</v>
      </c>
      <c r="Z30" s="40">
        <v>7230</v>
      </c>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row>
    <row r="31" spans="1:55">
      <c r="A31" s="20"/>
      <c r="B31" s="20"/>
      <c r="C31" s="20"/>
      <c r="D31" s="20"/>
      <c r="E31" s="20"/>
      <c r="F31" s="20"/>
      <c r="G31" s="20"/>
      <c r="H31" s="20"/>
      <c r="I31" s="20"/>
      <c r="J31" s="20"/>
      <c r="K31" s="20"/>
      <c r="L31" s="20"/>
      <c r="M31" s="20"/>
      <c r="N31" s="20"/>
      <c r="O31" s="20"/>
      <c r="P31" s="20"/>
      <c r="Q31" s="45" t="str">
        <f>Pivots!K21</f>
        <v>%of calls:21%</v>
      </c>
      <c r="R31" s="20"/>
      <c r="S31" s="20"/>
      <c r="T31" s="38" t="str">
        <v>C0015</v>
      </c>
      <c r="U31" s="39">
        <v>1138</v>
      </c>
      <c r="V31" s="39">
        <v>1898</v>
      </c>
      <c r="W31" s="39">
        <v>1482</v>
      </c>
      <c r="X31" s="39">
        <v>846</v>
      </c>
      <c r="Y31" s="39">
        <v>1154</v>
      </c>
      <c r="Z31" s="40">
        <v>6518</v>
      </c>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row>
    <row r="32" spans="1:55">
      <c r="A32" s="20"/>
      <c r="B32" s="20"/>
      <c r="C32" s="20"/>
      <c r="D32" s="20"/>
      <c r="E32" s="20"/>
      <c r="F32" s="20"/>
      <c r="G32" s="20"/>
      <c r="H32" s="20"/>
      <c r="I32" s="20"/>
      <c r="J32" s="20"/>
      <c r="K32" s="20"/>
      <c r="L32" s="20"/>
      <c r="M32" s="20"/>
      <c r="N32" s="20"/>
      <c r="O32" s="20"/>
      <c r="P32" s="20"/>
      <c r="Q32" s="45" t="str">
        <f>Pivots!K22</f>
        <v>Call rank:2</v>
      </c>
      <c r="R32" s="20"/>
      <c r="S32" s="20"/>
      <c r="T32" s="35" t="str">
        <v>Columbus</v>
      </c>
      <c r="U32" s="39" t="str">
        <v/>
      </c>
      <c r="V32" s="39" t="str">
        <v/>
      </c>
      <c r="W32" s="39" t="str">
        <v/>
      </c>
      <c r="X32" s="39" t="str">
        <v/>
      </c>
      <c r="Y32" s="39" t="str">
        <v/>
      </c>
      <c r="Z32" s="40" t="str">
        <v/>
      </c>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row>
    <row r="33" spans="1:55">
      <c r="A33" s="20"/>
      <c r="B33" s="20"/>
      <c r="C33" s="20"/>
      <c r="D33" s="20"/>
      <c r="E33" s="20"/>
      <c r="F33" s="20"/>
      <c r="G33" s="20"/>
      <c r="H33" s="20"/>
      <c r="I33" s="20"/>
      <c r="J33" s="20"/>
      <c r="K33" s="20"/>
      <c r="L33" s="20"/>
      <c r="M33" s="20"/>
      <c r="N33" s="20"/>
      <c r="O33" s="20"/>
      <c r="P33" s="20"/>
      <c r="Q33" s="45" t="str">
        <f>Pivots!K23</f>
        <v>Amount rank:1</v>
      </c>
      <c r="R33" s="20"/>
      <c r="S33" s="20"/>
      <c r="T33" s="38" t="str">
        <v>C0001</v>
      </c>
      <c r="U33" s="39">
        <v>1655</v>
      </c>
      <c r="V33" s="39">
        <v>805</v>
      </c>
      <c r="W33" s="39">
        <v>2263</v>
      </c>
      <c r="X33" s="39">
        <v>987</v>
      </c>
      <c r="Y33" s="39">
        <v>1075</v>
      </c>
      <c r="Z33" s="40">
        <v>6785</v>
      </c>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row>
    <row r="34" spans="1:55">
      <c r="A34" s="20"/>
      <c r="B34" s="20"/>
      <c r="C34" s="20"/>
      <c r="D34" s="20"/>
      <c r="E34" s="20"/>
      <c r="F34" s="20"/>
      <c r="G34" s="20"/>
      <c r="H34" s="20"/>
      <c r="I34" s="20"/>
      <c r="J34" s="20"/>
      <c r="K34" s="20"/>
      <c r="L34" s="20"/>
      <c r="M34" s="20"/>
      <c r="N34" s="20"/>
      <c r="O34" s="20"/>
      <c r="P34" s="20"/>
      <c r="Q34" s="20"/>
      <c r="R34" s="20"/>
      <c r="S34" s="20"/>
      <c r="T34" s="38" t="str">
        <v>C0005</v>
      </c>
      <c r="U34" s="39">
        <v>1104</v>
      </c>
      <c r="V34" s="39">
        <v>2280</v>
      </c>
      <c r="W34" s="39">
        <v>1445</v>
      </c>
      <c r="X34" s="39">
        <v>1722</v>
      </c>
      <c r="Y34" s="39">
        <v>1196</v>
      </c>
      <c r="Z34" s="40">
        <v>7747</v>
      </c>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row>
    <row r="35" spans="1:55">
      <c r="A35" s="20"/>
      <c r="B35" s="20"/>
      <c r="C35" s="20"/>
      <c r="D35" s="20"/>
      <c r="E35" s="20"/>
      <c r="F35" s="20"/>
      <c r="G35" s="20"/>
      <c r="H35" s="20"/>
      <c r="I35" s="20"/>
      <c r="J35" s="20"/>
      <c r="K35" s="20"/>
      <c r="L35" s="20"/>
      <c r="M35" s="20"/>
      <c r="N35" s="20"/>
      <c r="O35" s="20"/>
      <c r="P35" s="20"/>
      <c r="Q35" s="20"/>
      <c r="R35" s="20"/>
      <c r="S35" s="20"/>
      <c r="T35" s="38" t="str">
        <v>C0006</v>
      </c>
      <c r="U35" s="39">
        <v>372</v>
      </c>
      <c r="V35" s="39">
        <v>1818</v>
      </c>
      <c r="W35" s="39">
        <v>1346</v>
      </c>
      <c r="X35" s="39">
        <v>1156</v>
      </c>
      <c r="Y35" s="39">
        <v>1484</v>
      </c>
      <c r="Z35" s="40">
        <v>6176</v>
      </c>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row>
    <row r="36" spans="1:55">
      <c r="A36" s="20"/>
      <c r="B36" s="20"/>
      <c r="C36" s="20"/>
      <c r="D36" s="20"/>
      <c r="E36" s="20"/>
      <c r="F36" s="20"/>
      <c r="G36" s="20"/>
      <c r="H36" s="20"/>
      <c r="I36" s="20"/>
      <c r="J36" s="20"/>
      <c r="K36" s="20"/>
      <c r="L36" s="20"/>
      <c r="M36" s="20"/>
      <c r="N36" s="20"/>
      <c r="O36" s="20"/>
      <c r="P36" s="20"/>
      <c r="Q36" s="20"/>
      <c r="R36" s="20"/>
      <c r="S36" s="20"/>
      <c r="T36" s="38" t="str">
        <v>C0009</v>
      </c>
      <c r="U36" s="39">
        <v>1415</v>
      </c>
      <c r="V36" s="39">
        <v>1271</v>
      </c>
      <c r="W36" s="39">
        <v>1214</v>
      </c>
      <c r="X36" s="39">
        <v>1135</v>
      </c>
      <c r="Y36" s="39">
        <v>1566</v>
      </c>
      <c r="Z36" s="40">
        <v>6601</v>
      </c>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row>
    <row r="37" spans="1:55">
      <c r="A37" s="20"/>
      <c r="B37" s="20"/>
      <c r="C37" s="20"/>
      <c r="D37" s="20"/>
      <c r="E37" s="20"/>
      <c r="F37" s="20"/>
      <c r="G37" s="20"/>
      <c r="H37" s="20"/>
      <c r="I37" s="20"/>
      <c r="J37" s="20"/>
      <c r="K37" s="20"/>
      <c r="L37" s="20"/>
      <c r="M37" s="20"/>
      <c r="N37" s="20"/>
      <c r="O37" s="20"/>
      <c r="P37" s="20"/>
      <c r="Q37" s="20"/>
      <c r="R37" s="20"/>
      <c r="S37" s="20"/>
      <c r="T37" s="41" t="str">
        <v>C0014</v>
      </c>
      <c r="U37" s="42">
        <v>1362</v>
      </c>
      <c r="V37" s="42">
        <v>1363</v>
      </c>
      <c r="W37" s="42">
        <v>1152</v>
      </c>
      <c r="X37" s="42">
        <v>777</v>
      </c>
      <c r="Y37" s="42">
        <v>750</v>
      </c>
      <c r="Z37" s="43">
        <v>5404</v>
      </c>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row>
    <row r="38" spans="1:5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row>
    <row r="39" spans="1:5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row>
    <row r="40" spans="1:5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row>
    <row r="41" spans="1:5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row>
    <row r="42" spans="1:5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row>
    <row r="43" spans="1:5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row>
    <row r="44" spans="1:5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row>
    <row r="45" spans="1:5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row>
    <row r="46" spans="1:5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row>
    <row r="47" spans="1:5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row>
    <row r="48" spans="1:5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row>
    <row r="49" spans="1:5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row>
    <row r="50" spans="1:5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row>
    <row r="51" spans="1:5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row>
    <row r="52" spans="1:5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row>
    <row r="53" spans="1:5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row>
    <row r="54" spans="1:5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row>
    <row r="55" spans="1: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row>
    <row r="56" spans="1:5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row>
    <row r="57" spans="1:5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row>
    <row r="58" spans="1:5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row>
    <row r="59" spans="1:5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row>
    <row r="60" spans="1:5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row>
    <row r="61" spans="1:5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row>
    <row r="62" spans="1:5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row>
    <row r="63" spans="1:5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row>
    <row r="64" spans="1:5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row>
    <row r="65" spans="1:5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row>
    <row r="66" spans="1:5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row>
    <row r="67" spans="1:5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row>
    <row r="68" spans="1:5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row>
    <row r="69" spans="1:5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row>
    <row r="70" spans="1:5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row>
    <row r="71" spans="1:5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row>
    <row r="72" spans="1:5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row>
    <row r="73" spans="1:5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row>
    <row r="74" spans="1:5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row>
    <row r="75" spans="1:5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row>
    <row r="76" spans="1:5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row>
    <row r="77" spans="1:5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row>
    <row r="78" spans="1:5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row>
    <row r="79" spans="1:5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row>
    <row r="80" spans="1:5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row>
    <row r="81" spans="1:5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row>
    <row r="82" spans="1:5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row>
    <row r="83" spans="1:5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row>
    <row r="84" spans="1:5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row>
    <row r="85" spans="1:5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row>
    <row r="86" spans="1:5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row>
    <row r="87" spans="1:5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row>
    <row r="88" spans="1:5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row>
    <row r="89" spans="1:5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row>
    <row r="90" spans="1:5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row>
    <row r="91" spans="1:5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row>
    <row r="92" spans="1:5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row>
    <row r="93" spans="1:5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row>
    <row r="94" spans="1:5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row>
    <row r="95" spans="1:5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row>
    <row r="96" spans="1:5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row>
    <row r="97" spans="1:5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row>
    <row r="98" spans="1:5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row>
    <row r="99" spans="1:5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row>
    <row r="100" spans="1:5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row>
    <row r="101" spans="1:5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row>
    <row r="102" spans="1:5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row>
    <row r="103" spans="1:5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row>
    <row r="104" spans="1:5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row>
    <row r="105" spans="1:5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row>
    <row r="106" spans="1:5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row>
    <row r="107" spans="1:5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row>
    <row r="108" spans="1:5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row>
    <row r="109" spans="1:5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row>
    <row r="110" spans="1:5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row>
    <row r="111" spans="1:5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row>
    <row r="112" spans="1:5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row>
    <row r="113" spans="1:5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row>
  </sheetData>
  <conditionalFormatting sqref="V38:Z52">
    <cfRule type="dataBar" priority="3">
      <dataBar>
        <cfvo type="min"/>
        <cfvo type="max"/>
        <color rgb="FF63C384"/>
      </dataBar>
      <extLst>
        <ext xmlns:x14="http://schemas.microsoft.com/office/spreadsheetml/2009/9/main" uri="{B025F937-C7B1-47D3-B67F-A62EFF666E3E}">
          <x14:id>{E0610043-6702-4E6B-82D7-7B98FD3CA123}</x14:id>
        </ext>
      </extLst>
    </cfRule>
  </conditionalFormatting>
  <conditionalFormatting sqref="U21:Y37">
    <cfRule type="dataBar" priority="1">
      <dataBar>
        <cfvo type="num" val="0"/>
        <cfvo type="formula" val="MAX($U$21:$Y$37)*2"/>
        <color theme="8" tint="-0.249977111117893"/>
      </dataBar>
      <extLst>
        <ext xmlns:x14="http://schemas.microsoft.com/office/spreadsheetml/2009/9/main" uri="{B025F937-C7B1-47D3-B67F-A62EFF666E3E}">
          <x14:id>{522CD919-C28A-46DB-B652-B653F0A03EDE}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0610043-6702-4E6B-82D7-7B98FD3CA123}">
            <x14:dataBar minLength="0" maxLength="100" gradient="0">
              <x14:cfvo type="autoMin"/>
              <x14:cfvo type="autoMax"/>
              <x14:negativeFillColor rgb="FFFF0000"/>
              <x14:axisColor rgb="FF000000"/>
            </x14:dataBar>
          </x14:cfRule>
          <xm:sqref>V38:Z52</xm:sqref>
        </x14:conditionalFormatting>
        <x14:conditionalFormatting xmlns:xm="http://schemas.microsoft.com/office/excel/2006/main">
          <x14:cfRule type="dataBar" id="{522CD919-C28A-46DB-B652-B653F0A03EDE}">
            <x14:dataBar minLength="0" maxLength="100" gradient="0">
              <x14:cfvo type="num">
                <xm:f>0</xm:f>
              </x14:cfvo>
              <x14:cfvo type="formula">
                <xm:f>MAX($U$21:$Y$37)*2</xm:f>
              </x14:cfvo>
              <x14:negativeFillColor rgb="FFFF0000"/>
              <x14:axisColor rgb="FF000000"/>
            </x14:dataBar>
          </x14:cfRule>
          <xm:sqref>U21:Y37</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A645B-4856-4FD0-AC3F-18FA940F6C87}">
  <dimension ref="A1:M22"/>
  <sheetViews>
    <sheetView workbookViewId="0"/>
  </sheetViews>
  <sheetFormatPr defaultRowHeight="14.25"/>
  <cols>
    <col min="1" max="1" width="18.125" bestFit="1" customWidth="1"/>
    <col min="2" max="2" width="18.5" bestFit="1" customWidth="1"/>
    <col min="3" max="3" width="15.125" bestFit="1" customWidth="1"/>
    <col min="4" max="4" width="20.875" bestFit="1" customWidth="1"/>
    <col min="5" max="5" width="17.625" bestFit="1" customWidth="1"/>
    <col min="6" max="6" width="23.375" bestFit="1" customWidth="1"/>
    <col min="7" max="7" width="24.125" bestFit="1" customWidth="1"/>
    <col min="8" max="8" width="10.125" bestFit="1" customWidth="1"/>
    <col min="9" max="9" width="18.375" bestFit="1" customWidth="1"/>
    <col min="10" max="10" width="21.75" bestFit="1" customWidth="1"/>
    <col min="11" max="11" width="21.125" bestFit="1" customWidth="1"/>
    <col min="12" max="12" width="24.75" bestFit="1" customWidth="1"/>
    <col min="13" max="13" width="29.875" bestFit="1" customWidth="1"/>
  </cols>
  <sheetData>
    <row r="1" spans="1:13">
      <c r="A1" t="s">
        <v>1084</v>
      </c>
    </row>
    <row r="3" spans="1:13">
      <c r="A3" t="s">
        <v>1061</v>
      </c>
      <c r="B3" t="s">
        <v>1062</v>
      </c>
      <c r="C3" t="s">
        <v>1063</v>
      </c>
      <c r="D3" t="s">
        <v>1064</v>
      </c>
      <c r="E3" t="s">
        <v>1065</v>
      </c>
      <c r="F3" t="s">
        <v>1066</v>
      </c>
      <c r="G3" t="s">
        <v>1067</v>
      </c>
      <c r="H3" t="s">
        <v>1068</v>
      </c>
      <c r="I3" t="s">
        <v>1069</v>
      </c>
      <c r="J3" t="s">
        <v>1070</v>
      </c>
      <c r="K3" t="s">
        <v>1071</v>
      </c>
      <c r="L3" t="s">
        <v>1072</v>
      </c>
      <c r="M3" t="s">
        <v>1073</v>
      </c>
    </row>
    <row r="4" spans="1:13">
      <c r="A4" t="s">
        <v>28</v>
      </c>
      <c r="B4" t="s">
        <v>23</v>
      </c>
      <c r="C4">
        <v>68</v>
      </c>
      <c r="D4" t="s">
        <v>9</v>
      </c>
      <c r="E4" s="28">
        <v>44927</v>
      </c>
      <c r="F4">
        <v>66</v>
      </c>
      <c r="G4">
        <v>4.7</v>
      </c>
      <c r="H4">
        <v>2023</v>
      </c>
      <c r="I4" t="s">
        <v>1074</v>
      </c>
      <c r="J4" t="s">
        <v>1075</v>
      </c>
      <c r="K4">
        <v>5</v>
      </c>
      <c r="L4" t="s">
        <v>1049</v>
      </c>
      <c r="M4">
        <v>1</v>
      </c>
    </row>
    <row r="5" spans="1:13">
      <c r="A5" t="s">
        <v>29</v>
      </c>
      <c r="B5" t="s">
        <v>21</v>
      </c>
      <c r="C5">
        <v>119</v>
      </c>
      <c r="D5" t="s">
        <v>9</v>
      </c>
      <c r="E5" s="28">
        <v>44927</v>
      </c>
      <c r="F5">
        <v>22</v>
      </c>
      <c r="G5">
        <v>2.9</v>
      </c>
      <c r="H5">
        <v>2023</v>
      </c>
      <c r="I5" t="s">
        <v>1074</v>
      </c>
      <c r="J5" t="s">
        <v>1075</v>
      </c>
      <c r="K5">
        <v>3</v>
      </c>
      <c r="L5" t="s">
        <v>1049</v>
      </c>
      <c r="M5">
        <v>1</v>
      </c>
    </row>
    <row r="6" spans="1:13">
      <c r="A6" t="s">
        <v>31</v>
      </c>
      <c r="B6" t="s">
        <v>8</v>
      </c>
      <c r="C6">
        <v>49</v>
      </c>
      <c r="D6" t="s">
        <v>9</v>
      </c>
      <c r="E6" s="28">
        <v>44929</v>
      </c>
      <c r="F6">
        <v>135</v>
      </c>
      <c r="G6">
        <v>4.8</v>
      </c>
      <c r="H6">
        <v>2023</v>
      </c>
      <c r="I6" t="s">
        <v>1076</v>
      </c>
      <c r="J6" t="s">
        <v>1077</v>
      </c>
      <c r="K6">
        <v>5</v>
      </c>
      <c r="L6" t="s">
        <v>1049</v>
      </c>
      <c r="M6">
        <v>1</v>
      </c>
    </row>
    <row r="7" spans="1:13">
      <c r="A7" t="s">
        <v>34</v>
      </c>
      <c r="B7" t="s">
        <v>23</v>
      </c>
      <c r="C7">
        <v>31</v>
      </c>
      <c r="D7" t="s">
        <v>9</v>
      </c>
      <c r="E7" s="28">
        <v>44929</v>
      </c>
      <c r="F7">
        <v>135</v>
      </c>
      <c r="G7">
        <v>3.6</v>
      </c>
      <c r="H7">
        <v>2023</v>
      </c>
      <c r="I7" t="s">
        <v>1076</v>
      </c>
      <c r="J7" t="s">
        <v>1077</v>
      </c>
      <c r="K7">
        <v>4</v>
      </c>
      <c r="L7" t="s">
        <v>1049</v>
      </c>
      <c r="M7">
        <v>1</v>
      </c>
    </row>
    <row r="8" spans="1:13">
      <c r="A8" t="s">
        <v>36</v>
      </c>
      <c r="B8" t="s">
        <v>8</v>
      </c>
      <c r="C8">
        <v>102</v>
      </c>
      <c r="D8" t="s">
        <v>9</v>
      </c>
      <c r="E8" s="28">
        <v>44929</v>
      </c>
      <c r="F8">
        <v>69</v>
      </c>
      <c r="G8">
        <v>4.9000000000000004</v>
      </c>
      <c r="H8">
        <v>2023</v>
      </c>
      <c r="I8" t="s">
        <v>1076</v>
      </c>
      <c r="J8" t="s">
        <v>1075</v>
      </c>
      <c r="K8">
        <v>5</v>
      </c>
      <c r="L8" t="s">
        <v>1049</v>
      </c>
      <c r="M8">
        <v>1</v>
      </c>
    </row>
    <row r="9" spans="1:13">
      <c r="A9" t="s">
        <v>38</v>
      </c>
      <c r="B9" t="s">
        <v>24</v>
      </c>
      <c r="C9">
        <v>98</v>
      </c>
      <c r="D9" t="s">
        <v>9</v>
      </c>
      <c r="E9" s="28">
        <v>44930</v>
      </c>
      <c r="F9">
        <v>108</v>
      </c>
      <c r="G9">
        <v>3.5</v>
      </c>
      <c r="H9">
        <v>2023</v>
      </c>
      <c r="I9" t="s">
        <v>1078</v>
      </c>
      <c r="J9" t="s">
        <v>1075</v>
      </c>
      <c r="K9">
        <v>4</v>
      </c>
      <c r="L9" t="s">
        <v>1049</v>
      </c>
      <c r="M9">
        <v>1</v>
      </c>
    </row>
    <row r="10" spans="1:13">
      <c r="A10" t="s">
        <v>39</v>
      </c>
      <c r="B10" t="s">
        <v>18</v>
      </c>
      <c r="C10">
        <v>139</v>
      </c>
      <c r="D10" t="s">
        <v>9</v>
      </c>
      <c r="E10" s="28">
        <v>44930</v>
      </c>
      <c r="F10">
        <v>96</v>
      </c>
      <c r="G10">
        <v>4</v>
      </c>
      <c r="H10">
        <v>2023</v>
      </c>
      <c r="I10" t="s">
        <v>1078</v>
      </c>
      <c r="J10" t="s">
        <v>1079</v>
      </c>
      <c r="K10">
        <v>4</v>
      </c>
      <c r="L10" t="s">
        <v>1049</v>
      </c>
      <c r="M10">
        <v>1</v>
      </c>
    </row>
    <row r="11" spans="1:13">
      <c r="A11" t="s">
        <v>44</v>
      </c>
      <c r="B11" t="s">
        <v>15</v>
      </c>
      <c r="C11">
        <v>54</v>
      </c>
      <c r="D11" t="s">
        <v>9</v>
      </c>
      <c r="E11" s="28">
        <v>44931</v>
      </c>
      <c r="F11">
        <v>170</v>
      </c>
      <c r="G11">
        <v>4.3</v>
      </c>
      <c r="H11">
        <v>2023</v>
      </c>
      <c r="I11" t="s">
        <v>1080</v>
      </c>
      <c r="J11" t="s">
        <v>1077</v>
      </c>
      <c r="K11">
        <v>4</v>
      </c>
      <c r="L11" t="s">
        <v>1049</v>
      </c>
      <c r="M11">
        <v>1</v>
      </c>
    </row>
    <row r="12" spans="1:13">
      <c r="A12" t="s">
        <v>49</v>
      </c>
      <c r="B12" t="s">
        <v>19</v>
      </c>
      <c r="C12">
        <v>58</v>
      </c>
      <c r="D12" t="s">
        <v>9</v>
      </c>
      <c r="E12" s="28">
        <v>44934</v>
      </c>
      <c r="F12">
        <v>140</v>
      </c>
      <c r="G12">
        <v>2.1</v>
      </c>
      <c r="H12">
        <v>2023</v>
      </c>
      <c r="I12" t="s">
        <v>1074</v>
      </c>
      <c r="J12" t="s">
        <v>1077</v>
      </c>
      <c r="K12">
        <v>2</v>
      </c>
      <c r="L12" t="s">
        <v>1049</v>
      </c>
      <c r="M12">
        <v>1</v>
      </c>
    </row>
    <row r="13" spans="1:13">
      <c r="A13" t="s">
        <v>59</v>
      </c>
      <c r="B13" t="s">
        <v>7</v>
      </c>
      <c r="C13">
        <v>160</v>
      </c>
      <c r="D13" t="s">
        <v>9</v>
      </c>
      <c r="E13" s="28">
        <v>44940</v>
      </c>
      <c r="F13">
        <v>105</v>
      </c>
      <c r="G13">
        <v>5</v>
      </c>
      <c r="H13">
        <v>2023</v>
      </c>
      <c r="I13" t="s">
        <v>1081</v>
      </c>
      <c r="J13" t="s">
        <v>1079</v>
      </c>
      <c r="K13">
        <v>5</v>
      </c>
      <c r="L13" t="s">
        <v>1049</v>
      </c>
      <c r="M13">
        <v>1</v>
      </c>
    </row>
    <row r="14" spans="1:13">
      <c r="A14" t="s">
        <v>63</v>
      </c>
      <c r="B14" t="s">
        <v>12</v>
      </c>
      <c r="C14">
        <v>90</v>
      </c>
      <c r="D14" t="s">
        <v>9</v>
      </c>
      <c r="E14" s="28">
        <v>44942</v>
      </c>
      <c r="F14">
        <v>132</v>
      </c>
      <c r="G14">
        <v>3.2</v>
      </c>
      <c r="H14">
        <v>2023</v>
      </c>
      <c r="I14" t="s">
        <v>1082</v>
      </c>
      <c r="J14" t="s">
        <v>1075</v>
      </c>
      <c r="K14">
        <v>3</v>
      </c>
      <c r="L14" t="s">
        <v>1049</v>
      </c>
      <c r="M14">
        <v>1</v>
      </c>
    </row>
    <row r="15" spans="1:13">
      <c r="A15" t="s">
        <v>67</v>
      </c>
      <c r="B15" t="s">
        <v>18</v>
      </c>
      <c r="C15">
        <v>105</v>
      </c>
      <c r="D15" t="s">
        <v>9</v>
      </c>
      <c r="E15" s="28">
        <v>44944</v>
      </c>
      <c r="F15">
        <v>80</v>
      </c>
      <c r="G15">
        <v>4.7</v>
      </c>
      <c r="H15">
        <v>2023</v>
      </c>
      <c r="I15" t="s">
        <v>1078</v>
      </c>
      <c r="J15" t="s">
        <v>1075</v>
      </c>
      <c r="K15">
        <v>5</v>
      </c>
      <c r="L15" t="s">
        <v>1049</v>
      </c>
      <c r="M15">
        <v>1</v>
      </c>
    </row>
    <row r="16" spans="1:13">
      <c r="A16" t="s">
        <v>74</v>
      </c>
      <c r="B16" t="s">
        <v>20</v>
      </c>
      <c r="C16">
        <v>90</v>
      </c>
      <c r="D16" t="s">
        <v>9</v>
      </c>
      <c r="E16" s="28">
        <v>44946</v>
      </c>
      <c r="F16">
        <v>64</v>
      </c>
      <c r="G16">
        <v>3.8</v>
      </c>
      <c r="H16">
        <v>2023</v>
      </c>
      <c r="I16" t="s">
        <v>1083</v>
      </c>
      <c r="J16" t="s">
        <v>1075</v>
      </c>
      <c r="K16">
        <v>4</v>
      </c>
      <c r="L16" t="s">
        <v>1049</v>
      </c>
      <c r="M16">
        <v>1</v>
      </c>
    </row>
    <row r="17" spans="1:13">
      <c r="A17" t="s">
        <v>75</v>
      </c>
      <c r="B17" t="s">
        <v>16</v>
      </c>
      <c r="C17">
        <v>37</v>
      </c>
      <c r="D17" t="s">
        <v>9</v>
      </c>
      <c r="E17" s="28">
        <v>44946</v>
      </c>
      <c r="F17">
        <v>96</v>
      </c>
      <c r="G17">
        <v>3.6</v>
      </c>
      <c r="H17">
        <v>2023</v>
      </c>
      <c r="I17" t="s">
        <v>1083</v>
      </c>
      <c r="J17" t="s">
        <v>1077</v>
      </c>
      <c r="K17">
        <v>4</v>
      </c>
      <c r="L17" t="s">
        <v>1049</v>
      </c>
      <c r="M17">
        <v>1</v>
      </c>
    </row>
    <row r="18" spans="1:13">
      <c r="A18" t="s">
        <v>82</v>
      </c>
      <c r="B18" t="s">
        <v>5</v>
      </c>
      <c r="C18">
        <v>58</v>
      </c>
      <c r="D18" t="s">
        <v>9</v>
      </c>
      <c r="E18" s="28">
        <v>44949</v>
      </c>
      <c r="F18">
        <v>135</v>
      </c>
      <c r="G18">
        <v>3.3</v>
      </c>
      <c r="H18">
        <v>2023</v>
      </c>
      <c r="I18" t="s">
        <v>1082</v>
      </c>
      <c r="J18" t="s">
        <v>1077</v>
      </c>
      <c r="K18">
        <v>3</v>
      </c>
      <c r="L18" t="s">
        <v>1049</v>
      </c>
      <c r="M18">
        <v>1</v>
      </c>
    </row>
    <row r="19" spans="1:13">
      <c r="A19" t="s">
        <v>83</v>
      </c>
      <c r="B19" t="s">
        <v>19</v>
      </c>
      <c r="C19">
        <v>118</v>
      </c>
      <c r="D19" t="s">
        <v>9</v>
      </c>
      <c r="E19" s="28">
        <v>44949</v>
      </c>
      <c r="F19">
        <v>126</v>
      </c>
      <c r="G19">
        <v>2.2999999999999998</v>
      </c>
      <c r="H19">
        <v>2023</v>
      </c>
      <c r="I19" t="s">
        <v>1082</v>
      </c>
      <c r="J19" t="s">
        <v>1075</v>
      </c>
      <c r="K19">
        <v>2</v>
      </c>
      <c r="L19" t="s">
        <v>1049</v>
      </c>
      <c r="M19">
        <v>1</v>
      </c>
    </row>
    <row r="20" spans="1:13">
      <c r="A20" t="s">
        <v>85</v>
      </c>
      <c r="B20" t="s">
        <v>5</v>
      </c>
      <c r="C20">
        <v>95</v>
      </c>
      <c r="D20" t="s">
        <v>9</v>
      </c>
      <c r="E20" s="28">
        <v>44950</v>
      </c>
      <c r="F20">
        <v>48</v>
      </c>
      <c r="G20">
        <v>4.5999999999999996</v>
      </c>
      <c r="H20">
        <v>2023</v>
      </c>
      <c r="I20" t="s">
        <v>1076</v>
      </c>
      <c r="J20" t="s">
        <v>1075</v>
      </c>
      <c r="K20">
        <v>5</v>
      </c>
      <c r="L20" t="s">
        <v>1049</v>
      </c>
      <c r="M20">
        <v>1</v>
      </c>
    </row>
    <row r="21" spans="1:13">
      <c r="A21" t="s">
        <v>91</v>
      </c>
      <c r="B21" t="s">
        <v>12</v>
      </c>
      <c r="C21">
        <v>69</v>
      </c>
      <c r="D21" t="s">
        <v>9</v>
      </c>
      <c r="E21" s="28">
        <v>44952</v>
      </c>
      <c r="F21">
        <v>40</v>
      </c>
      <c r="G21">
        <v>3.8</v>
      </c>
      <c r="H21">
        <v>2023</v>
      </c>
      <c r="I21" t="s">
        <v>1080</v>
      </c>
      <c r="J21" t="s">
        <v>1075</v>
      </c>
      <c r="K21">
        <v>4</v>
      </c>
      <c r="L21" t="s">
        <v>1049</v>
      </c>
      <c r="M21">
        <v>1</v>
      </c>
    </row>
    <row r="22" spans="1:13">
      <c r="A22" t="s">
        <v>102</v>
      </c>
      <c r="B22" t="s">
        <v>18</v>
      </c>
      <c r="C22">
        <v>145</v>
      </c>
      <c r="D22" t="s">
        <v>9</v>
      </c>
      <c r="E22" s="28">
        <v>44956</v>
      </c>
      <c r="F22">
        <v>78</v>
      </c>
      <c r="G22">
        <v>1.9</v>
      </c>
      <c r="H22">
        <v>2023</v>
      </c>
      <c r="I22" t="s">
        <v>1082</v>
      </c>
      <c r="J22" t="s">
        <v>1079</v>
      </c>
      <c r="K22">
        <v>2</v>
      </c>
      <c r="L22" t="s">
        <v>1049</v>
      </c>
      <c r="M22">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194A4-A797-4A41-B4BD-DD9276152D0A}">
  <dimension ref="A3:P129"/>
  <sheetViews>
    <sheetView topLeftCell="A10" zoomScale="85" zoomScaleNormal="85" workbookViewId="0">
      <selection activeCell="I44" sqref="I44"/>
    </sheetView>
  </sheetViews>
  <sheetFormatPr defaultRowHeight="14.25"/>
  <cols>
    <col min="1" max="1" width="13.125" bestFit="1" customWidth="1"/>
    <col min="2" max="2" width="10.125" bestFit="1" customWidth="1"/>
    <col min="3" max="3" width="11.125" bestFit="1" customWidth="1"/>
    <col min="4" max="4" width="9.875" bestFit="1" customWidth="1"/>
    <col min="5" max="5" width="6.75" bestFit="1" customWidth="1"/>
    <col min="6" max="6" width="7.875" bestFit="1" customWidth="1"/>
    <col min="7" max="7" width="13.125" bestFit="1" customWidth="1"/>
    <col min="8" max="8" width="10.125" bestFit="1" customWidth="1"/>
    <col min="9" max="9" width="13.125" customWidth="1"/>
    <col min="10" max="10" width="13.125" bestFit="1" customWidth="1"/>
    <col min="11" max="11" width="16.125" bestFit="1" customWidth="1"/>
    <col min="12" max="15" width="6.625" bestFit="1" customWidth="1"/>
    <col min="16" max="16" width="11.375" bestFit="1" customWidth="1"/>
  </cols>
  <sheetData>
    <row r="3" spans="1:11">
      <c r="A3" t="s">
        <v>1042</v>
      </c>
      <c r="B3" t="s">
        <v>1043</v>
      </c>
      <c r="C3" t="s">
        <v>1044</v>
      </c>
      <c r="D3" t="s">
        <v>1045</v>
      </c>
      <c r="E3" t="s">
        <v>1046</v>
      </c>
    </row>
    <row r="4" spans="1:11">
      <c r="A4" s="22">
        <v>96623</v>
      </c>
      <c r="B4" s="23">
        <v>1000</v>
      </c>
      <c r="C4" s="23">
        <v>89850</v>
      </c>
      <c r="D4" s="24">
        <v>3.8854000000000033</v>
      </c>
      <c r="E4" s="25">
        <v>307</v>
      </c>
    </row>
    <row r="10" spans="1:11">
      <c r="A10" t="s">
        <v>1042</v>
      </c>
      <c r="B10" t="s">
        <v>1043</v>
      </c>
      <c r="C10" t="s">
        <v>1044</v>
      </c>
      <c r="D10" t="s">
        <v>1045</v>
      </c>
      <c r="E10" t="s">
        <v>1046</v>
      </c>
      <c r="J10" t="s">
        <v>1095</v>
      </c>
    </row>
    <row r="11" spans="1:11">
      <c r="A11" s="22">
        <v>20872</v>
      </c>
      <c r="B11" s="23">
        <v>207</v>
      </c>
      <c r="C11" s="23">
        <v>17700</v>
      </c>
      <c r="D11" s="24">
        <v>3.8589371980676304</v>
      </c>
      <c r="E11" s="25">
        <v>60</v>
      </c>
    </row>
    <row r="12" spans="1:11">
      <c r="J12" t="s">
        <v>1096</v>
      </c>
      <c r="K12" s="44">
        <f>B11/B4</f>
        <v>0.20699999999999999</v>
      </c>
    </row>
    <row r="13" spans="1:11">
      <c r="J13" t="s">
        <v>1088</v>
      </c>
      <c r="K13">
        <f>_xlfn.XLOOKUP(A43,E33:E37,F33:F37)</f>
        <v>207</v>
      </c>
    </row>
    <row r="14" spans="1:11">
      <c r="J14" t="s">
        <v>1089</v>
      </c>
      <c r="K14">
        <f>_xlfn.XLOOKUP(A43,E33:E37,G33:G37)</f>
        <v>20872</v>
      </c>
    </row>
    <row r="16" spans="1:11">
      <c r="A16" s="26" t="s">
        <v>1047</v>
      </c>
      <c r="B16" t="s">
        <v>1043</v>
      </c>
      <c r="C16" t="s">
        <v>1085</v>
      </c>
    </row>
    <row r="17" spans="1:11">
      <c r="A17" s="27" t="s">
        <v>1049</v>
      </c>
      <c r="B17" s="23">
        <v>13</v>
      </c>
      <c r="C17" s="23">
        <v>13</v>
      </c>
      <c r="J17" t="s">
        <v>1097</v>
      </c>
      <c r="K17">
        <f>_xlfn.RANK.AVG(K13,F33:F37)</f>
        <v>2</v>
      </c>
    </row>
    <row r="18" spans="1:11">
      <c r="A18" s="27" t="s">
        <v>1050</v>
      </c>
      <c r="B18" s="23">
        <v>13</v>
      </c>
      <c r="C18" s="23">
        <v>13</v>
      </c>
      <c r="G18" s="26" t="s">
        <v>1047</v>
      </c>
      <c r="H18" t="s">
        <v>1043</v>
      </c>
      <c r="J18" t="s">
        <v>1098</v>
      </c>
      <c r="K18">
        <f>_xlfn.RANK.AVG(K14,G33:G37)</f>
        <v>1</v>
      </c>
    </row>
    <row r="19" spans="1:11">
      <c r="A19" s="27" t="s">
        <v>1051</v>
      </c>
      <c r="B19" s="23">
        <v>28</v>
      </c>
      <c r="C19" s="23">
        <v>28</v>
      </c>
      <c r="G19" s="27" t="s">
        <v>1082</v>
      </c>
      <c r="H19" s="23">
        <v>34</v>
      </c>
    </row>
    <row r="20" spans="1:11">
      <c r="A20" s="27" t="s">
        <v>1052</v>
      </c>
      <c r="B20" s="23">
        <v>24</v>
      </c>
      <c r="C20" s="23">
        <v>24</v>
      </c>
      <c r="G20" s="27" t="s">
        <v>1076</v>
      </c>
      <c r="H20" s="23">
        <v>26</v>
      </c>
      <c r="J20" t="s">
        <v>1099</v>
      </c>
    </row>
    <row r="21" spans="1:11">
      <c r="A21" s="27" t="s">
        <v>1053</v>
      </c>
      <c r="B21" s="23">
        <v>23</v>
      </c>
      <c r="C21" s="23">
        <v>23</v>
      </c>
      <c r="G21" s="27" t="s">
        <v>1078</v>
      </c>
      <c r="H21" s="23">
        <v>38</v>
      </c>
      <c r="K21" t="str">
        <f>"%of calls:"&amp;TEXT(K12,"0%")</f>
        <v>%of calls:21%</v>
      </c>
    </row>
    <row r="22" spans="1:11">
      <c r="A22" s="27" t="s">
        <v>1054</v>
      </c>
      <c r="B22" s="23">
        <v>17</v>
      </c>
      <c r="C22" s="23">
        <v>17</v>
      </c>
      <c r="G22" s="27" t="s">
        <v>1080</v>
      </c>
      <c r="H22" s="23">
        <v>27</v>
      </c>
      <c r="K22" t="str">
        <f>IF(COUNTA(A43:A47)&gt;1,"","Call rank:"&amp;K17)</f>
        <v>Call rank:2</v>
      </c>
    </row>
    <row r="23" spans="1:11">
      <c r="A23" s="27" t="s">
        <v>1055</v>
      </c>
      <c r="B23" s="23">
        <v>11</v>
      </c>
      <c r="C23" s="23">
        <v>11</v>
      </c>
      <c r="G23" s="27" t="s">
        <v>1083</v>
      </c>
      <c r="H23" s="23">
        <v>27</v>
      </c>
      <c r="K23" t="str">
        <f>IF(COUNTA(A43:A47)&gt;1,"","Amount rank:"&amp;K18)</f>
        <v>Amount rank:1</v>
      </c>
    </row>
    <row r="24" spans="1:11">
      <c r="A24" s="27" t="s">
        <v>1056</v>
      </c>
      <c r="B24" s="23">
        <v>11</v>
      </c>
      <c r="C24" s="23">
        <v>11</v>
      </c>
      <c r="G24" s="27" t="s">
        <v>1081</v>
      </c>
      <c r="H24" s="23">
        <v>25</v>
      </c>
    </row>
    <row r="25" spans="1:11">
      <c r="A25" s="27" t="s">
        <v>1057</v>
      </c>
      <c r="B25" s="23">
        <v>14</v>
      </c>
      <c r="C25" s="23">
        <v>14</v>
      </c>
      <c r="G25" s="27" t="s">
        <v>1074</v>
      </c>
      <c r="H25" s="23">
        <v>30</v>
      </c>
    </row>
    <row r="26" spans="1:11">
      <c r="A26" s="27" t="s">
        <v>1058</v>
      </c>
      <c r="B26" s="23">
        <v>30</v>
      </c>
      <c r="C26" s="23">
        <v>30</v>
      </c>
      <c r="G26" s="27" t="s">
        <v>1048</v>
      </c>
      <c r="H26" s="23">
        <v>207</v>
      </c>
    </row>
    <row r="27" spans="1:11">
      <c r="A27" s="27" t="s">
        <v>1059</v>
      </c>
      <c r="B27" s="23">
        <v>14</v>
      </c>
      <c r="C27" s="23">
        <v>14</v>
      </c>
    </row>
    <row r="28" spans="1:11">
      <c r="A28" s="27" t="s">
        <v>1060</v>
      </c>
      <c r="B28" s="23">
        <v>9</v>
      </c>
      <c r="C28" s="23">
        <v>9</v>
      </c>
    </row>
    <row r="29" spans="1:11">
      <c r="A29" s="27" t="s">
        <v>1048</v>
      </c>
      <c r="B29" s="23">
        <v>207</v>
      </c>
      <c r="C29" s="23">
        <v>207</v>
      </c>
      <c r="E29" t="s">
        <v>1086</v>
      </c>
      <c r="H29" t="s">
        <v>1092</v>
      </c>
      <c r="I29" t="str">
        <f>A43</f>
        <v>R03</v>
      </c>
    </row>
    <row r="32" spans="1:11">
      <c r="E32" t="s">
        <v>1087</v>
      </c>
      <c r="F32" t="s">
        <v>1088</v>
      </c>
      <c r="G32" t="s">
        <v>1089</v>
      </c>
      <c r="H32" t="s">
        <v>1090</v>
      </c>
      <c r="I32" t="s">
        <v>1091</v>
      </c>
    </row>
    <row r="33" spans="1:9">
      <c r="A33" s="26" t="s">
        <v>1047</v>
      </c>
      <c r="B33" t="s">
        <v>1043</v>
      </c>
      <c r="C33" t="s">
        <v>1042</v>
      </c>
      <c r="E33" s="27" t="str" cm="1">
        <f t="array" ref="E33:G37">A34:C38</f>
        <v>R01</v>
      </c>
      <c r="F33" s="23">
        <v>189</v>
      </c>
      <c r="G33" s="29">
        <v>18415</v>
      </c>
      <c r="H33" t="str">
        <f>IF(E33=$I$29,F33,"NA")</f>
        <v>NA</v>
      </c>
      <c r="I33" t="str">
        <f>IF(E33=$I$29,G33,"NA")</f>
        <v>NA</v>
      </c>
    </row>
    <row r="34" spans="1:9">
      <c r="A34" s="27" t="s">
        <v>11</v>
      </c>
      <c r="B34" s="23">
        <v>189</v>
      </c>
      <c r="C34" s="22">
        <v>18415</v>
      </c>
      <c r="E34" s="27" t="str">
        <v>R02</v>
      </c>
      <c r="F34" s="23">
        <v>218</v>
      </c>
      <c r="G34" s="29">
        <v>20581</v>
      </c>
      <c r="H34" t="str">
        <f>IF(E34=$I$29,F34,"NA")</f>
        <v>NA</v>
      </c>
      <c r="I34" t="str">
        <f>IF(E34=$I$29,G34,"NA")</f>
        <v>NA</v>
      </c>
    </row>
    <row r="35" spans="1:9">
      <c r="A35" s="27" t="s">
        <v>9</v>
      </c>
      <c r="B35" s="23">
        <v>218</v>
      </c>
      <c r="C35" s="22">
        <v>20581</v>
      </c>
      <c r="E35" s="27" t="str">
        <v>R03</v>
      </c>
      <c r="F35" s="23">
        <v>207</v>
      </c>
      <c r="G35" s="29">
        <v>20872</v>
      </c>
      <c r="H35">
        <f>IF(E35=$I$29,F35,"NA")</f>
        <v>207</v>
      </c>
      <c r="I35">
        <f>IF(E35=$I$29,G35,"NA")</f>
        <v>20872</v>
      </c>
    </row>
    <row r="36" spans="1:9">
      <c r="A36" s="27" t="s">
        <v>6</v>
      </c>
      <c r="B36" s="23">
        <v>207</v>
      </c>
      <c r="C36" s="22">
        <v>20872</v>
      </c>
      <c r="E36" s="27" t="str">
        <v>R04</v>
      </c>
      <c r="F36" s="23">
        <v>186</v>
      </c>
      <c r="G36" s="29">
        <v>16651</v>
      </c>
      <c r="H36" t="str">
        <f>IF(E36=$I$29,F36,"NA")</f>
        <v>NA</v>
      </c>
      <c r="I36" t="str">
        <f>IF(E36=$I$29,G36,"NA")</f>
        <v>NA</v>
      </c>
    </row>
    <row r="37" spans="1:9">
      <c r="A37" s="27" t="s">
        <v>13</v>
      </c>
      <c r="B37" s="23">
        <v>186</v>
      </c>
      <c r="C37" s="22">
        <v>16651</v>
      </c>
      <c r="E37" s="27" t="str">
        <v>R05</v>
      </c>
      <c r="F37" s="23">
        <v>200</v>
      </c>
      <c r="G37" s="29">
        <v>20104</v>
      </c>
      <c r="H37" t="str">
        <f>IF(E37=$I$29,F37,"NA")</f>
        <v>NA</v>
      </c>
      <c r="I37" t="str">
        <f>IF(E37=$I$29,G37,"NA")</f>
        <v>NA</v>
      </c>
    </row>
    <row r="38" spans="1:9">
      <c r="A38" s="27" t="s">
        <v>10</v>
      </c>
      <c r="B38" s="23">
        <v>200</v>
      </c>
      <c r="C38" s="22">
        <v>20104</v>
      </c>
    </row>
    <row r="39" spans="1:9">
      <c r="A39" s="27" t="s">
        <v>1048</v>
      </c>
      <c r="B39" s="23">
        <v>1000</v>
      </c>
      <c r="C39" s="22">
        <v>96623</v>
      </c>
    </row>
    <row r="42" spans="1:9">
      <c r="A42" s="26" t="s">
        <v>1047</v>
      </c>
    </row>
    <row r="43" spans="1:9">
      <c r="A43" s="30" t="s">
        <v>6</v>
      </c>
    </row>
    <row r="63" spans="1:4">
      <c r="A63" s="26" t="s">
        <v>1043</v>
      </c>
      <c r="B63" s="26" t="s">
        <v>1093</v>
      </c>
    </row>
    <row r="64" spans="1:4">
      <c r="A64" s="26" t="s">
        <v>1047</v>
      </c>
      <c r="B64" t="s">
        <v>999</v>
      </c>
      <c r="C64" t="s">
        <v>998</v>
      </c>
      <c r="D64" t="s">
        <v>1048</v>
      </c>
    </row>
    <row r="65" spans="1:4">
      <c r="A65" s="27" t="s">
        <v>1002</v>
      </c>
      <c r="B65" s="23">
        <v>144</v>
      </c>
      <c r="C65" s="23">
        <v>132</v>
      </c>
      <c r="D65" s="23">
        <v>276</v>
      </c>
    </row>
    <row r="66" spans="1:4">
      <c r="A66" s="27" t="s">
        <v>1001</v>
      </c>
      <c r="B66" s="23">
        <v>326</v>
      </c>
      <c r="C66" s="23">
        <v>63</v>
      </c>
      <c r="D66" s="23">
        <v>389</v>
      </c>
    </row>
    <row r="67" spans="1:4">
      <c r="A67" s="27" t="s">
        <v>1000</v>
      </c>
      <c r="B67" s="23">
        <v>129</v>
      </c>
      <c r="C67" s="23">
        <v>206</v>
      </c>
      <c r="D67" s="23">
        <v>335</v>
      </c>
    </row>
    <row r="68" spans="1:4">
      <c r="A68" s="27" t="s">
        <v>1048</v>
      </c>
      <c r="B68" s="23">
        <v>599</v>
      </c>
      <c r="C68" s="23">
        <v>401</v>
      </c>
      <c r="D68" s="23">
        <v>1000</v>
      </c>
    </row>
    <row r="79" spans="1:4">
      <c r="A79" s="26" t="s">
        <v>1047</v>
      </c>
      <c r="B79" t="s">
        <v>1043</v>
      </c>
    </row>
    <row r="80" spans="1:4">
      <c r="A80" s="27">
        <v>0</v>
      </c>
      <c r="B80" s="23">
        <v>1</v>
      </c>
    </row>
    <row r="81" spans="1:2">
      <c r="A81" s="27">
        <v>1</v>
      </c>
      <c r="B81" s="23">
        <v>1</v>
      </c>
    </row>
    <row r="82" spans="1:2">
      <c r="A82" s="27">
        <v>2</v>
      </c>
      <c r="B82" s="23">
        <v>11</v>
      </c>
    </row>
    <row r="83" spans="1:2">
      <c r="A83" s="27">
        <v>3</v>
      </c>
      <c r="B83" s="23">
        <v>46</v>
      </c>
    </row>
    <row r="84" spans="1:2">
      <c r="A84" s="27">
        <v>4</v>
      </c>
      <c r="B84" s="23">
        <v>88</v>
      </c>
    </row>
    <row r="85" spans="1:2">
      <c r="A85" s="27">
        <v>5</v>
      </c>
      <c r="B85" s="23">
        <v>60</v>
      </c>
    </row>
    <row r="86" spans="1:2">
      <c r="A86" s="27" t="s">
        <v>1048</v>
      </c>
      <c r="B86" s="23">
        <v>207</v>
      </c>
    </row>
    <row r="97" spans="1:16">
      <c r="A97" s="26" t="s">
        <v>1042</v>
      </c>
      <c r="B97" s="26" t="s">
        <v>1093</v>
      </c>
      <c r="J97" s="26" t="s">
        <v>1042</v>
      </c>
      <c r="K97" s="26" t="s">
        <v>1093</v>
      </c>
    </row>
    <row r="98" spans="1:16">
      <c r="A98" s="26" t="s">
        <v>1047</v>
      </c>
      <c r="B98" t="s">
        <v>11</v>
      </c>
      <c r="C98" t="s">
        <v>9</v>
      </c>
      <c r="D98" t="s">
        <v>6</v>
      </c>
      <c r="E98" t="s">
        <v>13</v>
      </c>
      <c r="F98" t="s">
        <v>10</v>
      </c>
      <c r="G98" t="s">
        <v>1048</v>
      </c>
      <c r="J98" s="26" t="s">
        <v>1047</v>
      </c>
      <c r="K98" t="s">
        <v>11</v>
      </c>
      <c r="L98" t="s">
        <v>9</v>
      </c>
      <c r="M98" t="s">
        <v>6</v>
      </c>
      <c r="N98" t="s">
        <v>13</v>
      </c>
      <c r="O98" t="s">
        <v>10</v>
      </c>
      <c r="P98" t="s">
        <v>1048</v>
      </c>
    </row>
    <row r="99" spans="1:16">
      <c r="A99" s="27" t="s">
        <v>17</v>
      </c>
      <c r="B99" s="21"/>
      <c r="C99" s="21"/>
      <c r="D99" s="21"/>
      <c r="E99" s="21"/>
      <c r="F99" s="21"/>
      <c r="G99" s="21"/>
      <c r="J99" s="27" t="s">
        <v>1002</v>
      </c>
      <c r="K99" s="21"/>
      <c r="L99" s="21"/>
      <c r="M99" s="21"/>
      <c r="N99" s="21"/>
      <c r="O99" s="21"/>
      <c r="P99" s="21"/>
    </row>
    <row r="100" spans="1:16">
      <c r="A100" s="31" t="s">
        <v>1000</v>
      </c>
      <c r="B100" s="22">
        <v>1655</v>
      </c>
      <c r="C100" s="22">
        <v>805</v>
      </c>
      <c r="D100" s="22">
        <v>2263</v>
      </c>
      <c r="E100" s="22">
        <v>987</v>
      </c>
      <c r="F100" s="22">
        <v>1075</v>
      </c>
      <c r="G100" s="22">
        <v>6785</v>
      </c>
      <c r="J100" s="31" t="s">
        <v>20</v>
      </c>
      <c r="K100" s="22">
        <v>891</v>
      </c>
      <c r="L100" s="22">
        <v>1332</v>
      </c>
      <c r="M100" s="22">
        <v>1282</v>
      </c>
      <c r="N100" s="22">
        <v>739</v>
      </c>
      <c r="O100" s="22">
        <v>560</v>
      </c>
      <c r="P100" s="22">
        <v>4804</v>
      </c>
    </row>
    <row r="101" spans="1:16">
      <c r="A101" s="27" t="s">
        <v>24</v>
      </c>
      <c r="B101" s="21"/>
      <c r="C101" s="21"/>
      <c r="D101" s="21"/>
      <c r="E101" s="21"/>
      <c r="F101" s="21"/>
      <c r="G101" s="21"/>
      <c r="J101" s="31" t="s">
        <v>12</v>
      </c>
      <c r="K101" s="22">
        <v>1991</v>
      </c>
      <c r="L101" s="22">
        <v>1886</v>
      </c>
      <c r="M101" s="22">
        <v>1206</v>
      </c>
      <c r="N101" s="22">
        <v>884</v>
      </c>
      <c r="O101" s="22">
        <v>1722</v>
      </c>
      <c r="P101" s="22">
        <v>7689</v>
      </c>
    </row>
    <row r="102" spans="1:16">
      <c r="A102" s="31" t="s">
        <v>1001</v>
      </c>
      <c r="B102" s="22">
        <v>1233</v>
      </c>
      <c r="C102" s="22">
        <v>223</v>
      </c>
      <c r="D102" s="22">
        <v>1680</v>
      </c>
      <c r="E102" s="22">
        <v>990</v>
      </c>
      <c r="F102" s="22">
        <v>1508</v>
      </c>
      <c r="G102" s="22">
        <v>5634</v>
      </c>
      <c r="J102" s="31" t="s">
        <v>8</v>
      </c>
      <c r="K102" s="22">
        <v>1163</v>
      </c>
      <c r="L102" s="22">
        <v>1180</v>
      </c>
      <c r="M102" s="22">
        <v>1616</v>
      </c>
      <c r="N102" s="22">
        <v>1043</v>
      </c>
      <c r="O102" s="22">
        <v>1747</v>
      </c>
      <c r="P102" s="22">
        <v>6749</v>
      </c>
    </row>
    <row r="103" spans="1:16">
      <c r="A103" s="27" t="s">
        <v>20</v>
      </c>
      <c r="B103" s="21"/>
      <c r="C103" s="21"/>
      <c r="D103" s="21"/>
      <c r="E103" s="21"/>
      <c r="F103" s="21"/>
      <c r="G103" s="21"/>
      <c r="J103" s="31" t="s">
        <v>16</v>
      </c>
      <c r="K103" s="22">
        <v>1438</v>
      </c>
      <c r="L103" s="22">
        <v>1616</v>
      </c>
      <c r="M103" s="22">
        <v>866</v>
      </c>
      <c r="N103" s="22">
        <v>829</v>
      </c>
      <c r="O103" s="22">
        <v>2070</v>
      </c>
      <c r="P103" s="22">
        <v>6819</v>
      </c>
    </row>
    <row r="104" spans="1:16">
      <c r="A104" s="31" t="s">
        <v>1002</v>
      </c>
      <c r="B104" s="22">
        <v>891</v>
      </c>
      <c r="C104" s="22">
        <v>1332</v>
      </c>
      <c r="D104" s="22">
        <v>1282</v>
      </c>
      <c r="E104" s="22">
        <v>739</v>
      </c>
      <c r="F104" s="22">
        <v>560</v>
      </c>
      <c r="G104" s="22">
        <v>4804</v>
      </c>
      <c r="J104" s="27" t="s">
        <v>1001</v>
      </c>
      <c r="K104" s="21"/>
      <c r="L104" s="21"/>
      <c r="M104" s="21"/>
      <c r="N104" s="21"/>
      <c r="O104" s="21"/>
      <c r="P104" s="21"/>
    </row>
    <row r="105" spans="1:16">
      <c r="A105" s="27" t="s">
        <v>12</v>
      </c>
      <c r="B105" s="21"/>
      <c r="C105" s="21"/>
      <c r="D105" s="21"/>
      <c r="E105" s="21"/>
      <c r="F105" s="21"/>
      <c r="G105" s="21"/>
      <c r="J105" s="31" t="s">
        <v>24</v>
      </c>
      <c r="K105" s="22">
        <v>1233</v>
      </c>
      <c r="L105" s="22">
        <v>223</v>
      </c>
      <c r="M105" s="22">
        <v>1680</v>
      </c>
      <c r="N105" s="22">
        <v>990</v>
      </c>
      <c r="O105" s="22">
        <v>1508</v>
      </c>
      <c r="P105" s="22">
        <v>5634</v>
      </c>
    </row>
    <row r="106" spans="1:16">
      <c r="A106" s="31" t="s">
        <v>1002</v>
      </c>
      <c r="B106" s="22">
        <v>1991</v>
      </c>
      <c r="C106" s="22">
        <v>1886</v>
      </c>
      <c r="D106" s="22">
        <v>1206</v>
      </c>
      <c r="E106" s="22">
        <v>884</v>
      </c>
      <c r="F106" s="22">
        <v>1722</v>
      </c>
      <c r="G106" s="22">
        <v>7689</v>
      </c>
      <c r="J106" s="31" t="s">
        <v>15</v>
      </c>
      <c r="K106" s="22">
        <v>1598</v>
      </c>
      <c r="L106" s="22">
        <v>1907</v>
      </c>
      <c r="M106" s="22">
        <v>869</v>
      </c>
      <c r="N106" s="22">
        <v>1426</v>
      </c>
      <c r="O106" s="22">
        <v>1416</v>
      </c>
      <c r="P106" s="22">
        <v>7216</v>
      </c>
    </row>
    <row r="107" spans="1:16">
      <c r="A107" s="27" t="s">
        <v>23</v>
      </c>
      <c r="B107" s="21"/>
      <c r="C107" s="21"/>
      <c r="D107" s="21"/>
      <c r="E107" s="21"/>
      <c r="F107" s="21"/>
      <c r="G107" s="21"/>
      <c r="J107" s="31" t="s">
        <v>5</v>
      </c>
      <c r="K107" s="22">
        <v>900</v>
      </c>
      <c r="L107" s="22">
        <v>1016</v>
      </c>
      <c r="M107" s="22">
        <v>960</v>
      </c>
      <c r="N107" s="22">
        <v>940</v>
      </c>
      <c r="O107" s="22">
        <v>1193</v>
      </c>
      <c r="P107" s="22">
        <v>5009</v>
      </c>
    </row>
    <row r="108" spans="1:16">
      <c r="A108" s="31" t="s">
        <v>1000</v>
      </c>
      <c r="B108" s="22">
        <v>1104</v>
      </c>
      <c r="C108" s="22">
        <v>2280</v>
      </c>
      <c r="D108" s="22">
        <v>1445</v>
      </c>
      <c r="E108" s="22">
        <v>1722</v>
      </c>
      <c r="F108" s="22">
        <v>1196</v>
      </c>
      <c r="G108" s="22">
        <v>7747</v>
      </c>
      <c r="J108" s="31" t="s">
        <v>18</v>
      </c>
      <c r="K108" s="22">
        <v>900</v>
      </c>
      <c r="L108" s="22">
        <v>1470</v>
      </c>
      <c r="M108" s="22">
        <v>1617</v>
      </c>
      <c r="N108" s="22">
        <v>1314</v>
      </c>
      <c r="O108" s="22">
        <v>941</v>
      </c>
      <c r="P108" s="22">
        <v>6242</v>
      </c>
    </row>
    <row r="109" spans="1:16">
      <c r="A109" s="27" t="s">
        <v>7</v>
      </c>
      <c r="B109" s="21"/>
      <c r="C109" s="21"/>
      <c r="D109" s="21"/>
      <c r="E109" s="21"/>
      <c r="F109" s="21"/>
      <c r="G109" s="21"/>
      <c r="J109" s="31" t="s">
        <v>14</v>
      </c>
      <c r="K109" s="22">
        <v>1255</v>
      </c>
      <c r="L109" s="22">
        <v>516</v>
      </c>
      <c r="M109" s="22">
        <v>1874</v>
      </c>
      <c r="N109" s="22">
        <v>1863</v>
      </c>
      <c r="O109" s="22">
        <v>1722</v>
      </c>
      <c r="P109" s="22">
        <v>7230</v>
      </c>
    </row>
    <row r="110" spans="1:16">
      <c r="A110" s="31" t="s">
        <v>1000</v>
      </c>
      <c r="B110" s="22">
        <v>372</v>
      </c>
      <c r="C110" s="22">
        <v>1818</v>
      </c>
      <c r="D110" s="22">
        <v>1346</v>
      </c>
      <c r="E110" s="22">
        <v>1156</v>
      </c>
      <c r="F110" s="22">
        <v>1484</v>
      </c>
      <c r="G110" s="22">
        <v>6176</v>
      </c>
      <c r="J110" s="31" t="s">
        <v>19</v>
      </c>
      <c r="K110" s="22">
        <v>1138</v>
      </c>
      <c r="L110" s="22">
        <v>1898</v>
      </c>
      <c r="M110" s="22">
        <v>1482</v>
      </c>
      <c r="N110" s="22">
        <v>846</v>
      </c>
      <c r="O110" s="22">
        <v>1154</v>
      </c>
      <c r="P110" s="22">
        <v>6518</v>
      </c>
    </row>
    <row r="111" spans="1:16">
      <c r="A111" s="27" t="s">
        <v>15</v>
      </c>
      <c r="B111" s="21"/>
      <c r="C111" s="21"/>
      <c r="D111" s="21"/>
      <c r="E111" s="21"/>
      <c r="F111" s="21"/>
      <c r="G111" s="21"/>
      <c r="J111" s="27" t="s">
        <v>1000</v>
      </c>
      <c r="K111" s="21"/>
      <c r="L111" s="21"/>
      <c r="M111" s="21"/>
      <c r="N111" s="21"/>
      <c r="O111" s="21"/>
      <c r="P111" s="21"/>
    </row>
    <row r="112" spans="1:16">
      <c r="A112" s="31" t="s">
        <v>1001</v>
      </c>
      <c r="B112" s="22">
        <v>1598</v>
      </c>
      <c r="C112" s="22">
        <v>1907</v>
      </c>
      <c r="D112" s="22">
        <v>869</v>
      </c>
      <c r="E112" s="22">
        <v>1426</v>
      </c>
      <c r="F112" s="22">
        <v>1416</v>
      </c>
      <c r="G112" s="22">
        <v>7216</v>
      </c>
      <c r="J112" s="31" t="s">
        <v>17</v>
      </c>
      <c r="K112" s="22">
        <v>1655</v>
      </c>
      <c r="L112" s="22">
        <v>805</v>
      </c>
      <c r="M112" s="22">
        <v>2263</v>
      </c>
      <c r="N112" s="22">
        <v>987</v>
      </c>
      <c r="O112" s="22">
        <v>1075</v>
      </c>
      <c r="P112" s="22">
        <v>6785</v>
      </c>
    </row>
    <row r="113" spans="1:16">
      <c r="A113" s="27" t="s">
        <v>5</v>
      </c>
      <c r="B113" s="21"/>
      <c r="C113" s="21"/>
      <c r="D113" s="21"/>
      <c r="E113" s="21"/>
      <c r="F113" s="21"/>
      <c r="G113" s="21"/>
      <c r="J113" s="31" t="s">
        <v>23</v>
      </c>
      <c r="K113" s="22">
        <v>1104</v>
      </c>
      <c r="L113" s="22">
        <v>2280</v>
      </c>
      <c r="M113" s="22">
        <v>1445</v>
      </c>
      <c r="N113" s="22">
        <v>1722</v>
      </c>
      <c r="O113" s="22">
        <v>1196</v>
      </c>
      <c r="P113" s="22">
        <v>7747</v>
      </c>
    </row>
    <row r="114" spans="1:16">
      <c r="A114" s="31" t="s">
        <v>1001</v>
      </c>
      <c r="B114" s="22">
        <v>900</v>
      </c>
      <c r="C114" s="22">
        <v>1016</v>
      </c>
      <c r="D114" s="22">
        <v>960</v>
      </c>
      <c r="E114" s="22">
        <v>940</v>
      </c>
      <c r="F114" s="22">
        <v>1193</v>
      </c>
      <c r="G114" s="22">
        <v>5009</v>
      </c>
      <c r="J114" s="31" t="s">
        <v>7</v>
      </c>
      <c r="K114" s="22">
        <v>372</v>
      </c>
      <c r="L114" s="22">
        <v>1818</v>
      </c>
      <c r="M114" s="22">
        <v>1346</v>
      </c>
      <c r="N114" s="22">
        <v>1156</v>
      </c>
      <c r="O114" s="22">
        <v>1484</v>
      </c>
      <c r="P114" s="22">
        <v>6176</v>
      </c>
    </row>
    <row r="115" spans="1:16">
      <c r="A115" s="27" t="s">
        <v>22</v>
      </c>
      <c r="B115" s="21"/>
      <c r="C115" s="21"/>
      <c r="D115" s="21"/>
      <c r="E115" s="21"/>
      <c r="F115" s="21"/>
      <c r="G115" s="21"/>
      <c r="J115" s="31" t="s">
        <v>22</v>
      </c>
      <c r="K115" s="22">
        <v>1415</v>
      </c>
      <c r="L115" s="22">
        <v>1271</v>
      </c>
      <c r="M115" s="22">
        <v>1214</v>
      </c>
      <c r="N115" s="22">
        <v>1135</v>
      </c>
      <c r="O115" s="22">
        <v>1566</v>
      </c>
      <c r="P115" s="22">
        <v>6601</v>
      </c>
    </row>
    <row r="116" spans="1:16">
      <c r="A116" s="31" t="s">
        <v>1000</v>
      </c>
      <c r="B116" s="22">
        <v>1415</v>
      </c>
      <c r="C116" s="22">
        <v>1271</v>
      </c>
      <c r="D116" s="22">
        <v>1214</v>
      </c>
      <c r="E116" s="22">
        <v>1135</v>
      </c>
      <c r="F116" s="22">
        <v>1566</v>
      </c>
      <c r="G116" s="22">
        <v>6601</v>
      </c>
      <c r="J116" s="31" t="s">
        <v>21</v>
      </c>
      <c r="K116" s="22">
        <v>1362</v>
      </c>
      <c r="L116" s="22">
        <v>1363</v>
      </c>
      <c r="M116" s="22">
        <v>1152</v>
      </c>
      <c r="N116" s="22">
        <v>777</v>
      </c>
      <c r="O116" s="22">
        <v>750</v>
      </c>
      <c r="P116" s="22">
        <v>5404</v>
      </c>
    </row>
    <row r="117" spans="1:16">
      <c r="A117" s="27" t="s">
        <v>18</v>
      </c>
      <c r="B117" s="21"/>
      <c r="C117" s="21"/>
      <c r="D117" s="21"/>
      <c r="E117" s="21"/>
      <c r="F117" s="21"/>
      <c r="G117" s="21"/>
    </row>
    <row r="118" spans="1:16">
      <c r="A118" s="31" t="s">
        <v>1001</v>
      </c>
      <c r="B118" s="22">
        <v>900</v>
      </c>
      <c r="C118" s="22">
        <v>1470</v>
      </c>
      <c r="D118" s="22">
        <v>1617</v>
      </c>
      <c r="E118" s="22">
        <v>1314</v>
      </c>
      <c r="F118" s="22">
        <v>941</v>
      </c>
      <c r="G118" s="22">
        <v>6242</v>
      </c>
    </row>
    <row r="119" spans="1:16">
      <c r="A119" s="27" t="s">
        <v>8</v>
      </c>
      <c r="B119" s="21"/>
      <c r="C119" s="21"/>
      <c r="D119" s="21"/>
      <c r="E119" s="21"/>
      <c r="F119" s="21"/>
      <c r="G119" s="21"/>
    </row>
    <row r="120" spans="1:16">
      <c r="A120" s="31" t="s">
        <v>1002</v>
      </c>
      <c r="B120" s="22">
        <v>1163</v>
      </c>
      <c r="C120" s="22">
        <v>1180</v>
      </c>
      <c r="D120" s="22">
        <v>1616</v>
      </c>
      <c r="E120" s="22">
        <v>1043</v>
      </c>
      <c r="F120" s="22">
        <v>1747</v>
      </c>
      <c r="G120" s="22">
        <v>6749</v>
      </c>
    </row>
    <row r="121" spans="1:16">
      <c r="A121" s="27" t="s">
        <v>16</v>
      </c>
      <c r="B121" s="21"/>
      <c r="C121" s="21"/>
      <c r="D121" s="21"/>
      <c r="E121" s="21"/>
      <c r="F121" s="21"/>
      <c r="G121" s="21"/>
    </row>
    <row r="122" spans="1:16">
      <c r="A122" s="31" t="s">
        <v>1002</v>
      </c>
      <c r="B122" s="22">
        <v>1438</v>
      </c>
      <c r="C122" s="22">
        <v>1616</v>
      </c>
      <c r="D122" s="22">
        <v>866</v>
      </c>
      <c r="E122" s="22">
        <v>829</v>
      </c>
      <c r="F122" s="22">
        <v>2070</v>
      </c>
      <c r="G122" s="22">
        <v>6819</v>
      </c>
    </row>
    <row r="123" spans="1:16">
      <c r="A123" s="27" t="s">
        <v>14</v>
      </c>
      <c r="B123" s="21"/>
      <c r="C123" s="21"/>
      <c r="D123" s="21"/>
      <c r="E123" s="21"/>
      <c r="F123" s="21"/>
      <c r="G123" s="21"/>
    </row>
    <row r="124" spans="1:16">
      <c r="A124" s="31" t="s">
        <v>1001</v>
      </c>
      <c r="B124" s="22">
        <v>1255</v>
      </c>
      <c r="C124" s="22">
        <v>516</v>
      </c>
      <c r="D124" s="22">
        <v>1874</v>
      </c>
      <c r="E124" s="22">
        <v>1863</v>
      </c>
      <c r="F124" s="22">
        <v>1722</v>
      </c>
      <c r="G124" s="22">
        <v>7230</v>
      </c>
    </row>
    <row r="125" spans="1:16">
      <c r="A125" s="27" t="s">
        <v>21</v>
      </c>
      <c r="B125" s="21"/>
      <c r="C125" s="21"/>
      <c r="D125" s="21"/>
      <c r="E125" s="21"/>
      <c r="F125" s="21"/>
      <c r="G125" s="21"/>
    </row>
    <row r="126" spans="1:16">
      <c r="A126" s="31" t="s">
        <v>1000</v>
      </c>
      <c r="B126" s="22">
        <v>1362</v>
      </c>
      <c r="C126" s="22">
        <v>1363</v>
      </c>
      <c r="D126" s="22">
        <v>1152</v>
      </c>
      <c r="E126" s="22">
        <v>777</v>
      </c>
      <c r="F126" s="22">
        <v>750</v>
      </c>
      <c r="G126" s="22">
        <v>5404</v>
      </c>
    </row>
    <row r="127" spans="1:16">
      <c r="A127" s="27" t="s">
        <v>19</v>
      </c>
      <c r="B127" s="21"/>
      <c r="C127" s="21"/>
      <c r="D127" s="21"/>
      <c r="E127" s="21"/>
      <c r="F127" s="21"/>
      <c r="G127" s="21"/>
    </row>
    <row r="128" spans="1:16">
      <c r="A128" s="31" t="s">
        <v>1001</v>
      </c>
      <c r="B128" s="22">
        <v>1138</v>
      </c>
      <c r="C128" s="22">
        <v>1898</v>
      </c>
      <c r="D128" s="22">
        <v>1482</v>
      </c>
      <c r="E128" s="22">
        <v>846</v>
      </c>
      <c r="F128" s="22">
        <v>1154</v>
      </c>
      <c r="G128" s="22">
        <v>6518</v>
      </c>
    </row>
    <row r="129" spans="1:7">
      <c r="A129" s="27" t="s">
        <v>1048</v>
      </c>
      <c r="B129" s="22">
        <v>18415</v>
      </c>
      <c r="C129" s="22">
        <v>20581</v>
      </c>
      <c r="D129" s="22">
        <v>20872</v>
      </c>
      <c r="E129" s="22">
        <v>16651</v>
      </c>
      <c r="F129" s="22">
        <v>20104</v>
      </c>
      <c r="G129" s="22">
        <v>96623</v>
      </c>
    </row>
  </sheetData>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61" zoomScaleNormal="115" workbookViewId="0">
      <selection activeCell="I7" sqref="I7"/>
    </sheetView>
  </sheetViews>
  <sheetFormatPr defaultRowHeight="14.25"/>
  <cols>
    <col min="5" max="5" width="10.875" customWidth="1"/>
    <col min="6" max="6" width="27.625" customWidth="1"/>
  </cols>
  <sheetData>
    <row r="2" spans="5:6">
      <c r="E2" t="s">
        <v>1040</v>
      </c>
      <c r="F2" t="s">
        <v>1041</v>
      </c>
    </row>
    <row r="3" spans="5:6" ht="50.25" customHeight="1">
      <c r="E3" t="s">
        <v>11</v>
      </c>
      <c r="F3" t="e" vm="1">
        <v>#VALUE!</v>
      </c>
    </row>
    <row r="4" spans="5:6" ht="25.5" customHeight="1">
      <c r="E4" t="s">
        <v>9</v>
      </c>
      <c r="F4" t="e" vm="2">
        <v>#VALUE!</v>
      </c>
    </row>
    <row r="5" spans="5:6" ht="25.5" customHeight="1">
      <c r="E5" t="s">
        <v>6</v>
      </c>
      <c r="F5" t="e" vm="3">
        <v>#VALUE!</v>
      </c>
    </row>
    <row r="6" spans="5:6" ht="25.5" customHeight="1">
      <c r="E6" t="s">
        <v>13</v>
      </c>
      <c r="F6" t="e" vm="4">
        <v>#VALUE!</v>
      </c>
    </row>
    <row r="7" spans="5:6" ht="25.5" customHeight="1">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Customer Center Report</vt:lpstr>
      <vt:lpstr>Sheet4</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sharanyathaduri@outlook.com</cp:lastModifiedBy>
  <dcterms:created xsi:type="dcterms:W3CDTF">2021-03-14T20:21:32Z</dcterms:created>
  <dcterms:modified xsi:type="dcterms:W3CDTF">2025-05-09T10:09:47Z</dcterms:modified>
</cp:coreProperties>
</file>