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 Mahendran\Desktop\MA7206 CS1B\"/>
    </mc:Choice>
  </mc:AlternateContent>
  <xr:revisionPtr revIDLastSave="0" documentId="13_ncr:1_{7620209E-0623-4A31-95CF-0BA38632726C}" xr6:coauthVersionLast="46" xr6:coauthVersionMax="46" xr10:uidLastSave="{00000000-0000-0000-0000-000000000000}"/>
  <bookViews>
    <workbookView xWindow="-120" yWindow="-120" windowWidth="29040" windowHeight="15840" xr2:uid="{FB5FB89E-9B30-40BC-8225-4199D1640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1" i="1" l="1"/>
  <c r="V10" i="1"/>
  <c r="V9" i="1"/>
  <c r="M3" i="1"/>
  <c r="N3" i="1"/>
  <c r="O3" i="1"/>
  <c r="P3" i="1"/>
  <c r="Q3" i="1"/>
  <c r="R3" i="1"/>
  <c r="S3" i="1"/>
  <c r="L4" i="1"/>
  <c r="M4" i="1"/>
  <c r="N4" i="1"/>
  <c r="O4" i="1"/>
  <c r="P4" i="1"/>
  <c r="Q4" i="1"/>
  <c r="R4" i="1"/>
  <c r="S4" i="1"/>
  <c r="L5" i="1"/>
  <c r="M5" i="1"/>
  <c r="N5" i="1"/>
  <c r="O5" i="1"/>
  <c r="P5" i="1"/>
  <c r="Q5" i="1"/>
  <c r="R5" i="1"/>
  <c r="S5" i="1"/>
  <c r="L6" i="1"/>
  <c r="M6" i="1"/>
  <c r="N6" i="1"/>
  <c r="O6" i="1"/>
  <c r="P6" i="1"/>
  <c r="Q6" i="1"/>
  <c r="R6" i="1"/>
  <c r="S6" i="1"/>
  <c r="L7" i="1"/>
  <c r="M7" i="1"/>
  <c r="N7" i="1"/>
  <c r="O7" i="1"/>
  <c r="P7" i="1"/>
  <c r="Q7" i="1"/>
  <c r="R7" i="1"/>
  <c r="S7" i="1"/>
  <c r="L8" i="1"/>
  <c r="M8" i="1"/>
  <c r="N8" i="1"/>
  <c r="O8" i="1"/>
  <c r="P8" i="1"/>
  <c r="Q8" i="1"/>
  <c r="R8" i="1"/>
  <c r="S8" i="1"/>
  <c r="L9" i="1"/>
  <c r="M9" i="1"/>
  <c r="N9" i="1"/>
  <c r="O9" i="1"/>
  <c r="P9" i="1"/>
  <c r="Q9" i="1"/>
  <c r="R9" i="1"/>
  <c r="S9" i="1"/>
  <c r="L10" i="1"/>
  <c r="M10" i="1"/>
  <c r="N10" i="1"/>
  <c r="O10" i="1"/>
  <c r="P10" i="1"/>
  <c r="Q10" i="1"/>
  <c r="R10" i="1"/>
  <c r="S10" i="1"/>
  <c r="L11" i="1"/>
  <c r="M11" i="1"/>
  <c r="N11" i="1"/>
  <c r="O11" i="1"/>
  <c r="P11" i="1"/>
  <c r="Q11" i="1"/>
  <c r="R11" i="1"/>
  <c r="S11" i="1"/>
  <c r="K3" i="1"/>
  <c r="L3" i="1" s="1"/>
  <c r="T5" i="1"/>
  <c r="T6" i="1"/>
  <c r="T7" i="1"/>
  <c r="T10" i="1"/>
  <c r="T11" i="1"/>
  <c r="T8" i="1"/>
  <c r="T4" i="1"/>
  <c r="U4" i="1"/>
  <c r="U5" i="1"/>
  <c r="U6" i="1"/>
  <c r="U7" i="1"/>
  <c r="U8" i="1"/>
  <c r="U9" i="1"/>
  <c r="U10" i="1"/>
  <c r="U11" i="1"/>
  <c r="U3" i="1"/>
  <c r="U13" i="1" s="1"/>
  <c r="C17" i="1"/>
  <c r="T9" i="1"/>
  <c r="K11" i="1"/>
  <c r="K10" i="1"/>
  <c r="K9" i="1"/>
  <c r="K8" i="1"/>
  <c r="K7" i="1"/>
  <c r="K6" i="1"/>
  <c r="K5" i="1"/>
  <c r="K4" i="1"/>
  <c r="T3" i="1" l="1"/>
  <c r="T13" i="1" s="1"/>
  <c r="C18" i="1" l="1"/>
  <c r="C19" i="1" s="1"/>
  <c r="C21" i="1" s="1"/>
  <c r="C23" i="1" s="1"/>
  <c r="C25" i="1" s="1"/>
  <c r="V7" i="1" l="1"/>
  <c r="V3" i="1"/>
  <c r="V6" i="1"/>
  <c r="V5" i="1"/>
  <c r="V8" i="1"/>
  <c r="V4" i="1"/>
</calcChain>
</file>

<file path=xl/sharedStrings.xml><?xml version="1.0" encoding="utf-8"?>
<sst xmlns="http://schemas.openxmlformats.org/spreadsheetml/2006/main" count="33" uniqueCount="33">
  <si>
    <t>Quarter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</si>
  <si>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</si>
  <si>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</si>
  <si>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</si>
  <si>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</si>
  <si>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</si>
  <si>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</si>
  <si>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</si>
  <si>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</si>
  <si>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North East</t>
  </si>
  <si>
    <t>North West</t>
  </si>
  <si>
    <t>Yorkshire and Humber</t>
  </si>
  <si>
    <t>East Midlands</t>
  </si>
  <si>
    <t>West Midlands</t>
  </si>
  <si>
    <t>East</t>
  </si>
  <si>
    <t>London</t>
  </si>
  <si>
    <t>South East</t>
  </si>
  <si>
    <t>South West</t>
  </si>
  <si>
    <t>Total</t>
  </si>
  <si>
    <t>n</t>
  </si>
  <si>
    <t>N</t>
  </si>
  <si>
    <t>overall mean</t>
  </si>
  <si>
    <t>Q1 2020</t>
  </si>
  <si>
    <r>
      <t>(Yij-Y</t>
    </r>
    <r>
      <rPr>
        <sz val="11"/>
        <color theme="1"/>
        <rFont val="Calibri"/>
        <family val="2"/>
      </rPr>
      <t>̅</t>
    </r>
    <r>
      <rPr>
        <sz val="11"/>
        <color theme="1"/>
        <rFont val="Calibri"/>
        <family val="2"/>
        <scheme val="minor"/>
      </rPr>
      <t>)²</t>
    </r>
  </si>
  <si>
    <r>
      <t>(Y</t>
    </r>
    <r>
      <rPr>
        <sz val="11"/>
        <color theme="1"/>
        <rFont val="Calibri"/>
        <family val="2"/>
      </rPr>
      <t>̅</t>
    </r>
    <r>
      <rPr>
        <sz val="11"/>
        <color theme="1"/>
        <rFont val="Calibri"/>
        <family val="2"/>
        <scheme val="minor"/>
      </rPr>
      <t xml:space="preserve"> - overall mean)</t>
    </r>
    <r>
      <rPr>
        <sz val="11"/>
        <color theme="1"/>
        <rFont val="Calibri"/>
        <family val="2"/>
      </rPr>
      <t>²</t>
    </r>
  </si>
  <si>
    <t>Ө</t>
  </si>
  <si>
    <t>E[m(Ө)]</t>
  </si>
  <si>
    <t>var[m(Ө)]</t>
  </si>
  <si>
    <t>Z</t>
  </si>
  <si>
    <r>
      <t>E[S</t>
    </r>
    <r>
      <rPr>
        <b/>
        <sz val="11"/>
        <color theme="1"/>
        <rFont val="Calibri"/>
        <family val="2"/>
      </rPr>
      <t>²</t>
    </r>
    <r>
      <rPr>
        <b/>
        <sz val="11"/>
        <color theme="1"/>
        <rFont val="Calibri"/>
        <family val="2"/>
        <scheme val="minor"/>
      </rPr>
      <t>(Ө)]</t>
    </r>
  </si>
  <si>
    <r>
      <t>E[S</t>
    </r>
    <r>
      <rPr>
        <b/>
        <sz val="11"/>
        <color theme="1"/>
        <rFont val="Calibri"/>
        <family val="2"/>
      </rPr>
      <t>²</t>
    </r>
    <r>
      <rPr>
        <b/>
        <sz val="11"/>
        <color theme="1"/>
        <rFont val="Calibri"/>
        <family val="2"/>
        <scheme val="minor"/>
      </rPr>
      <t>(Ө)]/var[m(Ө)]</t>
    </r>
  </si>
  <si>
    <r>
      <t>n + E[S</t>
    </r>
    <r>
      <rPr>
        <b/>
        <sz val="11"/>
        <color theme="1"/>
        <rFont val="Calibri"/>
        <family val="2"/>
      </rPr>
      <t>²</t>
    </r>
    <r>
      <rPr>
        <b/>
        <sz val="11"/>
        <color theme="1"/>
        <rFont val="Calibri"/>
        <family val="2"/>
        <scheme val="minor"/>
      </rPr>
      <t>(Ө)]/var[m(Ө)]</t>
    </r>
  </si>
  <si>
    <t>Y̅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</si>
</sst>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2" fillId="0" borderId="0" xfId="0" applyFont="1"/>
    <xf numFmtId="0" fontId="2" fillId="2" borderId="12" xfId="0" applyFont="1" applyFill="1" applyBorder="1" applyAlignment="1">
      <alignment horizontal="center"/>
    </xf>
    <xf numFmtId="0" fontId="0" fillId="2" borderId="13" xfId="0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7EB1-45CA-4398-B4D7-D7ECBA544D00}">
  <dimension ref="A1:V35"/>
  <sheetViews>
    <sheetView tabSelected="1" zoomScaleNormal="100" workbookViewId="0">
      <selection activeCell="E20" sqref="E20"/>
    </sheetView>
  </sheetViews>
  <sheetFormatPr defaultRowHeight="15" x14ac:dyDescent="0.25"/>
  <cols>
    <col min="1" max="1" width="14.28515625" customWidth="1"/>
    <col min="2" max="2" width="29.28515625" style="1" customWidth="1"/>
    <col min="3" max="10" width="15.7109375" style="1" customWidth="1"/>
    <col min="12" max="12" width="11.140625" customWidth="1"/>
    <col min="14" max="14" width="13.28515625" bestFit="1" customWidth="1"/>
    <col min="15" max="15" width="10.42578125" customWidth="1"/>
    <col min="16" max="16" width="10.7109375" customWidth="1"/>
    <col min="19" max="19" width="10.28515625" customWidth="1"/>
    <col min="20" max="20" width="12" bestFit="1" customWidth="1"/>
    <col min="21" max="21" width="22.5703125" customWidth="1"/>
  </cols>
  <sheetData>
    <row r="1" spans="1:22" ht="15.75" thickBot="1" x14ac:dyDescent="0.3"/>
    <row r="2" spans="1:22" s="2" customFormat="1" ht="15.75" thickBot="1" x14ac:dyDescent="0.3">
      <c r="A2" s="1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15" t="s">
        <v>32</v>
      </c>
      <c r="L2" s="16" t="s">
        <v>23</v>
      </c>
      <c r="T2" s="21" t="s">
        <v>18</v>
      </c>
      <c r="U2" s="22" t="s">
        <v>24</v>
      </c>
      <c r="V2" s="23" t="s">
        <v>22</v>
      </c>
    </row>
    <row r="3" spans="1:22" x14ac:dyDescent="0.25">
      <c r="A3" s="1"/>
      <c r="B3" s="3" t="s">
        <v>9</v>
      </c>
      <c r="C3" s="1">
        <v>2640</v>
      </c>
      <c r="D3" s="1">
        <v>2495</v>
      </c>
      <c r="E3" s="1">
        <v>2030</v>
      </c>
      <c r="F3" s="1">
        <v>1985</v>
      </c>
      <c r="G3" s="1">
        <v>2830</v>
      </c>
      <c r="H3" s="1">
        <v>2465</v>
      </c>
      <c r="I3" s="1">
        <v>2335</v>
      </c>
      <c r="J3" s="1">
        <v>2025</v>
      </c>
      <c r="K3" s="11">
        <f t="shared" ref="K3:K11" si="0">AVERAGE(C3:J3)</f>
        <v>2350.625</v>
      </c>
      <c r="L3" s="5">
        <f>(C3-$K3)^2</f>
        <v>83737.890625</v>
      </c>
      <c r="M3" s="6">
        <f t="shared" ref="M3:S3" si="1">(D3-$K3)^2</f>
        <v>20844.140625</v>
      </c>
      <c r="N3" s="6">
        <f t="shared" si="1"/>
        <v>102800.390625</v>
      </c>
      <c r="O3" s="6">
        <f t="shared" si="1"/>
        <v>133681.640625</v>
      </c>
      <c r="P3" s="6">
        <f t="shared" si="1"/>
        <v>229800.390625</v>
      </c>
      <c r="Q3" s="6">
        <f t="shared" si="1"/>
        <v>13081.640625</v>
      </c>
      <c r="R3" s="6">
        <f t="shared" si="1"/>
        <v>244.140625</v>
      </c>
      <c r="S3" s="6">
        <f t="shared" si="1"/>
        <v>106031.640625</v>
      </c>
      <c r="T3" s="17">
        <f>SUM(L3:S3)</f>
        <v>690221.875</v>
      </c>
      <c r="U3" s="18">
        <f>(K3-$C$17)^2</f>
        <v>54655216.840277769</v>
      </c>
      <c r="V3" s="24">
        <f>C25*K3+(1-C25)*C17</f>
        <v>2459.5348002875057</v>
      </c>
    </row>
    <row r="4" spans="1:22" x14ac:dyDescent="0.25">
      <c r="A4" s="1"/>
      <c r="B4" s="3" t="s">
        <v>10</v>
      </c>
      <c r="C4" s="1">
        <v>12335</v>
      </c>
      <c r="D4" s="1">
        <v>12205</v>
      </c>
      <c r="E4" s="1">
        <v>9395</v>
      </c>
      <c r="F4" s="1">
        <v>8335</v>
      </c>
      <c r="G4" s="1">
        <v>12740</v>
      </c>
      <c r="H4" s="1">
        <v>10105</v>
      </c>
      <c r="I4" s="1">
        <v>9510</v>
      </c>
      <c r="J4" s="1">
        <v>8545</v>
      </c>
      <c r="K4" s="12">
        <f t="shared" si="0"/>
        <v>10396.25</v>
      </c>
      <c r="L4" s="7">
        <f t="shared" ref="L4:L11" si="2">(C4-$K4)^2</f>
        <v>3758751.5625</v>
      </c>
      <c r="M4" s="8">
        <f t="shared" ref="M4:M11" si="3">(D4-$K4)^2</f>
        <v>3271576.5625</v>
      </c>
      <c r="N4" s="8">
        <f t="shared" ref="N4:N11" si="4">(E4-$K4)^2</f>
        <v>1002501.5625</v>
      </c>
      <c r="O4" s="8">
        <f t="shared" ref="O4:O11" si="5">(F4-$K4)^2</f>
        <v>4248751.5625</v>
      </c>
      <c r="P4" s="8">
        <f t="shared" ref="P4:P11" si="6">(G4-$K4)^2</f>
        <v>5493164.0625</v>
      </c>
      <c r="Q4" s="8">
        <f t="shared" ref="Q4:Q11" si="7">(H4-$K4)^2</f>
        <v>84826.5625</v>
      </c>
      <c r="R4" s="8">
        <f t="shared" ref="R4:R11" si="8">(I4-$K4)^2</f>
        <v>785439.0625</v>
      </c>
      <c r="S4" s="8">
        <f t="shared" ref="S4:S11" si="9">(J4-$K4)^2</f>
        <v>3427126.5625</v>
      </c>
      <c r="T4" s="17">
        <f t="shared" ref="T4:T11" si="10">SUM(L4:S4)</f>
        <v>22072137.5</v>
      </c>
      <c r="U4" s="18">
        <f t="shared" ref="U4:U11" si="11">(K4-$C$17)^2</f>
        <v>426028.16840277857</v>
      </c>
      <c r="V4" s="24">
        <f>C25*K4+(1-C25)*C17</f>
        <v>10386.634534624902</v>
      </c>
    </row>
    <row r="5" spans="1:22" x14ac:dyDescent="0.25">
      <c r="A5" s="1"/>
      <c r="B5" s="3" t="s">
        <v>11</v>
      </c>
      <c r="C5" s="1">
        <v>6590</v>
      </c>
      <c r="D5" s="1">
        <v>6250</v>
      </c>
      <c r="E5" s="1">
        <v>5375</v>
      </c>
      <c r="F5" s="1">
        <v>4925</v>
      </c>
      <c r="G5" s="1">
        <v>7220</v>
      </c>
      <c r="H5" s="1">
        <v>6540</v>
      </c>
      <c r="I5" s="1">
        <v>5685</v>
      </c>
      <c r="J5" s="1">
        <v>5540</v>
      </c>
      <c r="K5" s="12">
        <f t="shared" si="0"/>
        <v>6015.625</v>
      </c>
      <c r="L5" s="7">
        <f t="shared" si="2"/>
        <v>329906.640625</v>
      </c>
      <c r="M5" s="8">
        <f t="shared" si="3"/>
        <v>54931.640625</v>
      </c>
      <c r="N5" s="8">
        <f t="shared" si="4"/>
        <v>410400.390625</v>
      </c>
      <c r="O5" s="8">
        <f t="shared" si="5"/>
        <v>1189462.890625</v>
      </c>
      <c r="P5" s="8">
        <f t="shared" si="6"/>
        <v>1450519.140625</v>
      </c>
      <c r="Q5" s="8">
        <f t="shared" si="7"/>
        <v>274969.140625</v>
      </c>
      <c r="R5" s="8">
        <f t="shared" si="8"/>
        <v>109312.890625</v>
      </c>
      <c r="S5" s="8">
        <f t="shared" si="9"/>
        <v>226219.140625</v>
      </c>
      <c r="T5" s="17">
        <f t="shared" si="10"/>
        <v>4045721.875</v>
      </c>
      <c r="U5" s="18">
        <f t="shared" si="11"/>
        <v>13897362.673611106</v>
      </c>
      <c r="V5" s="24">
        <f>C25*K5+(1-C25)*C17</f>
        <v>6070.5433330424567</v>
      </c>
    </row>
    <row r="6" spans="1:22" x14ac:dyDescent="0.25">
      <c r="A6" s="1"/>
      <c r="B6" s="3" t="s">
        <v>12</v>
      </c>
      <c r="C6" s="1">
        <v>6960</v>
      </c>
      <c r="D6" s="1">
        <v>6035</v>
      </c>
      <c r="E6" s="1">
        <v>5620</v>
      </c>
      <c r="F6" s="1">
        <v>4755</v>
      </c>
      <c r="G6" s="1">
        <v>7460</v>
      </c>
      <c r="H6" s="1">
        <v>6510</v>
      </c>
      <c r="I6" s="1">
        <v>5605</v>
      </c>
      <c r="J6" s="1">
        <v>4905</v>
      </c>
      <c r="K6" s="12">
        <f t="shared" si="0"/>
        <v>5981.25</v>
      </c>
      <c r="L6" s="7">
        <f t="shared" si="2"/>
        <v>957951.5625</v>
      </c>
      <c r="M6" s="8">
        <f t="shared" si="3"/>
        <v>2889.0625</v>
      </c>
      <c r="N6" s="8">
        <f t="shared" si="4"/>
        <v>130501.5625</v>
      </c>
      <c r="O6" s="8">
        <f t="shared" si="5"/>
        <v>1503689.0625</v>
      </c>
      <c r="P6" s="8">
        <f t="shared" si="6"/>
        <v>2186701.5625</v>
      </c>
      <c r="Q6" s="8">
        <f t="shared" si="7"/>
        <v>279576.5625</v>
      </c>
      <c r="R6" s="8">
        <f t="shared" si="8"/>
        <v>141564.0625</v>
      </c>
      <c r="S6" s="8">
        <f t="shared" si="9"/>
        <v>1158314.0625</v>
      </c>
      <c r="T6" s="17">
        <f t="shared" si="10"/>
        <v>6361187.5</v>
      </c>
      <c r="U6" s="18">
        <f t="shared" si="11"/>
        <v>14154838.58506944</v>
      </c>
      <c r="V6" s="24">
        <f>C25*K6+(1-C25)*C17</f>
        <v>6036.6747332297819</v>
      </c>
    </row>
    <row r="7" spans="1:22" x14ac:dyDescent="0.25">
      <c r="A7" s="1"/>
      <c r="B7" s="3" t="s">
        <v>13</v>
      </c>
      <c r="C7" s="1">
        <v>8945</v>
      </c>
      <c r="D7" s="1">
        <v>8655</v>
      </c>
      <c r="E7" s="1">
        <v>7380</v>
      </c>
      <c r="F7" s="1">
        <v>7230</v>
      </c>
      <c r="G7" s="1">
        <v>12115</v>
      </c>
      <c r="H7" s="1">
        <v>9845</v>
      </c>
      <c r="I7" s="1">
        <v>7185</v>
      </c>
      <c r="J7" s="1">
        <v>7225</v>
      </c>
      <c r="K7" s="12">
        <f t="shared" si="0"/>
        <v>8572.5</v>
      </c>
      <c r="L7" s="7">
        <f t="shared" si="2"/>
        <v>138756.25</v>
      </c>
      <c r="M7" s="8">
        <f t="shared" si="3"/>
        <v>6806.25</v>
      </c>
      <c r="N7" s="8">
        <f t="shared" si="4"/>
        <v>1422056.25</v>
      </c>
      <c r="O7" s="8">
        <f t="shared" si="5"/>
        <v>1802306.25</v>
      </c>
      <c r="P7" s="8">
        <f t="shared" si="6"/>
        <v>12549306.25</v>
      </c>
      <c r="Q7" s="8">
        <f t="shared" si="7"/>
        <v>1619256.25</v>
      </c>
      <c r="R7" s="8">
        <f t="shared" si="8"/>
        <v>1925156.25</v>
      </c>
      <c r="S7" s="8">
        <f t="shared" si="9"/>
        <v>1815756.25</v>
      </c>
      <c r="T7" s="17">
        <f t="shared" si="10"/>
        <v>21279400</v>
      </c>
      <c r="U7" s="18">
        <f t="shared" si="11"/>
        <v>1371338.5850694431</v>
      </c>
      <c r="V7" s="24">
        <f>C25*K7+(1-C25)*C17</f>
        <v>8589.7513663815607</v>
      </c>
    </row>
    <row r="8" spans="1:22" x14ac:dyDescent="0.25">
      <c r="A8" s="1"/>
      <c r="B8" s="3" t="s">
        <v>14</v>
      </c>
      <c r="C8" s="1">
        <v>11235</v>
      </c>
      <c r="D8" s="1">
        <v>9735</v>
      </c>
      <c r="E8" s="1">
        <v>7460</v>
      </c>
      <c r="F8" s="1">
        <v>7440</v>
      </c>
      <c r="G8" s="1">
        <v>10950</v>
      </c>
      <c r="H8" s="1">
        <v>9595</v>
      </c>
      <c r="I8" s="1">
        <v>8090</v>
      </c>
      <c r="J8" s="1">
        <v>7265</v>
      </c>
      <c r="K8" s="12">
        <f t="shared" si="0"/>
        <v>8971.25</v>
      </c>
      <c r="L8" s="7">
        <f t="shared" si="2"/>
        <v>5124564.0625</v>
      </c>
      <c r="M8" s="8">
        <f t="shared" si="3"/>
        <v>583314.0625</v>
      </c>
      <c r="N8" s="8">
        <f t="shared" si="4"/>
        <v>2283876.5625</v>
      </c>
      <c r="O8" s="8">
        <f t="shared" si="5"/>
        <v>2344726.5625</v>
      </c>
      <c r="P8" s="8">
        <f t="shared" si="6"/>
        <v>3915451.5625</v>
      </c>
      <c r="Q8" s="8">
        <f t="shared" si="7"/>
        <v>389064.0625</v>
      </c>
      <c r="R8" s="8">
        <f t="shared" si="8"/>
        <v>776601.5625</v>
      </c>
      <c r="S8" s="8">
        <f t="shared" si="9"/>
        <v>2911289.0625</v>
      </c>
      <c r="T8" s="17">
        <f t="shared" si="10"/>
        <v>18328887.5</v>
      </c>
      <c r="U8" s="18">
        <f t="shared" si="11"/>
        <v>596434.41840277682</v>
      </c>
      <c r="V8" s="24">
        <f>K8*C25+(1-C25)*C17</f>
        <v>8982.6271242085841</v>
      </c>
    </row>
    <row r="9" spans="1:22" x14ac:dyDescent="0.25">
      <c r="A9" s="1"/>
      <c r="B9" s="3" t="s">
        <v>15</v>
      </c>
      <c r="C9" s="1">
        <v>31000</v>
      </c>
      <c r="D9" s="1">
        <v>24430</v>
      </c>
      <c r="E9" s="1">
        <v>21300</v>
      </c>
      <c r="F9" s="1">
        <v>20705</v>
      </c>
      <c r="G9" s="1">
        <v>36055</v>
      </c>
      <c r="H9" s="1">
        <v>24095</v>
      </c>
      <c r="I9" s="1">
        <v>23740</v>
      </c>
      <c r="J9" s="1">
        <v>20615</v>
      </c>
      <c r="K9" s="12">
        <f t="shared" si="0"/>
        <v>25242.5</v>
      </c>
      <c r="L9" s="7">
        <f t="shared" si="2"/>
        <v>33148806.25</v>
      </c>
      <c r="M9" s="8">
        <f t="shared" si="3"/>
        <v>660156.25</v>
      </c>
      <c r="N9" s="8">
        <f t="shared" si="4"/>
        <v>15543306.25</v>
      </c>
      <c r="O9" s="8">
        <f t="shared" si="5"/>
        <v>20588906.25</v>
      </c>
      <c r="P9" s="8">
        <f t="shared" si="6"/>
        <v>116910156.25</v>
      </c>
      <c r="Q9" s="8">
        <f t="shared" si="7"/>
        <v>1316756.25</v>
      </c>
      <c r="R9" s="8">
        <f t="shared" si="8"/>
        <v>2257506.25</v>
      </c>
      <c r="S9" s="8">
        <f t="shared" si="9"/>
        <v>21413756.25</v>
      </c>
      <c r="T9" s="17">
        <f t="shared" si="10"/>
        <v>211839350</v>
      </c>
      <c r="U9" s="18">
        <f t="shared" si="11"/>
        <v>240217709.41840279</v>
      </c>
      <c r="V9" s="24">
        <f>K9*C25+(1-C25)*C17</f>
        <v>25014.174897357014</v>
      </c>
    </row>
    <row r="10" spans="1:22" x14ac:dyDescent="0.25">
      <c r="A10" s="1"/>
      <c r="B10" s="3" t="s">
        <v>16</v>
      </c>
      <c r="C10" s="1">
        <v>16535</v>
      </c>
      <c r="D10" s="1">
        <v>14525</v>
      </c>
      <c r="E10" s="1">
        <v>11835</v>
      </c>
      <c r="F10" s="1">
        <v>11400</v>
      </c>
      <c r="G10" s="1">
        <v>17555</v>
      </c>
      <c r="H10" s="1">
        <v>14920</v>
      </c>
      <c r="I10" s="1">
        <v>12890</v>
      </c>
      <c r="J10" s="1">
        <v>11550</v>
      </c>
      <c r="K10" s="12">
        <f t="shared" si="0"/>
        <v>13901.25</v>
      </c>
      <c r="L10" s="7">
        <f t="shared" si="2"/>
        <v>6936639.0625</v>
      </c>
      <c r="M10" s="8">
        <f t="shared" si="3"/>
        <v>389064.0625</v>
      </c>
      <c r="N10" s="8">
        <f t="shared" si="4"/>
        <v>4269389.0625</v>
      </c>
      <c r="O10" s="8">
        <f t="shared" si="5"/>
        <v>6256251.5625</v>
      </c>
      <c r="P10" s="8">
        <f t="shared" si="6"/>
        <v>13349889.0625</v>
      </c>
      <c r="Q10" s="8">
        <f t="shared" si="7"/>
        <v>1037851.5625</v>
      </c>
      <c r="R10" s="8">
        <f t="shared" si="8"/>
        <v>1022626.5625</v>
      </c>
      <c r="S10" s="8">
        <f t="shared" si="9"/>
        <v>5528376.5625</v>
      </c>
      <c r="T10" s="17">
        <f t="shared" si="10"/>
        <v>38790087.5</v>
      </c>
      <c r="U10" s="18">
        <f t="shared" si="11"/>
        <v>17286538.585069448</v>
      </c>
      <c r="V10" s="24">
        <f>C25*K10+(1-C25)*C17</f>
        <v>13840.000130069951</v>
      </c>
    </row>
    <row r="11" spans="1:22" ht="15.75" thickBot="1" x14ac:dyDescent="0.3">
      <c r="A11" s="1"/>
      <c r="B11" s="3" t="s">
        <v>17</v>
      </c>
      <c r="C11" s="1">
        <v>7385</v>
      </c>
      <c r="D11" s="1">
        <v>6640</v>
      </c>
      <c r="E11" s="1">
        <v>5290</v>
      </c>
      <c r="F11" s="1">
        <v>5230</v>
      </c>
      <c r="G11" s="1">
        <v>7565</v>
      </c>
      <c r="H11" s="1">
        <v>6495</v>
      </c>
      <c r="I11" s="1">
        <v>5975</v>
      </c>
      <c r="J11" s="1">
        <v>5505</v>
      </c>
      <c r="K11" s="13">
        <f t="shared" si="0"/>
        <v>6260.625</v>
      </c>
      <c r="L11" s="9">
        <f t="shared" si="2"/>
        <v>1264219.140625</v>
      </c>
      <c r="M11" s="10">
        <f t="shared" si="3"/>
        <v>143925.390625</v>
      </c>
      <c r="N11" s="10">
        <f t="shared" si="4"/>
        <v>942112.890625</v>
      </c>
      <c r="O11" s="10">
        <f t="shared" si="5"/>
        <v>1062187.890625</v>
      </c>
      <c r="P11" s="10">
        <f t="shared" si="6"/>
        <v>1701394.140625</v>
      </c>
      <c r="Q11" s="10">
        <f t="shared" si="7"/>
        <v>54931.640625</v>
      </c>
      <c r="R11" s="10">
        <f t="shared" si="8"/>
        <v>81581.640625</v>
      </c>
      <c r="S11" s="10">
        <f t="shared" si="9"/>
        <v>570969.140625</v>
      </c>
      <c r="T11" s="19">
        <f t="shared" si="10"/>
        <v>5821321.875</v>
      </c>
      <c r="U11" s="20">
        <f t="shared" si="11"/>
        <v>12130708.50694444</v>
      </c>
      <c r="V11" s="25">
        <f>C25*K11+(1-C25)*C17</f>
        <v>6311.9340807982444</v>
      </c>
    </row>
    <row r="12" spans="1:22" x14ac:dyDescent="0.25">
      <c r="A12" s="1"/>
      <c r="B12" s="3"/>
    </row>
    <row r="13" spans="1:22" x14ac:dyDescent="0.25">
      <c r="A13" s="1"/>
      <c r="B13" s="3"/>
      <c r="T13">
        <f>SUM(T3:T11)</f>
        <v>329228315.625</v>
      </c>
      <c r="U13">
        <f>SUM(U3:U11)</f>
        <v>354736175.78125</v>
      </c>
    </row>
    <row r="14" spans="1:22" x14ac:dyDescent="0.25">
      <c r="A14" s="1"/>
      <c r="B14" s="3"/>
    </row>
    <row r="15" spans="1:22" x14ac:dyDescent="0.25">
      <c r="A15" s="1"/>
      <c r="B15" s="3" t="s">
        <v>19</v>
      </c>
      <c r="C15" s="1">
        <v>8</v>
      </c>
    </row>
    <row r="16" spans="1:22" x14ac:dyDescent="0.25">
      <c r="A16" s="1"/>
      <c r="B16" s="3" t="s">
        <v>20</v>
      </c>
      <c r="C16" s="1">
        <v>9</v>
      </c>
    </row>
    <row r="17" spans="1:17" x14ac:dyDescent="0.25">
      <c r="A17" s="4" t="s">
        <v>21</v>
      </c>
      <c r="B17" s="3" t="s">
        <v>26</v>
      </c>
      <c r="C17" s="1">
        <f>AVERAGE(C3:J11)</f>
        <v>9743.5416666666661</v>
      </c>
    </row>
    <row r="18" spans="1:17" x14ac:dyDescent="0.25">
      <c r="A18" s="1"/>
      <c r="B18" s="3" t="s">
        <v>29</v>
      </c>
      <c r="C18" s="1">
        <f>SUM(T3:T11)/63</f>
        <v>5225846.2797619049</v>
      </c>
    </row>
    <row r="19" spans="1:17" x14ac:dyDescent="0.25">
      <c r="A19" s="1"/>
      <c r="B19" s="3" t="s">
        <v>27</v>
      </c>
      <c r="C19" s="1">
        <f>U13/8-C18/8</f>
        <v>43688791.187686011</v>
      </c>
    </row>
    <row r="20" spans="1:17" x14ac:dyDescent="0.25">
      <c r="A20" s="1"/>
      <c r="Q20" s="14" t="s">
        <v>25</v>
      </c>
    </row>
    <row r="21" spans="1:17" x14ac:dyDescent="0.25">
      <c r="A21" s="1"/>
      <c r="B21" s="3" t="s">
        <v>30</v>
      </c>
      <c r="C21" s="1">
        <f>C18/C19</f>
        <v>0.11961526372546663</v>
      </c>
    </row>
    <row r="22" spans="1:17" x14ac:dyDescent="0.25">
      <c r="A22" s="1"/>
    </row>
    <row r="23" spans="1:17" x14ac:dyDescent="0.25">
      <c r="A23" s="1"/>
      <c r="B23" s="3" t="s">
        <v>31</v>
      </c>
      <c r="C23" s="1">
        <f>C15+C21</f>
        <v>8.1196152637254659</v>
      </c>
    </row>
    <row r="24" spans="1:17" x14ac:dyDescent="0.25">
      <c r="A24" s="1"/>
    </row>
    <row r="25" spans="1:17" x14ac:dyDescent="0.25">
      <c r="B25" s="1" t="s">
        <v>28</v>
      </c>
      <c r="C25" s="1">
        <f>C15/C23</f>
        <v>0.98526835818688985</v>
      </c>
      <c r="K25" s="1"/>
    </row>
    <row r="26" spans="1:17" x14ac:dyDescent="0.25">
      <c r="K26" s="1"/>
    </row>
    <row r="27" spans="1:17" x14ac:dyDescent="0.25">
      <c r="K27" s="1"/>
    </row>
    <row r="28" spans="1:17" x14ac:dyDescent="0.25">
      <c r="K28" s="1"/>
    </row>
    <row r="29" spans="1:17" x14ac:dyDescent="0.25">
      <c r="K29" s="1"/>
    </row>
    <row r="30" spans="1:17" x14ac:dyDescent="0.25">
      <c r="K30" s="1"/>
    </row>
    <row r="31" spans="1:17" x14ac:dyDescent="0.25">
      <c r="K31" s="1"/>
    </row>
    <row r="32" spans="1:17" x14ac:dyDescent="0.25">
      <c r="K32" s="1"/>
    </row>
    <row r="33" spans="11:11" x14ac:dyDescent="0.25">
      <c r="K33" s="1"/>
    </row>
    <row r="34" spans="11:11" x14ac:dyDescent="0.25">
      <c r="K34" s="1"/>
    </row>
    <row r="35" spans="11:11" x14ac:dyDescent="0.25">
      <c r="K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Sell</dc:creator>
  <cp:lastModifiedBy>Karthik Mahendran</cp:lastModifiedBy>
  <dcterms:created xsi:type="dcterms:W3CDTF">2021-02-15T09:15:48Z</dcterms:created>
  <dcterms:modified xsi:type="dcterms:W3CDTF">2021-03-25T11:06:02Z</dcterms:modified>
</cp:coreProperties>
</file>