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 Mahendran\Desktop\MA7206 CS1B\"/>
    </mc:Choice>
  </mc:AlternateContent>
  <xr:revisionPtr revIDLastSave="0" documentId="13_ncr:1_{DCB709E3-E689-4DB4-9227-3751C3C420F5}" xr6:coauthVersionLast="46" xr6:coauthVersionMax="46" xr10:uidLastSave="{00000000-0000-0000-0000-000000000000}"/>
  <bookViews>
    <workbookView xWindow="-120" yWindow="-120" windowWidth="29040" windowHeight="15840" xr2:uid="{4C03F0E2-6316-4C38-B139-90A327334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3" i="1"/>
  <c r="D22" i="1"/>
  <c r="D20" i="1"/>
  <c r="D19" i="1"/>
  <c r="D18" i="1"/>
  <c r="D17" i="1"/>
  <c r="AE13" i="1"/>
  <c r="Q3" i="1"/>
  <c r="AD5" i="1"/>
  <c r="AD13" i="1" s="1"/>
  <c r="AE4" i="1"/>
  <c r="AE5" i="1"/>
  <c r="AE6" i="1"/>
  <c r="AE7" i="1"/>
  <c r="AE8" i="1"/>
  <c r="AE9" i="1"/>
  <c r="AE10" i="1"/>
  <c r="AE11" i="1"/>
  <c r="AE3" i="1"/>
  <c r="D14" i="1"/>
  <c r="AD4" i="1"/>
  <c r="AD6" i="1"/>
  <c r="AD7" i="1"/>
  <c r="AD8" i="1"/>
  <c r="AD9" i="1"/>
  <c r="AD10" i="1"/>
  <c r="AD11" i="1"/>
  <c r="AD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B3" i="1"/>
  <c r="AC3" i="1"/>
  <c r="R3" i="1"/>
  <c r="S3" i="1"/>
  <c r="T3" i="1"/>
  <c r="U3" i="1"/>
  <c r="V3" i="1"/>
  <c r="W3" i="1"/>
  <c r="X3" i="1"/>
  <c r="Y3" i="1"/>
  <c r="Z3" i="1"/>
  <c r="AA3" i="1"/>
  <c r="P4" i="1"/>
  <c r="P5" i="1"/>
  <c r="P6" i="1"/>
  <c r="P7" i="1"/>
  <c r="P8" i="1"/>
  <c r="P9" i="1"/>
  <c r="P10" i="1"/>
  <c r="P11" i="1"/>
  <c r="P3" i="1"/>
</calcChain>
</file>

<file path=xl/sharedStrings.xml><?xml version="1.0" encoding="utf-8"?>
<sst xmlns="http://schemas.openxmlformats.org/spreadsheetml/2006/main" count="37" uniqueCount="37">
  <si>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</si>
  <si>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</si>
  <si>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</si>
  <si>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</si>
  <si>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</si>
  <si>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</si>
  <si>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</si>
  <si>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</si>
  <si>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</si>
  <si>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</si>
  <si>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</si>
  <si>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</si>
  <si>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</si>
  <si>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</si>
  <si>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North East</t>
  </si>
  <si>
    <t>North West</t>
  </si>
  <si>
    <t>Yorks and Humber</t>
  </si>
  <si>
    <t>East Midlands</t>
  </si>
  <si>
    <t>West Midlands</t>
  </si>
  <si>
    <t>East</t>
  </si>
  <si>
    <t>London</t>
  </si>
  <si>
    <t>South East</t>
  </si>
  <si>
    <t>South West</t>
  </si>
  <si>
    <t>Total</t>
  </si>
  <si>
    <t>overall mean</t>
  </si>
  <si>
    <t>n</t>
  </si>
  <si>
    <t>N</t>
  </si>
  <si>
    <t>Z</t>
  </si>
  <si>
    <t>Q2 2020</t>
  </si>
  <si>
    <t>E[m(Ө)]</t>
  </si>
  <si>
    <r>
      <t>E[S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(Ө)]</t>
    </r>
  </si>
  <si>
    <t>var[m(Ө)]</t>
  </si>
  <si>
    <r>
      <t>E[S^2(</t>
    </r>
    <r>
      <rPr>
        <b/>
        <sz val="11"/>
        <color theme="1"/>
        <rFont val="Calibri"/>
        <family val="2"/>
      </rPr>
      <t>Ө</t>
    </r>
    <r>
      <rPr>
        <b/>
        <sz val="11"/>
        <color theme="1"/>
        <rFont val="Calibri"/>
        <family val="2"/>
        <scheme val="minor"/>
      </rPr>
      <t>)]/var[m(Ө)]</t>
    </r>
  </si>
  <si>
    <r>
      <t>n + E[S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(Ө)]/var[m(Ө)]</t>
    </r>
  </si>
  <si>
    <t>̅Y̅</t>
  </si>
  <si>
    <r>
      <t>(Yij-Y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)²</t>
    </r>
  </si>
  <si>
    <r>
      <t>(Y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-overall mean)^2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</si>
</sst>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88B3-4DA3-4011-BA82-13D8D4D7D5BA}">
  <dimension ref="B1:AF35"/>
  <sheetViews>
    <sheetView tabSelected="1" zoomScale="70" zoomScaleNormal="70" workbookViewId="0">
      <selection activeCell="K18" sqref="K18"/>
    </sheetView>
  </sheetViews>
  <sheetFormatPr defaultRowHeight="15" x14ac:dyDescent="0.25"/>
  <cols>
    <col min="1" max="1" width="9.140625" style="2"/>
    <col min="2" max="2" width="23.140625" style="2" customWidth="1"/>
    <col min="3" max="3" width="28.85546875" style="2" customWidth="1"/>
    <col min="4" max="4" width="10.28515625" style="2" customWidth="1"/>
    <col min="5" max="16" width="9.140625" style="2"/>
    <col min="17" max="17" width="11.140625" style="2" bestFit="1" customWidth="1"/>
    <col min="18" max="27" width="9.140625" style="2"/>
    <col min="28" max="28" width="10.7109375" style="2" customWidth="1"/>
    <col min="29" max="29" width="9.140625" style="2"/>
    <col min="30" max="30" width="13.7109375" style="2" customWidth="1"/>
    <col min="31" max="31" width="23.5703125" style="2" customWidth="1"/>
    <col min="32" max="32" width="8.5703125" style="2" bestFit="1" customWidth="1"/>
    <col min="33" max="16384" width="9.140625" style="2"/>
  </cols>
  <sheetData>
    <row r="1" spans="2:32" ht="15.75" thickBot="1" x14ac:dyDescent="0.3"/>
    <row r="2" spans="2:32" x14ac:dyDescent="0.25">
      <c r="B2" s="1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2" t="s">
        <v>34</v>
      </c>
      <c r="Q2" s="13" t="s">
        <v>35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18" t="s">
        <v>23</v>
      </c>
      <c r="AE2" s="19" t="s">
        <v>36</v>
      </c>
      <c r="AF2" s="20" t="s">
        <v>28</v>
      </c>
    </row>
    <row r="3" spans="2:32" x14ac:dyDescent="0.25">
      <c r="B3" s="1" t="s">
        <v>14</v>
      </c>
      <c r="C3" s="2">
        <v>2715</v>
      </c>
      <c r="D3" s="2">
        <v>2110</v>
      </c>
      <c r="E3" s="2">
        <v>2255</v>
      </c>
      <c r="F3" s="2">
        <v>1855</v>
      </c>
      <c r="G3" s="2">
        <v>2640</v>
      </c>
      <c r="H3" s="2">
        <v>2495</v>
      </c>
      <c r="I3" s="2">
        <v>2030</v>
      </c>
      <c r="J3" s="2">
        <v>1985</v>
      </c>
      <c r="K3" s="2">
        <v>2830</v>
      </c>
      <c r="L3" s="2">
        <v>2465</v>
      </c>
      <c r="M3" s="2">
        <v>2335</v>
      </c>
      <c r="N3" s="2">
        <v>2025</v>
      </c>
      <c r="O3" s="2">
        <v>3025</v>
      </c>
      <c r="P3" s="7">
        <f>AVERAGE(C3:O3)</f>
        <v>2366.5384615384614</v>
      </c>
      <c r="Q3" s="4">
        <f>(C3-$P3)^2</f>
        <v>121425.44378698232</v>
      </c>
      <c r="R3" s="4">
        <f t="shared" ref="R3:AA3" si="0">(D3-$P3)^2</f>
        <v>65811.982248520653</v>
      </c>
      <c r="S3" s="4">
        <f t="shared" si="0"/>
        <v>12440.82840236684</v>
      </c>
      <c r="T3" s="4">
        <f t="shared" si="0"/>
        <v>261671.597633136</v>
      </c>
      <c r="U3" s="4">
        <f t="shared" si="0"/>
        <v>74781.213017751536</v>
      </c>
      <c r="V3" s="4">
        <f t="shared" si="0"/>
        <v>16502.366863905354</v>
      </c>
      <c r="W3" s="4">
        <f t="shared" si="0"/>
        <v>113258.13609467448</v>
      </c>
      <c r="X3" s="4">
        <f t="shared" si="0"/>
        <v>145571.59763313603</v>
      </c>
      <c r="Y3" s="4">
        <f t="shared" si="0"/>
        <v>214796.5976331362</v>
      </c>
      <c r="Z3" s="4">
        <f t="shared" si="0"/>
        <v>9694.6745562130382</v>
      </c>
      <c r="AA3" s="4">
        <f t="shared" si="0"/>
        <v>994.6745562130111</v>
      </c>
      <c r="AB3" s="4">
        <f>(N3-$P3)^2</f>
        <v>116648.52071005911</v>
      </c>
      <c r="AC3" s="8">
        <f t="shared" ref="AC3" si="1">(O3-$P3)^2</f>
        <v>433571.59763313626</v>
      </c>
      <c r="AD3" s="14">
        <f>SUM(Q3:AC3)</f>
        <v>1587169.2307692308</v>
      </c>
      <c r="AE3" s="15">
        <f>(P3-$D$14)^2</f>
        <v>54124317.159763329</v>
      </c>
      <c r="AF3" s="21">
        <f>$D$22*P3+(1-$D$22)*$D$14</f>
        <v>2436.4932261260583</v>
      </c>
    </row>
    <row r="4" spans="2:32" x14ac:dyDescent="0.25">
      <c r="B4" s="1" t="s">
        <v>15</v>
      </c>
      <c r="C4" s="2">
        <v>13435</v>
      </c>
      <c r="D4" s="2">
        <v>9450</v>
      </c>
      <c r="E4" s="2">
        <v>11815</v>
      </c>
      <c r="F4" s="2">
        <v>8755</v>
      </c>
      <c r="G4" s="2">
        <v>12335</v>
      </c>
      <c r="H4" s="2">
        <v>12205</v>
      </c>
      <c r="I4" s="2">
        <v>9395</v>
      </c>
      <c r="J4" s="2">
        <v>8335</v>
      </c>
      <c r="K4" s="2">
        <v>12740</v>
      </c>
      <c r="L4" s="2">
        <v>10105</v>
      </c>
      <c r="M4" s="2">
        <v>9510</v>
      </c>
      <c r="N4" s="2">
        <v>8545</v>
      </c>
      <c r="O4" s="2">
        <v>12100</v>
      </c>
      <c r="P4" s="7">
        <f t="shared" ref="P4:P11" si="2">AVERAGE(C4:O4)</f>
        <v>10671.153846153846</v>
      </c>
      <c r="Q4" s="4">
        <f t="shared" ref="Q4:Q11" si="3">(C4-$P4)^2</f>
        <v>7638845.5621301802</v>
      </c>
      <c r="R4" s="4">
        <f t="shared" ref="R4:R11" si="4">(D4-$P4)^2</f>
        <v>1491216.7159763305</v>
      </c>
      <c r="S4" s="4">
        <f t="shared" ref="S4:S11" si="5">(E4-$P4)^2</f>
        <v>1308384.0236686401</v>
      </c>
      <c r="T4" s="4">
        <f t="shared" ref="T4:T11" si="6">(F4-$P4)^2</f>
        <v>3671645.562130176</v>
      </c>
      <c r="U4" s="4">
        <f t="shared" ref="U4:U11" si="7">(G4-$P4)^2</f>
        <v>2768384.0236686403</v>
      </c>
      <c r="V4" s="4">
        <f t="shared" ref="V4:V11" si="8">(H4-$P4)^2</f>
        <v>2352684.0236686403</v>
      </c>
      <c r="W4" s="4">
        <f t="shared" ref="W4:W11" si="9">(I4-$P4)^2</f>
        <v>1628568.6390532535</v>
      </c>
      <c r="X4" s="4">
        <f t="shared" ref="X4:X11" si="10">(J4-$P4)^2</f>
        <v>5457614.7928994065</v>
      </c>
      <c r="Y4" s="4">
        <f t="shared" ref="Y4:Y11" si="11">(K4-$P4)^2</f>
        <v>4280124.4082840253</v>
      </c>
      <c r="Z4" s="4">
        <f t="shared" ref="Z4:Z11" si="12">(L4-$P4)^2</f>
        <v>320530.17751479242</v>
      </c>
      <c r="AA4" s="4">
        <f t="shared" ref="AA4:AA11" si="13">(M4-$P4)^2</f>
        <v>1348278.2544378689</v>
      </c>
      <c r="AB4" s="4">
        <f t="shared" ref="AB4:AB11" si="14">(N4-$P4)^2</f>
        <v>4520530.1775147915</v>
      </c>
      <c r="AC4" s="8">
        <f t="shared" ref="AC4:AC11" si="15">(O4-$P4)^2</f>
        <v>2041601.331360948</v>
      </c>
      <c r="AD4" s="14">
        <f t="shared" ref="AD4:AD11" si="16">SUM(Q4:AC4)</f>
        <v>38828407.692307696</v>
      </c>
      <c r="AE4" s="15">
        <f t="shared" ref="AE4:AE11" si="17">(P4-$D$14)^2</f>
        <v>898120.7100591698</v>
      </c>
      <c r="AF4" s="21">
        <f t="shared" ref="AF4:AF11" si="18">$D$22*P4+(1-$D$22)*$D$14</f>
        <v>10662.142525579618</v>
      </c>
    </row>
    <row r="5" spans="2:32" x14ac:dyDescent="0.25">
      <c r="B5" s="1" t="s">
        <v>16</v>
      </c>
      <c r="C5" s="2">
        <v>6575</v>
      </c>
      <c r="D5" s="2">
        <v>5300</v>
      </c>
      <c r="E5" s="2">
        <v>5260</v>
      </c>
      <c r="F5" s="2">
        <v>4720</v>
      </c>
      <c r="G5" s="2">
        <v>6590</v>
      </c>
      <c r="H5" s="2">
        <v>6250</v>
      </c>
      <c r="I5" s="2">
        <v>5375</v>
      </c>
      <c r="J5" s="2">
        <v>4925</v>
      </c>
      <c r="K5" s="2">
        <v>7220</v>
      </c>
      <c r="L5" s="2">
        <v>6540</v>
      </c>
      <c r="M5" s="2">
        <v>5685</v>
      </c>
      <c r="N5" s="2">
        <v>5540</v>
      </c>
      <c r="O5" s="2">
        <v>7385</v>
      </c>
      <c r="P5" s="7">
        <f t="shared" si="2"/>
        <v>5951.1538461538457</v>
      </c>
      <c r="Q5" s="4">
        <f t="shared" si="3"/>
        <v>389184.02366863959</v>
      </c>
      <c r="R5" s="4">
        <f t="shared" si="4"/>
        <v>424001.33136094618</v>
      </c>
      <c r="S5" s="4">
        <f t="shared" si="5"/>
        <v>477693.63905325386</v>
      </c>
      <c r="T5" s="4">
        <f t="shared" si="6"/>
        <v>1515739.7928994072</v>
      </c>
      <c r="U5" s="4">
        <f t="shared" si="7"/>
        <v>408124.40828402422</v>
      </c>
      <c r="V5" s="4">
        <f t="shared" si="8"/>
        <v>89309.023668639304</v>
      </c>
      <c r="W5" s="4">
        <f t="shared" si="9"/>
        <v>331953.25443786936</v>
      </c>
      <c r="X5" s="4">
        <f t="shared" si="10"/>
        <v>1052991.7159763305</v>
      </c>
      <c r="Y5" s="4">
        <f t="shared" si="11"/>
        <v>1609970.5621301786</v>
      </c>
      <c r="Z5" s="4">
        <f t="shared" si="12"/>
        <v>346739.79289940879</v>
      </c>
      <c r="AA5" s="4">
        <f t="shared" si="13"/>
        <v>70837.86982248498</v>
      </c>
      <c r="AB5" s="4">
        <f t="shared" si="14"/>
        <v>169047.48520710025</v>
      </c>
      <c r="AC5" s="8">
        <f t="shared" si="15"/>
        <v>2055914.7928994095</v>
      </c>
      <c r="AD5" s="14">
        <f>SUM(Q5:AC5)</f>
        <v>8941507.692307692</v>
      </c>
      <c r="AE5" s="15">
        <f t="shared" si="17"/>
        <v>14230305.325443795</v>
      </c>
      <c r="AF5" s="21">
        <f t="shared" si="18"/>
        <v>5987.0235832447679</v>
      </c>
    </row>
    <row r="6" spans="2:32" x14ac:dyDescent="0.25">
      <c r="B6" s="1" t="s">
        <v>17</v>
      </c>
      <c r="C6" s="2">
        <v>7105</v>
      </c>
      <c r="D6" s="2">
        <v>5660</v>
      </c>
      <c r="E6" s="2">
        <v>5650</v>
      </c>
      <c r="F6" s="2">
        <v>4425</v>
      </c>
      <c r="G6" s="2">
        <v>6960</v>
      </c>
      <c r="H6" s="2">
        <v>6035</v>
      </c>
      <c r="I6" s="2">
        <v>5620</v>
      </c>
      <c r="J6" s="2">
        <v>4755</v>
      </c>
      <c r="K6" s="2">
        <v>7460</v>
      </c>
      <c r="L6" s="2">
        <v>6510</v>
      </c>
      <c r="M6" s="2">
        <v>5605</v>
      </c>
      <c r="N6" s="2">
        <v>4905</v>
      </c>
      <c r="O6" s="2">
        <v>7590</v>
      </c>
      <c r="P6" s="7">
        <f t="shared" si="2"/>
        <v>6021.5384615384619</v>
      </c>
      <c r="Q6" s="4">
        <f t="shared" si="3"/>
        <v>1173888.905325443</v>
      </c>
      <c r="R6" s="4">
        <f t="shared" si="4"/>
        <v>130710.05917159788</v>
      </c>
      <c r="S6" s="4">
        <f t="shared" si="5"/>
        <v>138040.82840236713</v>
      </c>
      <c r="T6" s="4">
        <f t="shared" si="6"/>
        <v>2548935.0591715989</v>
      </c>
      <c r="U6" s="4">
        <f t="shared" si="7"/>
        <v>880710.05917159701</v>
      </c>
      <c r="V6" s="4">
        <f t="shared" si="8"/>
        <v>181.21301775146986</v>
      </c>
      <c r="W6" s="4">
        <f t="shared" si="9"/>
        <v>161233.13609467485</v>
      </c>
      <c r="X6" s="4">
        <f t="shared" si="10"/>
        <v>1604119.6745562139</v>
      </c>
      <c r="Y6" s="4">
        <f t="shared" si="11"/>
        <v>2069171.597633135</v>
      </c>
      <c r="Z6" s="4">
        <f t="shared" si="12"/>
        <v>238594.67455621267</v>
      </c>
      <c r="AA6" s="4">
        <f t="shared" si="13"/>
        <v>173504.28994082869</v>
      </c>
      <c r="AB6" s="4">
        <f t="shared" si="14"/>
        <v>1246658.1360946754</v>
      </c>
      <c r="AC6" s="8">
        <f t="shared" si="15"/>
        <v>2460071.597633135</v>
      </c>
      <c r="AD6" s="14">
        <f t="shared" si="16"/>
        <v>12825819.230769228</v>
      </c>
      <c r="AE6" s="15">
        <f t="shared" si="17"/>
        <v>13704234.467455624</v>
      </c>
      <c r="AF6" s="21">
        <f t="shared" si="18"/>
        <v>6056.7389325315416</v>
      </c>
    </row>
    <row r="7" spans="2:32" x14ac:dyDescent="0.25">
      <c r="B7" s="1" t="s">
        <v>18</v>
      </c>
      <c r="C7" s="2">
        <v>9305</v>
      </c>
      <c r="D7" s="2">
        <v>7030</v>
      </c>
      <c r="E7" s="2">
        <v>9550</v>
      </c>
      <c r="F7" s="2">
        <v>6055</v>
      </c>
      <c r="G7" s="2">
        <v>8945</v>
      </c>
      <c r="H7" s="2">
        <v>8655</v>
      </c>
      <c r="I7" s="2">
        <v>7380</v>
      </c>
      <c r="J7" s="2">
        <v>7230</v>
      </c>
      <c r="K7" s="2">
        <v>12115</v>
      </c>
      <c r="L7" s="2">
        <v>9845</v>
      </c>
      <c r="M7" s="2">
        <v>7185</v>
      </c>
      <c r="N7" s="2">
        <v>7225</v>
      </c>
      <c r="O7" s="2">
        <v>10195</v>
      </c>
      <c r="P7" s="7">
        <f t="shared" si="2"/>
        <v>8516.538461538461</v>
      </c>
      <c r="Q7" s="4">
        <f t="shared" si="3"/>
        <v>621671.59763313702</v>
      </c>
      <c r="R7" s="4">
        <f t="shared" si="4"/>
        <v>2209796.5976331346</v>
      </c>
      <c r="S7" s="4">
        <f t="shared" si="5"/>
        <v>1068042.7514792911</v>
      </c>
      <c r="T7" s="4">
        <f t="shared" si="6"/>
        <v>6059171.5976331336</v>
      </c>
      <c r="U7" s="4">
        <f t="shared" si="7"/>
        <v>183579.28994082889</v>
      </c>
      <c r="V7" s="4">
        <f t="shared" si="8"/>
        <v>19171.597633136251</v>
      </c>
      <c r="W7" s="4">
        <f t="shared" si="9"/>
        <v>1291719.6745562118</v>
      </c>
      <c r="X7" s="4">
        <f t="shared" si="10"/>
        <v>1655181.2130177501</v>
      </c>
      <c r="Y7" s="4">
        <f t="shared" si="11"/>
        <v>12948925.443786986</v>
      </c>
      <c r="Z7" s="4">
        <f t="shared" si="12"/>
        <v>1764810.0591715991</v>
      </c>
      <c r="AA7" s="4">
        <f t="shared" si="13"/>
        <v>1772994.6745562116</v>
      </c>
      <c r="AB7" s="4">
        <f t="shared" si="14"/>
        <v>1668071.5976331346</v>
      </c>
      <c r="AC7" s="8">
        <f t="shared" si="15"/>
        <v>2817233.1360946763</v>
      </c>
      <c r="AD7" s="14">
        <f t="shared" si="16"/>
        <v>34080369.230769232</v>
      </c>
      <c r="AE7" s="15">
        <f t="shared" si="17"/>
        <v>1456663.3136094701</v>
      </c>
      <c r="AF7" s="21">
        <f t="shared" si="18"/>
        <v>8528.0147293801529</v>
      </c>
    </row>
    <row r="8" spans="2:32" x14ac:dyDescent="0.25">
      <c r="B8" s="1" t="s">
        <v>19</v>
      </c>
      <c r="C8" s="2">
        <v>10835</v>
      </c>
      <c r="D8" s="2">
        <v>8005</v>
      </c>
      <c r="E8" s="2">
        <v>7890</v>
      </c>
      <c r="F8" s="2">
        <v>7315</v>
      </c>
      <c r="G8" s="2">
        <v>11235</v>
      </c>
      <c r="H8" s="2">
        <v>9735</v>
      </c>
      <c r="I8" s="2">
        <v>7460</v>
      </c>
      <c r="J8" s="2">
        <v>7440</v>
      </c>
      <c r="K8" s="2">
        <v>10950</v>
      </c>
      <c r="L8" s="2">
        <v>9595</v>
      </c>
      <c r="M8" s="2">
        <v>8090</v>
      </c>
      <c r="N8" s="2">
        <v>7265</v>
      </c>
      <c r="O8" s="2">
        <v>10250</v>
      </c>
      <c r="P8" s="7">
        <f t="shared" si="2"/>
        <v>8928.0769230769238</v>
      </c>
      <c r="Q8" s="4">
        <f t="shared" si="3"/>
        <v>3636355.6213017725</v>
      </c>
      <c r="R8" s="4">
        <f t="shared" si="4"/>
        <v>852071.005917161</v>
      </c>
      <c r="S8" s="4">
        <f t="shared" si="5"/>
        <v>1077603.6982248535</v>
      </c>
      <c r="T8" s="4">
        <f t="shared" si="6"/>
        <v>2602017.1597633157</v>
      </c>
      <c r="U8" s="4">
        <f t="shared" si="7"/>
        <v>5321894.0828402331</v>
      </c>
      <c r="V8" s="4">
        <f t="shared" si="8"/>
        <v>651124.8520710048</v>
      </c>
      <c r="W8" s="4">
        <f t="shared" si="9"/>
        <v>2155249.8520710082</v>
      </c>
      <c r="X8" s="4">
        <f t="shared" si="10"/>
        <v>2214372.9289940847</v>
      </c>
      <c r="Y8" s="4">
        <f t="shared" si="11"/>
        <v>4088172.9289940801</v>
      </c>
      <c r="Z8" s="4">
        <f t="shared" si="12"/>
        <v>444786.39053254342</v>
      </c>
      <c r="AA8" s="4">
        <f t="shared" si="13"/>
        <v>702372.92899408401</v>
      </c>
      <c r="AB8" s="4">
        <f t="shared" si="14"/>
        <v>2765824.8520710082</v>
      </c>
      <c r="AC8" s="8">
        <f t="shared" si="15"/>
        <v>1747480.6213017732</v>
      </c>
      <c r="AD8" s="14">
        <f t="shared" si="16"/>
        <v>28259326.923076924</v>
      </c>
      <c r="AE8" s="15">
        <f t="shared" si="17"/>
        <v>632636.6863905323</v>
      </c>
      <c r="AF8" s="21">
        <f t="shared" si="18"/>
        <v>8935.639995701722</v>
      </c>
    </row>
    <row r="9" spans="2:32" x14ac:dyDescent="0.25">
      <c r="B9" s="1" t="s">
        <v>20</v>
      </c>
      <c r="C9" s="2">
        <v>29160</v>
      </c>
      <c r="D9" s="2">
        <v>20675</v>
      </c>
      <c r="E9" s="2">
        <v>21045</v>
      </c>
      <c r="F9" s="2">
        <v>18905</v>
      </c>
      <c r="G9" s="2">
        <v>31000</v>
      </c>
      <c r="H9" s="2">
        <v>24430</v>
      </c>
      <c r="I9" s="2">
        <v>21300</v>
      </c>
      <c r="J9" s="2">
        <v>20705</v>
      </c>
      <c r="K9" s="2">
        <v>36055</v>
      </c>
      <c r="L9" s="2">
        <v>24095</v>
      </c>
      <c r="M9" s="2">
        <v>23740</v>
      </c>
      <c r="N9" s="2">
        <v>20615</v>
      </c>
      <c r="O9" s="2">
        <v>34015</v>
      </c>
      <c r="P9" s="7">
        <f t="shared" si="2"/>
        <v>25056.923076923078</v>
      </c>
      <c r="Q9" s="4">
        <f t="shared" si="3"/>
        <v>16835240.236686382</v>
      </c>
      <c r="R9" s="4">
        <f t="shared" si="4"/>
        <v>19201249.852071017</v>
      </c>
      <c r="S9" s="4">
        <f t="shared" si="5"/>
        <v>16095526.775147937</v>
      </c>
      <c r="T9" s="4">
        <f t="shared" si="6"/>
        <v>37846157.544378713</v>
      </c>
      <c r="U9" s="4">
        <f t="shared" si="7"/>
        <v>35320163.313609451</v>
      </c>
      <c r="V9" s="4">
        <f t="shared" si="8"/>
        <v>393032.54437869962</v>
      </c>
      <c r="W9" s="4">
        <f t="shared" si="9"/>
        <v>14114471.005917167</v>
      </c>
      <c r="X9" s="4">
        <f t="shared" si="10"/>
        <v>18939234.467455629</v>
      </c>
      <c r="Y9" s="4">
        <f t="shared" si="11"/>
        <v>120957696.00591713</v>
      </c>
      <c r="Z9" s="4">
        <f t="shared" si="12"/>
        <v>925296.00591716194</v>
      </c>
      <c r="AA9" s="4">
        <f t="shared" si="13"/>
        <v>1734286.3905325474</v>
      </c>
      <c r="AB9" s="4">
        <f t="shared" si="14"/>
        <v>19730680.621301785</v>
      </c>
      <c r="AC9" s="8">
        <f t="shared" si="15"/>
        <v>80247142.159763291</v>
      </c>
      <c r="AD9" s="14">
        <f t="shared" si="16"/>
        <v>382340176.92307687</v>
      </c>
      <c r="AE9" s="15">
        <f t="shared" si="17"/>
        <v>235115042.7514793</v>
      </c>
      <c r="AF9" s="21">
        <f t="shared" si="18"/>
        <v>24911.121811771794</v>
      </c>
    </row>
    <row r="10" spans="2:32" x14ac:dyDescent="0.25">
      <c r="B10" s="1" t="s">
        <v>21</v>
      </c>
      <c r="C10" s="2">
        <v>14915</v>
      </c>
      <c r="D10" s="2">
        <v>12180</v>
      </c>
      <c r="E10" s="2">
        <v>12195</v>
      </c>
      <c r="F10" s="2">
        <v>10650</v>
      </c>
      <c r="G10" s="2">
        <v>16535</v>
      </c>
      <c r="H10" s="2">
        <v>14525</v>
      </c>
      <c r="I10" s="2">
        <v>11835</v>
      </c>
      <c r="J10" s="2">
        <v>11400</v>
      </c>
      <c r="K10" s="2">
        <v>17555</v>
      </c>
      <c r="L10" s="2">
        <v>14920</v>
      </c>
      <c r="M10" s="2">
        <v>12890</v>
      </c>
      <c r="N10" s="2">
        <v>11550</v>
      </c>
      <c r="O10" s="2">
        <v>16110</v>
      </c>
      <c r="P10" s="7">
        <f t="shared" si="2"/>
        <v>13635.384615384615</v>
      </c>
      <c r="Q10" s="4">
        <f t="shared" si="3"/>
        <v>1637415.5325443791</v>
      </c>
      <c r="R10" s="4">
        <f t="shared" si="4"/>
        <v>2118144.3786982247</v>
      </c>
      <c r="S10" s="4">
        <f t="shared" si="5"/>
        <v>2074707.8402366859</v>
      </c>
      <c r="T10" s="4">
        <f t="shared" si="6"/>
        <v>8912521.3017751463</v>
      </c>
      <c r="U10" s="4">
        <f t="shared" si="7"/>
        <v>8407769.3786982261</v>
      </c>
      <c r="V10" s="4">
        <f t="shared" si="8"/>
        <v>791415.53254437889</v>
      </c>
      <c r="W10" s="4">
        <f t="shared" si="9"/>
        <v>3241384.7633136092</v>
      </c>
      <c r="X10" s="4">
        <f t="shared" si="10"/>
        <v>4996944.3786982242</v>
      </c>
      <c r="Y10" s="4">
        <f t="shared" si="11"/>
        <v>15363384.76331361</v>
      </c>
      <c r="Z10" s="4">
        <f t="shared" si="12"/>
        <v>1650236.6863905329</v>
      </c>
      <c r="AA10" s="4">
        <f t="shared" si="13"/>
        <v>555598.22485207079</v>
      </c>
      <c r="AB10" s="4">
        <f t="shared" si="14"/>
        <v>4348828.9940828392</v>
      </c>
      <c r="AC10" s="8">
        <f t="shared" si="15"/>
        <v>6123721.3017751491</v>
      </c>
      <c r="AD10" s="14">
        <f t="shared" si="16"/>
        <v>60222073.07692308</v>
      </c>
      <c r="AE10" s="15">
        <f t="shared" si="17"/>
        <v>15303142.159763308</v>
      </c>
      <c r="AF10" s="21">
        <f t="shared" si="18"/>
        <v>13598.187317673382</v>
      </c>
    </row>
    <row r="11" spans="2:32" ht="15.75" thickBot="1" x14ac:dyDescent="0.3">
      <c r="B11" s="1" t="s">
        <v>22</v>
      </c>
      <c r="C11" s="2">
        <v>7565</v>
      </c>
      <c r="D11" s="2">
        <v>6260</v>
      </c>
      <c r="E11" s="2">
        <v>5845</v>
      </c>
      <c r="F11" s="2">
        <v>5090</v>
      </c>
      <c r="G11" s="2">
        <v>7385</v>
      </c>
      <c r="H11" s="2">
        <v>6640</v>
      </c>
      <c r="I11" s="2">
        <v>5290</v>
      </c>
      <c r="J11" s="2">
        <v>5230</v>
      </c>
      <c r="K11" s="2">
        <v>7565</v>
      </c>
      <c r="L11" s="2">
        <v>6495</v>
      </c>
      <c r="M11" s="2">
        <v>5975</v>
      </c>
      <c r="N11" s="2">
        <v>5505</v>
      </c>
      <c r="O11" s="2">
        <v>7885</v>
      </c>
      <c r="P11" s="9">
        <f t="shared" si="2"/>
        <v>6363.8461538461543</v>
      </c>
      <c r="Q11" s="10">
        <f t="shared" si="3"/>
        <v>1442770.5621301765</v>
      </c>
      <c r="R11" s="10">
        <f t="shared" si="4"/>
        <v>10784.02366863914</v>
      </c>
      <c r="S11" s="10">
        <f t="shared" si="5"/>
        <v>269201.33136094717</v>
      </c>
      <c r="T11" s="10">
        <f t="shared" si="6"/>
        <v>1622684.0236686401</v>
      </c>
      <c r="U11" s="10">
        <f t="shared" si="7"/>
        <v>1042755.1775147921</v>
      </c>
      <c r="V11" s="10">
        <f t="shared" si="8"/>
        <v>76260.946745561901</v>
      </c>
      <c r="W11" s="10">
        <f t="shared" si="9"/>
        <v>1153145.5621301783</v>
      </c>
      <c r="X11" s="10">
        <f t="shared" si="10"/>
        <v>1285607.1005917168</v>
      </c>
      <c r="Y11" s="10">
        <f t="shared" si="11"/>
        <v>1442770.5621301765</v>
      </c>
      <c r="Z11" s="10">
        <f t="shared" si="12"/>
        <v>17201.331360946635</v>
      </c>
      <c r="AA11" s="10">
        <f t="shared" si="13"/>
        <v>151201.33136094708</v>
      </c>
      <c r="AB11" s="10">
        <f t="shared" si="14"/>
        <v>737616.71597633208</v>
      </c>
      <c r="AC11" s="11">
        <f t="shared" si="15"/>
        <v>2313909.023668638</v>
      </c>
      <c r="AD11" s="16">
        <f t="shared" si="16"/>
        <v>11565907.69230769</v>
      </c>
      <c r="AE11" s="17">
        <f t="shared" si="17"/>
        <v>11287015.53254438</v>
      </c>
      <c r="AF11" s="22">
        <f t="shared" si="18"/>
        <v>6395.7917241448085</v>
      </c>
    </row>
    <row r="13" spans="2:32" x14ac:dyDescent="0.25">
      <c r="AD13" s="2">
        <f>SUM(AD3:AD11)</f>
        <v>578650757.69230771</v>
      </c>
      <c r="AE13" s="2">
        <f>SUM(AE3:AE11)</f>
        <v>346751478.10650891</v>
      </c>
    </row>
    <row r="14" spans="2:32" x14ac:dyDescent="0.25">
      <c r="B14" s="2" t="s">
        <v>24</v>
      </c>
      <c r="C14" s="1" t="s">
        <v>29</v>
      </c>
      <c r="D14" s="2">
        <f>AVERAGE(C3:O11)</f>
        <v>9723.461538461539</v>
      </c>
    </row>
    <row r="15" spans="2:32" x14ac:dyDescent="0.25">
      <c r="C15" s="3" t="s">
        <v>25</v>
      </c>
      <c r="D15" s="2">
        <v>13</v>
      </c>
    </row>
    <row r="16" spans="2:32" x14ac:dyDescent="0.25">
      <c r="C16" s="3" t="s">
        <v>26</v>
      </c>
      <c r="D16" s="2">
        <v>9</v>
      </c>
    </row>
    <row r="17" spans="3:4" x14ac:dyDescent="0.25">
      <c r="C17" s="1" t="s">
        <v>30</v>
      </c>
      <c r="D17" s="2">
        <f>AD13/108</f>
        <v>5357877.3860398866</v>
      </c>
    </row>
    <row r="18" spans="3:4" x14ac:dyDescent="0.25">
      <c r="C18" s="1" t="s">
        <v>31</v>
      </c>
      <c r="D18" s="2">
        <f>AE13/8-AD13/1404</f>
        <v>42931790.349002853</v>
      </c>
    </row>
    <row r="19" spans="3:4" x14ac:dyDescent="0.25">
      <c r="C19" s="1" t="s">
        <v>32</v>
      </c>
      <c r="D19" s="2">
        <f>D17/D18</f>
        <v>0.12479976591901741</v>
      </c>
    </row>
    <row r="20" spans="3:4" ht="22.5" customHeight="1" x14ac:dyDescent="0.25">
      <c r="C20" s="1" t="s">
        <v>33</v>
      </c>
      <c r="D20" s="2">
        <f>D15+D19</f>
        <v>13.124799765919017</v>
      </c>
    </row>
    <row r="22" spans="3:4" x14ac:dyDescent="0.25">
      <c r="C22" s="3" t="s">
        <v>27</v>
      </c>
      <c r="D22" s="2">
        <f>D15/D20</f>
        <v>0.99049130134212926</v>
      </c>
    </row>
    <row r="31" spans="3:4" x14ac:dyDescent="0.25">
      <c r="C31" s="1"/>
    </row>
    <row r="32" spans="3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Sell</dc:creator>
  <cp:lastModifiedBy>Karthik Mahendran</cp:lastModifiedBy>
  <dcterms:created xsi:type="dcterms:W3CDTF">2021-02-15T09:18:01Z</dcterms:created>
  <dcterms:modified xsi:type="dcterms:W3CDTF">2021-03-28T22:00:03Z</dcterms:modified>
</cp:coreProperties>
</file>