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 Mahendran\Desktop\MA7206 CS1B\"/>
    </mc:Choice>
  </mc:AlternateContent>
  <xr:revisionPtr revIDLastSave="0" documentId="13_ncr:1_{36AC5FDB-3F22-4A40-B67D-EA38ACF3C88C}" xr6:coauthVersionLast="46" xr6:coauthVersionMax="46" xr10:uidLastSave="{00000000-0000-0000-0000-000000000000}"/>
  <bookViews>
    <workbookView xWindow="-120" yWindow="-120" windowWidth="29040" windowHeight="15840" xr2:uid="{3A02CBB9-3E0C-4790-9CD1-807BDC41E7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" i="1" l="1"/>
  <c r="C112" i="1"/>
  <c r="C113" i="1"/>
  <c r="C114" i="1"/>
  <c r="C115" i="1"/>
  <c r="C116" i="1"/>
  <c r="C117" i="1"/>
  <c r="C118" i="1"/>
  <c r="C110" i="1"/>
  <c r="B87" i="1"/>
  <c r="B88" i="1"/>
  <c r="B89" i="1"/>
  <c r="B90" i="1"/>
  <c r="B91" i="1"/>
  <c r="B92" i="1"/>
  <c r="B93" i="1"/>
  <c r="B94" i="1"/>
  <c r="B86" i="1"/>
  <c r="C74" i="1"/>
  <c r="C75" i="1"/>
  <c r="C76" i="1"/>
  <c r="C77" i="1"/>
  <c r="C78" i="1"/>
  <c r="C79" i="1"/>
  <c r="C80" i="1"/>
  <c r="C81" i="1"/>
  <c r="C73" i="1"/>
  <c r="C70" i="1"/>
  <c r="F51" i="1"/>
  <c r="C69" i="1"/>
  <c r="E55" i="1"/>
  <c r="F56" i="1"/>
  <c r="F57" i="1"/>
  <c r="F58" i="1"/>
  <c r="F59" i="1"/>
  <c r="F60" i="1"/>
  <c r="F61" i="1"/>
  <c r="F62" i="1"/>
  <c r="F63" i="1"/>
  <c r="F55" i="1"/>
  <c r="C65" i="1"/>
  <c r="E56" i="1"/>
  <c r="E57" i="1"/>
  <c r="E58" i="1"/>
  <c r="E59" i="1"/>
  <c r="E60" i="1"/>
  <c r="E61" i="1"/>
  <c r="E62" i="1"/>
  <c r="E63" i="1"/>
  <c r="C42" i="1"/>
  <c r="D56" i="1"/>
  <c r="D57" i="1"/>
  <c r="D58" i="1"/>
  <c r="D59" i="1"/>
  <c r="D60" i="1"/>
  <c r="D61" i="1"/>
  <c r="D62" i="1"/>
  <c r="D63" i="1"/>
  <c r="D55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C55" i="1"/>
  <c r="C56" i="1"/>
  <c r="C57" i="1"/>
  <c r="C58" i="1"/>
  <c r="C59" i="1"/>
  <c r="C60" i="1"/>
  <c r="C61" i="1"/>
  <c r="C62" i="1"/>
  <c r="C63" i="1"/>
  <c r="D42" i="1"/>
  <c r="E42" i="1" s="1"/>
  <c r="F42" i="1" s="1"/>
  <c r="D44" i="1"/>
  <c r="E44" i="1" s="1"/>
  <c r="F44" i="1" s="1"/>
  <c r="D45" i="1"/>
  <c r="E45" i="1" s="1"/>
  <c r="F45" i="1" s="1"/>
  <c r="D46" i="1"/>
  <c r="E46" i="1" s="1"/>
  <c r="F46" i="1" s="1"/>
  <c r="D48" i="1"/>
  <c r="E48" i="1" s="1"/>
  <c r="F48" i="1" s="1"/>
  <c r="D49" i="1"/>
  <c r="E49" i="1" s="1"/>
  <c r="F49" i="1" s="1"/>
  <c r="D41" i="1"/>
  <c r="E41" i="1" s="1"/>
  <c r="F41" i="1" s="1"/>
  <c r="C51" i="1"/>
  <c r="D43" i="1" s="1"/>
  <c r="E43" i="1" s="1"/>
  <c r="F43" i="1" s="1"/>
  <c r="C43" i="1"/>
  <c r="C44" i="1"/>
  <c r="C45" i="1"/>
  <c r="C46" i="1"/>
  <c r="C47" i="1"/>
  <c r="C48" i="1"/>
  <c r="C49" i="1"/>
  <c r="C41" i="1"/>
  <c r="D47" i="1" l="1"/>
  <c r="E47" i="1" s="1"/>
  <c r="F47" i="1" s="1"/>
</calcChain>
</file>

<file path=xl/sharedStrings.xml><?xml version="1.0" encoding="utf-8"?>
<sst xmlns="http://schemas.openxmlformats.org/spreadsheetml/2006/main" count="148" uniqueCount="62">
  <si>
    <t>Quarter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</si>
  <si>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</si>
  <si>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</si>
  <si>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</si>
  <si>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</si>
  <si>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</si>
  <si>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</si>
  <si>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</si>
  <si>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</si>
  <si>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</si>
  <si>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</si>
  <si>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</si>
  <si>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</si>
  <si>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</si>
  <si>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North East</t>
  </si>
  <si>
    <t>North West</t>
  </si>
  <si>
    <t>Yorks and Humber</t>
  </si>
  <si>
    <t>East Midlands</t>
  </si>
  <si>
    <t>West Midlands</t>
  </si>
  <si>
    <t>East</t>
  </si>
  <si>
    <t>London</t>
  </si>
  <si>
    <t>South East</t>
  </si>
  <si>
    <t>South West</t>
  </si>
  <si>
    <t>Population is given  as hundreds of thousands</t>
  </si>
  <si>
    <t>Numbers of new companies over each quarter in 2017 and quarter 1 2020</t>
  </si>
  <si>
    <t>STEP 1</t>
  </si>
  <si>
    <t>Total new startups in quarter per unit population</t>
  </si>
  <si>
    <t>STEP 2</t>
  </si>
  <si>
    <t>calculating Pi bar , P bar, P*</t>
  </si>
  <si>
    <t>P*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</si>
  <si>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</si>
  <si>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</si>
  <si>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</si>
  <si>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</si>
  <si>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</si>
  <si>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</si>
  <si>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</si>
  <si>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</si>
  <si>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</si>
  <si>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ESTIMATED COMPANY Q2 2020</t>
  </si>
  <si>
    <t>Q2 2020</t>
  </si>
  <si>
    <t>P²</t>
  </si>
  <si>
    <r>
      <t>P</t>
    </r>
    <r>
      <rPr>
        <sz val="11"/>
        <color theme="1"/>
        <rFont val="Calibri"/>
        <family val="2"/>
      </rPr>
      <t>̅</t>
    </r>
    <r>
      <rPr>
        <sz val="8.8000000000000007"/>
        <color theme="1"/>
        <rFont val="Calibri"/>
        <family val="2"/>
      </rPr>
      <t>i</t>
    </r>
  </si>
  <si>
    <r>
      <t>P</t>
    </r>
    <r>
      <rPr>
        <sz val="11"/>
        <color theme="1"/>
        <rFont val="Calibri"/>
        <family val="2"/>
      </rPr>
      <t>̅</t>
    </r>
    <r>
      <rPr>
        <sz val="8.8000000000000007"/>
        <color theme="1"/>
        <rFont val="Calibri"/>
        <family val="2"/>
      </rPr>
      <t>i</t>
    </r>
    <r>
      <rPr>
        <sz val="11"/>
        <color theme="1"/>
        <rFont val="Calibri"/>
        <family val="2"/>
        <scheme val="minor"/>
      </rPr>
      <t>/P</t>
    </r>
    <r>
      <rPr>
        <sz val="11"/>
        <color theme="1"/>
        <rFont val="Calibri"/>
        <family val="2"/>
      </rPr>
      <t>̅</t>
    </r>
  </si>
  <si>
    <r>
      <t>(1- P</t>
    </r>
    <r>
      <rPr>
        <sz val="11"/>
        <color theme="1"/>
        <rFont val="Calibri"/>
        <family val="2"/>
      </rPr>
      <t>̅</t>
    </r>
    <r>
      <rPr>
        <sz val="8.8000000000000007"/>
        <color theme="1"/>
        <rFont val="Calibri"/>
        <family val="2"/>
      </rPr>
      <t>i</t>
    </r>
    <r>
      <rPr>
        <sz val="11"/>
        <color theme="1"/>
        <rFont val="Calibri"/>
        <family val="2"/>
        <scheme val="minor"/>
      </rPr>
      <t>/P</t>
    </r>
    <r>
      <rPr>
        <sz val="11"/>
        <color theme="1"/>
        <rFont val="Calibri"/>
        <family val="2"/>
      </rPr>
      <t>̅)</t>
    </r>
  </si>
  <si>
    <r>
      <t>P</t>
    </r>
    <r>
      <rPr>
        <sz val="11"/>
        <color theme="1"/>
        <rFont val="Calibri"/>
        <family val="2"/>
      </rPr>
      <t>̅</t>
    </r>
    <r>
      <rPr>
        <sz val="8.8000000000000007"/>
        <color theme="1"/>
        <rFont val="Calibri"/>
        <family val="2"/>
      </rPr>
      <t>i</t>
    </r>
    <r>
      <rPr>
        <sz val="11"/>
        <color theme="1"/>
        <rFont val="Calibri"/>
        <family val="2"/>
        <scheme val="minor"/>
      </rPr>
      <t>(1- P</t>
    </r>
    <r>
      <rPr>
        <sz val="11"/>
        <color theme="1"/>
        <rFont val="Calibri"/>
        <family val="2"/>
      </rPr>
      <t>̅</t>
    </r>
    <r>
      <rPr>
        <sz val="8.8000000000000007"/>
        <color theme="1"/>
        <rFont val="Calibri"/>
        <family val="2"/>
      </rPr>
      <t>i</t>
    </r>
    <r>
      <rPr>
        <sz val="11"/>
        <color theme="1"/>
        <rFont val="Calibri"/>
        <family val="2"/>
        <scheme val="minor"/>
      </rPr>
      <t>/P</t>
    </r>
    <r>
      <rPr>
        <sz val="11"/>
        <color theme="1"/>
        <rFont val="Calibri"/>
        <family val="2"/>
      </rPr>
      <t>̅)</t>
    </r>
  </si>
  <si>
    <r>
      <t>P</t>
    </r>
    <r>
      <rPr>
        <b/>
        <sz val="11"/>
        <color theme="1"/>
        <rFont val="Calibri"/>
        <family val="2"/>
      </rPr>
      <t>̅</t>
    </r>
  </si>
  <si>
    <r>
      <t>X</t>
    </r>
    <r>
      <rPr>
        <sz val="11"/>
        <color theme="1"/>
        <rFont val="Calibri"/>
        <family val="2"/>
      </rPr>
      <t>̅</t>
    </r>
    <r>
      <rPr>
        <sz val="8.8000000000000007"/>
        <color theme="1"/>
        <rFont val="Calibri"/>
        <family val="2"/>
      </rPr>
      <t>i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</si>
  <si>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Pij Xij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</si>
  <si>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Pij(Xij-X</t>
    </r>
    <r>
      <rPr>
        <sz val="11"/>
        <color theme="1"/>
        <rFont val="Calibri"/>
        <family val="2"/>
      </rPr>
      <t>̅</t>
    </r>
    <r>
      <rPr>
        <sz val="8.8000000000000007"/>
        <color theme="1"/>
        <rFont val="Calibri"/>
        <family val="2"/>
      </rPr>
      <t>i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</rPr>
      <t>²</t>
    </r>
  </si>
  <si>
    <t>Σ Pij(Xij-X̅)²</t>
  </si>
  <si>
    <r>
      <t>X</t>
    </r>
    <r>
      <rPr>
        <b/>
        <sz val="11"/>
        <color theme="1"/>
        <rFont val="Calibri"/>
        <family val="2"/>
      </rPr>
      <t>̅</t>
    </r>
  </si>
  <si>
    <r>
      <t>E[m(</t>
    </r>
    <r>
      <rPr>
        <sz val="11"/>
        <color theme="1"/>
        <rFont val="Calibri"/>
        <family val="2"/>
      </rPr>
      <t>Ө</t>
    </r>
    <r>
      <rPr>
        <sz val="11"/>
        <color theme="1"/>
        <rFont val="Calibri"/>
        <family val="2"/>
        <scheme val="minor"/>
      </rPr>
      <t>)]</t>
    </r>
  </si>
  <si>
    <t>Var[m(Ө)]</t>
  </si>
  <si>
    <r>
      <t>E[S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(Ө)]</t>
    </r>
  </si>
  <si>
    <t>Population in hundereds of thousands</t>
  </si>
  <si>
    <t xml:space="preserve"> </t>
  </si>
  <si>
    <t>Estimated credibility factor</t>
  </si>
  <si>
    <t>Estimated population per unit risk volume</t>
  </si>
  <si>
    <t>Pij</t>
  </si>
  <si>
    <t>Yij</t>
  </si>
  <si>
    <t>Xij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</si>
</sst>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 applyFill="1"/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0" fillId="3" borderId="5" xfId="0" applyFill="1" applyBorder="1"/>
    <xf numFmtId="0" fontId="1" fillId="3" borderId="6" xfId="0" applyFont="1" applyFill="1" applyBorder="1" applyAlignment="1">
      <alignment horizontal="center" wrapText="1"/>
    </xf>
    <xf numFmtId="0" fontId="0" fillId="3" borderId="7" xfId="0" applyFill="1" applyBorder="1"/>
    <xf numFmtId="0" fontId="1" fillId="3" borderId="8" xfId="0" applyFont="1" applyFill="1" applyBorder="1" applyAlignment="1">
      <alignment horizontal="center" wrapText="1"/>
    </xf>
    <xf numFmtId="0" fontId="0" fillId="3" borderId="9" xfId="0" applyFill="1" applyBorder="1"/>
    <xf numFmtId="0" fontId="0" fillId="4" borderId="0" xfId="0" applyFill="1"/>
    <xf numFmtId="0" fontId="1" fillId="4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3" borderId="0" xfId="0" applyFill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88C3-B7F4-479F-99F9-605D40ACC2D8}">
  <dimension ref="A1:AD119"/>
  <sheetViews>
    <sheetView tabSelected="1" topLeftCell="A84" zoomScale="80" zoomScaleNormal="80" workbookViewId="0">
      <selection activeCell="H105" sqref="H105"/>
    </sheetView>
  </sheetViews>
  <sheetFormatPr defaultRowHeight="15" x14ac:dyDescent="0.25"/>
  <cols>
    <col min="2" max="2" width="22.140625" customWidth="1"/>
    <col min="3" max="3" width="13.42578125" bestFit="1" customWidth="1"/>
    <col min="4" max="4" width="20.140625" bestFit="1" customWidth="1"/>
    <col min="5" max="5" width="21.28515625" customWidth="1"/>
    <col min="6" max="6" width="20.140625" bestFit="1" customWidth="1"/>
    <col min="17" max="17" width="15.140625" bestFit="1" customWidth="1"/>
  </cols>
  <sheetData>
    <row r="1" spans="1:15" x14ac:dyDescent="0.25">
      <c r="A1" s="4" t="s">
        <v>59</v>
      </c>
      <c r="B1" s="21" t="s">
        <v>23</v>
      </c>
      <c r="C1" s="21"/>
      <c r="D1" s="21"/>
    </row>
    <row r="3" spans="1:15" x14ac:dyDescent="0.25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</row>
    <row r="4" spans="1:15" x14ac:dyDescent="0.25">
      <c r="B4" s="1" t="s">
        <v>14</v>
      </c>
      <c r="C4" s="2">
        <v>26.426925000000001</v>
      </c>
      <c r="D4" s="2">
        <v>26.44727</v>
      </c>
      <c r="E4" s="2">
        <v>26.480225000000001</v>
      </c>
      <c r="F4" s="2">
        <v>26.513179999999998</v>
      </c>
      <c r="G4" s="2">
        <v>26.546135</v>
      </c>
      <c r="H4" s="2">
        <v>26.579090000000001</v>
      </c>
      <c r="I4" s="2">
        <v>26.609169999999999</v>
      </c>
      <c r="J4" s="2">
        <v>26.639250000000001</v>
      </c>
      <c r="K4" s="2">
        <v>26.669329999999999</v>
      </c>
      <c r="L4" s="2">
        <v>26.69941</v>
      </c>
      <c r="M4" s="2">
        <v>26.783844730092557</v>
      </c>
      <c r="N4" s="2">
        <v>26.868279460185111</v>
      </c>
      <c r="O4" s="2">
        <v>26.952714190277661</v>
      </c>
    </row>
    <row r="5" spans="1:15" x14ac:dyDescent="0.25">
      <c r="B5" s="1" t="s">
        <v>15</v>
      </c>
      <c r="C5" s="2">
        <v>72.499605000000003</v>
      </c>
      <c r="D5" s="2">
        <v>72.586269999999999</v>
      </c>
      <c r="E5" s="2">
        <v>72.669934999999995</v>
      </c>
      <c r="F5" s="2">
        <v>72.753600000000006</v>
      </c>
      <c r="G5" s="2">
        <v>72.837265000000002</v>
      </c>
      <c r="H5" s="2">
        <v>72.920929999999998</v>
      </c>
      <c r="I5" s="2">
        <v>73.043687500000004</v>
      </c>
      <c r="J5" s="2">
        <v>73.166444999999996</v>
      </c>
      <c r="K5" s="2">
        <v>73.289202500000002</v>
      </c>
      <c r="L5" s="2">
        <v>73.411959999999993</v>
      </c>
      <c r="M5" s="2">
        <v>73.709803908992583</v>
      </c>
      <c r="N5" s="2">
        <v>74.007647817985173</v>
      </c>
      <c r="O5" s="2">
        <v>74.305491726977763</v>
      </c>
    </row>
    <row r="6" spans="1:15" x14ac:dyDescent="0.25">
      <c r="B6" s="1" t="s">
        <v>16</v>
      </c>
      <c r="C6" s="2">
        <v>54.439399999999999</v>
      </c>
      <c r="D6" s="2">
        <v>54.501300000000001</v>
      </c>
      <c r="E6" s="2">
        <v>54.5750125</v>
      </c>
      <c r="F6" s="2">
        <v>54.648724999999999</v>
      </c>
      <c r="G6" s="2">
        <v>54.722437499999998</v>
      </c>
      <c r="H6" s="2">
        <v>54.796149999999997</v>
      </c>
      <c r="I6" s="2">
        <v>54.854529999999997</v>
      </c>
      <c r="J6" s="2">
        <v>54.912909999999997</v>
      </c>
      <c r="K6" s="2">
        <v>54.971290000000003</v>
      </c>
      <c r="L6" s="2">
        <v>55.029670000000003</v>
      </c>
      <c r="M6" s="2">
        <v>55.226437100814785</v>
      </c>
      <c r="N6" s="2">
        <v>55.423204201629574</v>
      </c>
      <c r="O6" s="2">
        <v>55.619971302444348</v>
      </c>
    </row>
    <row r="7" spans="1:15" x14ac:dyDescent="0.25">
      <c r="B7" s="1" t="s">
        <v>17</v>
      </c>
      <c r="C7" s="2">
        <v>47.600969999999997</v>
      </c>
      <c r="D7" s="2">
        <v>47.716659999999997</v>
      </c>
      <c r="E7" s="2">
        <v>47.797867500000002</v>
      </c>
      <c r="F7" s="2">
        <v>47.879075</v>
      </c>
      <c r="G7" s="2">
        <v>47.960282499999998</v>
      </c>
      <c r="H7" s="2">
        <v>48.041490000000003</v>
      </c>
      <c r="I7" s="2">
        <v>48.120937499999997</v>
      </c>
      <c r="J7" s="2">
        <v>48.200384999999997</v>
      </c>
      <c r="K7" s="2">
        <v>48.279832499999998</v>
      </c>
      <c r="L7" s="2">
        <v>48.359279999999998</v>
      </c>
      <c r="M7" s="2">
        <v>48.642089360319467</v>
      </c>
      <c r="N7" s="2">
        <v>48.924898720638929</v>
      </c>
      <c r="O7" s="2">
        <v>49.20770808095839</v>
      </c>
    </row>
    <row r="8" spans="1:15" x14ac:dyDescent="0.25">
      <c r="B8" s="1" t="s">
        <v>18</v>
      </c>
      <c r="C8" s="2">
        <v>58.4822275</v>
      </c>
      <c r="D8" s="2">
        <v>58.607059999999997</v>
      </c>
      <c r="E8" s="2">
        <v>58.707187500000003</v>
      </c>
      <c r="F8" s="2">
        <v>58.807315000000003</v>
      </c>
      <c r="G8" s="2">
        <v>58.907442500000002</v>
      </c>
      <c r="H8" s="2">
        <v>59.007570000000001</v>
      </c>
      <c r="I8" s="2">
        <v>59.090769999999999</v>
      </c>
      <c r="J8" s="2">
        <v>59.173969999999997</v>
      </c>
      <c r="K8" s="2">
        <v>59.257170000000002</v>
      </c>
      <c r="L8" s="2">
        <v>59.34037</v>
      </c>
      <c r="M8" s="2">
        <v>59.655067001916954</v>
      </c>
      <c r="N8" s="2">
        <v>59.969764003833916</v>
      </c>
      <c r="O8" s="2">
        <v>60.284461005750877</v>
      </c>
    </row>
    <row r="9" spans="1:15" x14ac:dyDescent="0.25">
      <c r="B9" s="1" t="s">
        <v>19</v>
      </c>
      <c r="C9" s="2">
        <v>61.585752499999998</v>
      </c>
      <c r="D9" s="2">
        <v>61.68432</v>
      </c>
      <c r="E9" s="2">
        <v>61.766275</v>
      </c>
      <c r="F9" s="2">
        <v>61.848230000000001</v>
      </c>
      <c r="G9" s="2">
        <v>61.930185000000002</v>
      </c>
      <c r="H9" s="2">
        <v>62.012140000000002</v>
      </c>
      <c r="I9" s="2">
        <v>62.099285000000002</v>
      </c>
      <c r="J9" s="2">
        <v>62.186430000000001</v>
      </c>
      <c r="K9" s="2">
        <v>62.273575000000001</v>
      </c>
      <c r="L9" s="2">
        <v>62.360720000000001</v>
      </c>
      <c r="M9" s="2">
        <v>62.633063357863143</v>
      </c>
      <c r="N9" s="2">
        <v>62.905406715726293</v>
      </c>
      <c r="O9" s="2">
        <v>63.177750073589429</v>
      </c>
    </row>
    <row r="10" spans="1:15" x14ac:dyDescent="0.25">
      <c r="B10" s="1" t="s">
        <v>20</v>
      </c>
      <c r="C10" s="2">
        <v>88.111654999999999</v>
      </c>
      <c r="D10" s="2">
        <v>88.250010000000003</v>
      </c>
      <c r="E10" s="2">
        <v>88.457710000000006</v>
      </c>
      <c r="F10" s="2">
        <v>88.665409999999994</v>
      </c>
      <c r="G10" s="2">
        <v>88.873109999999997</v>
      </c>
      <c r="H10" s="2">
        <v>89.08081</v>
      </c>
      <c r="I10" s="2">
        <v>89.215580000000003</v>
      </c>
      <c r="J10" s="2">
        <v>89.350350000000006</v>
      </c>
      <c r="K10" s="2">
        <v>89.485119999999995</v>
      </c>
      <c r="L10" s="2">
        <v>89.619889999999998</v>
      </c>
      <c r="M10" s="2">
        <v>90.111260116092879</v>
      </c>
      <c r="N10" s="2">
        <v>90.60263023218576</v>
      </c>
      <c r="O10" s="2">
        <v>91.094000348278655</v>
      </c>
    </row>
    <row r="11" spans="1:15" x14ac:dyDescent="0.25">
      <c r="B11" s="1" t="s">
        <v>21</v>
      </c>
      <c r="C11" s="2">
        <v>90.682055000000005</v>
      </c>
      <c r="D11" s="2">
        <v>90.808250000000001</v>
      </c>
      <c r="E11" s="2">
        <v>90.940250000000006</v>
      </c>
      <c r="F11" s="2">
        <v>91.072249999999997</v>
      </c>
      <c r="G11" s="2">
        <v>91.204250000000002</v>
      </c>
      <c r="H11" s="2">
        <v>91.336250000000007</v>
      </c>
      <c r="I11" s="2">
        <v>91.452524999999994</v>
      </c>
      <c r="J11" s="2">
        <v>91.568799999999996</v>
      </c>
      <c r="K11" s="2">
        <v>91.685074999999998</v>
      </c>
      <c r="L11" s="2">
        <v>91.801349999999999</v>
      </c>
      <c r="M11" s="2">
        <v>92.182031401661519</v>
      </c>
      <c r="N11" s="2">
        <v>92.562712803323052</v>
      </c>
      <c r="O11" s="2">
        <v>92.943394204984585</v>
      </c>
    </row>
    <row r="12" spans="1:15" x14ac:dyDescent="0.25">
      <c r="B12" s="1" t="s">
        <v>22</v>
      </c>
      <c r="C12" s="2">
        <v>55.487302499999998</v>
      </c>
      <c r="D12" s="2">
        <v>55.593159999999997</v>
      </c>
      <c r="E12" s="2">
        <v>55.694207499999997</v>
      </c>
      <c r="F12" s="2">
        <v>55.795254999999997</v>
      </c>
      <c r="G12" s="2">
        <v>55.896302499999997</v>
      </c>
      <c r="H12" s="2">
        <v>55.997349999999997</v>
      </c>
      <c r="I12" s="2">
        <v>56.059752500000002</v>
      </c>
      <c r="J12" s="2">
        <v>56.122154999999999</v>
      </c>
      <c r="K12" s="2">
        <v>56.184557499999997</v>
      </c>
      <c r="L12" s="2">
        <v>56.246960000000001</v>
      </c>
      <c r="M12" s="2">
        <v>56.521525929182545</v>
      </c>
      <c r="N12" s="2">
        <v>56.796091858365088</v>
      </c>
      <c r="O12" s="2">
        <v>57.070657787547631</v>
      </c>
    </row>
    <row r="13" spans="1:15" x14ac:dyDescent="0.25">
      <c r="A13" s="4" t="s">
        <v>60</v>
      </c>
      <c r="B13" s="21" t="s">
        <v>24</v>
      </c>
      <c r="C13" s="21"/>
      <c r="D13" s="21"/>
      <c r="E13" s="21"/>
      <c r="F13" s="6"/>
      <c r="G13" s="6"/>
    </row>
    <row r="14" spans="1:15" x14ac:dyDescent="0.25">
      <c r="B14" s="1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3" t="s">
        <v>11</v>
      </c>
      <c r="N14" s="3" t="s">
        <v>12</v>
      </c>
      <c r="O14" s="3" t="s">
        <v>13</v>
      </c>
    </row>
    <row r="15" spans="1:15" x14ac:dyDescent="0.25">
      <c r="B15" s="1" t="s">
        <v>14</v>
      </c>
      <c r="C15" s="2">
        <v>2715</v>
      </c>
      <c r="D15" s="2">
        <v>2110</v>
      </c>
      <c r="E15" s="2">
        <v>2255</v>
      </c>
      <c r="F15" s="2">
        <v>1855</v>
      </c>
      <c r="G15" s="2">
        <v>2640</v>
      </c>
      <c r="H15" s="2">
        <v>2495</v>
      </c>
      <c r="I15" s="2">
        <v>2030</v>
      </c>
      <c r="J15" s="2">
        <v>1985</v>
      </c>
      <c r="K15" s="2">
        <v>2830</v>
      </c>
      <c r="L15" s="2">
        <v>2465</v>
      </c>
      <c r="M15" s="2">
        <v>2335</v>
      </c>
      <c r="N15" s="2">
        <v>2025</v>
      </c>
      <c r="O15" s="2">
        <v>3025</v>
      </c>
    </row>
    <row r="16" spans="1:15" x14ac:dyDescent="0.25">
      <c r="B16" s="1" t="s">
        <v>15</v>
      </c>
      <c r="C16" s="2">
        <v>13435</v>
      </c>
      <c r="D16" s="2">
        <v>9450</v>
      </c>
      <c r="E16" s="2">
        <v>11815</v>
      </c>
      <c r="F16" s="2">
        <v>8755</v>
      </c>
      <c r="G16" s="2">
        <v>12335</v>
      </c>
      <c r="H16" s="2">
        <v>12205</v>
      </c>
      <c r="I16" s="2">
        <v>9395</v>
      </c>
      <c r="J16" s="2">
        <v>8335</v>
      </c>
      <c r="K16" s="2">
        <v>12740</v>
      </c>
      <c r="L16" s="2">
        <v>10105</v>
      </c>
      <c r="M16" s="2">
        <v>9510</v>
      </c>
      <c r="N16" s="2">
        <v>8545</v>
      </c>
      <c r="O16" s="2">
        <v>12100</v>
      </c>
    </row>
    <row r="17" spans="2:30" x14ac:dyDescent="0.25">
      <c r="B17" s="1" t="s">
        <v>16</v>
      </c>
      <c r="C17" s="2">
        <v>6575</v>
      </c>
      <c r="D17" s="2">
        <v>5300</v>
      </c>
      <c r="E17" s="2">
        <v>5260</v>
      </c>
      <c r="F17" s="2">
        <v>4720</v>
      </c>
      <c r="G17" s="2">
        <v>6590</v>
      </c>
      <c r="H17" s="2">
        <v>6250</v>
      </c>
      <c r="I17" s="2">
        <v>5375</v>
      </c>
      <c r="J17" s="2">
        <v>4925</v>
      </c>
      <c r="K17" s="2">
        <v>7220</v>
      </c>
      <c r="L17" s="2">
        <v>6540</v>
      </c>
      <c r="M17" s="2">
        <v>5685</v>
      </c>
      <c r="N17" s="2">
        <v>5540</v>
      </c>
      <c r="O17" s="2">
        <v>7385</v>
      </c>
    </row>
    <row r="18" spans="2:30" x14ac:dyDescent="0.25">
      <c r="B18" s="1" t="s">
        <v>17</v>
      </c>
      <c r="C18" s="2">
        <v>7105</v>
      </c>
      <c r="D18" s="2">
        <v>5660</v>
      </c>
      <c r="E18" s="2">
        <v>5650</v>
      </c>
      <c r="F18" s="2">
        <v>4425</v>
      </c>
      <c r="G18" s="2">
        <v>6960</v>
      </c>
      <c r="H18" s="2">
        <v>6035</v>
      </c>
      <c r="I18" s="2">
        <v>5620</v>
      </c>
      <c r="J18" s="2">
        <v>4755</v>
      </c>
      <c r="K18" s="2">
        <v>7460</v>
      </c>
      <c r="L18" s="2">
        <v>6510</v>
      </c>
      <c r="M18" s="2">
        <v>5605</v>
      </c>
      <c r="N18" s="2">
        <v>4905</v>
      </c>
      <c r="O18" s="2">
        <v>7590</v>
      </c>
    </row>
    <row r="19" spans="2:30" x14ac:dyDescent="0.25">
      <c r="B19" s="1" t="s">
        <v>18</v>
      </c>
      <c r="C19" s="2">
        <v>9305</v>
      </c>
      <c r="D19" s="2">
        <v>7030</v>
      </c>
      <c r="E19" s="2">
        <v>9550</v>
      </c>
      <c r="F19" s="2">
        <v>6055</v>
      </c>
      <c r="G19" s="2">
        <v>8945</v>
      </c>
      <c r="H19" s="2">
        <v>8655</v>
      </c>
      <c r="I19" s="2">
        <v>7380</v>
      </c>
      <c r="J19" s="2">
        <v>7230</v>
      </c>
      <c r="K19" s="2">
        <v>12115</v>
      </c>
      <c r="L19" s="2">
        <v>9845</v>
      </c>
      <c r="M19" s="2">
        <v>7185</v>
      </c>
      <c r="N19" s="2">
        <v>7225</v>
      </c>
      <c r="O19" s="2">
        <v>10195</v>
      </c>
    </row>
    <row r="20" spans="2:30" x14ac:dyDescent="0.25">
      <c r="B20" s="1" t="s">
        <v>19</v>
      </c>
      <c r="C20" s="2">
        <v>10835</v>
      </c>
      <c r="D20" s="2">
        <v>8005</v>
      </c>
      <c r="E20" s="2">
        <v>7890</v>
      </c>
      <c r="F20" s="2">
        <v>7315</v>
      </c>
      <c r="G20" s="2">
        <v>11235</v>
      </c>
      <c r="H20" s="2">
        <v>9735</v>
      </c>
      <c r="I20" s="2">
        <v>7460</v>
      </c>
      <c r="J20" s="2">
        <v>7440</v>
      </c>
      <c r="K20" s="2">
        <v>10950</v>
      </c>
      <c r="L20" s="2">
        <v>9595</v>
      </c>
      <c r="M20" s="2">
        <v>8090</v>
      </c>
      <c r="N20" s="2">
        <v>7265</v>
      </c>
      <c r="O20" s="2">
        <v>10250</v>
      </c>
    </row>
    <row r="21" spans="2:30" x14ac:dyDescent="0.25">
      <c r="B21" s="1" t="s">
        <v>20</v>
      </c>
      <c r="C21" s="2">
        <v>29160</v>
      </c>
      <c r="D21" s="2">
        <v>20675</v>
      </c>
      <c r="E21" s="2">
        <v>21045</v>
      </c>
      <c r="F21" s="2">
        <v>18905</v>
      </c>
      <c r="G21" s="2">
        <v>31000</v>
      </c>
      <c r="H21" s="2">
        <v>24430</v>
      </c>
      <c r="I21" s="2">
        <v>21300</v>
      </c>
      <c r="J21" s="2">
        <v>20705</v>
      </c>
      <c r="K21" s="2">
        <v>36055</v>
      </c>
      <c r="L21" s="2">
        <v>24095</v>
      </c>
      <c r="M21" s="2">
        <v>23740</v>
      </c>
      <c r="N21" s="2">
        <v>20615</v>
      </c>
      <c r="O21" s="2">
        <v>34015</v>
      </c>
    </row>
    <row r="22" spans="2:30" x14ac:dyDescent="0.25">
      <c r="B22" s="1" t="s">
        <v>21</v>
      </c>
      <c r="C22" s="2">
        <v>14915</v>
      </c>
      <c r="D22" s="2">
        <v>12180</v>
      </c>
      <c r="E22" s="2">
        <v>12195</v>
      </c>
      <c r="F22" s="2">
        <v>10650</v>
      </c>
      <c r="G22" s="2">
        <v>16535</v>
      </c>
      <c r="H22" s="2">
        <v>14525</v>
      </c>
      <c r="I22" s="2">
        <v>11835</v>
      </c>
      <c r="J22" s="2">
        <v>11400</v>
      </c>
      <c r="K22" s="2">
        <v>17555</v>
      </c>
      <c r="L22" s="2">
        <v>14920</v>
      </c>
      <c r="M22" s="2">
        <v>12890</v>
      </c>
      <c r="N22" s="2">
        <v>11550</v>
      </c>
      <c r="O22" s="2">
        <v>16110</v>
      </c>
    </row>
    <row r="23" spans="2:30" x14ac:dyDescent="0.25">
      <c r="B23" s="1" t="s">
        <v>22</v>
      </c>
      <c r="C23" s="2">
        <v>7565</v>
      </c>
      <c r="D23" s="2">
        <v>6260</v>
      </c>
      <c r="E23" s="2">
        <v>5845</v>
      </c>
      <c r="F23" s="2">
        <v>5090</v>
      </c>
      <c r="G23" s="2">
        <v>7385</v>
      </c>
      <c r="H23" s="2">
        <v>6640</v>
      </c>
      <c r="I23" s="2">
        <v>5290</v>
      </c>
      <c r="J23" s="2">
        <v>5230</v>
      </c>
      <c r="K23" s="2">
        <v>7565</v>
      </c>
      <c r="L23" s="2">
        <v>6495</v>
      </c>
      <c r="M23" s="2">
        <v>5975</v>
      </c>
      <c r="N23" s="2">
        <v>5505</v>
      </c>
      <c r="O23" s="2">
        <v>7885</v>
      </c>
    </row>
    <row r="25" spans="2:30" ht="60" x14ac:dyDescent="0.25">
      <c r="B25" s="25"/>
      <c r="P25" s="4" t="s">
        <v>25</v>
      </c>
      <c r="Q25" s="22" t="s">
        <v>26</v>
      </c>
      <c r="R25" s="21" t="s">
        <v>61</v>
      </c>
    </row>
    <row r="26" spans="2:30" x14ac:dyDescent="0.25">
      <c r="Q26" s="1" t="s">
        <v>0</v>
      </c>
      <c r="R26" s="3" t="s">
        <v>1</v>
      </c>
      <c r="S26" s="3" t="s">
        <v>2</v>
      </c>
      <c r="T26" s="3" t="s">
        <v>3</v>
      </c>
      <c r="U26" s="3" t="s">
        <v>4</v>
      </c>
      <c r="V26" s="3" t="s">
        <v>5</v>
      </c>
      <c r="W26" s="3" t="s">
        <v>6</v>
      </c>
      <c r="X26" s="3" t="s">
        <v>7</v>
      </c>
      <c r="Y26" s="3" t="s">
        <v>8</v>
      </c>
      <c r="Z26" s="3" t="s">
        <v>9</v>
      </c>
      <c r="AA26" s="3" t="s">
        <v>10</v>
      </c>
      <c r="AB26" s="3" t="s">
        <v>11</v>
      </c>
      <c r="AC26" s="3" t="s">
        <v>12</v>
      </c>
      <c r="AD26" s="3" t="s">
        <v>13</v>
      </c>
    </row>
    <row r="27" spans="2:30" x14ac:dyDescent="0.25"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Q27" s="1" t="s">
        <v>14</v>
      </c>
      <c r="R27">
        <f>C15/C4</f>
        <v>102.73612991295809</v>
      </c>
      <c r="S27">
        <f t="shared" ref="S27:AD27" si="0">D15/D4</f>
        <v>79.781391425277548</v>
      </c>
      <c r="T27">
        <f t="shared" si="0"/>
        <v>85.157886687141058</v>
      </c>
      <c r="U27">
        <f t="shared" si="0"/>
        <v>69.965202212635376</v>
      </c>
      <c r="V27">
        <f t="shared" si="0"/>
        <v>99.449505549489601</v>
      </c>
      <c r="W27">
        <f t="shared" si="0"/>
        <v>93.870783386489151</v>
      </c>
      <c r="X27">
        <f t="shared" si="0"/>
        <v>76.289489675927513</v>
      </c>
      <c r="Y27">
        <f t="shared" si="0"/>
        <v>74.514109819157824</v>
      </c>
      <c r="Z27">
        <f t="shared" si="0"/>
        <v>106.11440182411782</v>
      </c>
      <c r="AA27">
        <f t="shared" si="0"/>
        <v>92.3241374996676</v>
      </c>
      <c r="AB27">
        <f t="shared" si="0"/>
        <v>87.179418172796844</v>
      </c>
      <c r="AC27">
        <f t="shared" si="0"/>
        <v>75.367684149658928</v>
      </c>
      <c r="AD27">
        <f t="shared" si="0"/>
        <v>112.23359468157656</v>
      </c>
    </row>
    <row r="28" spans="2:30" x14ac:dyDescent="0.25">
      <c r="B28" s="1"/>
      <c r="Q28" s="1" t="s">
        <v>15</v>
      </c>
      <c r="R28">
        <f t="shared" ref="R28:R35" si="1">C16/C5</f>
        <v>185.31135445496565</v>
      </c>
      <c r="S28">
        <f t="shared" ref="S28:S35" si="2">D16/D5</f>
        <v>130.18991057124165</v>
      </c>
      <c r="T28">
        <f t="shared" ref="T28:T35" si="3">E16/E5</f>
        <v>162.58443054889207</v>
      </c>
      <c r="U28">
        <f t="shared" ref="U28:U35" si="4">F16/F5</f>
        <v>120.33768775703194</v>
      </c>
      <c r="V28">
        <f t="shared" ref="V28:V35" si="5">G16/G5</f>
        <v>169.35012592798481</v>
      </c>
      <c r="W28">
        <f t="shared" ref="W28:W35" si="6">H16/H5</f>
        <v>167.37307107849557</v>
      </c>
      <c r="X28">
        <f t="shared" ref="X28:X35" si="7">I16/I5</f>
        <v>128.62165536207354</v>
      </c>
      <c r="Y28">
        <f t="shared" ref="Y28:Y35" si="8">J16/J5</f>
        <v>113.91834057264913</v>
      </c>
      <c r="Z28">
        <f t="shared" ref="Z28:Z35" si="9">K16/K5</f>
        <v>173.83188198834608</v>
      </c>
      <c r="AA28">
        <f t="shared" ref="AA28:AA35" si="10">L16/L5</f>
        <v>137.64787100085601</v>
      </c>
      <c r="AB28">
        <f t="shared" ref="AB28:AB35" si="11">M16/M5</f>
        <v>129.01947225014638</v>
      </c>
      <c r="AC28">
        <f t="shared" ref="AC28:AC35" si="12">N16/N5</f>
        <v>115.4610402024345</v>
      </c>
      <c r="AD28">
        <f t="shared" ref="AD28:AD35" si="13">O16/O5</f>
        <v>162.84126137620197</v>
      </c>
    </row>
    <row r="29" spans="2:30" ht="30" x14ac:dyDescent="0.25">
      <c r="B29" s="1"/>
      <c r="Q29" s="1" t="s">
        <v>16</v>
      </c>
      <c r="R29">
        <f t="shared" si="1"/>
        <v>120.77649643456762</v>
      </c>
      <c r="S29">
        <f t="shared" si="2"/>
        <v>97.245386807287161</v>
      </c>
      <c r="T29">
        <f t="shared" si="3"/>
        <v>96.381104814222439</v>
      </c>
      <c r="U29">
        <f t="shared" si="4"/>
        <v>86.369810091635259</v>
      </c>
      <c r="V29">
        <f t="shared" si="5"/>
        <v>120.42592218228583</v>
      </c>
      <c r="W29">
        <f t="shared" si="6"/>
        <v>114.05910816727088</v>
      </c>
      <c r="X29">
        <f t="shared" si="7"/>
        <v>97.986437947786627</v>
      </c>
      <c r="Y29">
        <f t="shared" si="8"/>
        <v>89.68747057841226</v>
      </c>
      <c r="Z29">
        <f t="shared" si="9"/>
        <v>131.34128742476298</v>
      </c>
      <c r="AA29">
        <f t="shared" si="10"/>
        <v>118.844979444725</v>
      </c>
      <c r="AB29">
        <f t="shared" si="11"/>
        <v>102.93982915505021</v>
      </c>
      <c r="AC29">
        <f t="shared" si="12"/>
        <v>99.958132695567087</v>
      </c>
      <c r="AD29">
        <f t="shared" si="13"/>
        <v>132.77604837015528</v>
      </c>
    </row>
    <row r="30" spans="2:30" x14ac:dyDescent="0.25">
      <c r="B30" s="1"/>
      <c r="Q30" s="1" t="s">
        <v>17</v>
      </c>
      <c r="R30">
        <f t="shared" si="1"/>
        <v>149.26166420558238</v>
      </c>
      <c r="S30">
        <f t="shared" si="2"/>
        <v>118.61685205963704</v>
      </c>
      <c r="T30">
        <f t="shared" si="3"/>
        <v>118.20611034582242</v>
      </c>
      <c r="U30">
        <f t="shared" si="4"/>
        <v>92.420331846427686</v>
      </c>
      <c r="V30">
        <f t="shared" si="5"/>
        <v>145.12007930728933</v>
      </c>
      <c r="W30">
        <f t="shared" si="6"/>
        <v>125.62058337491197</v>
      </c>
      <c r="X30">
        <f t="shared" si="7"/>
        <v>116.78907959762837</v>
      </c>
      <c r="Y30">
        <f t="shared" si="8"/>
        <v>98.650664304859816</v>
      </c>
      <c r="Z30">
        <f t="shared" si="9"/>
        <v>154.51586332657638</v>
      </c>
      <c r="AA30">
        <f t="shared" si="10"/>
        <v>134.61738884449892</v>
      </c>
      <c r="AB30">
        <f t="shared" si="11"/>
        <v>115.22942525105357</v>
      </c>
      <c r="AC30">
        <f t="shared" si="12"/>
        <v>100.25570064043545</v>
      </c>
      <c r="AD30">
        <f t="shared" si="13"/>
        <v>154.24412751580797</v>
      </c>
    </row>
    <row r="31" spans="2:30" x14ac:dyDescent="0.25">
      <c r="B31" s="1"/>
      <c r="Q31" s="1" t="s">
        <v>18</v>
      </c>
      <c r="R31">
        <f t="shared" si="1"/>
        <v>159.10816666482137</v>
      </c>
      <c r="S31">
        <f t="shared" si="2"/>
        <v>119.95141882223746</v>
      </c>
      <c r="T31">
        <f t="shared" si="3"/>
        <v>162.67173418927621</v>
      </c>
      <c r="U31">
        <f t="shared" si="4"/>
        <v>102.9633813412498</v>
      </c>
      <c r="V31">
        <f t="shared" si="5"/>
        <v>151.84838486240511</v>
      </c>
      <c r="W31">
        <f t="shared" si="6"/>
        <v>146.67609596531429</v>
      </c>
      <c r="X31">
        <f t="shared" si="7"/>
        <v>124.89260167027778</v>
      </c>
      <c r="Y31">
        <f t="shared" si="8"/>
        <v>122.18210135301047</v>
      </c>
      <c r="Z31">
        <f t="shared" si="9"/>
        <v>204.44783306391446</v>
      </c>
      <c r="AA31">
        <f t="shared" si="10"/>
        <v>165.90729043314022</v>
      </c>
      <c r="AB31">
        <f t="shared" si="11"/>
        <v>120.44240935592474</v>
      </c>
      <c r="AC31">
        <f t="shared" si="12"/>
        <v>120.47737922627309</v>
      </c>
      <c r="AD31">
        <f t="shared" si="13"/>
        <v>169.11489013773286</v>
      </c>
    </row>
    <row r="32" spans="2:30" x14ac:dyDescent="0.25">
      <c r="B32" s="1"/>
      <c r="Q32" s="1" t="s">
        <v>19</v>
      </c>
      <c r="R32">
        <f t="shared" si="1"/>
        <v>175.93354891620427</v>
      </c>
      <c r="S32">
        <f t="shared" si="2"/>
        <v>129.77366046995411</v>
      </c>
      <c r="T32">
        <f t="shared" si="3"/>
        <v>127.73961194842978</v>
      </c>
      <c r="U32">
        <f t="shared" si="4"/>
        <v>118.27339278747347</v>
      </c>
      <c r="V32">
        <f t="shared" si="5"/>
        <v>181.41395831451175</v>
      </c>
      <c r="W32">
        <f t="shared" si="6"/>
        <v>156.98539028003225</v>
      </c>
      <c r="X32">
        <f t="shared" si="7"/>
        <v>120.13020761833248</v>
      </c>
      <c r="Y32">
        <f t="shared" si="8"/>
        <v>119.6402494885138</v>
      </c>
      <c r="Z32">
        <f t="shared" si="9"/>
        <v>175.83702236462256</v>
      </c>
      <c r="AA32">
        <f t="shared" si="10"/>
        <v>153.86288035160595</v>
      </c>
      <c r="AB32">
        <f t="shared" si="11"/>
        <v>129.16500592948177</v>
      </c>
      <c r="AC32">
        <f t="shared" si="12"/>
        <v>115.49086762654626</v>
      </c>
      <c r="AD32">
        <f t="shared" si="13"/>
        <v>162.24066206949126</v>
      </c>
    </row>
    <row r="33" spans="1:30" x14ac:dyDescent="0.25">
      <c r="B33" s="1"/>
      <c r="Q33" s="1" t="s">
        <v>20</v>
      </c>
      <c r="R33">
        <f t="shared" si="1"/>
        <v>330.94373269915314</v>
      </c>
      <c r="S33">
        <f t="shared" si="2"/>
        <v>234.27759384956443</v>
      </c>
      <c r="T33">
        <f t="shared" si="3"/>
        <v>237.91029634386871</v>
      </c>
      <c r="U33">
        <f t="shared" si="4"/>
        <v>213.2173076287585</v>
      </c>
      <c r="V33">
        <f t="shared" si="5"/>
        <v>348.81191847567845</v>
      </c>
      <c r="W33">
        <f t="shared" si="6"/>
        <v>274.24537338625458</v>
      </c>
      <c r="X33">
        <f t="shared" si="7"/>
        <v>238.74753714541788</v>
      </c>
      <c r="Y33">
        <f t="shared" si="8"/>
        <v>231.72824728722381</v>
      </c>
      <c r="Z33">
        <f t="shared" si="9"/>
        <v>402.91614963471022</v>
      </c>
      <c r="AA33">
        <f t="shared" si="10"/>
        <v>268.8577278994652</v>
      </c>
      <c r="AB33">
        <f t="shared" si="11"/>
        <v>263.45209210719156</v>
      </c>
      <c r="AC33">
        <f t="shared" si="12"/>
        <v>227.53202580510415</v>
      </c>
      <c r="AD33">
        <f t="shared" si="13"/>
        <v>373.40549179913978</v>
      </c>
    </row>
    <row r="34" spans="1:30" x14ac:dyDescent="0.25">
      <c r="B34" s="1"/>
      <c r="Q34" s="1" t="s">
        <v>21</v>
      </c>
      <c r="R34">
        <f t="shared" si="1"/>
        <v>164.47576094300024</v>
      </c>
      <c r="S34">
        <f t="shared" si="2"/>
        <v>134.12878235182376</v>
      </c>
      <c r="T34">
        <f t="shared" si="3"/>
        <v>134.09903755487807</v>
      </c>
      <c r="U34">
        <f t="shared" si="4"/>
        <v>116.94012171654923</v>
      </c>
      <c r="V34">
        <f t="shared" si="5"/>
        <v>181.29637599125041</v>
      </c>
      <c r="W34">
        <f t="shared" si="6"/>
        <v>159.02776827382337</v>
      </c>
      <c r="X34">
        <f t="shared" si="7"/>
        <v>129.41140772220342</v>
      </c>
      <c r="Y34">
        <f t="shared" si="8"/>
        <v>124.49655341120557</v>
      </c>
      <c r="Z34">
        <f t="shared" si="9"/>
        <v>191.47064012326979</v>
      </c>
      <c r="AA34">
        <f t="shared" si="10"/>
        <v>162.52484304424718</v>
      </c>
      <c r="AB34">
        <f t="shared" si="11"/>
        <v>139.83202370356602</v>
      </c>
      <c r="AC34">
        <f t="shared" si="12"/>
        <v>124.78026680723373</v>
      </c>
      <c r="AD34">
        <f t="shared" si="13"/>
        <v>173.33130705846349</v>
      </c>
    </row>
    <row r="35" spans="1:30" x14ac:dyDescent="0.25">
      <c r="B35" s="1"/>
      <c r="Q35" s="1" t="s">
        <v>22</v>
      </c>
      <c r="R35">
        <f t="shared" si="1"/>
        <v>136.33749811499666</v>
      </c>
      <c r="S35">
        <f t="shared" si="2"/>
        <v>112.60378075288399</v>
      </c>
      <c r="T35">
        <f t="shared" si="3"/>
        <v>104.94807741002509</v>
      </c>
      <c r="U35">
        <f t="shared" si="4"/>
        <v>91.226395506212853</v>
      </c>
      <c r="V35">
        <f t="shared" si="5"/>
        <v>132.1196513848121</v>
      </c>
      <c r="W35">
        <f t="shared" si="6"/>
        <v>118.57703980634798</v>
      </c>
      <c r="X35">
        <f t="shared" si="7"/>
        <v>94.363598911714774</v>
      </c>
      <c r="Y35">
        <f t="shared" si="8"/>
        <v>93.189579053049556</v>
      </c>
      <c r="Z35">
        <f t="shared" si="9"/>
        <v>134.64553850050345</v>
      </c>
      <c r="AA35">
        <f t="shared" si="10"/>
        <v>115.47290733579202</v>
      </c>
      <c r="AB35">
        <f t="shared" si="11"/>
        <v>105.71193720930766</v>
      </c>
      <c r="AC35">
        <f t="shared" si="12"/>
        <v>96.92568308622468</v>
      </c>
      <c r="AD35">
        <f t="shared" si="13"/>
        <v>138.16206621190275</v>
      </c>
    </row>
    <row r="36" spans="1:30" x14ac:dyDescent="0.25">
      <c r="B36" s="1"/>
    </row>
    <row r="38" spans="1:30" ht="30" x14ac:dyDescent="0.25">
      <c r="A38" s="4" t="s">
        <v>27</v>
      </c>
      <c r="B38" s="22" t="s">
        <v>28</v>
      </c>
    </row>
    <row r="40" spans="1:30" x14ac:dyDescent="0.25">
      <c r="B40" s="1" t="s">
        <v>0</v>
      </c>
      <c r="C40" t="s">
        <v>42</v>
      </c>
      <c r="D40" t="s">
        <v>43</v>
      </c>
      <c r="E40" t="s">
        <v>44</v>
      </c>
      <c r="F40" t="s">
        <v>45</v>
      </c>
    </row>
    <row r="41" spans="1:30" x14ac:dyDescent="0.25">
      <c r="B41" s="1" t="s">
        <v>14</v>
      </c>
      <c r="C41">
        <f>SUM(C4:O4)</f>
        <v>346.2148233805554</v>
      </c>
      <c r="D41">
        <f>C41/$C$51</f>
        <v>4.7451098182134867E-2</v>
      </c>
      <c r="E41">
        <f>1-D41</f>
        <v>0.95254890181786511</v>
      </c>
      <c r="F41">
        <f>C41*E41</f>
        <v>329.78654980421419</v>
      </c>
    </row>
    <row r="42" spans="1:30" x14ac:dyDescent="0.25">
      <c r="B42" s="1" t="s">
        <v>15</v>
      </c>
      <c r="C42">
        <f>SUM(C5:O5)</f>
        <v>951.20184345395558</v>
      </c>
      <c r="D42">
        <f t="shared" ref="D42:D49" si="14">C42/$C$51</f>
        <v>0.13036868734863155</v>
      </c>
      <c r="E42">
        <f t="shared" ref="E42:E49" si="15">1-D42</f>
        <v>0.86963131265136839</v>
      </c>
      <c r="F42">
        <f t="shared" ref="F42:F49" si="16">C42*E42</f>
        <v>827.19490771926485</v>
      </c>
    </row>
    <row r="43" spans="1:30" x14ac:dyDescent="0.25">
      <c r="B43" s="1" t="s">
        <v>16</v>
      </c>
      <c r="C43">
        <f t="shared" ref="C43:C49" si="17">SUM(C6:O6)</f>
        <v>713.72103760488881</v>
      </c>
      <c r="D43">
        <f t="shared" si="14"/>
        <v>9.7820326407048991E-2</v>
      </c>
      <c r="E43">
        <f t="shared" si="15"/>
        <v>0.90217967359295104</v>
      </c>
      <c r="F43">
        <f t="shared" si="16"/>
        <v>643.90461274280096</v>
      </c>
    </row>
    <row r="44" spans="1:30" x14ac:dyDescent="0.25">
      <c r="B44" s="1" t="s">
        <v>17</v>
      </c>
      <c r="C44">
        <f t="shared" si="17"/>
        <v>626.7314761619167</v>
      </c>
      <c r="D44">
        <f t="shared" si="14"/>
        <v>8.5897814885021684E-2</v>
      </c>
      <c r="E44">
        <f t="shared" si="15"/>
        <v>0.91410218511497832</v>
      </c>
      <c r="F44">
        <f t="shared" si="16"/>
        <v>572.89661183994406</v>
      </c>
    </row>
    <row r="45" spans="1:30" x14ac:dyDescent="0.25">
      <c r="B45" s="1" t="s">
        <v>18</v>
      </c>
      <c r="C45">
        <f t="shared" si="17"/>
        <v>769.2903745115018</v>
      </c>
      <c r="D45">
        <f t="shared" si="14"/>
        <v>0.10543648228311746</v>
      </c>
      <c r="E45">
        <f t="shared" si="15"/>
        <v>0.89456351771688258</v>
      </c>
      <c r="F45">
        <f t="shared" si="16"/>
        <v>688.17910356874711</v>
      </c>
    </row>
    <row r="46" spans="1:30" x14ac:dyDescent="0.25">
      <c r="B46" s="1" t="s">
        <v>19</v>
      </c>
      <c r="C46">
        <f t="shared" si="17"/>
        <v>808.46313264717901</v>
      </c>
      <c r="D46">
        <f t="shared" si="14"/>
        <v>0.11080537542931843</v>
      </c>
      <c r="E46">
        <f t="shared" si="15"/>
        <v>0.88919462457068155</v>
      </c>
      <c r="F46">
        <f t="shared" si="16"/>
        <v>718.88107171344541</v>
      </c>
    </row>
    <row r="47" spans="1:30" x14ac:dyDescent="0.25">
      <c r="B47" s="1" t="s">
        <v>20</v>
      </c>
      <c r="C47">
        <f t="shared" si="17"/>
        <v>1160.9175356965575</v>
      </c>
      <c r="D47">
        <f t="shared" si="14"/>
        <v>0.15911165047704676</v>
      </c>
      <c r="E47">
        <f t="shared" si="15"/>
        <v>0.84088834952295322</v>
      </c>
      <c r="F47">
        <f t="shared" si="16"/>
        <v>976.2020305241324</v>
      </c>
    </row>
    <row r="48" spans="1:30" x14ac:dyDescent="0.25">
      <c r="B48" s="1" t="s">
        <v>21</v>
      </c>
      <c r="C48">
        <f t="shared" si="17"/>
        <v>1190.2391934099692</v>
      </c>
      <c r="D48">
        <f t="shared" si="14"/>
        <v>0.16313038325525797</v>
      </c>
      <c r="E48">
        <f t="shared" si="15"/>
        <v>0.83686961674474203</v>
      </c>
      <c r="F48">
        <f t="shared" si="16"/>
        <v>996.07501762357174</v>
      </c>
    </row>
    <row r="49" spans="2:6" x14ac:dyDescent="0.25">
      <c r="B49" s="1" t="s">
        <v>22</v>
      </c>
      <c r="C49">
        <f t="shared" si="17"/>
        <v>729.46527807509517</v>
      </c>
      <c r="D49">
        <f t="shared" si="14"/>
        <v>9.9978181732422289E-2</v>
      </c>
      <c r="E49">
        <f t="shared" si="15"/>
        <v>0.90002181826757766</v>
      </c>
      <c r="F49">
        <f t="shared" si="16"/>
        <v>656.53466593621135</v>
      </c>
    </row>
    <row r="51" spans="2:6" x14ac:dyDescent="0.25">
      <c r="B51" s="23" t="s">
        <v>46</v>
      </c>
      <c r="C51" s="24">
        <f>SUM(C41:C49)</f>
        <v>7296.2446949416189</v>
      </c>
      <c r="E51" s="24" t="s">
        <v>29</v>
      </c>
      <c r="F51" s="24">
        <f>SUM(F41:F49)/116</f>
        <v>55.255642857520101</v>
      </c>
    </row>
    <row r="54" spans="2:6" x14ac:dyDescent="0.25">
      <c r="B54" s="1" t="s">
        <v>0</v>
      </c>
      <c r="C54" t="s">
        <v>47</v>
      </c>
      <c r="D54" t="s">
        <v>48</v>
      </c>
      <c r="E54" t="s">
        <v>49</v>
      </c>
      <c r="F54" t="s">
        <v>50</v>
      </c>
    </row>
    <row r="55" spans="2:6" x14ac:dyDescent="0.25">
      <c r="B55" s="1" t="s">
        <v>14</v>
      </c>
      <c r="C55">
        <f>SUM(C15:O15)/SUM(C4:O4)</f>
        <v>88.861013227569003</v>
      </c>
      <c r="D55">
        <f>R27*C4+S27*D4+T27*E4+U27*F4+V27*G4+W27*H4+X27*I4+Y27*J4+Z27*K4+AA27*L4+AB27*M4+AC27*N4+AD27*O4</f>
        <v>30765</v>
      </c>
      <c r="E55">
        <f>C4*(R27-$C55)^2+D4*(S27-$C55)^2+E4*(T27-$C55)^2+F4*(U27-$C55)^2+G4*(V27-$C55)^2+H4*(W27-$C55)^2+I4*(X27-$C55)^2+J4*(Y27-$C55)^2+K4*(Z27-$C55)^2+L4*(AA27-$C55)^2+M4*(AB27-$C55)^2+N4*(AC27-$C55)^2+O4*(AD27-$C55)^2</f>
        <v>58380.094339144765</v>
      </c>
      <c r="F55">
        <f>C4*(R27-$C$65)^2+D4*(S27-$C$65)^2+E4*(T27-$C$65)^2+F4*(U27-$C$65)^2+G4*(V27-$C$65)^2+H4*(W27-$C$65)^2+I4*(X27-$C$65)^2+J4*(Y27-$C$65)^2+K4*(Z27-$C$65)^2+L4*(AA27-$C$65)^2+M4*(AB27-$C$65)^2+N4*(AC27-$C$65)^2+O4*(AD27-$C$65)^2</f>
        <v>1615368.6547620695</v>
      </c>
    </row>
    <row r="56" spans="2:6" x14ac:dyDescent="0.25">
      <c r="B56" s="1" t="s">
        <v>15</v>
      </c>
      <c r="C56">
        <f t="shared" ref="C56:C63" si="18">SUM(C16:O16)/SUM(C5:O5)</f>
        <v>145.84181155102567</v>
      </c>
      <c r="D56">
        <f t="shared" ref="D56:D63" si="19">R28*C5+S28*D5+T28*E5+U28*F5+V28*G5+W28*H5+X28*I5+Y28*J5+Z28*K5+AA28*L5+AB28*M5+AC28*N5+AD28*O5</f>
        <v>138725</v>
      </c>
      <c r="E56">
        <f t="shared" ref="E56:E63" si="20">C5*(R28-$C56)^2+D5*(S28-$C56)^2+E5*(T28-$C56)^2+F5*(U28-$C56)^2+G5*(V28-$C56)^2+H5*(W28-$C56)^2+I5*(X28-$C56)^2+J5*(Y28-$C56)^2+K5*(Z28-$C56)^2+L5*(AA28-$C56)^2+M5*(AB28-$C56)^2+N5*(AC28-$C56)^2+O5*(AD28-$C56)^2</f>
        <v>541689.79974299588</v>
      </c>
      <c r="F56">
        <f t="shared" ref="F56:F63" si="21">C5*(R28-$C$65)^2+D5*(S28-$C$65)^2+E5*(T28-$C$65)^2+F5*(U28-$C$65)^2+G5*(V28-$C$65)^2+H5*(W28-$C$65)^2+I5*(X28-$C$65)^2+J5*(Y28-$C$65)^2+K5*(Z28-$C$65)^2+L5*(AA28-$C$65)^2+M5*(AB28-$C$65)^2+N5*(AC28-$C$65)^2+O5*(AD28-$C$65)^2</f>
        <v>638341.43681259896</v>
      </c>
    </row>
    <row r="57" spans="2:6" x14ac:dyDescent="0.25">
      <c r="B57" s="1" t="s">
        <v>16</v>
      </c>
      <c r="C57">
        <f t="shared" si="18"/>
        <v>108.39669271851946</v>
      </c>
      <c r="D57">
        <f t="shared" si="19"/>
        <v>77365</v>
      </c>
      <c r="E57">
        <f t="shared" si="20"/>
        <v>157952.50858650298</v>
      </c>
      <c r="F57">
        <f t="shared" si="21"/>
        <v>1770001.3716337902</v>
      </c>
    </row>
    <row r="58" spans="2:6" x14ac:dyDescent="0.25">
      <c r="B58" s="1" t="s">
        <v>17</v>
      </c>
      <c r="C58">
        <f t="shared" si="18"/>
        <v>124.90197632865703</v>
      </c>
      <c r="D58">
        <f t="shared" si="19"/>
        <v>78280</v>
      </c>
      <c r="E58">
        <f t="shared" si="20"/>
        <v>262343.41027230502</v>
      </c>
      <c r="F58">
        <f t="shared" si="21"/>
        <v>865410.32886437443</v>
      </c>
    </row>
    <row r="59" spans="2:6" x14ac:dyDescent="0.25">
      <c r="B59" s="1" t="s">
        <v>18</v>
      </c>
      <c r="C59">
        <f t="shared" si="18"/>
        <v>143.91834821838745</v>
      </c>
      <c r="D59">
        <f t="shared" si="19"/>
        <v>110715</v>
      </c>
      <c r="E59">
        <f t="shared" si="20"/>
        <v>569844.63691942394</v>
      </c>
      <c r="F59">
        <f t="shared" si="21"/>
        <v>680689.71848585596</v>
      </c>
    </row>
    <row r="60" spans="2:6" x14ac:dyDescent="0.25">
      <c r="B60" s="1" t="s">
        <v>19</v>
      </c>
      <c r="C60">
        <f t="shared" si="18"/>
        <v>143.56251424844115</v>
      </c>
      <c r="D60">
        <f t="shared" si="19"/>
        <v>116065</v>
      </c>
      <c r="E60">
        <f t="shared" si="20"/>
        <v>456946.31525909534</v>
      </c>
      <c r="F60">
        <f t="shared" si="21"/>
        <v>580444.44857584115</v>
      </c>
    </row>
    <row r="61" spans="2:6" x14ac:dyDescent="0.25">
      <c r="B61" s="1" t="s">
        <v>20</v>
      </c>
      <c r="C61">
        <f t="shared" si="18"/>
        <v>280.58840527768757</v>
      </c>
      <c r="D61">
        <f t="shared" si="19"/>
        <v>325740</v>
      </c>
      <c r="E61">
        <f t="shared" si="20"/>
        <v>4180658.5072848639</v>
      </c>
      <c r="F61">
        <f t="shared" si="21"/>
        <v>22223307.796568893</v>
      </c>
    </row>
    <row r="62" spans="2:6" x14ac:dyDescent="0.25">
      <c r="B62" s="1" t="s">
        <v>21</v>
      </c>
      <c r="C62">
        <f t="shared" si="18"/>
        <v>148.92804822882698</v>
      </c>
      <c r="D62">
        <f t="shared" si="19"/>
        <v>177260</v>
      </c>
      <c r="E62">
        <f t="shared" si="20"/>
        <v>649219.37366234232</v>
      </c>
      <c r="F62">
        <f t="shared" si="21"/>
        <v>707440.20487247186</v>
      </c>
    </row>
    <row r="63" spans="2:6" x14ac:dyDescent="0.25">
      <c r="B63" s="1" t="s">
        <v>22</v>
      </c>
      <c r="C63">
        <f t="shared" si="18"/>
        <v>113.4118408189448</v>
      </c>
      <c r="D63">
        <f t="shared" si="19"/>
        <v>82730</v>
      </c>
      <c r="E63">
        <f t="shared" si="20"/>
        <v>204317.85606974052</v>
      </c>
      <c r="F63">
        <f t="shared" si="21"/>
        <v>1522543.9500447449</v>
      </c>
    </row>
    <row r="65" spans="2:16" x14ac:dyDescent="0.25">
      <c r="B65" s="23" t="s">
        <v>51</v>
      </c>
      <c r="C65" s="24">
        <f>SUM(C15:O23)/SUM(C4:O12)</f>
        <v>155.92199104680699</v>
      </c>
    </row>
    <row r="68" spans="2:16" x14ac:dyDescent="0.25">
      <c r="B68" t="s">
        <v>52</v>
      </c>
      <c r="C68">
        <v>155.91999999999999</v>
      </c>
    </row>
    <row r="69" spans="2:16" x14ac:dyDescent="0.25">
      <c r="B69" t="s">
        <v>54</v>
      </c>
      <c r="C69">
        <f>SUM(E55:E63)/108</f>
        <v>65568.07872348532</v>
      </c>
    </row>
    <row r="70" spans="2:16" x14ac:dyDescent="0.25">
      <c r="B70" t="s">
        <v>53</v>
      </c>
      <c r="C70">
        <f>((SUM(F55:F63)/116)-C69)/F51</f>
        <v>3587.9703847150777</v>
      </c>
    </row>
    <row r="72" spans="2:16" x14ac:dyDescent="0.25">
      <c r="B72" s="21" t="s">
        <v>57</v>
      </c>
      <c r="C72" s="21"/>
    </row>
    <row r="73" spans="2:16" x14ac:dyDescent="0.25">
      <c r="B73" t="s">
        <v>30</v>
      </c>
      <c r="C73">
        <f>C41/(C41+($C$69/$C$70))</f>
        <v>0.94986293673265054</v>
      </c>
    </row>
    <row r="74" spans="2:16" x14ac:dyDescent="0.25">
      <c r="B74" t="s">
        <v>31</v>
      </c>
      <c r="C74">
        <f t="shared" ref="C74:C81" si="22">C42/(C42+($C$69/$C$70))</f>
        <v>0.98115021382890455</v>
      </c>
    </row>
    <row r="75" spans="2:16" x14ac:dyDescent="0.25">
      <c r="B75" t="s">
        <v>32</v>
      </c>
      <c r="C75">
        <f t="shared" si="22"/>
        <v>0.9750347900761458</v>
      </c>
    </row>
    <row r="76" spans="2:16" x14ac:dyDescent="0.25">
      <c r="B76" t="s">
        <v>33</v>
      </c>
      <c r="C76">
        <f t="shared" si="22"/>
        <v>0.97166782447997935</v>
      </c>
      <c r="P76" t="s">
        <v>41</v>
      </c>
    </row>
    <row r="77" spans="2:16" x14ac:dyDescent="0.25">
      <c r="B77" t="s">
        <v>34</v>
      </c>
      <c r="C77">
        <f t="shared" si="22"/>
        <v>0.97679629613938901</v>
      </c>
    </row>
    <row r="78" spans="2:16" x14ac:dyDescent="0.25">
      <c r="B78" t="s">
        <v>35</v>
      </c>
      <c r="C78">
        <f t="shared" si="22"/>
        <v>0.97789574187761297</v>
      </c>
    </row>
    <row r="79" spans="2:16" x14ac:dyDescent="0.25">
      <c r="B79" t="s">
        <v>36</v>
      </c>
      <c r="C79">
        <f t="shared" si="22"/>
        <v>0.98450259079814773</v>
      </c>
    </row>
    <row r="80" spans="2:16" x14ac:dyDescent="0.25">
      <c r="B80" t="s">
        <v>37</v>
      </c>
      <c r="C80">
        <f t="shared" si="22"/>
        <v>0.98487859792203769</v>
      </c>
    </row>
    <row r="81" spans="2:16" x14ac:dyDescent="0.25">
      <c r="B81" t="s">
        <v>38</v>
      </c>
      <c r="C81">
        <f t="shared" si="22"/>
        <v>0.9755604519733283</v>
      </c>
    </row>
    <row r="83" spans="2:16" x14ac:dyDescent="0.25">
      <c r="B83" s="6"/>
      <c r="C83" s="6"/>
    </row>
    <row r="84" spans="2:16" ht="15.75" thickBot="1" x14ac:dyDescent="0.3">
      <c r="B84" s="21" t="s">
        <v>58</v>
      </c>
      <c r="C84" s="21"/>
      <c r="D84" s="21"/>
    </row>
    <row r="85" spans="2:16" x14ac:dyDescent="0.25">
      <c r="B85" s="12" t="s">
        <v>40</v>
      </c>
    </row>
    <row r="86" spans="2:16" x14ac:dyDescent="0.25">
      <c r="B86" s="13">
        <f>C73*C55+(1-C73)*$C$68</f>
        <v>92.223153890022729</v>
      </c>
    </row>
    <row r="87" spans="2:16" x14ac:dyDescent="0.25">
      <c r="B87" s="13">
        <f t="shared" ref="B87:B94" si="23">C74*C56+(1-C74)*$C$68</f>
        <v>146.03178324828085</v>
      </c>
    </row>
    <row r="88" spans="2:16" x14ac:dyDescent="0.25">
      <c r="B88" s="13">
        <f t="shared" si="23"/>
        <v>109.58312206107746</v>
      </c>
      <c r="P88" s="5"/>
    </row>
    <row r="89" spans="2:16" x14ac:dyDescent="0.25">
      <c r="B89" s="13">
        <f t="shared" si="23"/>
        <v>125.78078441959767</v>
      </c>
    </row>
    <row r="90" spans="2:16" x14ac:dyDescent="0.25">
      <c r="B90" s="13">
        <f t="shared" si="23"/>
        <v>144.19683099216616</v>
      </c>
    </row>
    <row r="91" spans="2:16" x14ac:dyDescent="0.25">
      <c r="B91" s="13">
        <f t="shared" si="23"/>
        <v>143.83566730323733</v>
      </c>
    </row>
    <row r="92" spans="2:16" x14ac:dyDescent="0.25">
      <c r="B92" s="13">
        <f t="shared" si="23"/>
        <v>278.65636798655686</v>
      </c>
    </row>
    <row r="93" spans="2:16" x14ac:dyDescent="0.25">
      <c r="B93" s="13">
        <f t="shared" si="23"/>
        <v>149.03377634286861</v>
      </c>
    </row>
    <row r="94" spans="2:16" ht="15.75" thickBot="1" x14ac:dyDescent="0.3">
      <c r="B94" s="14">
        <f t="shared" si="23"/>
        <v>114.4507210167756</v>
      </c>
    </row>
    <row r="95" spans="2:16" x14ac:dyDescent="0.25">
      <c r="B95" s="21" t="s">
        <v>55</v>
      </c>
      <c r="C95" s="21"/>
    </row>
    <row r="96" spans="2:16" x14ac:dyDescent="0.25">
      <c r="B96" s="7" t="s">
        <v>0</v>
      </c>
      <c r="C96" s="8" t="s">
        <v>40</v>
      </c>
    </row>
    <row r="97" spans="2:3" x14ac:dyDescent="0.25">
      <c r="B97" s="7" t="s">
        <v>14</v>
      </c>
      <c r="C97" s="9">
        <v>27.037148920370218</v>
      </c>
    </row>
    <row r="98" spans="2:3" x14ac:dyDescent="0.25">
      <c r="B98" s="7" t="s">
        <v>15</v>
      </c>
      <c r="C98" s="9">
        <v>74.603335635970353</v>
      </c>
    </row>
    <row r="99" spans="2:3" x14ac:dyDescent="0.25">
      <c r="B99" s="7" t="s">
        <v>16</v>
      </c>
      <c r="C99" s="9">
        <v>55.816738403259137</v>
      </c>
    </row>
    <row r="100" spans="2:3" x14ac:dyDescent="0.25">
      <c r="B100" s="7" t="s">
        <v>17</v>
      </c>
      <c r="C100" s="9">
        <v>49.490517441277859</v>
      </c>
    </row>
    <row r="101" spans="2:3" x14ac:dyDescent="0.25">
      <c r="B101" s="7" t="s">
        <v>18</v>
      </c>
      <c r="C101" s="9">
        <v>60.599158007667832</v>
      </c>
    </row>
    <row r="102" spans="2:3" x14ac:dyDescent="0.25">
      <c r="B102" s="7" t="s">
        <v>19</v>
      </c>
      <c r="C102" s="9">
        <v>63.450093431452579</v>
      </c>
    </row>
    <row r="103" spans="2:3" x14ac:dyDescent="0.25">
      <c r="B103" s="7" t="s">
        <v>20</v>
      </c>
      <c r="C103" s="9">
        <v>91.585370464371536</v>
      </c>
    </row>
    <row r="104" spans="2:3" x14ac:dyDescent="0.25">
      <c r="B104" s="7" t="s">
        <v>21</v>
      </c>
      <c r="C104" s="9">
        <v>93.324075606646105</v>
      </c>
    </row>
    <row r="105" spans="2:3" x14ac:dyDescent="0.25">
      <c r="B105" s="7" t="s">
        <v>22</v>
      </c>
      <c r="C105" s="9">
        <v>57.345223716730175</v>
      </c>
    </row>
    <row r="108" spans="2:3" x14ac:dyDescent="0.25">
      <c r="B108" s="4" t="s">
        <v>39</v>
      </c>
      <c r="C108" s="4"/>
    </row>
    <row r="109" spans="2:3" ht="15.75" thickBot="1" x14ac:dyDescent="0.3">
      <c r="B109" s="11" t="s">
        <v>56</v>
      </c>
    </row>
    <row r="110" spans="2:3" x14ac:dyDescent="0.25">
      <c r="B110" s="15" t="s">
        <v>14</v>
      </c>
      <c r="C110" s="16">
        <f>B86*C97</f>
        <v>2493.4511456307646</v>
      </c>
    </row>
    <row r="111" spans="2:3" x14ac:dyDescent="0.25">
      <c r="B111" s="17" t="s">
        <v>15</v>
      </c>
      <c r="C111" s="18">
        <f t="shared" ref="C111:C118" si="24">B87*C98</f>
        <v>10894.458139190769</v>
      </c>
    </row>
    <row r="112" spans="2:3" x14ac:dyDescent="0.25">
      <c r="B112" s="17" t="s">
        <v>16</v>
      </c>
      <c r="C112" s="18">
        <f t="shared" si="24"/>
        <v>6116.5724574955757</v>
      </c>
    </row>
    <row r="113" spans="2:3" x14ac:dyDescent="0.25">
      <c r="B113" s="17" t="s">
        <v>17</v>
      </c>
      <c r="C113" s="18">
        <f t="shared" si="24"/>
        <v>6224.9561050957091</v>
      </c>
    </row>
    <row r="114" spans="2:3" x14ac:dyDescent="0.25">
      <c r="B114" s="17" t="s">
        <v>18</v>
      </c>
      <c r="C114" s="18">
        <f t="shared" si="24"/>
        <v>8738.2065454992498</v>
      </c>
    </row>
    <row r="115" spans="2:3" x14ac:dyDescent="0.25">
      <c r="B115" s="17" t="s">
        <v>19</v>
      </c>
      <c r="C115" s="18">
        <f t="shared" si="24"/>
        <v>9126.3865291657366</v>
      </c>
    </row>
    <row r="116" spans="2:3" x14ac:dyDescent="0.25">
      <c r="B116" s="17" t="s">
        <v>20</v>
      </c>
      <c r="C116" s="18">
        <f t="shared" si="24"/>
        <v>25520.846694305052</v>
      </c>
    </row>
    <row r="117" spans="2:3" x14ac:dyDescent="0.25">
      <c r="B117" s="17" t="s">
        <v>21</v>
      </c>
      <c r="C117" s="18">
        <f t="shared" si="24"/>
        <v>13908.439411365855</v>
      </c>
    </row>
    <row r="118" spans="2:3" ht="15.75" thickBot="1" x14ac:dyDescent="0.3">
      <c r="B118" s="19" t="s">
        <v>22</v>
      </c>
      <c r="C118" s="20">
        <f t="shared" si="24"/>
        <v>6563.2022012480693</v>
      </c>
    </row>
    <row r="119" spans="2:3" x14ac:dyDescent="0.25">
      <c r="C119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535F-4FFF-45A1-BD3F-A25E06B140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Sell</dc:creator>
  <cp:lastModifiedBy>Karthik Mahendran</cp:lastModifiedBy>
  <dcterms:created xsi:type="dcterms:W3CDTF">2021-02-15T09:19:26Z</dcterms:created>
  <dcterms:modified xsi:type="dcterms:W3CDTF">2021-03-28T22:19:17Z</dcterms:modified>
</cp:coreProperties>
</file>