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na\Desktop\MSBA\2_Quarter - Winter\MGMT6165 - Prescriptive Analytics\Term project\"/>
    </mc:Choice>
  </mc:AlternateContent>
  <xr:revisionPtr revIDLastSave="0" documentId="13_ncr:1_{BDD1B869-00E3-4AE9-B778-A1C2A0239247}" xr6:coauthVersionLast="28" xr6:coauthVersionMax="28" xr10:uidLastSave="{00000000-0000-0000-0000-000000000000}"/>
  <bookViews>
    <workbookView xWindow="0" yWindow="0" windowWidth="20490" windowHeight="7530" tabRatio="803" firstSheet="2" activeTab="2" xr2:uid="{00000000-000D-0000-FFFF-FFFF00000000}"/>
  </bookViews>
  <sheets>
    <sheet name="rsklibSimData" sheetId="10" state="hidden" r:id="rId1"/>
    <sheet name="RiskSerializationData" sheetId="11" state="hidden" r:id="rId2"/>
    <sheet name="Optimization_Model" sheetId="1" r:id="rId3"/>
    <sheet name="Label_Cost(Data_Source)" sheetId="6" r:id="rId4"/>
    <sheet name="Model_STS" sheetId="12" state="veryHidden" r:id="rId5"/>
    <sheet name="Analysis1_AverageQuality" sheetId="28" r:id="rId6"/>
    <sheet name="Analysis2_AverageDeliveryDays" sheetId="27" r:id="rId7"/>
    <sheet name="Analysis3_MaxLabelsSupplier10" sheetId="36" r:id="rId8"/>
    <sheet name="Analysis4_AverageRiskFactor" sheetId="35" r:id="rId9"/>
    <sheet name="TwoWay_sensitivity" sheetId="37" r:id="rId10"/>
  </sheets>
  <externalReferences>
    <externalReference r:id="rId11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hartData" localSheetId="5">Analysis1_AverageQuality!$O$5:$O$25</definedName>
    <definedName name="ChartData" localSheetId="6">Analysis2_AverageDeliveryDays!$O$5:$O$11</definedName>
    <definedName name="ChartData" localSheetId="7">Analysis3_MaxLabelsSupplier10!$O$5:$O$25</definedName>
    <definedName name="ChartData" localSheetId="8">Analysis4_AverageRiskFactor!$O$5:$O$15</definedName>
    <definedName name="ChartData1" localSheetId="9">TwoWay_sensitivity!$K$5:$K$11</definedName>
    <definedName name="ChartData2" localSheetId="9">TwoWay_sensitivity!$O$5:$O$17</definedName>
    <definedName name="InputValues" localSheetId="5">Analysis1_AverageQuality!$A$5:$A$25</definedName>
    <definedName name="InputValues" localSheetId="6">Analysis2_AverageDeliveryDays!$A$5:$A$11</definedName>
    <definedName name="InputValues" localSheetId="7">Analysis3_MaxLabelsSupplier10!$A$5:$A$25</definedName>
    <definedName name="InputValues" localSheetId="8">Analysis4_AverageRiskFactor!$A$5:$A$15</definedName>
    <definedName name="InputValues1" localSheetId="9">TwoWay_sensitivity!$A$5:$A$17</definedName>
    <definedName name="InputValues2" localSheetId="9">TwoWay_sensitivity!$B$4:$H$4</definedName>
    <definedName name="OutputAddresses" localSheetId="5">Analysis1_AverageQuality!$B$4:$M$4</definedName>
    <definedName name="OutputAddresses" localSheetId="6">Analysis2_AverageDeliveryDays!$B$4:$M$4</definedName>
    <definedName name="OutputAddresses" localSheetId="7">Analysis3_MaxLabelsSupplier10!$B$4:$M$4</definedName>
    <definedName name="OutputAddresses" localSheetId="8">Analysis4_AverageRiskFactor!$B$4:$M$4</definedName>
    <definedName name="OutputAddresses" localSheetId="9">TwoWay_sensitivity!$AZ$2</definedName>
    <definedName name="OutputValues" localSheetId="5">Analysis1_AverageQuality!$B$5:$M$25</definedName>
    <definedName name="OutputValues" localSheetId="6">Analysis2_AverageDeliveryDays!$B$5:$M$11</definedName>
    <definedName name="OutputValues" localSheetId="7">Analysis3_MaxLabelsSupplier10!$B$5:$M$25</definedName>
    <definedName name="OutputValues" localSheetId="8">Analysis4_AverageRiskFactor!$B$5:$M$15</definedName>
    <definedName name="OutputValues_1" localSheetId="9">TwoWay_sensitivity!$B$5:$H$17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2" hidden="1">Optimization_Model!$C$4:$C$14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0" localSheetId="2" hidden="1">Optimization_Model!$C$4:$C$14</definedName>
    <definedName name="solver_lhs1" localSheetId="2" hidden="1">Optimization_Model!$B$21</definedName>
    <definedName name="solver_lhs2" localSheetId="2" hidden="1">Optimization_Model!$B$22:$B$35</definedName>
    <definedName name="solver_lhs3" localSheetId="2" hidden="1">Optimization_Model!$B$36:$B$38</definedName>
    <definedName name="solver_lhs4" localSheetId="2" hidden="1">Optimization_Model!$C$4:$C$14</definedName>
    <definedName name="solver_lhs5" localSheetId="2" hidden="1">Optimization_Model!#REF!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Optimization_Model!$C$18</definedName>
    <definedName name="solver_pre" localSheetId="2" hidden="1">0.000001</definedName>
    <definedName name="solver_rbv" localSheetId="2" hidden="1">1</definedName>
    <definedName name="solver_rel0" localSheetId="2" hidden="1">4</definedName>
    <definedName name="solver_rel1" localSheetId="2" hidden="1">2</definedName>
    <definedName name="solver_rel2" localSheetId="2" hidden="1">1</definedName>
    <definedName name="solver_rel3" localSheetId="2" hidden="1">3</definedName>
    <definedName name="solver_rel4" localSheetId="2" hidden="1">4</definedName>
    <definedName name="solver_rel5" localSheetId="2" hidden="1">1</definedName>
    <definedName name="solver_rhs0" localSheetId="2" hidden="1">integer</definedName>
    <definedName name="solver_rhs1" localSheetId="2" hidden="1">Optimization_Model!$D$21</definedName>
    <definedName name="solver_rhs2" localSheetId="2" hidden="1">Optimization_Model!$D$22:$D$35</definedName>
    <definedName name="solver_rhs3" localSheetId="2" hidden="1">Optimization_Model!$D$36:$D$38</definedName>
    <definedName name="solver_rhs4" localSheetId="2" hidden="1">integer</definedName>
    <definedName name="solver_rhs5" localSheetId="2" hidden="1">Optimization_Model!#REF!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71027"/>
</workbook>
</file>

<file path=xl/calcChain.xml><?xml version="1.0" encoding="utf-8"?>
<calcChain xmlns="http://schemas.openxmlformats.org/spreadsheetml/2006/main">
  <c r="N4" i="37" l="1"/>
  <c r="N5" i="37"/>
  <c r="Q4" i="37"/>
  <c r="J4" i="37"/>
  <c r="J5" i="37"/>
  <c r="M4" i="37"/>
  <c r="O1" i="37"/>
  <c r="K1" i="37"/>
  <c r="A28" i="36"/>
  <c r="O1" i="36"/>
  <c r="N4" i="36"/>
  <c r="O25" i="36"/>
  <c r="O24" i="36"/>
  <c r="O23" i="36"/>
  <c r="O22" i="36"/>
  <c r="O21" i="36"/>
  <c r="O20" i="36"/>
  <c r="O19" i="36"/>
  <c r="O18" i="36"/>
  <c r="O17" i="36"/>
  <c r="O16" i="36"/>
  <c r="O15" i="36"/>
  <c r="O14" i="36"/>
  <c r="O13" i="36"/>
  <c r="O12" i="36"/>
  <c r="O11" i="36"/>
  <c r="O10" i="36"/>
  <c r="O9" i="36"/>
  <c r="O8" i="36"/>
  <c r="O7" i="36"/>
  <c r="O6" i="36"/>
  <c r="O5" i="36"/>
  <c r="O1" i="35"/>
  <c r="N4" i="35"/>
  <c r="O15" i="35"/>
  <c r="O14" i="35"/>
  <c r="O13" i="35"/>
  <c r="O12" i="35"/>
  <c r="O11" i="35"/>
  <c r="O10" i="35"/>
  <c r="O9" i="35"/>
  <c r="O8" i="35"/>
  <c r="O7" i="35"/>
  <c r="O6" i="35"/>
  <c r="O5" i="35"/>
  <c r="O1" i="28"/>
  <c r="N4" i="28"/>
  <c r="O25" i="28"/>
  <c r="O24" i="28"/>
  <c r="O23" i="28"/>
  <c r="O22" i="28"/>
  <c r="O21" i="28"/>
  <c r="O20" i="28"/>
  <c r="O19" i="28"/>
  <c r="O18" i="28"/>
  <c r="O17" i="28"/>
  <c r="O16" i="28"/>
  <c r="O15" i="28"/>
  <c r="O14" i="28"/>
  <c r="O13" i="28"/>
  <c r="O12" i="28"/>
  <c r="O11" i="28"/>
  <c r="O10" i="28"/>
  <c r="O9" i="28"/>
  <c r="O8" i="28"/>
  <c r="O7" i="28"/>
  <c r="O6" i="28"/>
  <c r="O5" i="28"/>
  <c r="O1" i="27"/>
  <c r="N4" i="27"/>
  <c r="O11" i="27"/>
  <c r="O10" i="27"/>
  <c r="O9" i="27"/>
  <c r="O8" i="27"/>
  <c r="O7" i="27"/>
  <c r="O6" i="27"/>
  <c r="O5" i="27"/>
  <c r="E36" i="6"/>
  <c r="F36" i="6"/>
  <c r="G36" i="6"/>
  <c r="F12" i="6"/>
  <c r="E37" i="6"/>
  <c r="F37" i="6"/>
  <c r="G37" i="6"/>
  <c r="F13" i="6"/>
  <c r="E38" i="6"/>
  <c r="F38" i="6"/>
  <c r="G38" i="6"/>
  <c r="F14" i="6"/>
  <c r="E39" i="6"/>
  <c r="F39" i="6"/>
  <c r="G39" i="6"/>
  <c r="F15" i="6"/>
  <c r="E40" i="6"/>
  <c r="F40" i="6"/>
  <c r="G40" i="6"/>
  <c r="F16" i="6"/>
  <c r="E41" i="6"/>
  <c r="F41" i="6"/>
  <c r="G41" i="6"/>
  <c r="F17" i="6"/>
  <c r="E42" i="6"/>
  <c r="F42" i="6"/>
  <c r="G42" i="6"/>
  <c r="F18" i="6"/>
  <c r="E43" i="6"/>
  <c r="F43" i="6"/>
  <c r="G43" i="6"/>
  <c r="F19" i="6"/>
  <c r="E44" i="6"/>
  <c r="F44" i="6"/>
  <c r="G44" i="6"/>
  <c r="F20" i="6"/>
  <c r="E45" i="6"/>
  <c r="F45" i="6"/>
  <c r="G45" i="6"/>
  <c r="F21" i="6"/>
  <c r="E35" i="6"/>
  <c r="F35" i="6"/>
  <c r="G35" i="6"/>
  <c r="F11" i="6"/>
  <c r="D31" i="6"/>
  <c r="E4" i="6"/>
  <c r="E5" i="6"/>
  <c r="E6" i="6"/>
  <c r="D26" i="6"/>
  <c r="D4" i="6"/>
  <c r="F26" i="6"/>
  <c r="H26" i="6"/>
  <c r="D5" i="6"/>
  <c r="D6" i="6"/>
  <c r="I26" i="6"/>
  <c r="B6" i="6"/>
  <c r="C6" i="6"/>
  <c r="G6" i="6"/>
  <c r="G11" i="6"/>
  <c r="B25" i="1"/>
  <c r="C15" i="1"/>
  <c r="B27" i="1"/>
  <c r="B28" i="1"/>
  <c r="B29" i="1"/>
  <c r="B30" i="1"/>
  <c r="B31" i="1"/>
  <c r="B32" i="1"/>
  <c r="B33" i="1"/>
  <c r="B34" i="1"/>
  <c r="B35" i="1"/>
  <c r="B26" i="1"/>
  <c r="B24" i="1"/>
  <c r="AN6" i="11"/>
  <c r="AG6" i="11"/>
  <c r="A6" i="11"/>
  <c r="AN5" i="11"/>
  <c r="AG5" i="11"/>
  <c r="A5" i="11"/>
  <c r="AN4" i="11"/>
  <c r="AG4" i="11"/>
  <c r="A4" i="11"/>
  <c r="AN3" i="11"/>
  <c r="AG3" i="11"/>
  <c r="A3" i="11"/>
  <c r="G12" i="6"/>
  <c r="G13" i="6"/>
  <c r="G14" i="6"/>
  <c r="G15" i="6"/>
  <c r="G16" i="6"/>
  <c r="G17" i="6"/>
  <c r="G18" i="6"/>
  <c r="G19" i="6"/>
  <c r="G20" i="6"/>
  <c r="G21" i="6"/>
  <c r="B37" i="1"/>
  <c r="B38" i="1"/>
  <c r="B22" i="1"/>
  <c r="B23" i="1"/>
  <c r="B36" i="1"/>
  <c r="B11" i="6"/>
  <c r="C11" i="6"/>
  <c r="D11" i="6"/>
  <c r="E11" i="6"/>
  <c r="C18" i="1"/>
  <c r="B21" i="1"/>
  <c r="O16" i="37"/>
  <c r="O12" i="37"/>
  <c r="O9" i="37"/>
  <c r="O7" i="37"/>
  <c r="O5" i="37"/>
  <c r="O14" i="37"/>
  <c r="O6" i="37"/>
  <c r="O13" i="37"/>
  <c r="K10" i="37"/>
  <c r="K6" i="37"/>
  <c r="O15" i="37"/>
  <c r="O11" i="37"/>
  <c r="K11" i="37"/>
  <c r="K9" i="37"/>
  <c r="K7" i="37"/>
  <c r="K5" i="37"/>
  <c r="O10" i="37"/>
  <c r="O8" i="37"/>
  <c r="O17" i="37"/>
  <c r="K8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</author>
  </authors>
  <commentList>
    <comment ref="D3" authorId="0" shapeId="0" xr:uid="{AF8D6620-5F87-4A8E-A8CF-3CA7DF21B49C}">
      <text>
        <r>
          <rPr>
            <b/>
            <sz val="9"/>
            <color indexed="81"/>
            <rFont val="Tahoma"/>
            <family val="2"/>
          </rPr>
          <t>SH:</t>
        </r>
        <r>
          <rPr>
            <sz val="9"/>
            <color indexed="81"/>
            <rFont val="Tahoma"/>
            <family val="2"/>
          </rPr>
          <t xml:space="preserve">
See Table 3 for calculation method</t>
        </r>
      </text>
    </comment>
    <comment ref="E3" authorId="0" shapeId="0" xr:uid="{341BAE88-D67C-45C7-91B8-7EA5513AAED0}">
      <text>
        <r>
          <rPr>
            <b/>
            <sz val="9"/>
            <color indexed="81"/>
            <rFont val="Tahoma"/>
            <family val="2"/>
          </rPr>
          <t xml:space="preserve">SH:
</t>
        </r>
        <r>
          <rPr>
            <sz val="9"/>
            <color indexed="81"/>
            <rFont val="Tahoma"/>
            <family val="2"/>
          </rPr>
          <t xml:space="preserve">See Table 4 for calculation method
</t>
        </r>
      </text>
    </comment>
    <comment ref="F10" authorId="0" shapeId="0" xr:uid="{878485ED-CB69-4D16-9B1C-0D3AFB222BC4}">
      <text>
        <r>
          <rPr>
            <b/>
            <sz val="9"/>
            <color indexed="81"/>
            <rFont val="Tahoma"/>
            <family val="2"/>
          </rPr>
          <t>SH:</t>
        </r>
        <r>
          <rPr>
            <sz val="9"/>
            <color indexed="81"/>
            <rFont val="Tahoma"/>
            <family val="2"/>
          </rPr>
          <t xml:space="preserve">
See Table 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Sharm</author>
  </authors>
  <commentList>
    <comment ref="B5" authorId="0" shapeId="0" xr:uid="{B4CF1296-8146-4DA0-9534-831EB22DE4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B3B0283B-79DD-4B78-BB28-2C95068B7A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532D5105-D385-491B-A47D-F5D648DC1C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0C2607FA-B173-48F4-8C8E-ED7F5DE058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D3FEC2F3-119B-41D6-A557-5FC600C9A0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731623E5-6E8D-4422-A77F-DEDAD1C73E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C7CEB4EF-83EC-4262-9E6E-6DA6F2B2F6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5D795EF0-0336-4388-90B6-237604FA26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FB8729AD-255B-418B-BA3A-272A3B5AFF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4AEF315F-102F-4A52-B121-9E64C2A484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7772D69C-E723-48E0-B3DE-3A373BA9A9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BAE3127E-D783-43B3-8D62-32823500AD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1C5FF982-3C2F-4B5A-89F3-BA71848C10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E0F0A33B-7599-475E-BEBD-9A043B04FC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9A383982-BE77-4020-96FB-9D81A8527B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17A0EE81-8C3F-415A-8BA7-3A24E4AC8C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88A77E86-93EF-4F8D-B24E-9FCAE32725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2" authorId="0" shapeId="0" xr:uid="{146FCCE0-5E6E-45C8-BACC-CDBD712DB9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3" authorId="0" shapeId="0" xr:uid="{088C633B-9D1C-4C75-9492-6620B2D68C2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4" authorId="0" shapeId="0" xr:uid="{2ECEA0CA-AB5A-4C88-A984-E52D58E99F1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5" authorId="0" shapeId="0" xr:uid="{0CC7C0BF-F295-48F8-A1DD-FB0A825B79D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Sharm</author>
  </authors>
  <commentList>
    <comment ref="B5" authorId="0" shapeId="0" xr:uid="{1907B872-F15E-47AD-814B-30EDECA57BE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" authorId="0" shapeId="0" xr:uid="{449F6EC8-B758-4CF9-B57E-075F58A239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12B3A69A-782E-4312-B86B-EF3C5AF766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7767D042-ADFF-41D5-AD66-14E8E6E50A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9B78240F-0AEA-4178-990E-D7679D638A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5F3721FB-1F0E-470A-B4DB-627FF55DA5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348BB6FA-481D-4260-8707-19F865697C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</author>
  </authors>
  <commentList>
    <comment ref="B5" authorId="0" shapeId="0" xr:uid="{ACA929C1-36D5-491F-AD88-B6400E5F00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C62072AA-A140-49FD-BEB2-829F660636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ECF64F92-E290-41C1-942D-F728D33229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33F68B30-9977-4E72-9E45-AB983804B6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121BCC80-2A0D-413F-90CB-AF1FBBA3D5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AD01D7EA-AE98-45DC-94DD-148485EC86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20BBEE51-EA4B-4D80-8983-36BDF2F5BF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61D03F8E-1D52-4BA2-9D37-BC46174137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6492D41A-BFD8-45DC-81DD-98F29F944A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BEC7A256-0A38-48CF-9C44-84F4FD2648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C16A2A76-5372-4FDA-BB60-3DF5127A95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155F4EC8-A52B-409F-8EAD-A12E3D4958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FA8247DE-B183-4C9B-8ED7-5E0B3F8C0F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FEBB6B91-3889-4A10-A9BE-FBBB2A8CDC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05BBDB49-1266-4DA8-B606-F9526C2039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256ADAE2-89E8-414B-8A5C-77E4117FE7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E2DB82E2-44C2-4517-B76B-8691497B29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03FA4287-FD4C-4B89-88AA-CEEE555661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E0D62A8F-2D44-4E67-8BED-1654D1B64E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057F9940-1807-41DC-9336-845313A32D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AEE9679D-3BB8-41F2-BE45-7ADA507198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Sharm</author>
  </authors>
  <commentList>
    <comment ref="B5" authorId="0" shapeId="0" xr:uid="{296FFFB8-EBCC-4D3F-80E0-5A49323A140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" authorId="0" shapeId="0" xr:uid="{81BFA0F8-7B6E-4BA0-ADA1-B5F6359245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" authorId="0" shapeId="0" xr:uid="{AFAD4C3B-F974-444C-8998-720813FA989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" authorId="0" shapeId="0" xr:uid="{C39B0BFB-B1CA-4CC5-8B18-FD298336AE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4F5361B9-F71A-415D-9FAF-877592A7EF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699E9516-2A6A-4ECB-8305-DF24B69FA9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E2DBE9CB-D9F3-4748-B113-4E09491C36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BEB71BEA-0CE1-4AC6-8236-594CA4D0EC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CDB032B0-CAB6-4D64-B32D-41F83BDC67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086C4425-C67F-435B-AC0F-4F4B2DC6AE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C8B65118-D8FF-4441-B4CE-131F986108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Sapna Goyal</author>
  </authors>
  <commentList>
    <comment ref="B5" authorId="0" shapeId="0" xr:uid="{6B3E027B-DDC7-4E07-ADB7-56299EF686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" authorId="0" shapeId="0" xr:uid="{A6E2D06A-E338-47FD-A526-BF081663FF0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" authorId="0" shapeId="0" xr:uid="{9B647A8E-B48A-4BFB-A76C-365ADD06A2F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" authorId="0" shapeId="0" xr:uid="{D461898D-5C7C-42BC-9B02-0E676CF33C3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" authorId="0" shapeId="0" xr:uid="{D671D5DF-FF48-4D4E-9477-7D92CD8B3C7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" authorId="0" shapeId="0" xr:uid="{C3AA351C-811A-4253-A312-569232C9F3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" authorId="0" shapeId="0" xr:uid="{DF94DB2C-E684-4F07-8196-B737126CD3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" authorId="0" shapeId="0" xr:uid="{3BFF7BB1-C4B9-4F66-82F9-E6B4F462A93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" authorId="0" shapeId="0" xr:uid="{9E735407-576A-4877-8A48-D4EA4954296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" authorId="0" shapeId="0" xr:uid="{58AB42B1-3C3D-4362-B1B2-E7433A5C621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" authorId="0" shapeId="0" xr:uid="{DF993D8F-C7E2-41F9-92D9-52E776D6BA3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" authorId="0" shapeId="0" xr:uid="{A0DFB42B-5437-4ADB-A3D3-31710F06A4C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" authorId="0" shapeId="0" xr:uid="{3D644652-34E3-42E1-B02F-2F841433C5E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" authorId="0" shapeId="0" xr:uid="{29DF5E9C-0C2C-4CE1-8CE7-9FB5890A7A3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" authorId="0" shapeId="0" xr:uid="{B91F9FBB-CA70-4FC0-BF6E-8FE67E469FA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" authorId="0" shapeId="0" xr:uid="{DF38F689-58FF-4789-B714-F681A7B9A00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" authorId="0" shapeId="0" xr:uid="{6855D5F0-6D1A-4E45-B6D4-4056625425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" authorId="0" shapeId="0" xr:uid="{84DDB602-3D2B-406B-8A56-E99511EF7C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" authorId="0" shapeId="0" xr:uid="{2728067A-B8F5-438C-9485-2717D5E63E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" authorId="0" shapeId="0" xr:uid="{99253053-F118-4F93-883E-6D1028E3C4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" authorId="0" shapeId="0" xr:uid="{06DE55A4-11AF-4545-B142-97A4CFB1CD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72F6D89B-F7A2-4332-9F20-CE89028B1FC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" authorId="0" shapeId="0" xr:uid="{0382F5AF-D2B0-4D4C-8914-19DEDC90DC6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" authorId="0" shapeId="0" xr:uid="{8F964D70-D6EC-46ED-AABA-DF237121370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" authorId="0" shapeId="0" xr:uid="{E2026273-4B64-430D-A242-16363D4A7F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" authorId="0" shapeId="0" xr:uid="{7F40C0F0-44EA-40AE-96BA-85D771C3F4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" authorId="0" shapeId="0" xr:uid="{3DE32FF3-076C-49DE-812F-38AB81A2DA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" authorId="0" shapeId="0" xr:uid="{3C6948CC-BBB4-40EA-AFA6-53D28D236C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B4F293D3-51C4-45E1-9B50-D6A98DB2F54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" authorId="0" shapeId="0" xr:uid="{99ED3EAB-3F98-44BD-AB45-1E246EEDB2F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" authorId="0" shapeId="0" xr:uid="{42BD3251-7C73-49EC-85AD-04EAC0B7474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" authorId="0" shapeId="0" xr:uid="{81FB5937-42AB-4307-91F3-8E77DB88E7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" authorId="0" shapeId="0" xr:uid="{6009E8FD-FACE-48A5-B18E-8F165B849A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" authorId="0" shapeId="0" xr:uid="{14029DCD-908C-40CC-9BFF-B6F20D2EC4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" authorId="0" shapeId="0" xr:uid="{9BAD8427-66DA-48DD-897C-527DEE6A7D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F15DAAC8-871D-44A8-8076-F180B848F0B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" authorId="0" shapeId="0" xr:uid="{5A5A2928-85B7-4D98-8BC4-89C95C46537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" authorId="0" shapeId="0" xr:uid="{D0B99790-4E52-4B2A-813E-05232DF6C9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" authorId="0" shapeId="0" xr:uid="{EB429B16-5950-414E-870D-AB2BC3AD0E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" authorId="0" shapeId="0" xr:uid="{0FE73F63-754D-4709-8B8B-EA82577603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" authorId="0" shapeId="0" xr:uid="{A5ED9FEB-AA4E-4644-9D81-9EBB07E9D9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" authorId="0" shapeId="0" xr:uid="{61758BAB-B77B-4B8C-9491-EACED19CFE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E0B8318D-D7DA-46DE-8611-87C386777A4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" authorId="0" shapeId="0" xr:uid="{9A70644C-0758-44DC-9114-35FAFB25217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" authorId="0" shapeId="0" xr:uid="{F70BDD0C-9846-4EC9-8C70-A1716795C72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" authorId="0" shapeId="0" xr:uid="{29326E5A-ADA5-4A63-BF23-44044D8AA9C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" authorId="0" shapeId="0" xr:uid="{23798B23-DF0E-4C9A-BCC6-A26989BA230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" authorId="0" shapeId="0" xr:uid="{FC06C3B0-FAB4-41A9-8614-C0AE878875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" authorId="0" shapeId="0" xr:uid="{2C8EB1EE-0904-4E4E-AE9C-48AA3EE36E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999ED268-5E25-461B-805A-37E1C1163EF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2" authorId="0" shapeId="0" xr:uid="{A9849D76-3E92-4EDC-922A-9725F7A3197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2" authorId="0" shapeId="0" xr:uid="{C52C120C-B37A-40B8-B912-C48EB89882A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2" authorId="0" shapeId="0" xr:uid="{EDF17383-5869-4A60-A61D-24421934AB3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2" authorId="0" shapeId="0" xr:uid="{26AB5058-8AB9-451B-8E2C-29130EF695B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2" authorId="0" shapeId="0" xr:uid="{1C39D8D2-6C0C-4E56-B2A4-E513673EDF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" authorId="0" shapeId="0" xr:uid="{45DD89E0-423B-428E-96F7-B2023FBCE0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A895984E-9E66-4622-B60B-205B2FE5066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3" authorId="0" shapeId="0" xr:uid="{C3313268-A852-4D49-8E11-E7A511C38FA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3" authorId="0" shapeId="0" xr:uid="{91C1C13F-7F50-4314-B88D-D809AB68ED2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3" authorId="0" shapeId="0" xr:uid="{105159DA-7CB4-48E1-BBA7-4B1F7304000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3" authorId="0" shapeId="0" xr:uid="{93A04513-9866-40AE-8511-D22CBA28512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3" authorId="0" shapeId="0" xr:uid="{CCAC4052-CC23-4DEE-A21E-97314C9F26B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3" authorId="0" shapeId="0" xr:uid="{671C6225-E2C7-4604-A0F0-6BF65FFC2C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" authorId="0" shapeId="0" xr:uid="{0F49C182-5AE1-4DCA-BCDE-1BAAA26729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4" authorId="0" shapeId="0" xr:uid="{3298343E-7C0C-4098-ACCE-2B183E53E4D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4" authorId="0" shapeId="0" xr:uid="{C03E4A18-D866-43A7-9AF4-102D09AF144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4" authorId="0" shapeId="0" xr:uid="{B62F32B2-9A35-4C87-A9E0-8CABFFF5EA9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4" authorId="0" shapeId="0" xr:uid="{9F7492EB-23E7-4035-946E-9802C68FBC0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4" authorId="0" shapeId="0" xr:uid="{BCD60556-271D-49B3-B1C1-A7D5369D69A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4" authorId="0" shapeId="0" xr:uid="{9C702AC1-DCC4-44A6-B03E-9F74BDEF724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5" authorId="0" shapeId="0" xr:uid="{98684261-B2E7-4662-8562-EB3E1F9D30B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5" authorId="0" shapeId="0" xr:uid="{D04351AA-D8B4-43BD-9E23-B78DE00C4A9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5" authorId="0" shapeId="0" xr:uid="{C82B6D52-06BF-47F5-8163-8EED038F89A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5" authorId="0" shapeId="0" xr:uid="{2818FEFF-F6E2-40E7-A8E4-287911590B2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5" authorId="0" shapeId="0" xr:uid="{E147C42F-0C26-4829-B9EA-CE04DE77299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5" authorId="0" shapeId="0" xr:uid="{4EDF25EC-0978-48C2-9DB3-7CE9F7B5401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5" authorId="0" shapeId="0" xr:uid="{7B09C6E2-585E-4536-8D71-5679DDC33E0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6" authorId="0" shapeId="0" xr:uid="{88DD2ED9-50ED-4C10-9B55-E1A2FE8B233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6" authorId="0" shapeId="0" xr:uid="{C9C90D34-A10B-4EAF-8E50-F422E84BCD1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6" authorId="0" shapeId="0" xr:uid="{F8E06DAC-9156-4EA8-BC02-369EDE0605C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6" authorId="0" shapeId="0" xr:uid="{7E724BD3-8542-46C5-8DA0-016B4161F87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6" authorId="0" shapeId="0" xr:uid="{C5D5A908-E1D5-42CD-9681-B9D84951A9A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6" authorId="0" shapeId="0" xr:uid="{FCEF8265-5BC3-4B46-8FE3-F97F8B608D2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6" authorId="0" shapeId="0" xr:uid="{2092B71C-03A2-462A-B9D7-3A5202A78EB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7" authorId="0" shapeId="0" xr:uid="{483F10F8-89C8-4B82-B4FD-C740B16FB4F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7" authorId="0" shapeId="0" xr:uid="{03D42057-C214-4661-9094-F656784411E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7" authorId="0" shapeId="0" xr:uid="{5A7C722D-2C49-472F-A961-E574BE8A7ED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7" authorId="0" shapeId="0" xr:uid="{26353C35-3916-4DBD-BB73-3C8B7EE3EDF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7" authorId="0" shapeId="0" xr:uid="{91A50821-BF20-4287-8169-950FD51FA36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7" authorId="0" shapeId="0" xr:uid="{8C71016B-73E5-4331-9953-A9A33FB8213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7" authorId="0" shapeId="0" xr:uid="{4F7E9700-2D38-4E5A-805C-06248F8D505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</commentList>
</comments>
</file>

<file path=xl/sharedStrings.xml><?xml version="1.0" encoding="utf-8"?>
<sst xmlns="http://schemas.openxmlformats.org/spreadsheetml/2006/main" count="345" uniqueCount="155">
  <si>
    <t>Roll</t>
  </si>
  <si>
    <t>Ink</t>
  </si>
  <si>
    <t>Labor</t>
  </si>
  <si>
    <t>Inspectors</t>
  </si>
  <si>
    <t>Individual Cost</t>
  </si>
  <si>
    <t>No. of Labels</t>
  </si>
  <si>
    <t>Per Label Cost</t>
  </si>
  <si>
    <t>Hours worked</t>
  </si>
  <si>
    <t>Days worked</t>
  </si>
  <si>
    <t>Decision Variables</t>
  </si>
  <si>
    <t>Cost per label (CPL)</t>
  </si>
  <si>
    <t>Quality (Per Label)</t>
  </si>
  <si>
    <t>Delivery (in days)</t>
  </si>
  <si>
    <t>In house</t>
  </si>
  <si>
    <t>Supplier 1 (S1)</t>
  </si>
  <si>
    <t>Supplier 2 (S2)</t>
  </si>
  <si>
    <t>Supplier 3 (S3)</t>
  </si>
  <si>
    <t>Supplier 4 (S4)</t>
  </si>
  <si>
    <t>Objective Function</t>
  </si>
  <si>
    <t>Constraints</t>
  </si>
  <si>
    <t>LHS</t>
  </si>
  <si>
    <t>RHS</t>
  </si>
  <si>
    <t>Total Labels Produced</t>
  </si>
  <si>
    <t>X (# of Labels)</t>
  </si>
  <si>
    <t>Risk Factor (Ability to deliver on time)</t>
  </si>
  <si>
    <t>Supplier 5 (S5)</t>
  </si>
  <si>
    <t>Supplier 6 (S6)</t>
  </si>
  <si>
    <t>Supplier 7 (S7)</t>
  </si>
  <si>
    <t>Supplier 8 (S8)</t>
  </si>
  <si>
    <t>Supplier 9 (S9)</t>
  </si>
  <si>
    <t>Supplier 10 (S10)</t>
  </si>
  <si>
    <t>Transportation</t>
  </si>
  <si>
    <t>&gt;=</t>
  </si>
  <si>
    <t>=</t>
  </si>
  <si>
    <t>Total</t>
  </si>
  <si>
    <t>Miles</t>
  </si>
  <si>
    <t>Miles per gallon</t>
  </si>
  <si>
    <t>Per gallon cost $</t>
  </si>
  <si>
    <t>Gallons needed</t>
  </si>
  <si>
    <t>Average Quality of Labels</t>
  </si>
  <si>
    <t>&lt;=</t>
  </si>
  <si>
    <t>Average Risk Factor</t>
  </si>
  <si>
    <t>Average Delivery Days</t>
  </si>
  <si>
    <t>Total Budget</t>
  </si>
  <si>
    <t>fb6769e3495071cc9deb904c38d32fe5_x0004__x0005_ÐÏ_x0011_à¡±_x001A_á_x0004__x0004__x0004__x0004__x0004__x0004__x0004__x0004__x0004__x0004__x0004__x0004__x0004__x0004__x0004__x0004_&gt;_x0004__x0003__x0004_þÿ	_x0004__x0006__x0004__x0004__x0004__x0004__x0004__x0004__x0004__x0004__x0004__x0004__x0004__x0002__x0004__x0004__x0004__x0001__x0004__x0004__x0004__x0004__x0004__x0004__x0004__x0004__x0010__x0004__x0004__x0002__x0004__x0004__x0004__x0001__x0004__x0004__x0004_þÿÿÿ_x0004__x0004__x0004__x0004__x0004__x0004__x0004__x0004_q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à±þ_x0012_´Ó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0002__x0003__x0002__x0002__x0002__x0002__x0002__x0002__x0002__x0002__x0004__x0002__x0002__x0002__x0003__x0001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Q@_x0001__x0001__x0001__x0001__x0001_Q@_x0001__x0001__x0001__x0001__x0001_Q@_x0001__x0001__x0001__x0001__x0001__x0001_I@_x0001__x0001__x0001__x0001__x0001_Q@_x0001__x0001__x0001__x0001__x0001__x0001_&gt;@_x0001__x0001__x0001__x0001__x0001__x0001_$@_x0001__x0001__x0001__x0001__x0001__x0001_I@_x0001__x0001__x0001__x0001__x0001__x0001_I@_x0001__x0001__x0001__x0001__x0001__x0001_$@_x0001__x0001__x0001__x0001__x0001__x0001_I@_x0001__x0001__x0001__x0001__x0001__x0001_&gt;@_x0001__x0001__x0001__x0001__x0001_V@_x0001__x0001__x0001__x0001__x0001__x0001_&gt;@_x0001__x0001__x0001__x0001__x0001_Q@_x0001__x0001__x0001__x0001__x0001__x0001_I@_x0001__x0001__x0001__x0001__x0001__x0001_&gt;@_x0001__x0001__x0001__x0001__x0001__x0001_&gt;@_x0001__x0001__x0001__x0001__x0001__x0001_&gt;@_x0001__x0001__x0001__x0001__x0001_Q@_x0001__x0001__x0001__x0001__x0001__x0001_&gt;@_x0001__x0001__x0001__x0001__x0001_Q@_x0001__x0001__x0001__x0001__x0001_V@_x0001__x0001__x0001__x0001__x0001_Q@_x0001__x0001__x0001__x0001__x0001__x0001_$@_x0001__x0001__x0001__x0001__x0001_Q@_x0001__x0001__x0001__x0001__x0001__x0001_&gt;@_x0001__x0001__x0001__x0001__x0001__x0002__x0001__x0001_I@_x0001__x0001__x0001__x0001__x0001_Q@_x0001__x0001__x0001__x0001__x0001__x0001_I@_x0001__x0001__x0001__x0001__x0001__x0001_I@_x0001__x0001__x0001__x0001__x0001_Q@_x0001__x0001__x0001__x0001__x0001__x0001_I@_x0001__x0001__x0001__x0001__x0001__x0001_I@_x0001__x0001__x0001__x0001__x0001_V@_x0001__x0001__x0001__x0001__x0001_Q@_x0001__x0001__x0001__x0001__x0001__x0001_I@_x0001__x0001__x0001__x0001__x0001__x0001_$@_x0001__x0001__x0001__x0001__x0001_Q@_x0001__x0001__x0001__x0001__x0001__x0001_I@_x0001__x0001__x0001__x0001__x0001_V@_x0001__x0001__x0001__x0001__x0001__x0001_I@_x0001__x0001__x0001__x0001__x0001__x0001_&gt;@_x0001__x0001__x0001__x0001__x0001_Q@_x0001__x0001__x0001__x0001__x0001_Q@_x0001__x0001__x0001__x0001__x0001_V@_x0001__x0001__x0001__x0001__x0001__x0001_&gt;@_x0001__x0001__x0001__x0001__x0001_Q@_x0001__x0001__x0001__x0001__x0001_Q@_x0001__x0001__x0001__x0001__x0001__x0001_I@_x0001__x0001__x0001__x0001__x0001_Q@_x0001__x0001__x0001__x0001__x0001__x0001_&gt;@_x0001__x0001__x0001__x0001__x0001_V@_x0001__x0001__x0001__x0001__x0001_V@_x0001__x0001__x0001__x0001__x0001_V@_x0001__x0001__x0001__x0001__x0001__x0001_&gt;@_x0001__x0001__x0001__x0001__x0001__x0001_$@_x0001__x0001__x0001__x0001__x0001__x0001_&gt;@_x0001__x0001__x0001__x0001__x0001__x0001_&gt;@_x0005__x0006__x0005__x0005__x0005__x0005__x0005__x0005_&gt;@_x0005__x0005__x0005__x0005__x0005_Q@_x0005__x0005__x0005__x0005__x0005_Q@_x0005__x0005__x0005__x0005__x0005__x0005_I@_x0005__x0005__x0005__x0005__x0005_Q@_x0001__x0005__x0005_8Z&gt;Z_x0001__x0005__x0005__x0005__x0001__x0005__x0005__x0005_è_x0003__x0005__x0005_è_x0003__x0005__x0005_è_x0003__x0005__x0005__x0003__x0005__x0005__x0005__x0002__x0005__x0005__x0005__x0004__x0005__x0005__x0005__x0005__x0005__x0005__x0005__x0004__x0005__x0005__x0005__x0004__x0005__x0005__x0005_íf_x0002_p_x0001__x0005__x0005__x0005__x0004__x0005__x0005__x0005__x0005__x0005__x0005__x0005__x0005__x0005__x0005__x0005__x0005_@o@_x0005__x0005__x0005__x0005__x0005_Àb@_x0005__x0005__x0005__x0005__x0005_àu@_x0005__x0005__x0005__x0005__x0005_Àb@_x0005__x0005__x0005__x0005__x0005_àu@_x0005__x0005__x0005__x0005__x0005_àu@_x0005__x0005__x0005__x0005__x0005_Àb@_x0005__x0005__x0005__x0005__x0005_àu@_x0005__x0005__x0005__x0005__x0005__x0005_I@_x0005__x0005__x0005__x0005__x0005_àu@_x0005__x0005__x0005__x0005__x0005_@o@_x0005__x0005__x0005__x0005__x0005_@o@_x0005__x0005__x0005__x0005__x0005_àu@_x0005__x0005__x0005__x0005__x0005_@o@_x0005__x0005__x0005__x0005__x0005_@o@_x0005__x0005__x0005__x0005__x0005_Àb@_x0005__x0005__x0005__x0005__x0005__x0005_I@_x0005__x0005__x0005__x0005__x0001__x0002__x0001_@o@_x0001__x0001__x0001__x0001__x0001_àu@_x0001__x0001__x0001__x0001__x0001_@o@_x0001__x0001__x0001__x0001__x0001_Àb@_x0001__x0001__x0001__x0001__x0001__x0001_I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b@_x0001__x0001__x0001__x0001__x0001_Àb@_x0001__x0001__x0001__x0001__x0001_@o@_x0001__x0001__x0001__x0001__x0001_àu@_x0001__x0001__x0001__x0001__x0001_@o@_x0001__x0001__x0001__x0001__x0001_@o@_x0001__x0001__x0001__x0001__x0001_àu@_x0001__x0001__x0001__x0001__x0001_Àb@_x0001__x0001__x0001__x0001__x0001_àu@_x0001__x0001__x0001__x0001__x0001_@o@_x0001__x0001__x0001__x0001__x0001_àu@_x0001__x0001__x0001__x0001__x0001_àu@_x0001__x0001__x0001__x0001__x0001_àu@_x0001__x0001__x0001__x0001__x0001_@o@_x0001__x0001__x0001__x0001__x0001_àu@_x0001__x0001__x0001__x0001__x0001_Àb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b@_x0001__x0001__x0001__x0001__x0001_@o@_x0001__x0001__x0001__x0001__x0001_àu@_x0001__x0001__x0001__x0001__x0001_@o@_x0001__x0001__x0001__x0001__x0001_àu@_x0001__x0001__x0001__x0001__x0001_àu@_x0001__x0001__x0001__x0001__x0001_@o@_x0001__x0001__x0001__x0001__x0001_Àb@_x0001__x0001__x0001__x0001__x0001_@o@_x0001__x0001__x0001__x0001__x0001_àu@_x0001__x0001__x0001__x0001__x0001_@o@_x0001__x0001__x0001__x0001__x0001_@o@_x0001__x0001__x0001__x0001__x0001_àu@_x0001__x0001__x0001__x0001__x0001_àu@_x0001__x0001__x0001__x0001__x0001_àu@_x0001__x0001__x0001__x0001__x0001_àu@_x0001__x0001__x0001__x0001__x0001_Àb@_x0001__x0001__x0001__x0001__x0001_@o@_x0001__x0001__x0001__x0001__x0001_àu@_x0001__x0001__x0001__x0001__x0001_àu@_x0001__x0001__x0001__x0001__x0001_@o@_x0001__x0001__x0001__x0001__x0001_@o@_x0001__x0001__x0001__x0001__x0001_àu@_x0001__x0001__x0001__x0001__x0001_@o@_x0001__x0001__x0001__x0001__x0001_@o@_x0001__x0001__x0001__x0001__x0001_Àb@_x0001__x0001__x0001__x0001__x0001_àu@_x0001__x0001__x0001__x0001__x0001_@o@_x0001__x0001__x0001__x0001__x0001_àu@_x0001__x0001__x0001__x0001__x0001__x0002__x0001_@o@_x0001__x0001__x0001__x0001__x0001__x0001_I@_x0001__x0001__x0001__x0001__x0001_àu@_x0001__x0001__x0001__x0001__x0001_@o@_x0001__x0001__x0001__x0001__x0001_@o@_x0001__x0001__x0001__x0001__x0001_Àb@_x0001__x0001__x0001__x0001__x0001_àu@_x0001__x0001__x0001__x0001__x0001_Àb@_x0001__x0001__x0001__x0001__x0001_@o@_x0001__x0001__x0001__x0001__x0001_àu@_x0001__x0001__x0001__x0001__x0001_àu@_x0001__x0001__x0001__x0001__x0001_@o@_x0001__x0001__x0001__x0001__x0001_@o@_x0001__x0001__x0001__x0001__x0001_@o@_x0001__x0001__x0001__x0001__x0001_@o@_x0001__x0001__x0001__x0001__x0001_àu@_x0001__x0001__x0001__x0001__x0001_Àb@_x0001__x0001__x0001__x0001__x0001_@o@_x0001__x0001__x0001__x0001__x0001_@o@_x0001__x0001__x0001__x0001__x0001_@o@_x0001__x0001__x0001__x0001__x0001_Àb@_x0001__x0001__x0001__x0001__x0001_àu@_x0001__x0001__x0001__x0001__x0001_@o@_x0001__x0001__x0001__x0001__x0001_àu@_x0001__x0001__x0001__x0001__x0001_àu@_x0001__x0001__x0001__x0001__x0001_Àb@_x0001__x0001__x0001__x0001__x0001_àu@_x0001__x0001__x0001__x0001__x0001_àu@_x0001__x0001__x0001__x0001__x0001_@o@_x0001__x0001__x0001__x0001__x0001_@o@_x0001__x0001__x0001__x0001__x0001_àu@_x0001__x0001__x0001__x0001__x0001_@o@_x0001__x0002__x0001__x0001__x0001__x0001__x0001_@o@_x0001__x0001__x0001__x0001__x0001_Àb@_x0001__x0001__x0001__x0001__x0001_àu@_x0001__x0001__x0001__x0001__x0001_@o@_x0001__x0001__x0001__x0001__x0001_@o@_x0001__x0001__x0001__x0001__x0001_àu@_x0001__x0001__x0001__x0001__x0001_@o@_x0001__x0001__x0001__x0001__x0001__x0001_I@_x0001__x0001__x0001__x0001__x0001_@o@_x0001__x0001__x0001__x0001__x0001_Àb@_x0001__x0001__x0001__x0001__x0001_àu@_x0001__x0001__x0001__x0001__x0001__x0001_I@_x0001__x0001__x0001__x0001__x0001_àu@_x0001__x0001__x0001__x0001__x0001__x0001_I@_x0001__x0001__x0001__x0001__x0001_@o@_x0001__x0001__x0001__x0001__x0001_Àb@_x0001__x0001__x0001__x0001__x0001_@o@_x0001__x0001__x0001__x0001__x0001_àu@_x0001__x0001__x0001__x0001__x0001_Àb@_x0001__x0001__x0001__x0001__x0001_àu@_x0001__x0001__x0001__x0001__x0001__x0001_I@_x0001__x0001__x0001__x0001__x0001_@o@_x0001__x0001__x0001__x0001__x0001_àu@_x0001__x0001__x0001__x0001__x0001_@o@_x0001__x0001__x0001__x0001__x0001_@o@_x0001__x0001__x0001__x0001__x0001_àu@_x0001__x0001__x0001__x0001__x0001_Àb@_x0001__x0001__x0001__x0001__x0001_àu@_x0001__x0001__x0001__x0001__x0001_@o@_x0001__x0001__x0001__x0001__x0001_àu@_x0001__x0001__x0001__x0001__x0001_àu@_x0001__x0001__x0001__x0001__x0001__x0002__x0001_Àb@_x0001__x0001__x0001__x0001__x0001_@o@_x0001__x0001__x0001__x0001__x0001_àu@_x0001__x0001__x0001__x0001__x0001_Àb@_x0001__x0001__x0001__x0001__x0001_àu@_x0001__x0001__x0001__x0001__x0001_àu@_x0001__x0001__x0001__x0001__x0001_@o@_x0001__x0001__x0001__x0001__x0001_àu@_x0001__x0001__x0001__x0001__x0001_@o@_x0001__x0001__x0001__x0001__x0001_@o@_x0001__x0001__x0001__x0001__x0001__x0001_I@_x0001__x0001__x0001__x0001__x0001_Àb@_x0001__x0001__x0001__x0001__x0001_àu@_x0001__x0001__x0001__x0001__x0001__x0001_I@_x0001__x0001__x0001__x0001__x0001_@o@_x0001__x0001__x0001__x0001__x0001__x0001_I@_x0001__x0001__x0001__x0001__x0001_àu@_x0001__x0001__x0001__x0001__x0001_@o@_x0001__x0001__x0001__x0001__x0001_àu@_x0001__x0001__x0001__x0001__x0001_Àb@_x0001__x0001__x0001__x0001__x0001_àu@_x0001__x0001__x0001__x0001__x0001_@o@_x0001__x0001__x0001__x0001__x0001_Àb@_x0001__x0001__x0001__x0001__x0001_Àb@_x0001__x0001__x0001__x0001__x0001_@o@_x0001__x0001__x0001__x0001__x0001_Àb@_x0001__x0001__x0001__x0001__x0001_àu@_x0001__x0001__x0001__x0001__x0001_@o@_x0001__x0001__x0001__x0001__x0001_@o@_x0001__x0001__x0001__x0001__x0001_àu@_x0001__x0001__x0001__x0001__x0001_@o@_x0001__x0001__x0001__x0001__x0001__x0001_I@_x0001__x0002__x0001__x0001__x0001__x0001__x0001_@o@_x0001__x0001__x0001__x0001__x0001_@o@_x0001__x0001__x0001__x0001__x0001_àu@_x0001__x0001__x0001__x0001__x0001_@o@_x0001__x0001__x0001__x0001__x0001_àu@_x0001__x0001__x0001__x0001__x0001_@o@_x0001__x0001__x0001__x0001__x0001_àu@_x0001__x0001__x0001__x0001__x0001_àu@_x0001__x0001__x0001__x0001__x0001_@o@_x0001__x0001__x0001__x0001__x0001_àu@_x0001__x0001__x0001__x0001__x0001_@o@_x0001__x0001__x0001__x0001__x0001_Àb@_x0001__x0001__x0001__x0001__x0001_àu@_x0001__x0001__x0001__x0001__x0001_@o@_x0001__x0001__x0001__x0001__x0001_àu@_x0001__x0001__x0001__x0001__x0001_àu@_x0001__x0001__x0001__x0001__x0001_@o@_x0001__x0001__x0001__x0001__x0001_Àb@_x0001__x0001__x0001__x0001__x0001_@o@_x0001__x0001__x0001__x0001__x0001_àu@_x0001__x0001__x0001__x0001__x0001_Àb@_x0001__x0001__x0001__x0001__x0001_Àb@_x0001__x0001__x0001__x0001__x0001_Àb@_x0001__x0001__x0001__x0001__x0001__x0001_I@_x0001__x0001__x0001__x0001__x0001_àu@_x0001__x0001__x0001__x0001__x0001_àu@_x0001__x0001__x0001__x0001__x0001_@o@_x0001__x0001__x0001__x0001__x0001_Àb@_x0001__x0001__x0001__x0001__x0001_@o@_x0001__x0001__x0001__x0001__x0001_@o@_x0001__x0001__x0001__x0001__x0001_@o@_x0001__x0001__x0001__x0001__x0001__x0002__x0001_àu@_x0001__x0001__x0001__x0001__x0001_àu@_x0001__x0001__x0001__x0001__x0001_àu@_x0001__x0001__x0001__x0001__x0001_@o@_x0001__x0001__x0001__x0001__x0001_@o@_x0001__x0001__x0001__x0001__x0001_Àb@_x0001__x0001__x0001__x0001__x0001_àu@_x0001__x0001__x0001__x0001__x0001_@o@_x0001__x0001__x0001__x0001__x0001_Àb@_x0001__x0001__x0001__x0001__x0001_@o@_x0001__x0001__x0001__x0001__x0001_àu@_x0001__x0001__x0001__x0001__x0001_àu@_x0001__x0001__x0001__x0001__x0001_àu@_x0001__x0001__x0001__x0001__x0001__x0001_I@_x0001__x0001__x0001__x0001__x0001_àu@_x0001__x0001__x0001__x0001__x0001_Àb@_x0001__x0001__x0001__x0001__x0001_àu@_x0001__x0001__x0001__x0001__x0001_àu@_x0001__x0001__x0001__x0001__x0001_àu@_x0001__x0001__x0001__x0001__x0001_@o@_x0001__x0001__x0001__x0001__x0001_Àb@_x0001__x0001__x0001__x0001__x0001_Àb@_x0001__x0001__x0001__x0001__x0001_Àb@_x0001__x0001__x0001__x0001__x0001_@o@_x0001__x0001__x0001__x0001__x0001_@o@_x0001__x0001__x0001__x0001__x0001_Àb@_x0001__x0001__x0001__x0001__x0001_àu@_x0001__x0001__x0001__x0001__x0001_àu@_x0001__x0001__x0001__x0001__x0001_Àb@_x0001__x0001__x0001__x0001__x0001_àu@_x0001__x0001__x0001__x0001__x0001_àu@_x0001__x0001__x0001__x0001__x0001_@o@_x0001__x0002__x0001__x0001__x0001__x0001__x0001_@o@_x0001__x0001__x0001__x0001__x0001_àu@_x0001__x0001__x0001__x0001__x0001_àu@_x0001__x0001__x0001__x0001__x0001_àu@_x0001__x0001__x0001__x0001__x0001_@o@_x0001__x0001__x0001__x0001__x0001__x0001_I@_x0001__x0001__x0001__x0001__x0001_@o@_x0001__x0001__x0001__x0001__x0001_@o@_x0001__x0001__x0001__x0001__x0001_àu@_x0001__x0001__x0001__x0001__x0001_@o@_x0001__x0001__x0001__x0001__x0001_@o@_x0001__x0001__x0001__x0001__x0001_@o@_x0001__x0001__x0001__x0001__x0001_àu@_x0001__x0001__x0001__x0001__x0001_@o@_x0001__x0001__x0001__x0001__x0001_@o@_x0001__x0001__x0001__x0001__x0001_àu@_x0001__x0001__x0001__x0001__x0001_àu@_x0001__x0001__x0001__x0001__x0001_àu@_x0001__x0001__x0001__x0001__x0001_àu@_x0001__x0001__x0001__x0001__x0001_àu@_x0001__x0001__x0001__x0001__x0001_Àb@_x0001__x0001__x0001__x0001__x0001_àu@_x0001__x0001__x0001__x0001__x0001_@o@_x0001__x0001__x0001__x0001__x0001_àu@_x0001__x0001__x0001__x0001__x0001_@o@_x0001__x0001__x0001__x0001__x0001_Àb@_x0001__x0001__x0001__x0001__x0001_àu@_x0001__x0001__x0001__x0001__x0001_àu@_x0001__x0001__x0001__x0001__x0001_@o@_x0001__x0001__x0001__x0001__x0001_àu@_x0001__x0001__x0001__x0001__x0001_àu@_x0001__x0001__x0001__x0001__x0001__x0002__x0001_Àb@_x0001__x0001__x0001__x0001__x0001_@o@_x0001__x0001__x0001__x0001__x0001_àu@_x0001__x0001__x0001__x0001__x0001_@o@_x0001__x0001__x0001__x0001__x0001_àu@_x0001__x0001__x0001__x0001__x0001_àu@_x0001__x0001__x0001__x0001__x0001_@o@_x0001__x0001__x0001__x0001__x0001_@o@_x0001__x0001__x0001__x0001__x0001__x0001_I@_x0001__x0001__x0001__x0001__x0001__x0001_I@_x0001__x0001__x0001__x0001__x0001_@o@_x0001__x0001__x0001__x0001__x0001_Àb@_x0001__x0001__x0001__x0001__x0001_@o@_x0001__x0001__x0001__x0001__x0001_Àb@_x0001__x0001__x0001__x0001__x0001_@o@_x0001__x0001__x0001__x0001__x0001_àu@_x0001__x0001__x0001__x0001__x0001__x0001_I@_x0001__x0001__x0001__x0001__x0001_Àb@_x0001__x0001__x0001__x0001__x0001_àu@_x0001__x0001__x0001__x0001__x0001_@o@_x0001__x0001__x0001__x0001__x0001_àu@_x0001__x0001__x0001__x0001__x0001_àu@_x0001__x0001__x0001__x0001__x0001_@o@_x0001__x0001__x0001__x0001__x0001_@o@_x0001__x0001__x0001__x0001__x0001_Àb@_x0001__x0001__x0001__x0001__x0001_àu@_x0001__x0001__x0001__x0001__x0001_@o@_x0001__x0001__x0001__x0001__x0001_@o@_x0001__x0001__x0001__x0001__x0001_Àb@_x0001__x0001__x0001__x0001__x0001_@o@_x0001__x0001__x0001__x0001__x0001_@o@_x0001__x0001__x0001__x0001__x0001_àu@_x0001__x0002__x0001__x0001__x0001__x0001__x0001_Àb@_x0001__x0001__x0001__x0001__x0001_@o@_x0001__x0001__x0001__x0001__x0001_@o@_x0001__x0001__x0001__x0001__x0001_@o@_x0001__x0001__x0001__x0001__x0001_àu@_x0001__x0001__x0001__x0001__x0001_Àb@_x0001__x0001__x0001__x0001__x0001_àu@_x0001__x0001__x0001__x0001__x0001_àu@_x0001__x0001__x0001__x0001__x0001_@o@_x0001__x0001__x0001__x0001__x0001_@o@_x0001__x0001__x0001__x0001__x0001_@o@_x0001__x0001__x0001__x0001__x0001_@o@_x0001__x0001__x0001__x0001__x0001_Àb@_x0001__x0001__x0001__x0001__x0001_Àb@_x0001__x0001__x0001__x0001__x0001_@o@_x0001__x0001__x0001__x0001__x0001_àu@_x0001__x0001__x0001__x0001__x0001_àu@_x0001__x0001__x0001__x0001__x0001_àu@_x0001__x0001__x0001__x0001__x0001_@o@_x0001__x0001__x0001__x0001__x0001_@o@_x0001__x0001__x0001__x0001__x0001_àu@_x0001__x0001__x0001__x0001__x0001_@o@_x0001__x0001__x0001__x0001__x0001_@o@_x0001__x0001__x0001__x0001__x0001_@o@_x0001__x0001__x0001__x0001__x0001_@o@_x0001__x0001__x0001__x0001__x0001_àu@_x0001__x0001__x0001__x0001__x0001_@o@_x0001__x0001__x0001__x0001__x0001_àu@_x0001__x0001__x0001__x0001__x0001_@o@_x0001__x0001__x0001__x0001__x0001_àu@_x0001__x0001__x0001__x0001__x0001_àu@_x0001__x0001__x0001__x0001__x0001__x0002__x0001_àu@_x0001__x0001__x0001__x0001__x0001_Àb@_x0001__x0001__x0001__x0001__x0001_àu@_x0001__x0001__x0001__x0001__x0001_@o@_x0001__x0001__x0001__x0001__x0001_Àb@_x0001__x0001__x0001__x0001__x0001_àu@_x0001__x0001__x0001__x0001__x0001_Àb@_x0001__x0001__x0001__x0001__x0001_àu@_x0001__x0001__x0001__x0001__x0001_àu@_x0001__x0001__x0001__x0001__x0001_àu@_x0001__x0001__x0001__x0001__x0001_Àb@_x0001__x0001__x0001__x0001__x0001_@o@_x0001__x0001__x0001__x0001__x0001_Àb@_x0001__x0001__x0001__x0001__x0001_@o@_x0001__x0001__x0001__x0001__x0001__x0001_I@_x0001__x0001__x0001__x0001__x0001_Àb@_x0001__x0001__x0001__x0001__x0001_@o@_x0001__x0001__x0001__x0001__x0001_àu@_x0001__x0001__x0001__x0001__x0001_àu@_x0001__x0001__x0001__x0001__x0001_Àb@_x0001__x0001__x0001__x0001__x0001_Àb@_x0001__x0001__x0001__x0001__x0001_@o@_x0001__x0001__x0001__x0001__x0001_@o@_x0001__x0001__x0001__x0001__x0001_@o@_x0001__x0001__x0001__x0001__x0001_@o@_x0001__x0001__x0001__x0001__x0001_Àb@_x0001__x0001__x0001__x0001__x0001__x0001_I@_x0001__x0001__x0001__x0001__x0001_Àb@_x0001__x0001__x0001__x0001__x0001_àu@_x0001__x0001__x0001__x0001__x0001_@o@_x0001__x0001__x0001__x0001__x0001_Àb@_x0001__x0001__x0001__x0001__x0001_Àb@_x0001__x0002__x0001__x0001__x0001__x0001__x0001_àu@_x0001__x0001__x0001__x0001__x0001_Àb@_x0001__x0001__x0001__x0001__x0001_@o@_x0001__x0001__x0001__x0001__x0001_àu@_x0001__x0001__x0001__x0001__x0001_àu@_x0001__x0001__x0001__x0001__x0001_@o@_x0001__x0001__x0001__x0001__x0001_àu@_x0001__x0001__x0001__x0001__x0001_Àb@_x0001__x0001__x0001__x0001__x0001_Àb@_x0001__x0001__x0001__x0001__x0001_Àb@_x0001__x0001__x0001__x0001__x0001_@o@_x0001__x0001__x0001__x0001__x0001__x0001_I@_x0001__x0001__x0001__x0001__x0001_Àb@_x0001__x0001__x0001__x0001__x0001_@o@_x0001__x0001__x0001__x0001__x0001_@o@_x0001__x0001__x0001__x0001__x0001_àu@_x0001__x0001__x0001__x0001__x0001_Àb@_x0001__x0001__x0001__x0001__x0001_@o@_x0001__x0001__x0001__x0001__x0001_@o@_x0001__x0001__x0001__x0001__x0001_Àb@_x0001__x0001__x0001__x0001__x0001_@o@_x0001__x0001__x0001__x0001__x0001_Àb@_x0001__x0001__x0001__x0001__x0001_@o@_x0001__x0001__x0001__x0001__x0001_@o@_x0001__x0001__x0001__x0001__x0001_@o@_x0001__x0001__x0001__x0001__x0001_@o@_x0001__x0001__x0001__x0001__x0001_Àb@_x0001__x0001__x0001__x0001__x0001_àu@_x0001__x0001__x0001__x0001__x0001_àu@_x0001__x0001__x0001__x0001__x0001_@o@_x0001__x0001__x0001__x0001__x0001_àu@_x0001__x0001__x0001__x0001__x0001__x0002__x0001_àu@_x0001__x0001__x0001__x0001__x0001_@o@_x0001__x0001__x0001__x0001__x0001_àu@_x0001__x0001__x0001__x0001__x0001_@o@_x0001__x0001__x0001__x0001__x0001_àu@_x0001__x0001__x0001__x0001__x0001_àu@_x0001__x0001__x0001__x0001__x0001_@o@_x0001__x0001__x0001__x0001__x0001_àu@_x0001__x0001__x0001__x0001__x0001_@o@_x0001__x0001__x0001__x0001__x0001_àu@_x0001__x0001__x0001__x0001__x0001_àu@_x0001__x0001__x0001__x0001__x0001_àu@_x0001__x0001__x0001__x0001__x0001_@o@_x0001__x0001__x0001__x0001__x0001_Àb@_x0001__x0001__x0001__x0001__x0001_àu@_x0001__x0001__x0001__x0001__x0001_@o@_x0001__x0001__x0001__x0001__x0001_@o@_x0001__x0001__x0001__x0001__x0001_Àb@_x0001__x0001__x0001__x0001__x0001_@o@_x0001__x0001__x0001__x0001__x0001_àu@_x0001__x0001__x0001__x0001__x0001_àu@_x0001__x0001__x0001__x0001__x0001_@o@_x0001__x0001__x0001__x0001__x0001_àu@_x0001__x0001__x0001__x0001__x0001_@o@_x0001__x0001__x0001__x0001__x0001_Àb@_x0001__x0001__x0001__x0001__x0001_àu@_x0001__x0001__x0001__x0001__x0001_@o@_x0001__x0001__x0001__x0001__x0001_Àb@_x0001__x0001__x0001__x0001__x0001_@o@_x0001__x0001__x0001__x0001__x0001_@o@_x0001__x0001__x0001__x0001__x0001_àu@_x0001__x0001__x0001__x0001__x0001_àu@_x0001__x0002__x0001__x0001__x0001__x0001__x0001_àu@_x0001__x0001__x0001__x0001__x0001_àu@_x0001__x0001__x0001__x0001__x0001__x0001_I@_x0001__x0001__x0001__x0001__x0001_àu@_x0001__x0001__x0001__x0001__x0001_Àb@_x0001__x0001__x0001__x0001__x0001_àu@_x0001__x0001__x0001__x0001__x0001__x0001_I@_x0001__x0001__x0001__x0001__x0001_@o@_x0001__x0001__x0001__x0001__x0001_Àb@_x0001__x0001__x0001__x0001__x0001_Àb@_x0001__x0001__x0001__x0001__x0001_àu@_x0001__x0001__x0001__x0001__x0001_àu@_x0001__x0001__x0001__x0001__x0001_àu@_x0001__x0001__x0001__x0001__x0001_àu@_x0001__x0001__x0001__x0001__x0001_@o@_x0001__x0001__x0001__x0001__x0001__x0001_I@_x0001__x0001__x0001__x0001__x0001_@o@_x0001__x0001__x0001__x0001__x0001_@o@_x0001__x0001__x0001__x0001__x0001_àu@_x0001__x0001__x0001__x0001__x0001_Àb@_x0001__x0001__x0001__x0001__x0001_@o@_x0001__x0001__x0001__x0001__x0001_@o@_x0001__x0001__x0001__x0001__x0001__x0001_I@_x0001__x0001__x0001__x0001__x0001_àu@_x0001__x0001__x0001__x0001__x0001_àu@_x0001__x0001__x0001__x0001__x0001__x0001_I@_x0001__x0001__x0001__x0001__x0001_Àb@_x0001__x0001__x0001__x0001__x0001_@o@_x0001__x0001__x0001__x0001__x0001_àu@_x0001__x0001__x0001__x0001__x0001__x0001_I@_x0001__x0001__x0001__x0001__x0001_@o@_x0001__x0001__x0001__x0001__x0001__x0002__x0001_@o@_x0001__x0001__x0001__x0001__x0001_@o@_x0001__x0001__x0001__x0001__x0001_àu@_x0001__x0001__x0001__x0001__x0001_Àb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àu@_x0001__x0001__x0001__x0001__x0001_àu@_x0001__x0001__x0001__x0001__x0001_àu@_x0001__x0001__x0001__x0001__x0001_àu@_x0001__x0001__x0001__x0001__x0001_@o@_x0001__x0001__x0001__x0001__x0001_Àb@_x0001__x0001__x0001__x0001__x0001_@o@_x0001__x0001__x0001__x0001__x0001_Àb@_x0001__x0001__x0001__x0001__x0001_àu@_x0001__x0001__x0001__x0001__x0001_àu@_x0001__x0001__x0001__x0001__x0001_Àb@_x0001__x0001__x0001__x0001__x0001_@o@_x0001__x0001__x0001__x0001__x0001_@o@_x0001__x0001__x0001__x0001__x0001_@o@_x0001__x0001__x0001__x0001__x0001_àu@_x0001__x0001__x0001__x0001__x0001_àu@_x0001__x0001__x0001__x0001__x0001_@o@_x0001__x0001__x0001__x0001__x0001_@o@_x0001__x0002__x0001__x0001__x0001__x0001__x0001_@o@_x0001__x0001__x0001__x0001__x0001__x0001_I@_x0001__x0001__x0001__x0001__x0001__x0001_I@_x0001__x0001__x0001__x0001__x0001_@o@_x0001__x0001__x0001__x0001__x0001_@o@_x0001__x0001__x0001__x0001__x0001_àu@_x0001__x0001__x0001__x0001__x0001_àu@_x0001__x0001__x0001__x0001__x0001_àu@_x0001__x0001__x0001__x0001__x0001_àu@_x0001__x0001__x0001__x0001__x0001_àu@_x0001__x0001__x0001__x0001__x0001_àu@_x0001__x0001__x0001__x0001__x0001_@o@_x0001__x0001__x0001__x0001__x0001_@o@_x0001__x0001__x0001__x0001__x0001__x0001_I@_x0001__x0001__x0001__x0001__x0001_@o@_x0001__x0001__x0001__x0001__x0001_Àb@_x0001__x0001__x0001__x0001__x0001_Àb@_x0001__x0001__x0001__x0001__x0001_àu@_x0001__x0001__x0001__x0001__x0001_@o@_x0001__x0001__x0001__x0001__x0001__x0001_I@_x0001__x0001__x0001__x0001__x0001_Àb@_x0001__x0001__x0001__x0001__x0001_àu@_x0001__x0001__x0001__x0001__x0001_@o@_x0001__x0001__x0001__x0001__x0001_@o@_x0001__x0001__x0001__x0001__x0001_@o@_x0001__x0001__x0001__x0001__x0001_Àb@_x0001__x0001__x0001__x0001__x0001_àu@_x0001__x0001__x0001__x0001__x0001_àu@_x0001__x0001__x0001__x0001__x0001_Àb@_x0001__x0001__x0001__x0001__x0001_Àb@_x0001__x0001__x0001__x0001__x0001_@o@_x0001__x0001__x0001__x0001__x0001__x0002__x0001_àu@_x0001__x0001__x0001__x0001__x0001_@o@_x0001__x0001__x0001__x0001__x0001_@o@_x0001__x0001__x0001__x0001__x0001_@o@_x0001__x0001__x0001__x0001__x0001_@o@_x0001__x0001__x0001__x0001__x0001_àu@_x0001__x0001__x0001__x0001__x0001_àu@_x0001__x0001__x0001__x0001__x0001_Àb@_x0001__x0001__x0001__x0001__x0001_@o@_x0001__x0001__x0001__x0001__x0001_Àb@_x0001__x0001__x0001__x0001__x0001__x0001_I@_x0001__x0001__x0001__x0001__x0001_Àb@_x0001__x0001__x0001__x0001__x0001_@o@_x0001__x0001__x0001__x0001__x0001_Àb@_x0001__x0001__x0001__x0001__x0001_@o@_x0001__x0001__x0001__x0001__x0001_@o@_x0001__x0001__x0001__x0001__x0001_àu@_x0001__x0001__x0001__x0001__x0001__x0001_I@_x0001__x0001__x0001__x0001__x0001_@o@_x0001__x0001__x0001__x0001__x0001_@o@_x0001__x0001__x0001__x0001__x0001_@o@_x0001__x0001__x0001__x0001__x0001_@o@_x0001__x0001__x0001__x0001__x0001_@o@_x0001__x0001__x0001__x0001__x0001_Àb@_x0001__x0001__x0001__x0001__x0001_@o@_x0001__x0001__x0001__x0001__x0001_àu@_x0001__x0001__x0001__x0001__x0001_Àb@_x0001__x0001__x0001__x0001__x0001_@o@_x0001__x0001__x0001__x0001__x0001_àu@_x0001__x0001__x0001__x0001__x0001_Àb@_x0001__x0001__x0001__x0001__x0001_@o@_x0001__x0001__x0001__x0001__x0001_Àb@_x0001__x0002__x0001__x0001__x0001__x0001__x0001_@o@_x0001__x0001__x0001__x0001__x0001_àu@_x0001__x0001__x0001__x0001__x0001_àu@_x0001__x0001__x0001__x0001__x0001_Àb@_x0001__x0001__x0001__x0001__x0001_@o@_x0001__x0001__x0001__x0001__x0001_@o@_x0001__x0001__x0001__x0001__x0001_@o@_x0001__x0001__x0001__x0001__x0001_àu@_x0001__x0001__x0001__x0001__x0001_@o@_x0001__x0001__x0001__x0001__x0001_@o@_x0001__x0001__x0001__x0001__x0001_àu@_x0001__x0001__x0001__x0001__x0001_Àb@_x0001__x0001__x0001__x0001__x0001_àu@_x0001__x0001__x0001__x0001__x0001_@o@_x0001__x0001__x0001__x0001__x0001_@o@_x0001__x0001__x0001__x0001__x0001_àu@_x0001__x0001__x0001__x0001__x0001_àu@_x0001__x0001__x0001__x0001__x0001_@o@_x0001__x0001__x0001__x0001__x0001_Àb@_x0001__x0001__x0001__x0001__x0001_@o@_x0001__x0001__x0001__x0001__x0001_@o@_x0001__x0001__x0001__x0001__x0001_@o@_x0001__x0001__x0001__x0001__x0001_Àb@_x0001__x0001__x0001__x0001__x0001_àu@_x0001__x0001__x0001__x0001__x0001_àu@_x0001__x0001__x0001__x0001__x0001__x0001_I@_x0001__x0001__x0001__x0001__x0001_àu@_x0001__x0001__x0001__x0001__x0001_@o@_x0001__x0001__x0001__x0001__x0001_àu@_x0001__x0001__x0001__x0001__x0001_@o@_x0001__x0001__x0001__x0001__x0001_Àb@_x0001__x0001__x0001__x0001__x0001__x0002__x0001_@o@_x0001__x0001__x0001__x0001__x0001_@o@_x0001__x0001__x0001__x0001__x0001__x0001_I@_x0001__x0001__x0001__x0001__x0001_àu@_x0001__x0001__x0001__x0001__x0001__x0001_I@_x0001__x0001__x0001__x0001__x0001_Àb@_x0001__x0001__x0001__x0001__x0001_@o@_x0001__x0001__x0001__x0001__x0001_Àb@_x0001__x0001__x0001__x0001__x0001_Àb@_x0001__x0001__x0001__x0001__x0001_àu@_x0001__x0001__x0001__x0001__x0001_@o@_x0001__x0001__x0001__x0001__x0001_àu@_x0001__x0001__x0001__x0001__x0001_@o@_x0001__x0001__x0001__x0001__x0001_@o@_x0001__x0001__x0001__x0001__x0001_àu@_x0001__x0001__x0001__x0001__x0001_@o@_x0001__x0001__x0001__x0001__x0001_Àb@_x0001__x0001__x0001__x0001__x0001_Àb@_x0001__x0001__x0001__x0001__x0001_àu@_x0001__x0001__x0001__x0001__x0001_àu@_x0001__x0001__x0001__x0001__x0001_Àb@_x0001__x0001__x0001__x0001__x0001_@o@_x0001__x0001__x0001__x0001__x0001_@o@_x0001__x0001__x0001__x0001__x0001_àu@_x0001__x0001__x0001__x0001__x0001_Àb@_x0001__x0001__x0001__x0001__x0001__x0001_I@_x0001__x0001__x0001__x0001__x0001__x0001_I@_x0001__x0001__x0001__x0001__x0001_àu@_x0001__x0001__x0001__x0001__x0001_@o@_x0001__x0001__x0001__x0001__x0001_Àb@_x0001__x0001__x0001__x0001__x0001_àu@_x0001__x0001__x0001__x0001__x0001_Àb@_x0001__x0002__x0001__x0001__x0001__x0001__x0001_àu@_x0001__x0001__x0001__x0001__x0001_Àb@_x0001__x0001__x0001__x0001__x0001_àu@_x0001__x0001__x0001__x0001__x0001_@o@_x0001__x0001__x0001__x0001__x0001_@o@_x0001__x0001__x0001__x0001__x0001_àu@_x0001__x0001__x0001__x0001__x0001_àu@_x0001__x0001__x0001__x0001__x0001_@o@_x0001__x0001__x0001__x0001__x0001_@o@_x0001__x0001__x0001__x0001__x0001_àu@_x0001__x0001__x0001__x0001__x0001_Àb@_x0001__x0001__x0001__x0001__x0001_àu@_x0001__x0001__x0001__x0001__x0001_@o@_x0001__x0001__x0001__x0001__x0001_@o@_x0001__x0001__x0001__x0001__x0001_Àb@_x0001__x0001__x0001__x0001__x0001_@o@_x0001__x0001__x0001__x0001__x0001_@o@_x0001__x0001__x0001__x0001__x0001_àu@_x0001__x0001__x0001__x0001__x0001_àu@_x0001__x0001__x0001__x0001__x0001_@o@_x0001__x0001__x0001__x0001__x0001_@o@_x0001__x0001__x0001__x0001__x0001_@o@_x0001__x0001__x0001__x0001__x0001_@o@_x0001__x0001__x0001__x0001__x0001_Àb@_x0001__x0001__x0001__x0001__x0001_Àb@_x0001__x0001__x0001__x0001__x0001_àu@_x0001__x0001__x0001__x0001__x0001_àu@_x0001__x0001__x0001__x0001__x0001_@o@_x0001__x0001__x0001__x0001__x0001_@o@_x0001__x0001__x0001__x0001__x0001_àu@_x0001__x0001__x0001__x0001__x0001_@o@_x0001__x0001__x0001__x0001__x0001__x0002__x0001_@o@_x0001__x0001__x0001__x0001__x0001_àu@_x0001__x0001__x0001__x0001__x0001_Àb@_x0001__x0001__x0001__x0001__x0001_àu@_x0001__x0001__x0001__x0001__x0001_@o@_x0001__x0001__x0001__x0001__x0001_@o@_x0001__x0001__x0001__x0001__x0001_@o@_x0001__x0001__x0001__x0001__x0001_@o@_x0001__x0001__x0001__x0001__x0001_Àb@_x0001__x0001__x0001__x0001__x0001_Àb@_x0001__x0001__x0001__x0001__x0001_@o@_x0001__x0001__x0001__x0001__x0001_àu@_x0001__x0001__x0001__x0001__x0001_@o@_x0001__x0001__x0001__x0001__x0001_Àb@_x0001__x0001__x0001__x0001__x0001_àu@_x0001__x0001__x0001__x0001__x0001_Àb@_x0001__x0001__x0001__x0001__x0001_@o@_x0001__x0001__x0001__x0001__x0001_@o@_x0001__x0001__x0001__x0001__x0001_àu@_x0001__x0001__x0001__x0001__x0001_@o@_x0001__x0001__x0001__x0001__x0001_@o@_x0001__x0001__x0001__x0001__x0001_@o@_x0001__x0001__x0001__x0001__x0001__x0001_I@_x0001__x0001__x0001__x0001__x0001_@o@_x0001__x0001__x0001__x0001__x0001_Àb@_x0001__x0001__x0001__x0001__x0001_àu@_x0001__x0001__x0001__x0001__x0001_@o@_x0001__x0001__x0001__x0001__x0001_àu@_x0001__x0001__x0001__x0001__x0001_@o@_x0001__x0001__x0001__x0001__x0001_àu@_x0001__x0001__x0001__x0001__x0001_àu@_x0001__x0001__x0001__x0001__x0001_Àb@_x0001__x0002__x0001__x0001__x0001__x0001__x0001_@o@_x0001__x0001__x0001__x0001__x0001_@o@_x0001__x0001__x0001__x0001__x0001_@o@_x0001__x0001__x0001__x0001__x0001_@o@_x0001__x0001__x0001__x0001__x0001_@o@_x0001__x0001__x0001__x0001__x0001_àu@_x0001__x0001__x0001__x0001__x0001_@o@_x0001__x0001__x0001__x0001__x0001_@o@_x0001__x0001__x0001__x0001__x0001_@o@_x0001__x0001__x0001__x0001__x0001_@o@_x0001__x0001__x0001__x0001__x0001_@o@_x0001__x0001__x0001__x0001__x0001_@o@_x0001__x0001__x0001__x0001__x0001_Àb@_x0001__x0001__x0001__x0001__x0001_àu@_x0001__x0001__x0001__x0001__x0001_Àb@_x0001__x0001__x0001__x0001__x0001_Àb@_x0001__x0001__x0001__x0001__x0001_@o@_x0001__x0001__x0001__x0001__x0001_Àb@_x0001__x0001__x0001__x0001__x0001__x0001_I@_x0001__x0001__x0001__x0001__x0001_@o@_x0001__x0001__x0001__x0001__x0001_àu@_x0001__x0001__x0001__x0001__x0001_àu@_x0001__x0001__x0001__x0001__x0001_@o@_x0001__x0001__x0001__x0001__x0001_àu@_x0001__x0001__x0001__x0001__x0001_@o@_x0001__x0001__x0001__x0001__x0001_@o@_x0001__x0001__x0001__x0001__x0001_@o@_x0001__x0001__x0001__x0001__x0001_@o@_x0001__x0001__x0001__x0001__x0001_àu@_x0001__x0001__x0001__x0001__x0001_àu@_x0001__x0001__x0001__x0001__x0001_@o@_x0001__x0001__x0001__x0001__x0001__x0002__x0001_Àb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Àb@_x0001__x0001__x0001__x0001__x0001_@o@_x0001__x0001__x0001__x0001__x0001_Àb@_x0001__x0001__x0001__x0001__x0001_@o@_x0001__x0001__x0001__x0001__x0001_àu@_x0001__x0001__x0001__x0001__x0001_@o@_x0001__x0001__x0001__x0001__x0001_Àb@_x0001__x0001__x0001__x0001__x0001_àu@_x0001__x0001__x0001__x0001__x0001_@o@_x0001__x0001__x0001__x0001__x0001_àu@_x0001__x0001__x0001__x0001__x0001_@o@_x0001__x0001__x0001__x0001__x0001_Àb@_x0001__x0001__x0001__x0001__x0001_@o@_x0001__x0001__x0001__x0001__x0001_Àb@_x0001__x0001__x0001__x0001__x0001_àu@_x0001__x0001__x0001__x0001__x0001_@o@_x0001__x0001__x0001__x0001__x0001_àu@_x0001__x0001__x0001__x0001__x0001_@o@_x0001__x0001__x0001__x0001__x0001_@o@_x0001__x0001__x0001__x0001__x0001_@o@_x0001__x0001__x0001__x0001__x0001_àu@_x0001__x0001__x0001__x0001__x0001_@o@_x0001__x0001__x0001__x0001__x0001_àu@_x0001__x0001__x0001__x0001__x0001_Àb@_x0001__x0002__x0001__x0001__x0001__x0001__x0001_àu@_x0001__x0001__x0001__x0001__x0001_àu@_x0001__x0001__x0001__x0001__x0001_àu@_x0001__x0001__x0001__x0001__x0001_Àb@_x0001__x0001__x0001__x0001__x0001_àu@_x0001__x0001__x0001__x0001__x0001__x0001_I@_x0001__x0001__x0001__x0001__x0001_@o@_x0001__x0001__x0001__x0001__x0001_@o@_x0001__x0001__x0001__x0001__x0001_àu@_x0001__x0001__x0001__x0001__x0001_@o@_x0001__x0001__x0001__x0001__x0001_@o@_x0001__x0001__x0001__x0001__x0001_Àb@_x0001__x0001__x0001__x0001__x0001_Àb@_x0001__x0001__x0001__x0001__x0001_@o@_x0001__x0001__x0001__x0001__x0001_@o@_x0001__x0001__x0001__x0001__x0001_@o@_x0001__x0001__x0001__x0001__x0001_àu@_x0001__x0001__x0001__x0001__x0001_@o@_x0001__x0001__x0001__x0001__x0001_Àb@_x0001__x0001__x0001__x0001__x0001_àu@_x0001__x0001__x0001__x0001__x0001_Àb@_x0001__x0001__x0001__x0001__x0001_@o@_x0001__x0001__x0001__x0001__x0001_àu@_x0001__x0001__x0001__x0001__x0001_àu@_x0001__x0001__x0001__x0001__x0001_àu@_x0001__x0001__x0001__x0001__x0001_Àb@_x0001__x0001__x0001__x0001__x0001_@o@_x0001__x0001__x0001__x0001__x0001_@o@_x0001__x0001__x0001__x0001__x0001_àu@_x0001__x0001__x0001__x0001__x0001_àu@_x0001__x0001__x0001__x0001__x0001_@o@_x0001__x0001__x0001__x0001__x0001__x0002__x0001_@o@_x0001__x0001__x0001__x0001__x0001_Àb@_x0001__x0001__x0001__x0001__x0001__x0001_I@_x0001__x0001__x0001__x0001__x0001_@o@_x0001__x0001__x0001__x0001__x0001_@o@_x0001__x0001__x0001__x0001__x0001_àu@_x0001__x0001__x0001__x0001__x0001_@o@_x0001__x0001__x0001__x0001__x0001_àu@_x0001__x0001__x0001__x0001__x0001_@o@_x0001__x0001__x0001__x0001__x0001_Àb@_x0001__x0001__x0001__x0001__x0001__x0001_I@_x0001__x0001__x0001__x0001__x0001_Àb@_x0001__x0001__x0001__x0001__x0001_Àb@_x0001__x0001__x0001__x0001__x0001_@o@_x0001__x0001__x0001__x0001__x0001_@o@_x0001__x0001__x0001__x0001__x0001_àu@_x0001__x0001__x0001__x0001__x0001_@o@_x0001__x0001__x0001__x0001__x0001_àu@_x0001__x0001__x0001__x0001__x0001_àu@_x0001__x0001__x0001__x0001__x0001_@o@_x0001__x0001__x0001__x0001__x0001_@o@_x0001__x0001__x0001__x0001__x0001_@o@_x0001__x0001__x0001__x0001__x0001_àu@_x0001__x0001__x0001__x0001__x0001_@o@_x0001__x0001__x0001__x0001__x0001_àu@_x0001__x0001__x0001__x0001__x0001_Àb@_x0001__x0001__x0001__x0001__x0001_@o@_x0001__x0001__x0001__x0001__x0001_àu@_x0001__x0001__x0001__x0001__x0001_àu@_x0001__x0001__x0001__x0001__x0001_àu@_x0001__x0001__x0001__x0001__x0001_Àb@_x0001__x0001__x0001__x0001__x0001_@o@_x0001__x0002__x0001__x0001__x0001__x0001__x0001__x0001_I@_x0001__x0001__x0001__x0001__x0001_àu@_x0001__x0001__x0001__x0001__x0001_@o@_x0001__x0001__x0001__x0001__x0001__x0001_I@_x0001__x0001__x0001__x0001__x0001_@o@_x0001__x0001__x0001__x0001__x0001_@o@_x0001__x0001__x0001__x0001__x0001__x0001_I@_x0001__x0001__x0001__x0001__x0001_@o@_x0001__x0001__x0001__x0001__x0001_@o@_x0001__x0001__x0001__x0001__x0001_@o@_x0001__x0001__x0001__x0001__x0001_@o@_x0001__x0001__x0001__x0001__x0001_Àb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àu@_x0001__x0001__x0001__x0001__x0001_@o@_x0001__x0001__x0001__x0001__x0001_àu@_x0001__x0001__x0001__x0001__x0001_@o@_x0001__x0001__x0001__x0001__x0001_Àb@_x0001__x0001__x0001__x0001__x0001_@o@_x0001__x0001__x0001__x0001__x0001_@o@_x0001__x0001__x0001__x0001__x0001_àu@_x0001__x0001__x0001__x0001__x0001_Àb@_x0001__x0001__x0001__x0001__x0001_@o@_x0001__x0001__x0001__x0001__x0001_@o@_x0001__x0001__x0001__x0001__x0001_àu@_x0001__x0001__x0001__x0001__x0001__x0002__x0001_@o@_x0001__x0001__x0001__x0001__x0001_@o@_x0001__x0001__x0001__x0001__x0001_@o@_x0001__x0001__x0001__x0001__x0001_@o@_x0001__x0001__x0001__x0001__x0001_@o@_x0001__x0001__x0001__x0001__x0001_Àb@_x0001__x0001__x0001__x0001__x0001_@o@_x0001__x0001__x0001__x0001__x0001_@o@_x0001__x0001__x0001__x0001__x0001_Àb@_x0001__x0001__x0001__x0001__x0001_Àb@_x0001__x0001__x0001__x0001__x0001_Àb@_x0001__x0001__x0001__x0001__x0001_Àb@_x0001__x0001__x0001__x0001__x0001_@o@_x0001__x0001__x0001__x0001__x0001_Àb@_x0001__x0001__x0001__x0001__x0001_Àb@_x0001__x0001__x0001__x0001__x0001_àu@_x0001__x0001__x0001__x0001__x0001_@o@_x0001__x0001__x0001__x0001__x0001_@o@_x0001__x0001__x0001__x0001__x0001_Àb@_x0001__x0001__x0001__x0001__x0001_Àb@_x0001__x0001__x0001__x0001__x0001_àu@_x0001__x0001__x0001__x0001__x0001__x0001_I@_x0001__x0001__x0001__x0001__x0001_àu@_x0001__x0001__x0001__x0001__x0001__x0001_I@_x0001__x0001__x0001__x0001__x0001_Àb@_x0001__x0001__x0001__x0001__x0001_@o@_x0001__x0001__x0001__x0001__x0001__x0001_I@_x0001__x0001__x0001__x0001__x0001_Àb@_x0001__x0001__x0001__x0001__x0001_Àb@_x0001__x0001__x0001__x0001__x0001__x0001_I@_x0001__x0001__x0001__x0001__x0001_àu@_x0001__x0001__x0001__x0001__x0001_@o@_x0001__x0002__x0001__x0001__x0001__x0001__x0001_Àb@_x0001__x0001__x0001__x0001__x0001_Àb@_x0001__x0001__x0001__x0001__x0001_@o@_x0001__x0001__x0001__x0001__x0001_Àb@_x0001__x0001__x0001__x0001__x0001_Àb@_x0001__x0001__x0001__x0001__x0001_àu@_x0001__x0001__x0001__x0001__x0001_Àb@_x0001__x0001__x0001__x0001__x0001_@o@_x0001__x0001__x0001__x0001__x0001__x0001_I@_x0001__x0001__x0001__x0001__x0001_Àb@_x0001__x0001__x0001__x0001__x0001_Àb@_x0001__x0001__x0001__x0001__x0001_@o@_x0001__x0001__x0001__x0001__x0001_Àb@_x0001__x0001__x0001__x0001__x0001_@o@_x0001__x0001__x0001__x0001__x0001_Àb@_x0001__x0001__x0001__x0001__x0001_Àb@_x0001__x0001__x0001__x0001__x0001_@o@_x0001__x0001__x0001__x0001__x0001_@o@_x0001__x0001__x0001__x0001__x0001_àu@_x0001__x0001__x0001__x0001__x0001_àu@_x0001__x0001__x0001__x0001__x0001_àu@_x0001__x0001__x0001__x0001__x0001_àu@_x0001__x0001__x0001__x0001__x0001_@o@_x0001__x0001__x0001__x0001__x0001_àu@_x0001__x0001__x0001__x0001__x0001_@o@_x0001__x0001__x0001__x0001__x0001_Àb@_x0001__x0001__x0001__x0001__x0001__x0001_I@_x0001__x0001__x0001__x0001__x0001_Àb@_x0001__x0001__x0001__x0001__x0001_@o@_x0001__x0001__x0001__x0001__x0001_Àb@_x0001__x0001__x0001__x0001__x0001_àu@_x0001__x0001__x0001__x0001__x0001__x0002__x0001_@o@_x0001__x0001__x0001__x0001__x0001_àu@_x0001__x0001__x0001__x0001__x0001_àu@_x0001__x0001__x0001__x0001__x0001__x0001_I@_x0001__x0001__x0001__x0001__x0001_àu@_x0001__x0001__x0001__x0001__x0001_@o@_x0001__x0001__x0001__x0001__x0001__x0001_I@_x0001__x0001__x0001__x0001__x0001_Àb@_x0001__x0001__x0001__x0001__x0001_Àb@_x0001__x0001__x0001__x0001__x0001__x0001_I@_x0001__x0001__x0001__x0001__x0001__x0001_I@_x0001__x0001__x0001__x0001__x0001_@o@_x0001__x0001__x0001__x0001__x0001_àu@_x0001__x0001__x0001__x0001__x0001_@o@_x0001__x0001__x0001__x0001__x0001_àu@_x0001__x0001__x0001__x0001__x0001_@o@_x0001__x0001__x0001__x0001__x0001_àu@_x0001__x0001__x0001__x0001__x0001_@o@_x0001__x0001__x0001__x0001__x0001_Àb@_x0001__x0001__x0001__x0001__x0001_àu@_x0001__x0001__x0001__x0001__x0001_@o@_x0001__x0001__x0001__x0001__x0001_àu@_x0001__x0001__x0001__x0001__x0001_@o@_x0001__x0001__x0001__x0001__x0001_àu@_x0001__x0001__x0001__x0001__x0001_@o@_x0001__x0001__x0001__x0001__x0001_àu@_x0001__x0001__x0001__x0001__x0001_Àb@_x0001__x0001__x0001__x0001__x0001_Àb@_x0001__x0001__x0001__x0001__x0001_àu@_x0001__x0001__x0001__x0001__x0001_àu@_x0001__x0001__x0001__x0001__x0001_àu@_x0001__x0001__x0001__x0001__x0001_àu@_x0001__x0002__x0001__x0001__x0001__x0001__x0001_Àb@_x0001__x0001__x0001__x0001__x0001_àu@_x0001__x0001__x0001__x0001__x0001__x0001_I@_x0001__x0001__x0001__x0001__x0001_àu@_x0001__x0001__x0001__x0001__x0001_Àb@_x0001__x0001__x0001__x0001__x0001_@o@_x0001__x0001__x0001__x0001__x0001_àu@_x0001__x0001__x0001__x0001__x0001_@o@_x0001__x0001__x0001__x0001__x0001_@o@_x0001__x0001__x0001__x0001__x0001_àu@_x0001__x0001__x0001__x0001__x0001_Àb@_x0001__x0001__x0001__x0001__x0001_@o@_x0001__x0001__x0001__x0001__x0001_àu@_x0001__x0001__x0001__x0001__x0001_@o@_x0001__x0001__x0001__x0001__x0001_àu@_x0001__x0001__x0001__x0001__x0001_@o@_x0001__x0001__x0001__x0001__x0001_àu@_x0001__x0001__x0001__x0001__x0001_àu@_x0001__x0001__x0001__x0001__x0001_Àb@_x0001__x0001__x0001__x0001__x0001_àu@_x0001__x0001__x0001__x0001__x0001_@o@_x0001__x0001__x0001__x0001__x0001_@o@_x0001__x0001__x0001__x0001__x0001_Àb@_x0001__x0001__x0001__x0001__x0001_@o@_x0001__x0001__x0001__x0001__x0001_Àb@_x0001__x0001__x0001__x0001__x0001_@o@_x0001__x0001__x0001__x0001__x0001_@o@_x0001__x0001__x0001__x0001__x0001__x0001_I@_x0001__x0001__x0001__x0001__x0001_àu@_x0001__x0001__x0001__x0001__x0001_@o@_x0001__x0001__x0001__x0001__x0001__x0001_I@_x0001__x0001__x0001__x0001__x0001__x0002__x0001_@o@_x0001__x0001__x0001__x0001__x0001_Àb@_x0001__x0001__x0001__x0001__x0001_Àb@_x0001__x0001__x0001__x0001__x0001_@o@_x0001__x0001__x0001__x0001__x0001_@o@_x0001__x0001__x0001__x0001__x0001_@o@_x0001__x0001__x0001__x0001__x0001_@o@_x0001__x0001__x0001__x0001__x0001_@o@_x0001__x0001__x0001__x0001__x0001_àu@_x0001__x0001__x0001__x0001__x0001_Àb@_x0001__x0001__x0001__x0001__x0001_@o@_x0001__x0001__x0001__x0001__x0001_àu@_x0001__x0001__x0001__x0001__x0001__x0001_I@_x0001__x0001__x0001__x0001__x0001_Àb@_x0001__x0001__x0001__x0001__x0001_@o@_x0001__x0001__x0001__x0001__x0001_àu@_x0001__x0001__x0001__x0001__x0001_@o@_x0001__x0001__x0001__x0001__x0001_àu@_x0001__x0001__x0001__x0001__x0001_àu@_x0001__x0001__x0001__x0001__x0001_àu@_x0001__x0001__x0001__x0001__x0001_@o@_x0001__x0001__x0001__x0001__x0001_@o@_x0001__x0001__x0001__x0001__x0001_Àb@_x0001__x0001__x0001__x0001__x0001_àu@_x0001__x0001__x0001__x0001__x0001_@o@_x0001__x0001__x0001__x0001__x0001_@o@_x0001__x0001__x0001__x0001__x0001_@o@_x0001__x0001__x0001__x0001__x0001_Àb@_x0001__x0001__x0001__x0001__x0001_àu@_x0001__x0001__x0001__x0001__x0001_àu@_x0001__x0001__x0001__x0001__x0001_àu@_x0001__x0001__x0001__x0001__x0001_Àb@_x0001__x0002__x0001__x0001__x0001__x0001__x0001_@o@_x0001__x0001__x0001__x0001__x0001_àu@_x0001__x0001__x0001__x0001__x0001_@o@_x0001__x0001__x0001__x0001__x0001_@o@_x0001__x0001__x0001__x0001__x0001_@o@_x0001__x0001__x0001__x0001__x0001_Àb@_x0001__x0001__x0001__x0001__x0001__x0001_I@_x0001__x0001__x0001__x0001__x0001__x0001_I@_x0001__x0001__x0001__x0001__x0001__x0001_&gt;@_x0001__x0001__x0001__x0001__x0001_Q@_x0001__x0001__x0001__x0001__x0001__x0001_&gt;@_x0001__x0001__x0001__x0001__x0001__x0001_&gt;@_x0001__x0001__x0001__x0001__x0001__x0001_I@_x0001__x0001__x0001__x0001__x0001__x0001_$@_x0001__x0001__x0001__x0001__x0001__x0001_I@_x0001__x0001__x0001__x0001__x0001__x0001_I@_x0001__x0001__x0001__x0001__x0001__x0001_I@_x0001__x0001__x0001__x0001__x0001__x0001_$@_x0001__x0001__x0001__x0001__x0001__x0001_I@_x0001__x0001__x0001__x0001__x0001__x0001_$@_x0001__x0001__x0001__x0001__x0001_Q@_x0001__x0001__x0001__x0001__x0001__x0001_&gt;@_x0001__x0001__x0001__x0001__x0001__x0001_I@_x0001__x0001__x0001__x0001__x0001_Q@_x0001__x0001__x0001__x0001__x0001__x0001_I@_x0001__x0001__x0001__x0001__x0001_Q@_x0001__x0001__x0001__x0001__x0001__x0001_I@_x0001__x0001__x0001__x0001__x0001_V@_x0001__x0001__x0001__x0001__x0001__x0001_&gt;@_x0001__x0001__x0001__x0001__x0001_Q@_x0001__x0001__x0001__x0001__x0001__x0001_$@_x0001__x0001__x0001__x0001__x0001__x0002__x0001__x0001_&gt;@_x0001__x0001__x0001__x0001__x0001__x0001_&gt;@_x0001__x0001__x0001__x0001__x0001__x0001_I@_x0001__x0001__x0001__x0001__x0001__x0001_I@_x0001__x0001__x0001__x0001__x0001__x0001_I@_x0001__x0001__x0001__x0001__x0001_Q@_x0001__x0001__x0001__x0001__x0001__x0001_I@_x0001__x0001__x0001__x0001__x0001_Q@_x0001__x0001__x0001__x0001__x0001_Q@_x0001__x0001__x0001__x0001__x0001__x0001_$@_x0001__x0001__x0001__x0001__x0001_V@_x0001__x0001__x0001__x0001__x0001__x0001_I@_x0001__x0001__x0001__x0001__x0001__x0001_&gt;@_x0001__x0001__x0001__x0001__x0001_Q@_x0001__x0001__x0001__x0001__x0001_Q@_x0001__x0001__x0001__x0001__x0001_Q@_x0001__x0001__x0001__x0001__x0001_Q@_x0001__x0001__x0001__x0001__x0001_Q@_x0001__x0001__x0001__x0001__x0001__x0001_I@_x0001__x0001__x0001__x0001__x0001_Q@_x0001__x0001__x0001__x0001__x0001_V@_x0001__x0001__x0001__x0001__x0001__x0001_$@_x0001__x0001__x0001__x0001__x0001_V@_x0001__x0001__x0001__x0001__x0001__x0001_I@_x0001__x0001__x0001__x0001__x0001_Q@_x0001__x0001__x0001__x0001__x0001_V@_x0001__x0001__x0001__x0001__x0001_V@_x0001__x0001__x0001__x0001__x0001__x0001_&gt;@_x0001__x0001__x0001__x0001__x0001_Q@_x0001__x0001__x0001__x0001__x0001__x0001_I@_x0001__x0001__x0001__x0001__x0001__x0001_&gt;@_x0001__x0001__x0001__x0001__x0001_Q@_x0001__x0002__x0001__x0001__x0001__x0001__x0001__x0001_&gt;@_x0001__x0001__x0001__x0001__x0001__x0001_&gt;@_x0001__x0001__x0001__x0001__x0001__x0001_$@_x0001__x0001__x0001__x0001__x0001__x0001_$@_x0001__x0001__x0001__x0001__x0001_Q@_x0001__x0001__x0001__x0001__x0001__x0001_I@_x0001__x0001__x0001__x0001__x0001__x0001_&gt;@_x0001__x0001__x0001__x0001__x0001__x0001_I@_x0001__x0001__x0001__x0001__x0001_Q@_x0001__x0001__x0001__x0001__x0001_Q@_x0001__x0001__x0001__x0001__x0001_Q@_x0001__x0001__x0001__x0001__x0001__x0001_&gt;@_x0001__x0001__x0001__x0001__x0001__x0001_$@_x0001__x0001__x0001__x0001__x0001__x0001_I@_x0001__x0001__x0001__x0001__x0001_Q@_x0001__x0001__x0001__x0001__x0001__x0001_I@_x0001__x0001__x0001__x0001__x0001__x0001_&gt;@_x0001__x0001__x0001__x0001__x0001_V@_x0001__x0001__x0001__x0001__x0001__x0001_I@_x0001__x0001__x0001__x0001__x0001_V@_x0001__x0001__x0001__x0001__x0001_Q@_x0001__x0001__x0001__x0001__x0001_Q@_x0001__x0001__x0001__x0001__x0001_Q@_x0001__x0001__x0001__x0001__x0001__x0001_&gt;@_x0001__x0001__x0001__x0001__x0001_Q@_x0001__x0001__x0001__x0001__x0001__x0001_I@_x0001__x0001__x0001__x0001__x0001__x0001_I@_x0001__x0001__x0001__x0001__x0001__x0001_I@_x0001__x0001__x0001__x0001__x0001__x0001_I@_x0001__x0001__x0001__x0001__x0001_V@_x0001__x0001__x0001__x0001__x0001_Q@_x0001__x0001__x0001__x0001__x0001__x0002__x0001__x0001_I@_x0001__x0001__x0001__x0001__x0001_Q@_x0001__x0001__x0001__x0001__x0001__x0001_$@_x0001__x0001__x0001__x0001__x0001_Q@_x0001__x0001__x0001__x0001__x0001__x0001_&gt;@_x0001__x0001__x0001__x0001__x0001_Q@_x0001__x0001__x0001__x0001__x0001_Q@_x0001__x0001__x0001__x0001__x0001__x0001_&gt;@_x0001__x0001__x0001__x0001__x0001_Q@_x0001__x0001__x0001__x0001__x0001__x0001_&gt;@_x0001__x0001__x0001__x0001__x0001_Q@_x0001__x0001__x0001__x0001__x0001__x0001_$@_x0001__x0001__x0001__x0001__x0001_V@_x0001__x0001__x0001__x0001__x0001_Q@_x0001__x0001__x0001__x0001__x0001_V@_x0001__x0001__x0001__x0001__x0001__x0001_$@_x0001__x0001__x0001__x0001__x0001__x0001_$@_x0001__x0001__x0001__x0001__x0001__x0001_I@_x0001__x0001__x0001__x0001__x0001_Q@_x0001__x0001__x0001__x0001__x0001_V@_x0001__x0001__x0001__x0001__x0001_Q@_x0001__x0001__x0001__x0001__x0001_Q@_x0001__x0001__x0001__x0001__x0001__x0001_I@_x0001__x0001__x0001__x0001__x0001_Q@_x0001__x0001__x0001__x0001__x0001__x0001_I@_x0001__x0001__x0001__x0001__x0001_Q@_x0001__x0001__x0001__x0001__x0001_Q@_x0001__x0001__x0001__x0001__x0001_V@_x0001__x0001__x0001__x0001__x0001__x0001_&gt;@_x0001__x0001__x0001__x0001__x0001__x0001_&gt;@_x0001__x0001__x0001__x0001__x0001__x0001_$@_x0001__x0001__x0001__x0001__x0001_Q@_x0001__x0002__x0001__x0001__x0001__x0001__x0001__x0001_&gt;@_x0001__x0001__x0001__x0001__x0001_V@_x0001__x0001__x0001__x0001__x0001__x0001_I@_x0001__x0001__x0001__x0001__x0001__x0001_I@_x0001__x0001__x0001__x0001__x0001__x0001_I@_x0001__x0001__x0001__x0001__x0001__x0001_I@_x0001__x0001__x0001__x0001__x0001__x0001_$@_x0001__x0001__x0001__x0001__x0001_V@_x0001__x0001__x0001__x0001__x0001__x0001_I@_x0001__x0001__x0001__x0001__x0001__x0001_&gt;@_x0001__x0001__x0001__x0001__x0001__x0001_&gt;@_x0001__x0001__x0001__x0001__x0001__x0001_I@_x0001__x0001__x0001__x0001__x0001_V@_x0001__x0001__x0001__x0001__x0001__x0001_&gt;@_x0001__x0001__x0001__x0001__x0001_Q@_x0001__x0001__x0001__x0001__x0001_Q@_x0001__x0001__x0001__x0001__x0001__x0001_I@_x0001__x0001__x0001__x0001__x0001_Q@_x0001__x0001__x0001__x0001__x0001__x0001_I@_x0001__x0001__x0001__x0001__x0001_Q@_x0001__x0001__x0001__x0001__x0001_V@_x0001__x0001__x0001__x0001__x0001_V@_x0001__x0001__x0001__x0001__x0001__x0001_I@_x0001__x0001__x0001__x0001__x0001__x0001_&gt;@_x0001__x0001__x0001__x0001__x0001_Q@_x0001__x0001__x0001__x0001__x0001__x0001_$@_x0001__x0001__x0001__x0001__x0001__x0001_$@_x0001__x0001__x0001__x0001__x0001__x0001_I@_x0001__x0001__x0001__x0001__x0001__x0001_I@_x0001__x0001__x0001__x0001__x0001__x0001_&gt;@_x0001__x0001__x0001__x0001__x0001__x0001_I@_x0001__x0001__x0001__x0001__x0001__x0002__x0001__x0001_&gt;@_x0001__x0001__x0001__x0001__x0001_Q@_x0001__x0001__x0001__x0001__x0001__x0001_I@_x0001__x0001__x0001__x0001__x0001__x0001_I@_x0001__x0001__x0001__x0001__x0001__x0001_I@_x0001__x0001__x0001__x0001__x0001_Q@_x0001__x0001__x0001__x0001__x0001__x0001_&gt;@_x0001__x0001__x0001__x0001__x0001__x0001_I@_x0001__x0001__x0001__x0001__x0001_V@_x0001__x0001__x0001__x0001__x0001__x0001_I@_x0001__x0001__x0001__x0001__x0001__x0001_I@_x0001__x0001__x0001__x0001__x0001__x0001_I@_x0001__x0001__x0001__x0001__x0001__x0001_$@_x0001__x0001__x0001__x0001__x0001__x0001_I@_x0001__x0001__x0001__x0001__x0001__x0001_I@_x0001__x0001__x0001__x0001__x0001__x0001_I@_x0001__x0001__x0001__x0001__x0001__x0001_I@_x0001__x0001__x0001__x0001__x0001__x0001_&gt;@_x0001__x0001__x0001__x0001__x0001__x0001_I@_x0001__x0001__x0001__x0001__x0001__x0001_I@_x0001__x0001__x0001__x0001__x0001__x0001_&gt;@_x0001__x0001__x0001__x0001__x0001__x0001_$@_x0001__x0001__x0001__x0001__x0001__x0001_I@_x0001__x0001__x0001__x0001__x0001__x0001_I@_x0001__x0001__x0001__x0001__x0001__x0001_&gt;@_x0001__x0001__x0001__x0001__x0001__x0001_I@_x0001__x0001__x0001__x0001__x0001__x0001_I@_x0001__x0001__x0001__x0001__x0001_Q@_x0001__x0001__x0001__x0001__x0001_Q@_x0001__x0001__x0001__x0001__x0001_Q@_x0001__x0001__x0001__x0001__x0001__x0001_&gt;@_x0001__x0001__x0001__x0001__x0001_Q@_x0001__x0002__x0001__x0001__x0001__x0001__x0001_Q@_x0001__x0001__x0001__x0001__x0001__x0001_&gt;@_x0001__x0001__x0001__x0001__x0001_Q@_x0001__x0001__x0001__x0001__x0001_V@_x0001__x0001__x0001__x0001__x0001_Q@_x0001__x0001__x0001__x0001__x0001__x0001_&gt;@_x0001__x0001__x0001__x0001__x0001_Q@_x0001__x0001__x0001__x0001__x0001__x0001_$@_x0001__x0001__x0001__x0001__x0001_Q@_x0001__x0001__x0001__x0001__x0001_Q@_x0001__x0001__x0001__x0001__x0001__x0001_I@_x0001__x0001__x0001__x0001__x0001__x0001_I@_x0001__x0001__x0001__x0001__x0001_Q@_x0001__x0001__x0001__x0001__x0001_V@_x0001__x0001__x0001__x0001__x0001__x0001_&gt;@_x0001__x0001__x0001__x0001__x0001__x0001_&gt;@_x0001__x0001__x0001__x0001__x0001__x0001_&gt;@_x0001__x0001__x0001__x0001__x0001__x0001_I@_x0001__x0001__x0001__x0001__x0001_Q@_x0001__x0001__x0001__x0001__x0001_V@_x0001__x0001__x0001__x0001__x0001_Q@_x0001__x0001__x0001__x0001__x0001_Q@_x0001__x0001__x0001__x0001__x0001__x0001_$@_x0001__x0001__x0001__x0001__x0001_V@_x0001__x0001__x0001__x0001__x0001_V@_x0001__x0001__x0001__x0001__x0001_V@_x0001__x0001__x0001__x0001__x0001_Q@_x0001__x0001__x0001__x0001__x0001__x0001_&gt;@_x0001__x0001__x0001__x0001__x0001__x0001_$@_x0001__x0001__x0001__x0001__x0001__x0001_$@_x0001__x0001__x0001__x0001__x0001_Q@_x0001__x0001__x0001__x0001__x0001__x0002__x0001__x0001_$@_x0001__x0001__x0001__x0001__x0001_Q@_x0001__x0001__x0001__x0001__x0001__x0001_&gt;@_x0001__x0001__x0001__x0001__x0001_Q@_x0001__x0001__x0001__x0001__x0001__x0001_I@_x0001__x0001__x0001__x0001__x0001__x0001_I@_x0001__x0001__x0001__x0001__x0001__x0001_I@_x0001__x0001__x0001__x0001__x0001_Q@_x0001__x0001__x0001__x0001__x0001__x0001_$@_x0001__x0001__x0001__x0001__x0001_Q@_x0001__x0001__x0001__x0001__x0001_Q@_x0001__x0001__x0001__x0001__x0001_Q@_x0001__x0001__x0001__x0001__x0001_Q@_x0001__x0001__x0001__x0001__x0001__x0001_I@_x0001__x0001__x0001__x0001__x0001_Q@_x0001__x0001__x0001__x0001__x0001__x0001_I@_x0001__x0001__x0001__x0001__x0001__x0001_I@_x0001__x0001__x0001__x0001__x0001_V@_x0001__x0001__x0001__x0001__x0001_Q@_x0001__x0001__x0001__x0001__x0001__x0001_$@_x0001__x0001__x0001__x0001__x0001__x0001_I@_x0001__x0001__x0001__x0001__x0001_V@_x0001__x0001__x0001__x0001__x0001__x0001_&gt;@_x0001__x0001__x0001__x0001__x0001_V@_x0001__x0001__x0001__x0001__x0001__x0001_I@_x0001__x0001__x0001__x0001__x0001__x0001_$@_x0001__x0001__x0001__x0001__x0001__x0001_$@_x0001__x0001__x0001__x0001__x0001_Q@_x0001__x0001__x0001__x0001__x0001__x0001_I@_x0001__x0001__x0001__x0001__x0001__x0001_I@_x0001__x0001__x0001__x0001__x0001_Q@_x0001__x0001__x0001__x0001__x0001__x0001_I@_x0001__x0002__x0001__x0001__x0001__x0001__x0001__x0001_&gt;@_x0001__x0001__x0001__x0001__x0001_Q@_x0001__x0001__x0001__x0001__x0001_Q@_x0001__x0001__x0001__x0001__x0001_Q@_x0001__x0001__x0001__x0001__x0001__x0001_$@_x0001__x0001__x0001__x0001__x0001_Q@_x0001__x0001__x0001__x0001__x0001_Q@_x0001__x0001__x0001__x0001__x0001__x0001_&gt;@_x0001__x0001__x0001__x0001__x0001__x0001_$@_x0001__x0001__x0001__x0001__x0001_Q@_x0001__x0001__x0001__x0001__x0001__x0001_I@_x0001__x0001__x0001__x0001__x0001_Q@_x0001__x0001__x0001__x0001__x0001__x0001_&gt;@_x0001__x0001__x0001__x0001__x0001__x0001_&gt;@_x0001__x0001__x0001__x0001__x0001_Q@_x0001__x0001__x0001__x0001__x0001__x0001_I@_x0001__x0001__x0001__x0001__x0001__x0001_I@_x0001__x0001__x0001__x0001__x0001__x0001_$@_x0001__x0001__x0001__x0001__x0001__x0001_I@_x0001__x0001__x0001__x0001__x0001_Q@_x0001__x0001__x0001__x0001__x0001__x0001_$@_x0001__x0001__x0001__x0001__x0001_Q@_x0001__x0001__x0001__x0001__x0001__x0001_$@_x0001__x0001__x0001__x0001__x0001__x0001_&gt;@_x0001__x0001__x0001__x0001__x0001__x0001_I@_x0001__x0001__x0001__x0001__x0001__x0001_I@_x0001__x0001__x0001__x0001__x0001__x0001_&gt;@_x0001__x0001__x0001__x0001__x0001__x0001_$@_x0001__x0001__x0001__x0001__x0001__x0001_&gt;@_x0001__x0001__x0001__x0001__x0001_Q@_x0001__x0001__x0001__x0001__x0001__x0001_I@_x0001__x0001__x0001__x0001__x0001__x0002__x0001_V@_x0001__x0001__x0001__x0001__x0001_V@_x0001__x0001__x0001__x0001__x0001__x0001_I@_x0001__x0001__x0001__x0001__x0001_V@_x0001__x0001__x0001__x0001__x0001__x0001_&gt;@_x0001__x0001__x0001__x0001__x0001__x0001_$@_x0001__x0001__x0001__x0001__x0001_V@_x0001__x0001__x0001__x0001__x0001__x0001_I@_x0001__x0001__x0001__x0001__x0001__x0001_I@_x0001__x0001__x0001__x0001__x0001_Q@_x0001__x0001__x0001__x0001__x0001_Q@_x0001__x0001__x0001__x0001__x0001__x0001_I@_x0001__x0001__x0001__x0001__x0001__x0001_&gt;@_x0001__x0001__x0001__x0001__x0001_Q@_x0001__x0001__x0001__x0001__x0001_Q@_x0001__x0001__x0001__x0001__x0001_Q@_x0001__x0001__x0001__x0001__x0001__x0001_&gt;@_x0001__x0001__x0001__x0001__x0001__x0001_&gt;@_x0001__x0001__x0001__x0001__x0001__x0001_&gt;@_x0001__x0001__x0001__x0001__x0001__x0001_I@_x0001__x0001__x0001__x0001__x0001__x0001_I@_x0001__x0001__x0001__x0001__x0001_Q@_x0001__x0001__x0001__x0001__x0001__x0001_$@_x0001__x0001__x0001__x0001__x0001__x0001_I@_x0001__x0001__x0001__x0001__x0001__x0001_$@_x0001__x0001__x0001__x0001__x0001__x0001_I@_x0001__x0001__x0001__x0001__x0001__x0001_I@_x0001__x0001__x0001__x0001__x0001__x0001_&gt;@_x0001__x0001__x0001__x0001__x0001__x0001_&gt;@_x0001__x0001__x0001__x0001__x0001__x0001_$@_x0001__x0001__x0001__x0001__x0001_Q@_x0001__x0001__x0001__x0001__x0001_Q@_x0001__x0002__x0001__x0001__x0001__x0001__x0001__x0001_&gt;@_x0001__x0001__x0001__x0001__x0001__x0001_$@_x0001__x0001__x0001__x0001__x0001__x0001_&gt;@_x0001__x0001__x0001__x0001__x0001__x0001_I@_x0001__x0001__x0001__x0001__x0001__x0001_&gt;@_x0001__x0001__x0001__x0001__x0001__x0001_I@_x0001__x0001__x0001__x0001__x0001_Q@_x0001__x0001__x0001__x0001__x0001__x0001_I@_x0001__x0001__x0001__x0001__x0001_V@_x0001__x0001__x0001__x0001__x0001__x0001_I@_x0001__x0001__x0001__x0001__x0001__x0001_I@_x0001__x0001__x0001__x0001__x0001__x0001_$@_x0001__x0001__x0001__x0001__x0001_Q@_x0001__x0001__x0001__x0001__x0001__x0001_$@_x0001__x0001__x0001__x0001__x0001__x0001_&gt;@_x0001__x0001__x0001__x0001__x0001_Q@_x0001__x0001__x0001__x0001__x0001__x0001_&gt;@_x0001__x0001__x0001__x0001__x0001__x0001_I@_x0001__x0001__x0001__x0001__x0001__x0001_$@_x0001__x0001__x0001__x0001__x0001__x0001_I@_x0001__x0001__x0001__x0001__x0001_Q@_x0001__x0001__x0001__x0001__x0001__x0001_I@_x0001__x0001__x0001__x0001__x0001_V@_x0001__x0001__x0001__x0001__x0001_V@_x0001__x0001__x0001__x0001__x0001__x0001_$@_x0001__x0001__x0001__x0001__x0001__x0001_$@_x0001__x0001__x0001__x0001__x0001__x0001_I@_x0001__x0001__x0001__x0001__x0001__x0001_$@_x0001__x0001__x0001__x0001__x0001__x0001_&gt;@_x0001__x0001__x0001__x0001__x0001__x0001_&gt;@_x0001__x0001__x0001__x0001__x0001_V@_x0001__x0001__x0001__x0001__x0001__x0002__x0001_Q@_x0001__x0001__x0001__x0001__x0001__x0001_$@_x0001__x0001__x0001__x0001__x0001_Q@_x0001__x0001__x0001__x0001__x0001_Q@_x0001__x0001__x0001__x0001__x0001__x0001_I@_x0001__x0001__x0001__x0001__x0001__x0001_I@_x0001__x0001__x0001__x0001__x0001__x0001_I@_x0001__x0001__x0001__x0001__x0001__x0001_I@_x0001__x0001__x0001__x0001__x0001_Q@_x0001__x0001__x0001__x0001__x0001__x0001_&gt;@_x0001__x0001__x0001__x0001__x0001_Q@_x0001__x0001__x0001__x0001__x0001__x0001_&gt;@_x0001__x0001__x0001__x0001__x0001__x0001_$@_x0001__x0001__x0001__x0001__x0001__x0001_I@_x0001__x0001__x0001__x0001__x0001_Q@_x0001__x0001__x0001__x0001__x0001__x0001_$@_x0001__x0001__x0001__x0001__x0001_Q@_x0001__x0001__x0001__x0001__x0001__x0001_I@_x0001__x0001__x0001__x0001__x0001__x0001_I@_x0001__x0001__x0001__x0001__x0001__x0001_$@_x0001__x0001__x0001__x0001__x0001__x0001_I@_x0001__x0001__x0001__x0001__x0001__x0001_I@_x0001__x0001__x0001__x0001__x0001__x0001_&gt;@_x0001__x0001__x0001__x0001__x0001_Q@_x0001__x0001__x0001__x0001__x0001_Q@_x0001__x0001__x0001__x0001__x0001__x0001_I@_x0001__x0001__x0001__x0001__x0001_V@_x0001__x0001__x0001__x0001__x0001_V@_x0001__x0001__x0001__x0001__x0001__x0001_I@_x0001__x0001__x0001__x0001__x0001__x0001_I@_x0001__x0001__x0001__x0001__x0001__x0001_I@_x0001__x0001__x0001__x0001__x0001__x0001_I@_x0001__x0002__x0001__x0001__x0001__x0001__x0001__x0001_$@_x0001__x0001__x0001__x0001__x0001_V@_x0001__x0001__x0001__x0001__x0001__x0001_I@_x0001__x0001__x0001__x0001__x0001__x0001_$@_x0001__x0001__x0001__x0001__x0001__x0001_I@_x0001__x0001__x0001__x0001__x0001_Q@_x0001__x0001__x0001__x0001__x0001_Q@_x0001__x0001__x0001__x0001__x0001__x0001_&gt;@_x0001__x0001__x0001__x0001__x0001_Q@_x0001__x0001__x0001__x0001__x0001_Q@_x0001__x0001__x0001__x0001__x0001_Q@_x0001__x0001__x0001__x0001__x0001__x0001_&gt;@_x0001__x0001__x0001__x0001__x0001_V@_x0001__x0001__x0001__x0001__x0001_Q@_x0001__x0001__x0001__x0001__x0001__x0001_I@_x0001__x0001__x0001__x0001__x0001_Q@_x0001__x0001__x0001__x0001__x0001_Q@_x0001__x0001__x0001__x0001__x0001__x0001_I@_x0001__x0001__x0001__x0001__x0001_V@_x0001__x0001__x0001__x0001__x0001__x0001_&gt;@_x0001__x0001__x0001__x0001__x0001__x0001_I@_x0001__x0001__x0001__x0001__x0001__x0001_I@_x0001__x0001__x0001__x0001__x0001_Q@_x0001__x0001__x0001__x0001__x0001__x0001_I@_x0001__x0001__x0001__x0001__x0001__x0001_I@_x0001__x0001__x0001__x0001__x0001__x0001_I@_x0001__x0001__x0001__x0001__x0001__x0001_&gt;@_x0001__x0001__x0001__x0001__x0001_V@_x0001__x0001__x0001__x0001__x0001__x0001_&gt;@_x0001__x0001__x0001__x0001__x0001_Q@_x0001__x0001__x0001__x0001__x0001_Q@_x0001__x0001__x0001__x0001__x0001__x0002__x0001_Q@_x0001__x0001__x0001__x0001__x0001__x0001_I@_x0001__x0001__x0001__x0001__x0001__x0001_I@_x0001__x0001__x0001__x0001__x0001__x0001_$@_x0001__x0001__x0001__x0001__x0001_V@_x0001__x0001__x0001__x0001__x0001__x0001_$@_x0001__x0001__x0001__x0001__x0001__x0001_I@_x0001__x0001__x0001__x0001__x0001_Q@_x0001__x0001__x0001__x0001__x0001_Q@_x0001__x0001__x0001__x0001__x0001__x0001_I@_x0001__x0001__x0001__x0001__x0001__x0001_I@_x0001__x0001__x0001__x0001__x0001_Q@_x0001__x0001__x0001__x0001__x0001_V@_x0001__x0001__x0001__x0001__x0001_Q@_x0001__x0001__x0001__x0001__x0001_Q@_x0001__x0001__x0001__x0001__x0001__x0001_I@_x0001__x0001__x0001__x0001__x0001_V@_x0001__x0001__x0001__x0001__x0001_Q@_x0001__x0001__x0001__x0001__x0001__x0001_$@_x0001__x0001__x0001__x0001__x0001__x0001_I@_x0001__x0001__x0001__x0001__x0001_V@_x0001__x0001__x0001__x0001__x0001__x0001_$@_x0001__x0001__x0001__x0001__x0001__x0001_I@_x0001__x0001__x0001__x0001__x0001_V@_x0001__x0001__x0001__x0001__x0001__x0001_&gt;@_x0001__x0001__x0001__x0001__x0001_Q@_x0001__x0001__x0001__x0001__x0001__x0001_I@_x0001__x0001__x0001__x0001__x0001_Q@_x0001__x0001__x0001__x0001__x0001__x0001_I@_x0001__x0001__x0001__x0001__x0001__x0001_I@_x0001__x0001__x0001__x0001__x0001_Q@_x0001__x0001__x0001__x0001__x0001__x0001_$@_x0001__x0002__x0001__x0001__x0001__x0001__x0001_V@_x0001__x0001__x0001__x0001__x0001_Q@_x0001__x0001__x0001__x0001__x0001_Q@_x0001__x0001__x0001__x0001__x0001_Q@_x0001__x0001__x0001__x0001__x0001_Q@_x0001__x0001__x0001__x0001__x0001__x0001_$@_x0001__x0001__x0001__x0001__x0001__x0001_&gt;@_x0001__x0001__x0001__x0001__x0001_Q@_x0001__x0001__x0001__x0001__x0001__x0001_I@_x0001__x0001__x0001__x0001__x0001_V@_x0001__x0001__x0001__x0001__x0001__x0001_I@_x0001__x0001__x0001__x0001__x0001__x0001_I@_x0001__x0001__x0001__x0001__x0001__x0001_$@_x0001__x0001__x0001__x0001__x0001__x0001_$@_x0001__x0001__x0001__x0001__x0001__x0001_I@_x0001__x0001__x0001__x0001__x0001_V@_x0001__x0001__x0001__x0001__x0001_V@_x0001__x0001__x0001__x0001__x0001_Q@_x0001__x0001__x0001__x0001__x0001_Q@_x0001__x0001__x0001__x0001__x0001__x0001_I@_x0001__x0001__x0001__x0001__x0001_Q@_x0001__x0001__x0001__x0001__x0001_Q@_x0001__x0001__x0001__x0001__x0001__x0001_$@_x0001__x0001__x0001__x0001__x0001_Q@_x0001__x0001__x0001__x0001__x0001__x0001_$@_x0001__x0001__x0001__x0001__x0001__x0001_I@_x0001__x0001__x0001__x0001__x0001__x0001_&gt;@_x0001__x0001__x0001__x0001__x0001__x0001_$@_x0001__x0001__x0001__x0001__x0001__x0001_I@_x0001__x0001__x0001__x0001__x0001__x0001_I@_x0001__x0001__x0001__x0001__x0001_Q@_x0001__x0001__x0001__x0001__x0001__x0002__x0001_Q@_x0001__x0001__x0001__x0001__x0001_V@_x0001__x0001__x0001__x0001__x0001__x0001_&gt;@_x0001__x0001__x0001__x0001__x0001__x0001_&gt;@_x0001__x0001__x0001__x0001__x0001_Q@_x0001__x0001__x0001__x0001__x0001_Q@_x0001__x0001__x0001__x0001__x0001__x0001_$@_x0001__x0001__x0001__x0001__x0001__x0001_I@_x0001__x0001__x0001__x0001__x0001_Q@_x0001__x0001__x0001__x0001__x0001_Q@_x0001__x0001__x0001__x0001__x0001_V@_x0001__x0001__x0001__x0001__x0001__x0001_$@_x0001__x0001__x0001__x0001__x0001__x0001_I@_x0001__x0001__x0001__x0001__x0001__x0001_I@_x0001__x0001__x0001__x0001__x0001__x0001_I@_x0001__x0001__x0001__x0001__x0001__x0001_$@_x0001__x0001__x0001__x0001__x0001_Q@_x0001__x0001__x0001__x0001__x0001_Q@_x0001__x0001__x0001__x0001__x0001__x0001_I@_x0001__x0001__x0001__x0001__x0001__x0001_&gt;@_x0001__x0001__x0001__x0001__x0001_Q@_x0001__x0001__x0001__x0001__x0001_Q@_x0001__x0001__x0001__x0001__x0001__x0001_I@_x0001__x0001__x0001__x0001__x0001__x0001_$@_x0001__x0001__x0001__x0001__x0001__x0001_I@_x0001__x0001__x0001__x0001__x0001__x0001_I@_x0001__x0001__x0001__x0001__x0001_V@_x0001__x0001__x0001__x0001__x0001__x0001_$@_x0001__x0001__x0001__x0001__x0001__x0001_$@_x0001__x0001__x0001__x0001__x0001__x0001_&gt;@_x0001__x0001__x0001__x0001__x0001__x0001_$@_x0001__x0001__x0001__x0001__x0001_Q@_x0001__x0002__x0001__x0001__x0001__x0001__x0001_Q@_x0001__x0001__x0001__x0001__x0001_V@_x0001__x0001__x0001__x0001__x0001__x0001_I@_x0001__x0001__x0001__x0001__x0001__x0001_$@_x0001__x0001__x0001__x0001__x0001_V@_x0001__x0001__x0001__x0001__x0001__x0001_I@_x0001__x0001__x0001__x0001__x0001_Q@_x0001__x0001__x0001__x0001__x0001__x0001_$@_x0001__x0001__x0001__x0001__x0001__x0001_I@_x0001__x0001__x0001__x0001__x0001_Q@_x0001__x0001__x0001__x0001__x0001__x0001_&gt;@_x0001__x0001__x0001__x0001__x0001__x0001_$@_x0001__x0001__x0001__x0001__x0001_Q@_x0001__x0001__x0001__x0001__x0001__x0001_I@_x0001__x0001__x0001__x0001__x0001_Q@_x0001__x0001__x0001__x0001__x0001_Q@_x0001__x0001__x0001__x0001__x0001__x0001_&gt;@_x0001__x0001__x0001__x0001__x0001_Q@_x0001__x0001__x0001__x0001__x0001__x0001_&gt;@_x0001__x0001__x0001__x0001__x0001_Q@_x0001__x0001__x0001__x0001__x0001__x0001_I@_x0001__x0001__x0001__x0001__x0001_Q@_x0001__x0001__x0001__x0001__x0001__x0001_&gt;@_x0001__x0001__x0001__x0001__x0001_Q@_x0001__x0001__x0001__x0001__x0001_Q@_x0001__x0001__x0001__x0001__x0001__x0001_I@_x0001__x0001__x0001__x0001__x0001__x0001_&gt;@_x0001__x0001__x0001__x0001__x0001__x0001_I@_x0001__x0001__x0001__x0001__x0001__x0001_&gt;@_x0001__x0001__x0001__x0001__x0001__x0001_I@_x0001__x0001__x0001__x0001__x0001_Q@_x0001__x0001__x0001__x0001__x0001__x0002__x0001_Q@_x0001__x0001__x0001__x0001__x0001_V@_x0001__x0001__x0001__x0001__x0001__x0001_I@_x0001__x0001__x0001__x0001__x0001_Q@_x0001__x0001__x0001__x0001__x0001_V@_x0001__x0001__x0001__x0001__x0001__x0001_I@_x0001__x0001__x0001__x0001__x0001_Q@_x0001__x0001__x0001__x0001__x0001__x0001_$@_x0001__x0001__x0001__x0001__x0001__x0001_&gt;@_x0001__x0001__x0001__x0001__x0001_Q@_x0001__x0001__x0001__x0001__x0001__x0001_$@_x0001__x0001__x0001__x0001__x0001_V@_x0001__x0001__x0001__x0001__x0001__x0001_$@_x0001__x0001__x0001__x0001__x0001_Q@_x0001__x0001__x0001__x0001__x0001__x0001_I@_x0001__x0001__x0001__x0001__x0001_Q@_x0001__x0001__x0001__x0001__x0001_Q@_x0001__x0001__x0001__x0001__x0001_Q@_x0001__x0001__x0001__x0001__x0001_Q@_x0001__x0001__x0001__x0001__x0001__x0001_&gt;@_x0001__x0001__x0001__x0001__x0001__x0001_$@_x0001__x0001__x0001__x0001__x0001_Q@_x0001__x0001__x0001__x0001__x0001_Q@_x0001__x0001__x0001__x0001__x0001__x0001_I@_x0001__x0001__x0001__x0001__x0001__x0001_$@_x0001__x0001__x0001__x0001__x0001__x0001_&gt;@_x0001__x0001__x0001__x0001__x0001__x0001_I@_x0001__x0001__x0001__x0001__x0001__x0001_&gt;@_x0001__x0001__x0001__x0001__x0001_Q@_x0001__x0001__x0001__x0001__x0001__x0001_$@_x0001__x0001__x0001__x0001__x0001_Q@_x0001__x0001__x0001__x0001__x0001_Q@_x0001__x0002__x0001__x0001__x0001__x0001__x0001_V@_x0001__x0001__x0001__x0001__x0001__x0001_I@_x0001__x0001__x0001__x0001__x0001_Q@_x0001__x0001__x0001__x0001__x0001_Q@_x0001__x0001__x0001__x0001__x0001_Q@_x0001__x0001__x0001__x0001__x0001_V@_x0001__x0001__x0001__x0001__x0001_Q@_x0001__x0001__x0001__x0001__x0001__x0001_&gt;@_x0001__x0001__x0001__x0001__x0001_Q@_x0001__x0001__x0001__x0001__x0001__x0001_I@_x0001__x0001__x0001__x0001__x0001_Q@_x0001__x0001__x0001__x0001__x0001_Q@_x0001__x0001__x0001__x0001__x0001__x0001_I@_x0001__x0001__x0001__x0001__x0001_Q@_x0001__x0001__x0001__x0001__x0001_Q@_x0001__x0001__x0001__x0001__x0001__x0001_I@_x0001__x0001__x0001__x0001__x0001__x0001_I@_x0001__x0001__x0001__x0001__x0001__x0001_I@_x0001__x0001__x0001__x0001__x0001__x0001_&gt;@_x0001__x0001__x0001__x0001__x0001__x0001_&gt;@_x0001__x0001__x0001__x0001__x0001_V@_x0001__x0001__x0001__x0001__x0001__x0001_I@_x0001__x0001__x0001__x0001__x0001_Q@_x0001__x0001__x0001__x0001__x0001_Q@_x0001__x0001__x0001__x0001__x0001__x0001_&gt;@_x0001__x0001__x0001__x0001__x0001__x0001_I@_x0001__x0001__x0001__x0001__x0001_Q@_x0001__x0001__x0001__x0001__x0001_Q@_x0001__x0001__x0001__x0001__x0001_Q@_x0001__x0001__x0001__x0001__x0001__x0001_&gt;@_x0001__x0001__x0001__x0001__x0001_V@_x0001__x0001__x0001__x0001__x0001__x0002__x0001__x0001_&gt;@_x0001__x0001__x0001__x0001__x0001__x0001_I@_x0001__x0001__x0001__x0001__x0001__x0001_I@_x0001__x0001__x0001__x0001__x0001__x0001_I@_x0001__x0001__x0001__x0001__x0001__x0001_&gt;@_x0001__x0001__x0001__x0001__x0001__x0001_I@_x0001__x0001__x0001__x0001__x0001_V@_x0001__x0001__x0001__x0001__x0001_Q@_x0001__x0001__x0001__x0001__x0001_Q@_x0001__x0001__x0001__x0001__x0001__x0001_I@_x0001__x0001__x0001__x0001__x0001_Q@_x0001__x0001__x0001__x0001__x0001_Q@_x0001__x0001__x0001__x0001__x0001_Q@_x0001__x0001__x0001__x0001__x0001__x0001_$@_x0001__x0001__x0001__x0001__x0001_V@_x0001__x0001__x0001__x0001__x0001_Q@_x0001__x0001__x0001__x0001__x0001__x0001_&gt;@_x0001__x0001__x0001__x0001__x0001__x0001_&gt;@_x0001__x0001__x0001__x0001__x0001__x0001_&gt;@_x0001__x0001__x0001__x0001__x0001__x0001_I@_x0001__x0001__x0001__x0001__x0001__x0001_$@_x0001__x0001__x0001__x0001__x0001_Q@_x0001__x0001__x0001__x0001__x0001__x0001_$@_x0001__x0001__x0001__x0001__x0001__x0001_I@_x0001__x0001__x0001__x0001__x0001__x0001_$@_x0001__x0001__x0001__x0001__x0001__x0001_I@_x0001__x0001__x0001__x0001__x0001__x0001_I@_x0001__x0001__x0001__x0001__x0001__x0001_$@_x0001__x0001__x0001__x0001__x0001__x0001_I@_x0001__x0001__x0001__x0001__x0001__x0001_&gt;@_x0001__x0001__x0001__x0001__x0001_Q@_x0001__x0001__x0001__x0001__x0001_Q@_x0001__x0002__x0001__x0001__x0001__x0001__x0001__x0001_&gt;@_x0001__x0001__x0001__x0001__x0001__x0001_I@_x0001__x0001__x0001__x0001__x0001__x0001_&gt;@_x0001__x0001__x0001__x0001__x0001__x0001_I@_x0001__x0001__x0001__x0001__x0001_Q@_x0001__x0001__x0001__x0001__x0001__x0001_&gt;@_x0001__x0001__x0001__x0001__x0001__x0001_I@_x0001__x0001__x0001__x0001__x0001__x0001_I@_x0001__x0001__x0001__x0001__x0001_Q@_x0001__x0001__x0001__x0001__x0001__x0001_&gt;@_x0001__x0001__x0001__x0001__x0001__x0001_&gt;@_x0001__x0001__x0001__x0001__x0001_Q@_x0001__x0001__x0001__x0001__x0001__x0001_$@_x0001__x0001__x0001__x0001__x0001_V@_x0001__x0001__x0001__x0001__x0001_Q@_x0001__x0001__x0001__x0001__x0001__x0001_I@_x0001__x0001__x0001__x0001__x0001_Q@_x0001__x0001__x0001__x0001__x0001__x0001_I@_x0001__x0001__x0001__x0001__x0001_Q@_x0001__x0001__x0001__x0001__x0001__x0001_&gt;@_x0001__x0001__x0001__x0001__x0001_Q@_x0001__x0001__x0001__x0001__x0001_Q@_x0001__x0001__x0001__x0001__x0001__x0001_$@_x0001__x0001__x0001__x0001__x0001_Q@_x0001__x0001__x0001__x0001__x0001__x0001_I@_x0001__x0001__x0001__x0001__x0001__x0001_I@_x0001__x0001__x0001__x0001__x0001__x0001_I@_x0001__x0001__x0001__x0001__x0001__x0001_$@_x0001__x0001__x0001__x0001__x0001__x0001_I@_x0001__x0001__x0001__x0001__x0001_Q@_x0001__x0001__x0001__x0001__x0001__x0001_I@_x0001__x0001__x0001__x0001__x0001__x0002__x0001__x0001_I@_x0001__x0001__x0001__x0001__x0001__x0001_I@_x0001__x0001__x0001__x0001__x0001_V@_x0001__x0001__x0001__x0001__x0001__x0001_&gt;@_x0001__x0001__x0001__x0001__x0001__x0001_&gt;@_x0001__x0001__x0001__x0001__x0001_Q@_x0001__x0001__x0001__x0001__x0001_Q@_x0001__x0001__x0001__x0001__x0001__x0001_I@_x0001__x0001__x0001__x0001__x0001_V@_x0001__x0001__x0001__x0001__x0001__x0001_I@_x0001__x0001__x0001__x0001__x0001__x0001_I@_x0001__x0001__x0001__x0001__x0001__x0001_I@_x0001__x0001__x0001__x0001__x0001__x0001_&gt;@_x0001__x0001__x0001__x0001__x0001__x0001_I@_x0001__x0001__x0001__x0001__x0001__x0001_&gt;@_x0001__x0001__x0001__x0001__x0001__x0001_I@_x0001__x0001__x0001__x0001__x0001__x0001_I@_x0001__x0001__x0001__x0001__x0001_V@_x0001__x0001__x0001__x0001__x0001__x0001_I@_x0001__x0001__x0001__x0001__x0001__x0001_I@_x0001__x0001__x0001__x0001__x0001__x0001_$@_x0001__x0001__x0001__x0001__x0001__x0001_I@_x0001__x0001__x0001__x0001__x0001__x0001_I@_x0001__x0001__x0001__x0001__x0001__x0001_I@_x0001__x0001__x0001__x0001__x0001_V@_x0001__x0001__x0001__x0001__x0001__x0001_&gt;@_x0001__x0001__x0001__x0001__x0001_Q@_x0001__x0001__x0001__x0001__x0001__x0001_$@_x0001__x0001__x0001__x0001__x0001__x0001_I@_x0001__x0001__x0001__x0001__x0001_Q@_x0001__x0001__x0001__x0001__x0001__x0001_&gt;@_x0001__x0001__x0001__x0001__x0001__x0001_$@_x0001__x0002__x0001__x0001__x0001__x0001__x0001__x0001_I@_x0001__x0001__x0001__x0001__x0001_V@_x0001__x0001__x0001__x0001__x0001__x0001_I@_x0001__x0001__x0001__x0001__x0001__x0001_I@_x0001__x0001__x0001__x0001__x0001_V@_x0001__x0001__x0001__x0001__x0001_Q@_x0001__x0001__x0001__x0001__x0001__x0001_&gt;@_x0001__x0001__x0001__x0001__x0001__x0001_I@_x0001__x0001__x0001__x0001__x0001__x0001_I@_x0001__x0001__x0001__x0001__x0001__x0001_I@_x0001__x0001__x0001__x0001__x0001__x0001_&gt;@_x0001__x0001__x0001__x0001__x0001__x0001_I@_x0001__x0001__x0001__x0001__x0001_Q@_x0001__x0001__x0001__x0001__x0001__x0001_$@_x0001__x0001__x0001__x0001__x0001__x0001_$@_x0001__x0001__x0001__x0001__x0001__x0001_I@_x0001__x0001__x0001__x0001__x0001__x0001_&gt;@_x0001__x0001__x0001__x0001__x0001__x0001_I@_x0001__x0001__x0001__x0001__x0001__x0001_I@_x0001__x0001__x0001__x0001__x0001_Q@_x0001__x0001__x0001__x0001__x0001_Q@_x0001__x0001__x0001__x0001__x0001__x0001_$@_x0001__x0001__x0001__x0001__x0001_Q@_x0001__x0001__x0001__x0001__x0001_Q@_x0001__x0001__x0001__x0001__x0001_Q@_x0001__x0001__x0001__x0001__x0001_Q@_x0001__x0001__x0001__x0001__x0001__x0001_I@_x0001__x0001__x0001__x0001__x0001_V@_x0001__x0001__x0001__x0001__x0001__x0001_I@_x0001__x0001__x0001__x0001__x0001__x0001_I@_x0001__x0001__x0001__x0001__x0001_Q@_x0001__x0001__x0001__x0001__x0001__x0002__x0001__x0001_I@_x0001__x0001__x0001__x0001__x0001_V@_x0001__x0001__x0001__x0001__x0001_V@_x0001__x0001__x0001__x0001__x0001__x0001_&gt;@_x0001__x0001__x0001__x0001__x0001__x0001_I@_x0001__x0001__x0001__x0001__x0001__x0001_I@_x0001__x0001__x0001__x0001__x0001__x0001_$@_x0001__x0001__x0001__x0001__x0001_V@_x0001__x0001__x0001__x0001__x0001__x0001_$@_x0001__x0001__x0001__x0001__x0001_Q@_x0001__x0001__x0001__x0001__x0001_V@_x0001__x0001__x0001__x0001__x0001__x0001_I@_x0001__x0001__x0001__x0001__x0001__x0001_I@_x0001__x0001__x0001__x0001__x0001_Q@_x0001__x0001__x0001__x0001__x0001__x0001_$@_x0001__x0001__x0001__x0001__x0001__x0001_I@_x0001__x0001__x0001__x0001__x0001_Q@_x0001__x0001__x0001__x0001__x0001_Q@_x0001__x0001__x0001__x0001__x0001_Q@_x0001__x0001__x0001__x0001__x0001__x0001_I@_x0001__x0001__x0001__x0001__x0001__x0001_&gt;@_x0001__x0001__x0001__x0001__x0001_Q@_x0001__x0001__x0001__x0001__x0001__x0001_$@_x0001__x0001__x0001__x0001__x0001__x0001_&gt;@_x0001__x0001__x0001__x0001__x0001_Q@_x0001__x0001__x0001__x0001__x0001__x0001_I@_x0001__x0001__x0001__x0001__x0001__x0001_&gt;@_x0001__x0001__x0001__x0001__x0001__x0001_I@_x0001__x0001__x0001__x0001__x0001__x0001_I@_x0001__x0001__x0001__x0001__x0001_Q@_x0001__x0001__x0001__x0001__x0001__x0001_I@_x0001__x0001__x0001__x0001__x0001_Q@_x0001__x0002__x0001__x0001__x0001__x0001__x0001__x0001_I@_x0001__x0001__x0001__x0001__x0001__x0001_I@_x0001__x0001__x0001__x0001__x0001_V@_x0001__x0001__x0001__x0001__x0001__x0001_&gt;@_x0001__x0001__x0001__x0001__x0001__x0001_I@_x0001__x0001__x0001__x0001__x0001_Q@_x0001__x0001__x0001__x0001__x0001_Q@_x0001__x0001__x0001__x0001__x0001_Q@_x0001__x0001__x0001__x0001__x0001__x0001_$@_x0001__x0001__x0001__x0001__x0001_Q@_x0001__x0001__x0001__x0001__x0001_Q@_x0001__x0001__x0001__x0001__x0001_Q@_x0001__x0001__x0001__x0001__x0001__x0001_I@_x0001__x0001__x0001__x0001__x0001__x0001_I@_x0001__x0001__x0001__x0001__x0001_Q@_x0001__x0001__x0001__x0001__x0001_Q@_x0001__x0001__x0001__x0001__x0001_Q@_x0001__x0001__x0001__x0001__x0001_Q@_x0001__x0001__x0001__x0001__x0001__x0001_$@_x0001__x0001__x0001__x0001__x0001_V@_x0001__x0001__x0001__x0001__x0001_Q@_x0001__x0001__x0001__x0001__x0001_Q@_x0001__x0001__x0001__x0001__x0001__x0001_I@_x0001__x0001__x0001__x0001__x0001__x0001_I@_x0001__x0001__x0001__x0001__x0001__x0001_I@_x0001__x0001__x0001__x0001__x0001_Q@_x0001__x0001__x0001__x0001__x0001__x0001_I@_x0001__x0001__x0001__x0001__x0001__x0001_I@_x0001__x0001__x0001__x0001__x0001__x0001_I@_x0001__x0001__x0001__x0001__x0001__x0001_I@_x0001__x0001__x0001__x0001__x0001__x0001_I@_x0001__x0001__x0001__x0001__x0001__x0002__x0001__x0001_$@_x0001__x0001__x0001__x0001__x0001_Q@_x0001__x0001__x0001__x0001__x0001_Q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Q@_x0001__x0001__x0001__x0001__x0001_Q@_x0001__x0001__x0001__x0001__x0001__x0001_$@_x0001__x0001__x0001__x0001__x0001_V@_x0001__x0001__x0001__x0001__x0001_Q@_x0001__x0001__x0001__x0001__x0001__x0001_$@_x0001__x0001__x0001__x0001__x0001__x0001_&gt;@_x0001__x0001__x0001__x0001__x0001__x0001_I@_x0001__x0001__x0001__x0001__x0001__x0001_I@_x0001__x0001__x0001__x0001__x0001_Q@_x0001__x0001__x0001__x0001__x0001__x0001_I@_x0001__x0001__x0001__x0001__x0001__x0001_I@_x0001__x0001__x0001__x0001__x0001_Q@_x0001__x0001__x0001__x0001__x0001__x0001_I@_x0001__x0001__x0001__x0001__x0001_Q@_x0001__x0001__x0001__x0001__x0001_V@_x0001__x0001__x0001__x0001__x0001__x0001_I@_x0001__x0001__x0001__x0001__x0001__x0001_$@_x0001__x0001__x0001__x0001__x0001_Q@_x0001__x0001__x0001__x0001__x0001__x0001_I@_x0001__x0001__x0001__x0001__x0001__x0001_I@_x0001__x0001__x0001__x0001__x0001__x0001_I@_x0001__x0002__x0001__x0001__x0001__x0001__x0001__x0001_$@_x0001__x0001__x0001__x0001__x0001__x0001_&gt;@_x0001__x0001__x0001__x0001__x0001__x0001_I@_x0001__x0001__x0001__x0001__x0001_Q@_x0001__x0001__x0001__x0001__x0001_V@_x0001__x0001__x0001__x0001__x0001_Q@_x0001__x0001__x0001__x0001__x0001__x0001_I@_x0001__x0001__x0001__x0001__x0001__x0001_$@_x0001__x0001__x0001__x0001__x0001__x0001_I@_x0001__x0001__x0001__x0001__x0001_Q@_x0001__x0001__x0001__x0001__x0001__x0001_&gt;@_x0001__x0001__x0001__x0001__x0001__x0001_&gt;@_x0001__x0001__x0001__x0001__x0001_Q@_x0001__x0001__x0001__x0001__x0001_Q@_x0001__x0001__x0001__x0001__x0001_Q@_x0001__x0001__x0001__x0001__x0001__x0001_I@_x0001__x0001__x0001__x0001__x0001__x0001_I@_x0001__x0001__x0001__x0001__x0001__x0001_$@_x0001__x0001__x0001__x0001__x0001__x0001_I@_x0001__x0001__x0001__x0001__x0001_Q@_x0001__x0001__x0001__x0001__x0001__x0001_I@_x0001__x0001__x0001__x0001__x0001__x0001_&gt;@_x0001__x0001__x0001__x0001__x0001_Q@_x0001__x0001__x0001__x0001__x0001__x0001_I@_x0001__x0001__x0001__x0001__x0001_Q@_x0001__x0001__x0001__x0001__x0001__x0001_&gt;@_x0001__x0001__x0001__x0001__x0001_Q@_x0001__x0001__x0001__x0001__x0001__x0001_&gt;@_x0001__x0001__x0001__x0001__x0001__x0001_&gt;@_x0001__x0001__x0001__x0001__x0001_V@_x0001__x0001__x0001__x0001__x0001__x0001_I@_x0001__x0001__x0001__x0001__x0001__x0002__x0001_Q@_x0001__x0001__x0001__x0001__x0001_Q@_x0001__x0001__x0001__x0001__x0001_Q@_x0001__x0001__x0001__x0001__x0001_Q@_x0001__x0001__x0001__x0001__x0001__x0001_I@_x0001__x0001__x0001__x0001__x0001_Q@_x0001__x0001__x0001__x0001__x0001_Q@_x0001__x0001__x0001__x0001__x0001_Q@_x0001__x0001__x0001__x0001__x0001__x0001_I@_x0001__x0001__x0001__x0001__x0001__x0001_$@_x0001__x0001__x0001__x0001__x0001__x0001_$@_x0001__x0001__x0001__x0001__x0001__x0001_I@_x0001__x0001__x0001__x0001__x0001__x0001_I@_x0001__x0001__x0001__x0001__x0001__x0001_I@_x0001__x0001__x0001__x0001__x0001__x0001_I@_x0001__x0001__x0001__x0001__x0001__x0001_I@_x0001__x0001__x0001__x0001__x0001__x0001_&gt;@_x0001__x0001__x0001__x0001__x0001__x0001_&gt;@_x0001__x0001__x0001__x0001__x0001__x0001_I@_x0001__x0001__x0001__x0001__x0001_V@_x0001__x0001__x0001__x0001__x0001__x0001_I@_x0001__x0001__x0001__x0001__x0001_Q@_x0001__x0001__x0001__x0001__x0001__x0001_$@_x0001__x0001__x0001__x0001__x0001_Q@_x0001__x0001__x0001__x0001__x0001__x0001_$@_x0001__x0001__x0001__x0001__x0001__x0001_$@_x0001__x0001__x0001__x0001__x0001__x0001_I@_x0001__x0001__x0001__x0001__x0001__x0001_&gt;@_x0001__x0001__x0001__x0001__x0001__x0001_$@_x0001__x0001__x0001__x0001__x0001__x0001_I@_x0001__x0001__x0001__x0001__x0001__x0001_I@_x0001__x0001__x0001__x0001__x0001_V@_x0001__x0002__x0001__x0001__x0001__x0001__x0001__x0001_I@_x0001__x0001__x0001__x0001__x0001__x0001_I@_x0001__x0001__x0001__x0001__x0001__x0001_I@_x0001__x0001__x0001__x0001__x0001_Q@_x0001__x0001__x0001__x0001__x0001_Q@_x0001__x0001__x0001__x0001__x0001_Q@_x0001__x0001__x0001__x0001__x0001_Q@_x0001__x0001__x0001__x0001__x0001_Q@_x0001__x0001__x0001__x0001__x0001__x0001_I@_x0001__x0001__x0001__x0001__x0001__x0001_I@_x0001__x0001__x0001__x0001__x0001_Q@_x0001__x0001__x0001__x0001__x0001_V@_x0001__x0001__x0001__x0001__x0001__x0001_I@_x0001__x0001__x0001__x0001__x0001__x0001_&gt;@_x0001__x0001__x0001__x0001__x0001_Q@_x0001__x0001__x0001__x0001__x0001__x0001_I@_x0001__x0001__x0001__x0001__x0001_V@_x0001__x0001__x0001__x0001__x0001_Q@_x0001__x0001__x0001__x0001__x0001_V@_x0001__x0001__x0001__x0001__x0001__x0001_&gt;@_x0001__x0001__x0001__x0001__x0001_Q@_x0001__x0001__x0001__x0001__x0001_Q@_x0001__x0001__x0001__x0001__x0001__x0001_I@_x0001__x0001__x0001__x0001__x0001__x0001_$@_x0001__x0001__x0001__x0001__x0001__x0001_I@_x0001__x0001__x0001__x0001__x0001_Q@_x0001__x0001__x0001__x0001__x0001_Q@_x0001__x0001__x0001__x0001__x0001_V@_x0001__x0001__x0001__x0001__x0001_Q@_x0001__x0001__x0001__x0001__x0001__x0001_&gt;@_x0001__x0001__x0001__x0001__x0001__x0001_$@_x0001__x0001__x0001__x0001__x0001__x0002__x0001__x0001_&gt;@_x0001__x0001__x0001__x0001__x0001__x0001_&gt;@_x0001__x0001__x0001__x0001__x0001__x0001_I@_x0001__x0001__x0001__x0001__x0001__x0001_&gt;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Q@_x0001__x0001__x0001__x0001__x0001__x0001_I@_x0001__x0001__x0001__x0001__x0001__x0001_I@_x0001__x0001__x0001__x0001__x0001_V@_x0001__x0001__x0001__x0001__x0001_Q@_x0001__x0001__x0001__x0001__x0001_V@_x0001__x0001__x0001__x0001__x0001__x0001_I@_x0001__x0001__x0001__x0001__x0001__x0001_$@_x0001__x0001__x0001__x0001__x0001__x0001_$@_x0001__x0001__x0001__x0001__x0001_Q@_x0001__x0001__x0001__x0001__x0001__x0001_I@_x0001__x0001__x0001__x0001__x0001__x0001_I@_x0001__x0001__x0001__x0001__x0001_Q@_x0001__x0001__x0001__x0001__x0001_V@_x0001__x0001__x0001__x0001__x0001__x0001_I@_x0001__x0001__x0001__x0001__x0001__x0001_I@_x0001__x0001__x0001__x0001__x0001__x0001_I@_x0001__x0001__x0001__x0001__x0001_Q@_x0001__x0001__x0001__x0001__x0001__x0001_I@kîÿp@jïÜb_x0005_öc@Y}^õ_x000D_s@_x0002__x0004_JuódS"_@´_x0019_»øµ9f@ HËYXp@üIì_x000C_§hw@ëÅUHâ¹j@_x0014_Üarb@_x0015_/(Q7­_@z3?GS@1§L±_x000B_n@w ^x¡us@_x0004_Ñ_x001F_ñM_x0016_d@Ìã¥Ã]Ãt@çB«_x0001_e@_x0003_oÅmër@Þch4j@íÖ iåëp@Ì_x0010_x:U]@fêñ:s@ñw_x0008_ÜÌ?p@cä_x001C_øg@×ì·äÝht@_x001C_ÎHaà#X@L°Ö_x001A_øj@Ú ÕBåi@×¾®ßRk@¯x&lt;Gr@&lt;öð_x001D_ k@_x001F_Ð©xjn@ÖIé¦ÿIt@*Þ$¶-n@_x0013_?xæ_x000F_k@_x0007__x0019_ÆÞ_x0001__x0003__x0010_k@tH'Ý_x0003_Ns@_x000E_¦ ÔÜÙj@êz_x000E__x0019_Zt@úuÛ_x0003__x0001_e@ô¹#É*q@_x0013_(+I/KV@×*ò°Ò_x0015_p@mrÄ{Õb@_x001E__x0005_·üzm@ÍQù¶_x0019_q@êe¯·ÉY@`9YÆ¼(m@D²"-¿r@'Nw¤M&gt;o@røÏMð_x001F_t@¢¼{°\_x0016_l@u¥å_x001F_ör@dé+°q@dYW[/xu@ªîÝ¥Íoa@·Æâ'Ðo@¹Û7ò4p@#v¾npßW@	´é»ÖÏr@_x000D__x0018_¾rÿµ`@áR¤Tlm@_x000E_ë_x000D_å%b@_x0010_Ã==ôm@_x001C_Gä_x0002_q@ß"FÁ9êl@ÀfK$§qi@_x0001__x0002_\od_x0014_t@éi_x000F_l!òk@Ä_x001F_§ì²ío@­­Oïòi@í¨7M±a@&lt;´¤|aRh@%-RëX_x0001_n@'Q±KÙOr@$üdáK`r@Ð8éò"Ik@³ßÙÇg@¯¦ðv@o8e_x000D__x0002_j@J_x001D__x0018_õ³|p@;ú]#a@¥ÃBÕÈ_x0007_`@ý_x0015_-Çn@o~O§8_x001F_s@ër¼ïÔV@÷­l¡áa@V_x0019_]jµo@/°_x0019__x0007_®E`@¤hhÒõr@ø-%,ï_x001D_@@ãpêkS@$Òz´;b@0ðN)¶×J@Vø²_x000E_(lp@ÌwÆ×Ëg@íÙ_x0005_D·u@ñy ³`%j@¶woh_x0005__x0006_qùm@89x:¡m@K	å¡f@_x001A__x0004__x0005_÷é	l@''`RL_x0002_s@m2_x001D_(ÿºr@³:çõpu@[Úðf@TARr]_x0004_p@ÇVÃ&lt;½ôf@@õE_x0008_ð_x0006_g@bá}dÈK@ZÃ´¨@m@PÝ_x0008_Åüþo@_x0004_++½_x0003_D@_x001B_ò]LGd@jà Er@ÁGÊS$e@èSt_x001F_«2P@fô_x000C_0ôðs@ûüß_x000B_B_x0004_h@Ð_x0017_îén@u¸B¶²cm@O)à|Çä_@&gt;H+Xj@c6_x000E_J·Ra@ÀzÙÈÔh@V£Êz_x0001_`@ý8ÖËq@ôc_x000C_j_éo@PýN¦Öun@Qæ=_x0013_`@_x0001__x0002_³Â°@ål@©\ ÷+t@£Åäù^_x001E__@P­ÿ_x0015_ðg@1dÙJP@±¬_x0016_au@oÝ$cDþ:@áÈ:5}^@w _x0015__x000F_Ìp@Å_x0005_DÝ¢h@¢µÚhp@P_x000E_åÝ_x0006_t@ßô0Á\@ÆXb_x000D_B@_x0016_&gt;ìt@DêäNÛ½W@+_x0015_¦µuG@%ë92¡Ýn@×Ì½DÇh@_x001B_Â_x0017_W)r@¯Ú¾St@(ùs´ÑNp@vûÀÕ_x0008_c@ïQúÊT0O@,fXõJvo@Òt_x0014_ü_x0001_fm@ÚÂömµj@«rÎ§&lt;s@6%N¾_x001F_d@:\õ_x0010_bs@ôCÈ%Zïb@(_x001F_Ú_x0003__x0004_t@º^C	_x0002_t@T·5Ò_x0004_*p@ô_x001C_×ç_x0013_9x@_x0007_H£_x001E_þi@(y3W_n@_x000B_$èüÀg@Ëgn»z_x000C_K@¹ÃÁ¤°=i@s®æ:"¼i@Óª"¢ïXq@_x0004_?â#¨å!@_x000F_ J_x001E_yn@Ý|£Àçd@mÌôOa@Ü$}ôJo@Ü÷)	V{h@"Õ_x0006_A`o@\øîR|ii@Iáë_x0012_V¤f@v¾×¿©_x001B_j@Èm_x0017_æüàZ@@ÊdÓôT@,hÙd@ÿO´¸Mkp@ Ê·ç¯q@þ×}_x000B__x0010__x0010_x@_x0001__x0011_"R_x0018_»Z@_x0005_%ÿ[p@ñÃj­_x000B_s@xPM_x0005_pq@_x0011_|;)_x001D_g@_x0003__x0006_ Ñ;@vp@È¦\á_x0017_s@ljfåÜ_x0011_i@imÍj@ï=§MÎqj@¦×§µr@.Zï»_x0001_8o@%ï\B_x0018_k@_x0010_{_x0013_SõÑd@_x0010_ËT_x000B_«j@_x001D_ºÈbûp@9o_x001C_7Ãl@?_x0005_|VÓÙX@_x000C_&lt;÷ÿp@ÿ_x0019_¥h @t@än§So@_x0017_Î Eq°o@swó\9aX@Z_x0004_ïI­a@¹õPÐs@}YhZ¶±q@zßD²¸Öi@xDYÿôd@Ù¿s_x0002_5i@åý`_x000D_l@_x0001_uIcùEs@8iÐ¼?k@ùØ½o@yÄµ_x000E_zv@À[)Øë_x0002_l@ëj°_x0007_m@ÀzÛ]_x0002__x0004__x0017_P`@õsiªïa@bì_x0013_3_x0008_Jj@»¥¥÷ãj@0Jª_x0018_¾o@þ_x0015_L ÿG@ÚÀèÅÿ_x0003_[@Öü·Z6q@p__x0017_ìR@zÁ¦;p@µ_x0005__x000F_Q*o@_x0004__x0004_q*ütm@¨ª!a·b@î+ü&amp;®_x001F_g@%Oð_x0008_23b@[û£Å_x000E_ßr@0âwAÄj@\ÓXð£q@Ø¿_x0002_²þ}T@PÿhQ{}e@1V!-hr@_x001B_Î]²Í]@®Ãna§Ðj@ò8%_x0008_¦Ôf@3¡ÔÃ$bo@_x0001_½Ñò_x001E_r@_x0007_pøÆ(eq@ß:"©ÜA]@_x0007_¿Ü_x0002_V_x000C_J@~©[ùÎc@~_x001E_trÂ_x000E_g@ö	Ô__x0005_åq@_x0002__x0003_ô_x0011_ú_x0016_Öq@øRC`k¿c@*_x001C_ZJqU@vêßÂZ@_x000B_5ôÀdËf@ú{Û[G¬k@åy_x0013_ØRPn@\÷8_x000D_h@©¶µØ8R@_x001D_ß¢kõl@_x0002_8wñ£9m@KC°Þq@x¿QÌ]QY@YäzN_x0007_§s@iê¥µm@Ø_x0008__x000D_h	q@ëû	A@øh@a(ü¿Kn@¯äß_x0016_ºp@'V¥_x0019_Â¨l@þ_x0017_¹3	.R@ò¾_x001C_?­¨p@k¶Ç_x000D_h@w½R_x001E_]@_x0001_q4ÙHa@O_x0015__x0002_Â"i@_x001A__x0005_.Ê±W@_x0002_?ªX@ý¨ëa¡ a@Sð¯Ø_x000F_ÆR@	¨cqa@6_x000B__x0001__x0002_°1w@ä_x0012_/_x0003_ÉÛp@6Þ_x001A_è_x001F_p@/a»ìcj@CÄ÷Uîm@~lH_x000B__x001E_wk@}Ø1íq@Ó±g_x0010__x0017_l@_x0012_kA_x001C_Ýt@àÙ_x001F_@Ów@³lK®_x001F_Àa@c,*Ãqm@¨é_x001F_dÏ_@6T¡\SVE@Ïíu_x0004_rp@X_x001F__x000C__x000B_Ïv@ôì_x000D_rw@_x0008_dvôu@§¨Y´Tn@Þèõ^6)c@Þ_x001D__x001E_n_x001E_m@Æ×=X@\vg_x0014_¦_x001D_^@ß_x0002_hºþ_x000B_i@Er,_x0012_fk@,AÜ@$Óq@_x000F_&lt;E_x001E_£i@R=_x000B_¾t@¬°UàÂÊT@S9±ÈûX@×ô_x0016_úq@o@7¼AÉß_x0012_M@_x0001__x0002_a76R_x0002_½p@d_x0012_÷º`@íC+_x0004_ns@C_x0008_õÉ±l@ºîØÀªu@@£#?8@¾ÒU__x001E_Aa@f¶z+_k@xxÌÊÃc@iêÙÈ·[@l¸¶_x0011_ab@£E_x0014_ýô=g@µWB|o@_x0019_èÔÆB¦k@lÝ_x0002_®å/c@ö'ge@Ã?^o_x0018__x0006_w@­Òän§s@ê_x0016_ÀKEyc@mÖ×^b@-ôÿ»Ühv@`g^|ÒóE@áÝ_x000D_á3_x0010_b@}c·_x0002_Êm@KAÅX¹s@+J6¤ép@ÑxÐwêæf@_x000C_mrm.)\@cØ2*zn@ ûSÈß`@Ý_x0008_Õ«çc@®M®¶_x0001__x0007_V&lt;I@_x0013_ÿ{7¯n@&gt;éU!_x001B_Å]@9-^YãDr@³É¼£_x001B__x0004_X@p_x0010__x0001_)pØ^@ªÃ×ç4s@T]èl¯ðr@1&lt;¡`Q_x000B_r@Y&lt; ý]q@U~Ñ8_x0005_r@~vôb®w]@R_x0006_åEæ_x0004_q@%_x000F_A·Y@¾Ì-¿6H[@20¨_x0006_nY@_x000F_T:ír@¿L-_x0015_ì¤^@_x0002_î_x0003_è­v@¬þ£¬_x0015_r@Ê«C\iÃq@:¡_x000D_P_x0013_Ëa@Cæ·¬C&lt;k@ê9~_x0005__x0012_5@©UíK_x0017_#`@_x0012_²x&gt;îès@ñÈûî»yr@ñIxrVËm@_x001E_!Yë_x0017_p@A¢¶s6Y@ç_x000D_Ä53)r@ãA_x0013_(p@_x0003__x0004_ñYËNq@Ð+X_x0004_s@Gë_x0011_üÏq@[i5Nq@|ç_x0015_SRj@öÅKöre@ÄWs@_x0013_;ö)Îb@a{.h_x0011_¿n@zâ.(k@ÔÅeTTAW@&lt;A¹._x001D_¸t@ %Ìfld@¢¦Y_x0014_Uq@Pt_x0007_Þ_x0008__x0006_p@ÉÈ_x0015__x0018_8Nf@âæ&gt;¡_x0013_m@Sß ¦[de@)_x0002_\ e@_x001A_Ùß_x001E_cã`@H)äÃ×Ze@_ü_x0005_ÙÒòj@î5J_x0011_E¿w@þ_x001F_ß%ºd@ñ\lk_x001E_`@_x0001_ÏJ_x0006__x0017__x001B_c@ ZlØzúR@¾¡Àódp@R_x0019_âÆ×a@yClà¯­h@L,_x000F_¹ån@P³R_x0001__x0002_Ò®U@º]_x000E_oN»[@Z_x0017_vá£t@&gt;_x0011_ºE_x0002_Ös@ß$B©ó»v@²."fñôk@©fÂwÖq@=¸/dt@ITDe@ër_x0004_·T@P_x0016_c1úV@­ÊàäcÚr@Ç4Ô©¾O@Ò_x0004_Î|©P@	ë«_x001B_3f@Ä)H_x001B_m@Ð¨}¡_x001C_.q@nÒF(_x0017_t@r&gt;s	1_x000C_q@1_x000C_¬Ý*w@_x0001_TK{u@_x000C_Âp±h@ÄCl|ùq@ÝýS__x001D_n@¬_x0013_÷3-n@gJo¾.l@_x000D_ð&gt;=÷_x000E_p@4A EqØm@Ì¿ñWd@jJ¥Z8l@¦¥Úyê÷l@_x000F_g&gt;ð«~f@_x0001__x0002_è/U7Î s@^ªÇ/fbL@&gt;Ãw_x001D_&gt;h@J7ûü&amp;t@_x000C__x0019__x0010_Úl@Lc_x0003_z¦!l@_x0001_@"_x0007_z÷q@w_x001F_`Xÿ¨i@?x3³·_x0015_[@"ª_x0012_s&amp;Tu@ªeT»·ûf@Ît_x0018_ÄÓFp@_x0015__x0002_ø,_x0006_Éu@EN_x0012__x0014_Ëyi@G±Û{Ju@H_x000D_íiUl@¨Z_x0001_ý$©o@b'2X!p@y@ ?¹d@JçC_x0014_óµp@º°ÍÞ_x0019_s@DÒã_x0017_ål@^Õ+Ë_x000C_æj@ÍË*8I_x0013_G@æ_x001C_(_x001C_ýVh@ßÇÞ/m@Å*éù×p@nÕÐc@A\_x000E_Ê¸c@ßróVYk@JMh_x000D_¦zq@	à¥4_x0001__x0006_ß*v@­ZÏ½Ër@&lt;þ²uäm@&amp;´~_x0016_j@B¬Ýí?_x0003_f@H¡_x0007__x0010_$h@Y_Jg(q@³ _x001D_ÕVb@_x0006_¹lî_x0019_p@YJ¢°ot@ó?¨ ¹e@d¿ÏcNq@_x0005_Ë¯eg&amp;f@ùÉñ_x0017_u@±»_x0012_¨oo@FÄ_x0002_T_@\´©_x0018_f@Ü®Á£dj@ë·ìä`³u@Â_x001E_IG_x0011_©m@FÖÜ7±v_@§Õ2ß{%p@_x0004_%¼ßsjs@¯ÆUQ@&amp;_x0001_&lt;W3m@9±_x0007_A-h@CàJî_Ts@næÌª¶m@X7îæ~q@³_x0002__x0019__x000F_ÎÄr@oEµÞi[@HrcâK	v@_x0001__x0002__JÝ{á°f@ÉSGÞDf@»3VÜ_x000F_ïf@o]V·ÉØo@Eö[EBq@10)wph@yLYüp@^_x000B_êÕà·N@_x0019_P_x001C_+Íuq@_x001C_h²Ûl@_x001E_ôÊ³)_x0007_i@MNâºÒ¢p@_x0016_(È/_x001A_td@Tk½ÔjV@K|ð_x0019__x001C_r@y¢3_x0002_Úáo@X¡ÐÔ_x0002_¿h@(_x0013_Ï}n`@¿±}O_x000D_r@Ô_x0015_¨J¨çq@_x001C_ª_x000F_¶=9v@YôÏ8FXm@K1`ê¿m@í9Em@@Fùl7Ñm@P0&lt;.õàu@¸_x0002_|ï±e@l?µ^éßK@²QÕê_x0019_(s@åoI^=P@ê_x0018_)ÉÑr@½ÜU£_x0002__x0008_MCj@f³¿öäÅp@@_x0003__x001F__x0014__x0003_Z@¼!_x001B_%£c@°qêë¼n@Â=&gt;Ú_x0006_b@âÌ?±ñ_x001D_U@³Rþj@Yë_x001C_E_x0003_Ùk@TÒ_x0006_=ø^@9µ_x001D_+_x0007_j@Î&lt;c_x001A_i@ÅÐ_x000B_îÐ-r@_x001A_Õ	u@T_x0015_õæ¨oc@ÔÑ_x0006_©±Ül@BÕÆsr@vM~p@ _x000E_T_x000E_/_x0004_r@_x0019_°â{9h@_x0007_©CÐâk@_x0007_Ïy³|_x0011_d@¸U_x0016_@Àp@\l_x0011_ùe@x÷{i|g@Ëé_x000C_0*h@«É=X_x0005_u@@ÉýÕ_x0005_Éh@ïß_x0001_ì1g@A¨12V@{}c3¨q@î¾-Npr@_x0003__x0004_ç(«_x000F_r@_x000E_,u@3ÚL©t@Èª|HæZ`@Élæe@|b1×[_x001D_q@9-Â_x0010_µs@ú\uU#5r@_x0012_[j_x0002_ü¹q@_x000C_Rrÿð_x0017_o@W_x0017__x0002_ "Ãf@ÆùGÃk@lýA&gt;Oëd@-ñ£P)i@Áºr!m@'_x001C_§/ÖÔk@¿xØ¦¿^@Àbµ_|`@_x001C_ãh}_x0018_v@'Ìµ8¥n@éNÏ'wÍs@+ÒóNÃps@_x0017_ô7È¨`@ö T_x001B_ê_x0001_f@. fA=ñh@ñ_x001F_g_x0010__x001E_T@)`ÁH1p@ÃÐ3U²Qo@û_x001C_ädìgo@8¶ÃÌ§m@"ÚpX¾ÿS@		+_x0001__x0002_`ÊQ@R¯uT¾d@µ¨;_x0004_s@5,`Z_x0016_ºf@wâË`;p@_x0003_K;CÀôP@ò&lt;¥Þ2	p@ *©¤v{l@çÞùÚ¹ªq@¸_x0001_ðÇo@m(ÿ¹_x0019_p@_x000E_êÑ	]@På4ÓÏ)d@f'2_x0017_#q@Z3_x0003_H×_x001E_o@àIÖü_x0011_o@IBLHø·l@._x0016_öæ_x000C_Ðl@T_x000D_¶úziF@~Wzs!r@BïsÐp@K9bZs@0_x0015_ÂpGÌo@[¦ÉÕõ#r@·VMu@{(Ê3wÆq@¯z|^_x0001__x001A_b@¯Ù;®n@}gùúJ-S@[4ÿ:òpl@ÈÞÙÕäSc@îj¼ñëïu@_x0004__x0005_óA_x001C__x0017_ñq@_x0014_'ýâ;a^@¢_x0012_n_x0006_¦p@þò_x000D__x0002_&gt;Àq@L±v&lt;qt@æÝj­àl@d_x0007_¤7¡`@p_x0002_cþñ]i@â¼V_x000F_?in@+ßÃ¬òo@M­¦é3'g@Þ	´Wq_x001A_n@ª_x0007_Ö|Ì÷n@_x0006_Æúò¥o@_x001A_)Ê]÷úg@ó=)Æèm@U_x0011_ú/j@b  _x001B_xÞd@Ôð¦_x0019_õÈi@R^wvZd@ÁâÂç¶Íp@§K_x000F_ã_x001B_~b@BË,Y)üo@Ía_x0015_¸Ñ_x0013_a@{Kß}Fq@++©Nk@OU_x0002_®ã_x0016_^@_x0003_h_x0001_9M_@_x0008_rÄD,p@¢$ÕÿÜÎ`@ÈäÃê_x001A_Z@z®êe_x0002__x0003__x001D_÷s@¹ê_x000C_Z»_x0012_s@¸_x0006_ÖwÀ\@;0¿CÜf@V8PmO_x001C_k@E_x001D_ñÏÕbc@2'ä_Vk@j2YÜC@{_x001E_'S@9_x0007_+ËlNg@Í_x0008_ôµ_x0010_m@O_x0001_~­Áp@wÙÝi*5`@C²ñYGKl@þÇIe@_x0018_è¯b_x0014_×e@IÂY§g@g_x000B_s¹=Up@_x001A_;h¾£g3@lïµ¸]l@¸í29£ðp@nhk_x0014_GC@ãÂ=Cè¿i@ê=û_x001D__x0013_j@ç_x0005_?_x0011_0n@Ù_x0008_âO[o@éKp_x0016_jT@óU­§_x000C__x0003_k@ V¾;2\@o»iaûs@_x0004_Â»^³Ø[@½üsWfËe@_x0001__x0004_ìaw¬Lr@_x0008_(~¢X_x0001_l@äÉ¨¦_x0016_r@¨*'_x0011__x001E_ãh@¼¹_x001C__x001F_z!q@õm¸Èmc@Ï­ÀM3N@d£¼_x000E_=of@_x0007__x000E_¨´Ë]t@_x000F_1· &lt;Dt@¾w*D_x0013_q@áÊÍYâMi@;ª¾éÑ9n@ÝÀÔ_x0001_m@¹¤³wg@èûÿi@}¬Y_x001B_¿l@Ç¾à_x0014_äág@òªÐ_x0001_n@£_x001C__x0011_ýUùr@ã#²ú­r@_x0014__x0014_R3&gt;@@b_x0002_+Mh@_x001F_x_x0003_;ìµn@«±_x0003_5ùa@_x0004__x0013_h_x0006_~o@oÚ¹êXr@ídÎ°µM@¨hëÊÎÑg@ÉÁNÆs@&lt;%ÀLJw@_x0012_Ø¤_x0005__x0007_±p@lì¨÷_x001A_cp@HÊ%jÚt@_x0003_ÀDq_x0013_f@_x0008_4ôL&gt;Es@I_x0016_q²¹&lt;u@EFÙÝæU@¶áùVeg@ô·ð_x000E_ãg@	_x001C__x000E_J_x0002_E@0Ð_x0010_\Î-`@:sÈÞëk@Réa*KOv@d¤_x0007_è_x0002_o@m_x0005_úCp@&gt;4_x001E_H0f@LH$}v@îÚ_x0011_Ù_x000E_j@_x0004_%$öþt@ÖÚ1Ç_x0008_Yg@bÎm½Þ\@Ûpp]/^@4÷ñ®½Kp@Ú]6ä_x000E_V@_x000D_²k&gt;Õp@û_x0014_,ÈhCb@Ûúa¥è]@_x0006_þkêHÓS@_x0010_1á_x0013_Ì¯R@4ÞÈ_x0019_=q@\´f*V@q_x0012__x0007__x0001_Ä?r@_x0004__x0005__x0012_ è]f@_x0003_^GH*@_x0007_$#(Êq@_x001F_}õ_x0006__x0002_£d@&gt;éä&lt;r@Û_x000C_xún@Í½iZ6®i@IÊ¤YWðt@_x0005_ó÷wi@_x001A_##|&gt;l@÷¿¤X_x0004_a@_x0017_AJ¥¢¹g@3­f_x0008_6a@9ç~_x0002_µg@ªójú2u@ Êr@_x0015_hÏ`aq@vý:'Ä^x@ð9;ÕÝªg@7_x0011_Ø8A@ÿo_x0012_ú¤v@ø­mS¤r@#r_x0008_­Äb@È_x0019_±il@S_x0001__x0007_°Ðîc@Ýò_x0007_±4vj@ÁW÷Òcw@4ù&amp;_x0017_h@Zél`&lt;Ót@Ìøy·ö¶j@Ñ¾ÀäHg@Ø×õø	_x000B__x0010_Y@_x0001_¶W_*f@:ErÊX]@¤Ì_x0005_]t_x001E_u@0.¥÷Ël@çV_x001A_¹&amp;£U@¡	ÅkDv@_x0003_cº0p e@4÷`i@»Y(ßÇe@¦§P_x001C__Tr@¨[_x0004_~Y@`ýüq@ÃËE²:áp@_x001A_ àÂ_x000E_c@¯×1®úi@_x001A__x0011__x0006_â­òv@1_x0002__x0008_Á_x000C_@n@ÓÛJ_x000F_T/t@Ä±¾_x0005_jj@¸VÉxu@Ê*ÂJ÷p@'_x001D_ÍOm@cG¿DV¬Z@_x001C_Äí½Ön@a/LØ»_x0007_0@5Î®_x0007_'b@*ìäVCZn@ÓðÇ]VA@FXmV_x0002_Iw@qXæÎàr@_x0018_,¨_x000B_0s@_x0007_	å6þ_x0004_ûY@ï^_x0016_¦úg@º_"&lt;Ít@æKüe)2r@_x0004_YPÁ_x0006_Dn@3Ì_x0010_û«e@âé%ávDl@ü÷;{]@ä_x000D_¦ø1Às@3w_x0010__x001C_ô&gt;q@ëuû&gt;Îo@¤wã%8d@(_x0003_tyüb@üÕ(r¡_x0018_w@«ú«_x0004_ô{t@_x0001_"¨¾h@¸_x001C_	_x000D_à6@içàÙ&amp;i@¨oµ_x0011_]u@*G,_x0018_àY\@ sÂ}l@){_x0018_g_x0011_t@_x001B__x0008_a_x000E__x0001_R@ü_x0017_ÝcZg@uc[8e@¨ÑÚ?c@=Ûmh¶çt@)T_x0005_gËM@S°N_x000F_ßv@;_x0015_É~U%l@7þè_x0002_çdr@1áW_x0003__x0004_º4e@ª£ò0V2q@úº_x0007_y-¿k@ÑkTJrVi@ºcà²øÈk@»¿¦l_x0010_Zf@_x0004__x0006_´¼_x0013_W@&gt;½pojb@¨_x0002_üµq@¡_x0001_¹zîúu@ÓD_x0015_÷w@ý*ðgp¤w@7K4õ!°e@_x001D_a_x001A_Ëï[@{4G8êc_@k_x0006_gò&lt;_x0012_p@äøÙS²Þg@r1gñL_x0002_d@¾C|Ý¦r@+_x0019_=¤_x0016_e@g7m_x000C_t@2_x0012_²_x0015_Ñås@ÛÖ3Y®p@+_x0007_#u@çh+gi@rÈd}·wr@j¸pAyW@½çnù¸Rb@*¦_x000C_Â_x0006_èr@_x0006_-_x001F_Ç_x0001_ôt@._x0006_(é(_x0013_n@I7÷Á¶x@_x0002__x0003_6_x0002_:tÿ¡h@­¼t½±t@9Ã5_x000B_ée@¬_x000C__x0018_Ëïq@ö_x001B_â_x0013__x000D_e@&lt;=_x0015_Aç­d@äîâ[^s@¸_x000F_l_x0011_þ=^@ÇIiÚ_x0013_mh@áZ_x000E_ðÑn@_x0016_ÐùÇ¡`l@_x0008_&amp;¥ªé¹k@_x0010_%êM_x0008_WQ@\&gt;.Èk\@bB7J²r@½+òñp@ç©*_x001D_c@_x001F_.A_x0013_p@C_x0008_üAC[@2¼´¹gu@²N_x0011_Q4c@©Y_x001B_+m@neã=2k@ï¹%a_x000D_n@_x0013_4þq_x0012__x0010_q@°_x001B_gÀæÓi@m_x0001__x001F_sq@Fºª&gt;q@'u]_x001D_x^h@Ý_x001E_¡ÈpØh@Ezd»_x001F_2v@_x0017_Ò!ý_x0001__x0002_ckk@GºÜI@Ûy_x001B_NSp@[âýÞpiq@ã§_L_x0018_=Z@r_x001F__x0018_î;§b@|_x0013_­fRW@&amp;'õ³-Au@gs"b_x001B_oZ@X_x0006_I¹÷ha@_x0005_Cuò'a@^K¼U6NT@äÜÚ]ÌH@,(Y¶v@h¢_x0017_k@Ü(§V_x0015_\@Ê)Ñ_x0001_@în@´dÛ#n@ÎÕöÁ»av@í¾Eó7;j@º\åÓLO@ª_x001C_*T_x0005_a@_x001D_lt_x001B_ç±s@õn_x0005_l^íh@Æ{ßevl@©(*|s@í«èÎTm@qãC_x0004_Íd@¶}_x0006_£î´b@ª_x0002_Téb@«³4h_x0010_v@Å_x0014_/{0v@_x0002__x0003_gùo@Í½6¤è¬&lt;@(=Z~Iq@_x000B_Ó_ìî8U@ô%°p@É,²¶Sd@ö"&lt;Ô`@¬Í±Û÷[@ð_x001E_X_x001A__x0001_"o@Ø¹S'0Öt@¨_x001B_Õ§x6t@&amp;¦¬g³kr@,ë-l²V@_x0007__x0010_åpøp@:Pt·e@K§zÙ_x0001_k@6Lñ¿Þs@=eã"P_x0006_o@ßÄ#p@òÍ¿qGJc@_x0003_.8_x001C_Á_x0015_u@RØTû#k@ßuÙ+Q@@\9HÚq@wzÃ»é`@®ùYB=s@¿_x0014_ 8$&lt;d@\TÎðP@]i\=Vh@Vn_x001E_G"gf@é¥ö¥j@_x0015_Å&lt;\_x0001__x0003_Ò2o@ÕX\F_x0002_q@L{ Kf@ÿ¯Ö/p@Ç_x001C_}q_x0005_^p@¸&lt;eEãi@9Þ/!OAi@å²:HX@ù¶B*_x000C_Ûu@_x0011_¹_Û_x000C_s@[Î?elg@_x0007_n¸@|Ýc@\R²¦a@¢å³ªÖåp@ÖÍ±ªc@_x0002_ ¶_x000D_YQq@qö_x000F__x001A_k@ñC­+"Òu@%ND~xp@Ê_ ÿq#s@Ah2{d@{K_x0018_{_x001F_R@"°ãMÐU@±Íri_x0011_C@L/_x0016_ÕmbN@_x0011_?ó¶&gt;@@º¿Áí¸7@B³ÆÄW?@_x0010_!ûóOôF@¬þ_x0008__x0008_ÑR@c_x001E_ÈRM@¡U`_x0012_S_x0016_6@_x0002__x0004_M¶¡_x0012_.H@^_x0007_ÊXHt5@ø_x0015_4ô+U@ª»OUg_x001F_P@ÛGo¨ý_x0016_D@ä¸J_x001C_YüV@é:dø=B@¼_x001B_EßPK@ñ®5Ã«mK@ _x001B_0à5@:_x0006_§C_x001A_ðB@wÔ&gt;_x000D_fyS@´ÜTVÌòL@YCK_x0016_9@b_x001F__x000C__K@ý_«É´_x001B_&lt;@_x000C_zª¢ÿ_x0003_C@p_x0018_.ê?@¦äXè#ð9@_x000B_ÇÉ_x000E_ªBG@æK{«G@÷I_x0015_é-C@".ý¼SñV@½_x0016__x0018_³£MC@b;0M§ÅV@_x0008_C+Êñ_x0016_@)Æ_x001E_,9»H@ñ¡gWdB@ÂÁ_x0016_+¿ÄS@Þ_x0005_ÁV§ºJ@OÚUå_x0002_cP@;&lt;_x0001_+_x0001__x0002_ò8P@é:_x001F_¶_x001F_H@	_x0011__x0010_'ZQ@´­ÙÕVS@_x0010_¼ªudS@_x0017_«u%«P@«&lt;²_x000B_C[X@Õ«û°F@¨H=«@@¿|Ä_x001D_¢;@]_x001E_&lt;D¹ßM@sP_x001E__x001F_/@*÷_x0010_SG@ôçÝ(ð#B@x²3¬qè@@®S_x0004_hE@v×_x0011_5aL@jè¬öñA@ÙÞ_x0015_g£@@?¬È_x0010_ð6@û&lt;_x000F_àE@h¹ì@&amp;T@­Ø×¶Á;@ó_x0018_³÷ðD@Irä»_x001B_ÊN@²Qé$3_x0005_M@_x000E__x0013__x0016__x0018_|J@\WKÇ_x0017__x0006_V@_x0019_ScòG@Hyg×ØR@ÓJKG@z	}!ÏND@_x0002__x0005_Ör_x0017_MþßP@FeÕ_x0011_IH@GI_x0017_H2!8@týØ¹=EC@_x0010_aéÞj_x000E_U@}½®Vê±6@ÙòÿÀ|L2@þåLßù/I@Èá·©1_x000B_D@=_x0019__x0004_6	VE@_x0019_é°,lOD@SÞ_x001D_k~¿E@Ä-a_x0010_KGP@_x0014_÷w&gt;_x0008__6@VJ_x000C_MP@DÈ«[?"@3]Ý_x001E_8V@«÷4_x0006_ÔâR@¨k¤Y_x0014_C@H£zÙ_x0001_H@¶Íz·iN@ûu´_x0002_ÔSB@&amp;;#Õ£I@fuÚãL"A@ràåÇ_x0001_F@Ù±_x0013_kjFA@z_x0014_ZÍ=O@5_x0007_ÚÞÁï8@kØ_x0003_Jý_x0019_;@·9!5_x0015__x0011_Q@ã_x001A_"$OXC@Î1Ñ_x0014__x0001__x0003_PP8@ê_x0002_r?{ò?åR\U®A@"æáH@_x0019_ä^U5@V°b6ÅM@_x001B_Ôè?3G@SãHþQ@U&lt;G_x000B_3L@"_x0002__x0019_¶MV@»ÿj_x0014_ÅùB@*_x000E_¿¤¿_x000E_N@°_x000B_mòI@²À_x000C_ÍU@#|ÐkönP@Õ²¾Î&gt;@ÚæÍûl¬I@«¬_x0013__x000F_?@N&lt;^·;_x001E_Q@ ¹Ã_x000D_S@±Ù»_x0011__x0012_?@_x0008_Æ%Å_x0001_éD@v½»_x0001_±úD@Ü_x000F_2êÁ=A@Â&gt;b_x0002_^nF@_x0016_¸Ìe­/6@ÛÇÈ2ÍA@Rþð±3@ni¿Q@{a7DL@L÷m-CF@*t_x0013_Å©uH@_x0002__x0005__x0014_"kÄ_x0004_WN@ÙÉ_VÑM@%al_x0012__x0003_8F@_x000C__x001D_-£º&gt;;@ï_x001E__x0005_Lý,P@º_x001F_=%_x000E_3V@ 4ºõ'_x0007_N@Û3P¢Øu:@!ÜX××6@TB¨FjG@jýàÛg	@@Él®Èz1@úÊ\¦áV@_x0017_ô_x0005_®èpE@AX_x001E_NÕ_x000B_J@!øûý_x0003_ø,@àüp_x001D_?L@î,êõ_x001D_M@_x000D_ÚæzD@ñÿ_x0003_¥v¿R@î_x000E_\{¶A@_x000E_ÏyÔ¦M@RC µ_x001E_%@ï]Ýz_ö'@ ®LúuO@XbÙ~Ý÷T@.Y_x0001_ð+M@¯._x0007_.DE@U_x001E_Èn_x0015_@@_x0018_°Ý)}H@'_x0001_ãºI@¾_x0011_r_x001C__x0001__x0002_úP@b:_x0004_Úy_x001A_&lt;@a9Iêÿ&amp;H@å¾½_x0006_'Q@úÆ_x0005_ãüüG@+Th÷mÔE@:Üp¶W@êìä_x0015_ÇÍD@iz¥.6ñ3@Äpüñ÷H@_x0012__x001A_õÚ÷_x0008_@¿cG¢S6@_x001D_'/_x0002_~éF@&amp;i!_&lt;&amp;@1_x0001__x0016_3¾-@Â±P§("N@j_x0017_÷_x0010_úx9@¨~~_x001C_ïR@}¨&lt;_x0011_´3W@«_x0008_sEä3&lt;@g¥K5{@@_x0014_Ýö=Ñ«&lt;@¢îÓ±9@cÈÚ%T@r44üÒH@Ù*êR_x001E_p/@m{îîËC@f6_x001F_@AÐ/@\_x001D_ö¾P@¦î6L@Í-ÄaQì0@IÌ³»ªÀN@_x0005__x0006__x000C_¿_x0001_¼Õ_x0018_P@Ì±(ùN@	Ö_x001D_PmB@_x001C_Ñ	_x000C_Ü}Q@Å_x0004_VbS_x0018_B@þ_x0007_¼xªQ@_x0004__x0016_Þÿ,`7@_x0002_¥cQúWO@¥7''Ü&lt;@$_x001C_Q|_x0015_ B@V_x0003_æ_x0011__x001A_2@(ÉçÞìXP@G_J_x000C_G@_x0018__x0006_ð_x000F_h¤O@MÜ_x0012_á_x0015_IR@õ} øJ@õn_x0003_6¯K@tæØÚD@-¦¡uëU@8Mv£0!@­9_x0004_Z;WI@Ûj¹Ì%_x0003_D@_x000F_øÉQ_x000E_M@l_x000B_î7c&lt;@Üi_x0003_|bM@ÿ\j(H C@)_x0005_ÇÝ+K@ú_þ&amp;6ÌL@ÁÎRÚø^Q@Ü!'Ï£ÜU@õÕ_x001C_$òH@P¾Õ_x0001__x0002_Gf@@óÂ7_x000C_=S@]Õ_x0005_0Q*N@d3§áG_x0015_@_x0017_5%ï«O@±éæ?ë_x0008_A@óª_x001F_O_x0015_7@~¾xô_x0002_ÊP@Íµ_x001D_;@6.«aÂéR@D±ÅJ¼C@þ³Ü.2YM@_x001A_ß/¨PI@_x0019_@Fý»G@Q{2CkR@ïÉÏr³wE@T+_x001C__x0012_F@ÀÇ:Ù)àJ@_x0002_Ð.ÅQ@#ÿ_x001A_&lt;ÕÜC@òIú_x001F_épO@åØÐû:@í_x001F_ML ~R@ì-½ùò :@°ÿ7_x001A_°S@¿z_x0015_ÓÏQ@þx]®NåP@.Á_~öJ@_x0018_ì&amp;àQ@m3½ýëòD@À4Níó_x0004_O@eæqkÑO@_x0001__x0002_ö±¦_x0011_l.@^éÆGàÝ8@àT_x0002_'¢&amp;@_x001B_0_x001A_ysLJ@KÎ¯¿MZ0@c¬jà_x000E_?Q@|^ó¨E7J@3NuNÛT@_x001F_µ­x¹-Q@±@£|_x000E_ÆD@©ë`Ï*8K@_x0011_ß·v¤V@ïø×ÓõS@sbåû5¶B@)e&lt;_x001C_3@ÌmÍ1ÈëQ@ß´.ÑØ?@ê4ûo_x0004_R@@}ÁÙ;C@xW?¥,D@_x0003_µLpO@ú%®ó4D@ºù'C¤B@/KùäoçQ@\KAÇÎP@~$C2sQ@iB_x000B_Ã|­J@6\î4ÖP@d«¹aF@ø_x0016_¥sKeQ@³_x001A__x0002__x0016_o¼4@Oûæ_x0001__x0004_R«T@_x000C__x0017_,q_x0004_¶?@Ðõ_x0010_Á¢J@Ë'BØuYR@OÁfÒ«H@_x001B_ö_x0012_HmG@ú ,p-@'&amp;h_x0003_£"@UòÃQ¥s:@ò´r[áµS@½ã£{Â¨F@ûéKR-S@_x0016_©ô+(X@yú_x0010_8ø%S@_x0018_6d4,J@C±à_x000F__x000E_Q@µöödc6@n5_x0012__x0002_ðI@_x0003_ýWVdiS@ÔÕÜëáUP@z _x000D_©³_x0015_L@äÝ_x0010_Ðk?@äqi\M@ªäT }ÙJ@°Æü_x0010_=@=_x000C__x0012_ôÑsA@æV)ãxB@è'²_x000C_:kP@UZxV-E@_x001C_jÉS@_x0016_µV &amp;E@RNöüM+L@_x0004__x0005__x0002_Ió)A¾&lt;@0IqxQ@Û¨è\41@|§ù,M@_x0013_+ì\¥_x0008_+@_x0017_¬ýAMO@_x000C_VD)ûM@¤Ás*ÄL@Ï¶?_x0007_Ê(@ÍVöI	]J@¿_x0015__x0003_ÁO@/£}eD@a.´_x001D_÷@@éRán_x0017_\D@®_x0004_æ4_x0017_C@Zy"×i&gt;@Hµlov&gt;_x001D_@u_x0011_%°ÆA@g_x000E_1ç2@âÂ3[¦%@'_x001B_í_x0006_iIB@×ÿ_x001A_Rb_x0007_F@)mª¨(_x0015_V@XF4×_x000D_Q@¶C_x0014_LJL@ÕmpÿOE@_x0001_ÉD^®H@ç½¸ ÄS@g:ä_x0002_ºQ@_x0014_'@DS@4U=	_x0013_*Q@ÑI±_x0002__x0003_Íu8@L:¶!_x0006_Ñ@@_x0001_g6÷4TK@ïk_x0011_aP_x0003__x001B_@dêUàÚ$R@eÔ_x000B_d_x0005_E@çt¯_x0010_4S@Ð7_x0011_¶i©S@Yæ)ç;@:ëéö_x0002_8@Jõ_x0005_$ô_x001D_O@ÒW6¹dfK@ù_x0007_7"G@gfDnê1@_x0013_6ñë¿K@ûäÓzBÐJ@Q_x0016_Z¤C@¿b_x0014_vÀI@_x0008_+½öb@@_x0014_ý÷z*ßB@¥Ó4ÓZûN@å]PÞ_x0001_A@3(Z/ÉR@M#{V@_x0017_Öô+G_x0006_Q@Óµ_­R@ÍO.½8L@¾ÇIUòM@ÿ8W(¬S@óïdÔóM@yí_x001D_l¢[H@sù¸¢¯ûA@_x0002__x0004_d*Í|êI@F3ÓQ@_x000C_í«n;8@ö3¦EF@³_x0018_îç_x001B_S@½GºU@_x0001_ç+00F@¤_x0003_ÒÒ&gt;:@»,b(R@ßVMæìJQ@X+ÀSÄ©U@_x000D_Q¼ÀÆ®Q@	_x0007_#v;Ò&gt;@_x000C_\gu_x0010_¶D@mBPgµH@ö¡IíÛD@j8_x0014_Ý&lt;E@_x0007_b¢ÿH@FT_x0015_a~A@AC­S{ûK@V|,buJ@_x001E_´H1ClH@	`ëQ@&gt;gµI@Ib¹©ïèG@sÔ¸ðüU1@_x001A_ð½xz=P@EÃ -$@|/·_x0010_½N4@ô$µºÐ2@ð&gt;óÌ_x0017_K@«¥_x0005_¥_x0001__x0002_KNS@æ¢bêÑñC@ò\æ+ñCM@Õ-ÎË_x0016_#@É¶ú?×T@ß&lt;Þ5Q@7_x0013_*Ç¯P@R#_x001E_ÆJ@oZ_x0006_±wfR@è¸Þí¦H@^ÞeIO@Ò_x001E_mLÖ:@ãê_x0001_ä·H@@Õ7^â$J@@ýÍ9IþO@¦:åi_x0004_G@o_x0017_«ß_x000D_R@_x000C_rÍ+@@ø÷ÚB_x001A_kQ@=OD_x0005_ðQ@Èe_x001F_ÉfP@_x0010_Ì+ÝxõN@]ó_x0007_iC@¤_x0006_Qí¼A@]RX_x000C_õS@ªéìlàG@Õ)¦ôÃF@*­¨_x000D__x0007_R@Ð@=¼_x000D_ÏM@_x001D_ëµìÃð+@î¹¬åèA@è§_x0013_ÙqíO@_x0002__x0004_÷Ð²_x0003_£U@·,/ùL@2éNÑ1D@ü \9¦_x0003_T@_x0014_³µÊøU@-â*Sæc=@Y/½ÍâOA@I!ùÝÛQ@-êà?_x0019_U@:V ò­_x0014_R@#ÌX4 ãO@¯El_x000D_°|B@Ý_x000D_&lt;hËH@ÿI/ç_x001B_6P@y.`_x0016_LU@8sù_x0010_÷K@!êòÄB_x0019_Q@¶[^üR@ê°d{a_x001E_@Ö^9ð2T@êñ©&amp;ñ_x0001_P@À_À,_x0017_aS@·¹;LÈ:@¶÷ñY;F@ÔI`(ÜF@_x0015_!émÄP@_}ÊÛdeJ@EÍäÉQ@_x000C__MÚA@«ÜÌ_x0006_àA@KðVÆ_;@_x0012_@{R_x0001__x0003_ßîM@_x0017_8Ë_x001C_}W@I#ÑÄ3O@É}¢_x0013__x0001_)@rkÒþ¼É4@V))m7R@Àþ?ÞLW@Ëþu:T@&amp;ÎÂ_x0002__x000F_õR@«ºaìí@@Æ¼¦M@»×_x001A_./+K@î5â,íK@}úÜóärL@-èyðõQ@¿)àR@Æ¹æh¹¯B@ôÔØPF@us_x0014_ÀºU@m,Õxî;@_x0002_Jã_x001D_øR5@_x0010_¡w'¶4A@/³ÍrK_x000C_O@ëÝëD@;NE7\àI@_x0015_) _óÂX@ê(ë_x0001__x000D_öO@þá	Æ_x000D_P@9°"Ô°ÔR@d0_x0019_¤Ë!O@¤YLL@h¬Æ¼ûº@@_x0001__x0002__x001A_æ_x0012_)ßS@:î&amp;NvU@&amp;pcà# 0@_x001C_ë7RH@~ôïQ@|ãj;_x0014_5@o)åÆ!P@péNÈ´E@Ï_x0018_Ý×áS@Kú[_x0012_CíF@vC¼~¦&gt;@z=µo_x000E__x001A_H@_x000F_·òÂO@.J_x0011__x000E_àP@´_x000F_&lt;OgC@_x0008_é_x0001_ä¤9@B¶UÅI@_x001B_ÙJ¸Ù7B@d¸_x0001_i_x001F_!U@_x0019_¬åcL{C@kmUN¼a2@ë%épòmI@_x0016_éLýÞ+@_x000E_J)óDâK@O[ÐýzM@äÆ \=_x001B_L@º"_x000F__x0001_­C@÷¥OQ@WÑö_x000D_H7@m«ÐBD@ç,ÖÅçrD@­_x0014_*Ö_x0001__x0006_×VA@àñâé_x0004_P@_x0012_ú"Z"\T@öb´ôH@îýºªTQ@bÿ2H-@SõAðÄB@_x0002_ßb=Ã-.@A2//NÔI@Dì&amp;W&amp;ï&amp;@({¥Æz|G@a)÷_x001A_rC@_x0015_&amp;Ï_x0012_ä,@}Ã:l²N@«_x0017_¢ÐT@Q;DÐ£#5@&lt;e_x0011_ðä.@pE_x0007_¢'=@Û³×^E@ùÇÓÎºS@Ô	9¢ò7@«~þ_x001C_pS@&lt;¥Pq_x000D_H@ipÍê&lt;@_x001F_`qöJ@_x0005__x0015__x0013_ÜûB@(8_x0010_w_x000B_G?@¦Ál9@_x0004__x0006_A_x0014_Ç @]_x0003__x0016__x0004_¶¬T@z²\ÚíL@ö¶àI@@_x0001__x0003_è_x0018_ÐqáL@ø­0N@ÇÖô1Y]3@`×Xë_x0006_/R@_x000D_×&gt;_x000B_PJ@Òm_x0002_ÁÃ	I@_x001C_ºêø!mJ@ÃÙAi«úT@1ì_x001F__x0014_Y8@²_x000C_Òÿ®nL@_x000B__x000E_Úf±æN@I©°6Î_x000D_L@Å}i/`4I@_x0017_ÆK@3Z_x0007_d:§R@¢%Î-îy4@ïi¿èMH@è^¼£E@öd_x0002_Ô¼]P@9Ý?_x0005_T?H@"L.Gô?@7|îØ_x0012_K@âD-_x001A_µI@­ö1©_x0017__x001E_D@_x001F_¬Z@èJ@FÆÁ&gt;ßÂJ@)æw_x0007_^W@Æ$Ä"_x0011_yP@èý_x0012__x0007_®;@lé_x000E_od_)@û$àµ\:@rÛ°._x0004__x0006_\_x0008_U@;_x0008__x000C_Ï¸_x001E_V@À`_x0010_ÇVV@(	Ù5ö)@Zs1_x0007_]I@!$/6BI@cn¡VI@_x0017__x0012_äø=@_x000C_(Dk·xT@%ý_x0013_ä S@2~ñ-~¡A@Ô:jµwQ@ë¸µ6B@_x0001_ä&amp;_x0012_F@_x000F_'2_x0006_BR@Ik²ªP@ªvô&gt;TcC@Ñ'_x0005_èÅiA@Nç.¦´R@&amp;­¿V+D@V9ðû_x001B_N@+ë/_x0002_:@LÍqóWO&gt;@_x0003_Ìü¾Ú0@T)BHd@@Î¬¹jTT@¨_x000F__x0004_bÌB@\ëTµP@"_x0014_ÞEûéK@_x000F_]IÂD@=ó¢q¬_x001A_E@a4ÿ{F@_x0001__x0004_ßã _x000F__x001D_I@fpNA _x0004_1@äß¬L@yI@S=É"@hI@¬cÅèÏ;D@P!¢ØÊF@_x001A_IiX_x001D_S@ªim8õ;G@_x0007_s&gt;17@MÔOFl@C@\ýmD@_x001A_øÊ?¡éE@_x0017_GL&lt;H@y?bB¥wR@¸5ñ_x0006_q_x0001_J@q¡ÇhE@ÆUØ"1hU@v$|ªîÌI@[Áæ5O_x000B_E@¾KÛ c:3@Æ¥/.N_x0001_=@ªñá¶L@w"ùÑ¿Å@@4q(~3@F4ÈÅïJF@æXy_x0002_w;@·Z'ê-2@E*ïV_x0008_¢Q@d_x0003_AËÎ²Q@ïyÃ¯É'@2_x000C_AÇ_x0017_4@&lt;H_x0001__x0002_x_x001B_T@Îh&gt;í1Q@Áðtfî_x0014_&gt;@À±3_x0019_M@-æÓôLeO@="^_x000E_o0@Â_x0012_©Í&gt;R@päjc·~S@@59 v;I@ÂA÷NøE@Æi'o¥W@Ê¦åG@Ô_x0001_É_x0012_ãSR@Åu-;G@Ñ_x000B__x001B_h¯F@mØ´ÊX F@_x001B_`òlE:@ß_x001F_Îk©~T@_x0006_úÃ_x0001__x001F_B@k@ÐQÃÜE@¡×¥fQ@¢i_ª× G@_ã©cÚN@ÉÓwñÁI@¨És/	P@ltf_x000E_&lt;@'çÊÎ_x0005_S@RfRB°0@móJ_x000D_PÏN@ËR_x0004_ßV@'Ä;$^(@ñCDúo_O@_x0001__x0003_°_x000B_Ì}óÐF@uO_x000B_¶GG@_x0015_îH_x0019__x0005_FS@ø@UzÜ=@â/¼_x0012_ú/@5i0V_x001F_@@q_x0010_³Õ_x000D_@_x0004_çÒÇ"D@ï_x0005_(×S@¯oWÅ¸^H@Zø¬ð_x001A_ñR@ñC_x0002_sÐ»L@É_x001C_JõPF@_x0003_$Òú5?@Váö]åtG@{_x001E_l£C~P@._x0011_XYJ@,ª¢{ÔH@Ý1h_x0006_3@';ùî_x0013_N@_x001E__x0007_Ë±u9N@±î/ _x0019_@_x000B_óþ6*ÀP@(LÄ_x0015_küF@_x0016_ã~_x0004_wèE@%[_x000B_¼¢G@²±_x000C_]EºM@¨´tlÈK@&amp;¢[F@ìÅ\çÓ2N@ÎJä._x001F_§?@jRÓ_x0003__x0004_]ÃC@_x0001_·ßÄOP@ôÆ¨ßIK@_x0018_SM¿3|L@k_x0006_' Oª6@(ÝÿeD£N@ÉØH­GN@5'_x0004_ï`A@]x¹ÞYÖF@+i»~QP@ti\ÿÆÆO@f~út4@ÏÔ4M 9@b_x000D_c¬_x0015_LT@`i_x000F_Ù}hT@&amp;¾ØEB@P,4_x0006_Ï_x0017_=@-&lt;x_x001C_ZG@»_x0012_H¼ZwN@ø Ý=#&amp;A@ãt_x001A_qR@_x0016_ºbôe5@_x0001_,¨Ó_x000F_ì&gt;@_x000C_÷_x0016_,_x0006_I@(^M#ÜP@_x0017_»ãT7@JÑ/i¼V@ëa_x0002_J`K@qfkfäþP@W{W_x0004_­VB@ç_¯«_x0006_9U@_x000F_ö¦^ðP@</t>
  </si>
  <si>
    <t>f29058fc7c8081c1f302a6268518dca7_x0001__x0002__x001A_UëFÿe+@³_x001B_á_x0002_6É7@ipß²Õk?@z_x0016_½¯U@ØÑôÚ7&gt;9@R/_x000E__x0013_H@©bÐI)N@¦ä&lt;ãýµL@ØYK§_x0008_B@ø=(þ8@@Nøo/ß×9@&lt;_x0004__x000E_Èz:_x0018_@w~±¾_x0015_I@(&lt;_x0004_Nû¹T@~AdC@ NýÞ»6O@_x0010__x0004_.§q¶M@W1*Gè_x0014_Q@´ü_x0018__x0016_=6=@ÐÞéHô®1@Ô+`Â£R@_x0013_á£z¦úJ@ü_x0017_Ú^_x0014_G@ïAÈs­L@_x001B_GkÐ}7@IhE_x000C_~M@²¸å;ªE@?ÅÑ_x0008_ÚÝ@@ê¦,ÚR@ã_x0005_9ä\E@¶üú7n¹E@¢U_x0002__x0004_¨T@AÊÚÆ¼_x0018_K@ç_x0003_Ñ/@@ ý£§îGI@0!{Np@@\±_x0006_pËû#@'rD_x0012_S@©Æ_x001E_?g­=@_x0003_ÕB{wc9@TúÊÌ#C@_x0011__x0012_EòÑÐ3@qR»_x000C_tT@w}_x001F_·9M@eÌàÿ?N@¹¥_x0006_´_x0014_$K@÷ß?4&lt;H@_x000B_}§ÄÄH@ORe )ñ4@¤&gt;­F$àB@.ÚcaÖ_x0003_R@_x0007__x0004_ÁßRDQ@_x0012_reD@_x0018___x0019_£Z&lt;@ç_x000E_«§sK@CË_x001E_vñaR@_x0018_Gp&amp;ÇÃG@_x0001_ÅAæÚÆ8@ãRm§ØÖB@´túèH@ÁGv_x0015_7GE@ÒOD6ú_x0001_K@àÜ&lt;ñ_x0016_ËG@_x0002__x0003_&gt;_x0013_±üÂ_x000D_M@Aä\.hÕJ@*äÎÔ¯D@/þÅ«XR@Ä:i\´_x0017_W@g;òcæûS@õCª¨È_x0005_B@zgÚ×ðJ@þ_x0016_ZGÇT@è0_x001F_(="I@n\]ú÷P@ød	v_x0011_I@	Ú_x0018_SÎW@_x001B_ö_x0018_Y_x0011_A@eS/xMÀR@ÈC_x0001_2}&gt;@kcö£þØL@,=}ÙÛH@R¯¸1_x0017_E@a&lt;E°C²C@_x0012_íÊf§­M@V&amp;×ÓäÜG@_x0003_î_x0013_¥GÃO@3þ^_x0016_ðÆ=@ÔÙCQAM@_x000B_(RzmM@_x0001_ÆÑ4t¿F@}?L_x0003_êC@®¶ûWÈéP@Xª àM@ts_x001D_0&gt;@	_x0018_eL_x0001__x0002__x0001_D@_x0018_Ê9Ü_x0007_L@7_x000F_©A_x000E_ßN@o?íá/9Q@_x0008__x0008_½$?@x{}ù3_x000F_P@_x0012__x0013_ØLvF@Û_x000F__x001C__x0014_ÛI@à(GRÜ(@@¿ÉJÒ24@Q@´ø5@û_x0019_ã1"ÉE@e/ g©A@êJ÷ùF@@_x001F_á»m´F@VÿïWùÐE@_x0014_/Òñ°@P@;W×_x0012_öxM@_x001F__x0018_Á%)ëT@¸óíi$üI@Ñ&gt;G_x001B__x001B_ÖO@¨Lj_x001E_·O@QL¨ûm, @«Äøóø_x0016_&gt;@}pÁÀÒP@JTc_x0012__x001A_R@a.î_x0017_ÏG@3_x0003_VÇU@ÍE¡ µ/O@_x0010_7ó_x000D_J@ËW_x0012_g¤ÔG@·ÃI×G@_x0001__x0002__x001E__x0001_8Z½T@ß_x0016_ñkY\U@?ÍFò&lt;@Å¬_x0008_FÌ1@:ëë_x0006_*¯:@_x0011__x001A_®(E_x0013_T@_x000D_úø-tH@Ø*Æ¸¯)F@Ú_x000D_ýis_x0010_@T¸ ¨$@F`µ¯_x001E_DJ@_x0012_Á°É'¶H@_x000F_Ã7_x0019_+T@P`êxd2;@_x000D_ÿ_x0001_îS@+_x001A__x000D_AË"L@ç8C5H@g_x000E_Ñ·_x0013_O@á_x0004__x0001_jI@)#BâC@ùÉn-CK@è	!ä3J@ÄäÆO¦P@Ø_x0014_(íh'P@ÕçV}dx=@ÌO´gF@Öc:%_x0017_OR@¨]_x001A_¯V@AgÍz©K@Ë_x001B__x000B_åGÜK@_ÿ,ð¦L@-.Yh_x0003__x0005_ÓK@v_x001E_¾¯îVK@eû°_x0018_m*@¸h¼`DcG@Áë@iùJ@ÜJõMÅK@!ÁÆ?¼*@¢úB_x0008_·J@SôL%íîP@î`_x0008__x0011_L_x0013_@&gt;_x0012_uZÃ¤C@È_x0001_:GT@ñ&gt;·Fø/P@ù£XÝ_x0017__x000D_T@¯c$±rDU@ Ã£Ö¤G@k_x0001_¦möÒC@æ*ßIç;K@r8iI_x0016__x0002_Q@e°²¦%Q@¶½wn8`L@ON$ö0E@üSþ'fI@µ_x001E__x0005_ï~I@=ØÝóØ_x0016_F@é,!5_x0004__N@_x0014_¼'Ó}¥D@Í_x0016_ÿ*_x0003__x000D_J@{vCGø8@ªÎö?_x0018_J@´P§X+uP@,ÑY(ºA@_x0002__x0003_IF	æTØL@_x001B_¤«áN=@&gt;_x0010_\_x000E_2B@X*d¾gH@P_x0017_'R@~è_x0002_Lu&gt;J@ÒrY[p·P@ÕfE35(I@@JÇ_x0001_øL@ÏOËÀôþC@È._}¿¸K@óYôÔ³J@!J~XQºP@5r\ä_x0006_VH@j´P¦_x0007_M@ÖLrJ_x001F_J@,èöMN@g/_x0002_]m_x0003_G@_x000E_[_x000E_ÂæÃA@Úü_x0006_-´5@_x0012_ã_x0017_ëæ_x001F_@I^Ì¼}E@àÜF{RõE@Z(S_x001A_9gV@	)JTL@£æÙzQG@ß¿7/dE@ü¡VhµN@þÓ²&lt;¯³G@GQU,G@æ@¼@@ñ|ãi_x0002__x0003_I~K@H|!b@_x0013_P@zÚ«¡ùùG@¢«@Õ&gt;@_x0004_Íäå#_x0003_K@_x0008__x0001_£ N@³Ç_x001C__x001A_øB@|O_x001D_L@øàÊ&gt;ÙI@-ÀY	mùW@7ßl_x0010_©K@2Óíz2@JÖ Û·F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Py@_x0002__x0002__x0002__x0002__x0002_q@_x0002__x0002__x0002__x0002__x0002_q@_x0002__x0002__x0002__x0002__x0002_Py@_x0002__x0002__x0002__x0002__x0002_q@_x0002__x0002__x0002__x0002__x0002_Py@_x0002__x0002__x0002__x0002__x0002_q@_x0002__x0002__x0002__x0002__x0002_q@_x0002__x0002__x0002__x0002__x0002_Py@_x0002__x0002__x0002__x0002__x0002_Py@_x0001__x0002__x0001__x0001__x0001__x0001__x0001_Py@_x0001__x0001__x0001__x0001__x0001_q@_x0001__x0001__x0001__x0001__x0001_q@_x0001__x0001__x0001__x0001__x0001_Py@_x0001__x0001__x0001__x0001__x0001_Py@_x0001__x0001__x0001__x0001__x0001_q@_x0001__x0001__x0001__x0001__x0001_Py@_x0001__x0001__x0001__x0001__x0001_q@_x0001__x0001__x0001__x0001__x0001_D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D@_x0001__x0001__x0001__x0001__x0001_Py@_x0001__x0001__x0001__x0001__x0001_q@_x0001__x0001__x0001__x0001__x0001_@_x0001__x0001__x0001__x0001__x0001_q@_x0001__x0001__x0001__x0001__x0001_q@_x0001__x0001__x0001__x0001__x0001_@_x0001__x0001__x0001__x0001__x0001_q@_x0001__x0001__x0001__x0001__x0001_Py@_x0001__x0001__x0001__x0001__x0001_@_x0001__x0001__x0001__x0001__x0001_Py@_x0001__x0001__x0001__x0001__x0001_Py@_x0001__x0001__x0001__x0001__x0001_D@_x0001__x0001__x0001__x0001__x0001__x0002__x0001_@_x0001__x0001__x0001__x0001__x0001_q@_x0001__x0001__x0001__x0001__x0001_q@_x0001__x0001__x0001__x0001__x0001_@_x0001__x0001__x0001__x0001__x0001_q@_x0001__x0001__x0001__x0001__x0001_D@_x0001__x0001__x0001__x0001__x0001_Py@_x0001__x0001__x0001__x0001__x0001_q@_x0001__x0001__x0001__x0001__x0001_q@_x0001__x0001__x0001__x0001__x0001_Py@_x0001__x0001__x0001__x0001__x0001_D@_x0001__x0001__x0001__x0001__x0001_q@_x0001__x0001__x0001__x0001__x0001_Py@_x0001__x0001__x0001__x0001__x0001_@_x0001__x0001__x0001__x0001__x0001_Py@_x0001__x0001__x0001__x0001__x0001_@_x0001__x0001__x0001__x0001__x0001_q@_x0001__x0001__x0001__x0001__x0001_q@_x0001__x0001__x0001__x0001__x0001_x@_x0001__x0001__x0001__x0001__x0001_D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Py@_x0001__x0001__x0001__x0001__x0001_Py@_x0001__x0001__x0001__x0001__x0001_q@_x0001__x0001__x0001__x0001__x0001_q@_x0001__x0001__x0001__x0001__x0001_q@_x0001__x0002__x0001__x0001__x0001__x0001__x0001_Py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Py@_x0001__x0001__x0001__x0001__x0001_q@_x0001__x0001__x0001__x0001__x0001_Py@_x0001__x0001__x0001__x0001__x0001_q@_x0001__x0001__x0001__x0001__x0001_x@_x0001__x0001__x0001__x0001__x0001_q@_x0001__x0001__x0001__x0001__x0001_q@_x0001__x0001__x0001__x0001__x0001_Py@_x0001__x0001__x0001__x0001__x0001_@_x0001__x0001__x0001__x0001__x0001_@_x0001__x0001__x0001__x0001__x0001_q@_x0001__x0001__x0001__x0001__x0001_@_x0001__x0001__x0001__x0001__x0001_Py@_x0001__x0001__x0001__x0001__x0001_Py@_x0001__x0001__x0001__x0001__x0001_x@_x0001__x0001__x0001__x0001__x0001_q@_x0001__x0001__x0001__x0001__x0001_x@_x0001__x0001__x0001__x0001__x0001_q@_x0001__x0001__x0001__x0001__x0001__x0002__x0001_q@_x0001__x0001__x0001__x0001__x0001_D@_x0001__x0001__x0001__x0001__x0001_x@_x0001__x0001__x0001__x0001__x0001_q@_x0001__x0001__x0001__x0001__x0001_@_x0001__x0001__x0001__x0001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@_x0001__x0001__x0001__x0001__x0001_q@_x0001__x0001__x0001__x0001__x0001_@_x0001__x0001__x0001__x0001__x0001_q@_x0001__x0001__x0001__x0001__x0001_q@_x0001__x0001__x0001__x0001__x0001_Py@_x0001__x0001__x0001__x0001__x0001_Py@_x0001__x0001__x0001__x0001__x0001_q@_x0001__x0001__x0001__x0001__x0001_q@_x0001__x0001__x0001__x0001__x0001_q@_x0001__x0001__x0001__x0001__x0001_Py@_x0001__x0001__x0001__x0001__x0001_x@_x0001__x0001__x0001__x0001__x0001_@_x0001__x0001__x0001__x0001__x0001_@_x0001__x0001__x0001__x0001__x0001_q@_x0001__x0001__x0001__x0001__x0001_q@_x0001__x0002__x0001__x0001__x0001__x0001__x0001_@_x0001__x0001__x0001__x0001__x0001_q@_x0001__x0001__x0001__x0001__x0001_Py@_x0001__x0001__x0001__x0001__x0001_Py@_x0001__x0001__x0001__x0001__x0001_q@_x0001__x0001__x0001__x0001__x0001_D@_x0001__x0001__x0001__x0001__x0001_Py@_x0001__x0001__x0001__x0001__x0001_q@_x0001__x0001__x0001__x0001__x0001_q@_x0001__x0001__x0001__x0001__x0001_q@_x0001__x0001__x0001__x0001__x0001_@_x0001__x0001__x0001__x0001__x0001_q@_x0001__x0001__x0001__x0001__x0001_Py@_x0001__x0001__x0001__x0001__x0001_q@_x0001__x0001__x0001__x0001__x0001_q@_x0001__x0001__x0001__x0001__x0001_Py@_x0001__x0001__x0001__x0001__x0001_q@_x0001__x0001__x0001__x0001__x0001_q@_x0001__x0001__x0001__x0001__x0001_q@_x0001__x0001__x0001__x0001__x0001_x@_x0001__x0001__x0001__x0001__x0001_q@_x0001__x0001__x0001__x0001__x0001_q@_x0001__x0001__x0001__x0001__x0001_q@_x0001__x0001__x0001__x0001__x0001_q@_x0001__x0001__x0001__x0001__x0001_Py@_x0001__x0001__x0001__x0001__x0001_Py@_x0001__x0001__x0001__x0001__x0001_x@_x0001__x0001__x0001__x0001__x0001_@_x0001__x0001__x0001__x0001__x0001_Py@_x0001__x0001__x0001__x0001__x0001_q@_x0001__x0001__x0001__x0001__x0001_Py@_x0001__x0001__x0001__x0001__x0001__x0002__x0001_q@_x0001__x0001__x0001__x0001__x0001_@_x0001__x0001__x0001__x0001__x0001_Py@_x0001__x0001__x0001__x0001__x0001_D@_x0001__x0001__x0001__x0001__x0001_q@_x0001__x0001__x0001__x0001__x0001_q@_x0001__x0001__x0001__x0001__x0001_q@_x0001__x0001__x0001__x0001__x0001_Py@_x0001__x0001__x0001__x0001__x0001_q@_x0001__x0001__x0001__x0001__x0001_x@_x0001__x0001__x0001__x0001__x0001_q@_x0001__x0001__x0001__x0001__x0001_Py@_x0001__x0001__x0001__x0001__x0001_q@_x0001__x0001__x0001__x0001__x0001_Py@_x0001__x0001__x0001__x0001__x0001_q@_x0001__x0001__x0001__x0001__x0001_x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@_x0001__x0001__x0001__x0001__x0001_Py@_x0001__x0001__x0001__x0001__x0001_Py@_x0001__x0001__x0001__x0001__x0001_q@_x0001__x0001__x0001__x0001__x0001_Py@_x0001__x0001__x0001__x0001__x0001_x@_x0001__x0001__x0001__x0001__x0001_x@_x0001__x0001__x0001__x0001__x0001_Py@_x0001__x0001__x0001__x0001__x0001_q@_x0001__x0002__x0001__x0001__x0001__x0001__x0001_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@_x0001__x0001__x0001__x0001__x0001_Py@_x0001__x0001__x0001__x0001__x0001_Py@_x0001__x0001__x0001__x0001__x0001_q@_x0001__x0001__x0001__x0001__x0001_@_x0001__x0001__x0001__x0001__x0001_q@_x0001__x0001__x0001__x0001__x0001_Py@_x0001__x0001__x0001__x0001__x0001_D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Py@_x0001__x0001__x0001__x0001__x0001_Py@_x0001__x0001__x0001__x0001__x0001_Py@_x0001__x0001__x0001__x0001__x0001_q@_x0001__x0001__x0001__x0001__x0001_Py@_x0001__x0001__x0001__x0001__x0001_q@_x0001__x0001__x0001__x0001__x0001_@_x0001__x0001__x0001__x0001__x0001_Py@_x0001__x0001__x0001__x0001__x0001_q@_x0001__x0001__x0001__x0001__x0001_Py@_x0001__x0001__x0001__x0001__x0001_D@_x0001__x0001__x0001__x0001__x0001_Py@_x0001__x0001__x0001__x0001__x0001_q@_x0001__x0001__x0001__x0001__x0001_@_x0001__x0001__x0001__x0001__x0001_q@_x0001__x0001__x0001__x0001__x0001_@_x0001__x0001__x0001__x0001__x0001_@_x0001__x0001__x0001__x0001__x0001_Py@_x0001__x0001__x0001__x0001__x0001_q@_x0001__x0001__x0001__x0001__x0001_@_x0001__x0001__x0001__x0001__x0001_x@_x0001__x0001__x0001__x0001__x0001_q@_x0001__x0001__x0001__x0001__x0001_q@_x0001__x0001__x0001__x0001__x0001_q@_x0001__x0001__x0001__x0001__x0001_Py@_x0001__x0001__x0001__x0001__x0001_@_x0001__x0001__x0001__x0001__x0001_x@_x0001__x0001__x0001__x0001__x0001_@_x0001__x0001__x0001__x0001__x0001_@_x0001__x0001__x0001__x0001__x0001_q@_x0001__x0001__x0001__x0001__x0001_x@_x0001__x0002__x0001__x0001__x0001__x0001__x0001_D@_x0001__x0001__x0001__x0001__x0001_x@_x0001__x0001__x0001__x0001__x0001_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Py@_x0001__x0001__x0001__x0001__x0001_q@_x0001__x0001__x0001__x0001__x0001_q@_x0001__x0001__x0001__x0001__x0001_Py@_x0001__x0001__x0001__x0001__x0001_q@_x0001__x0001__x0001__x0001__x0001_q@_x0001__x0001__x0001__x0001__x0001_@_x0001__x0001__x0001__x0001__x0001_Py@_x0001__x0001__x0001__x0001__x0001_@_x0001__x0001__x0001__x0001__x0001_@_x0001__x0001__x0001__x0001__x0001_q@_x0001__x0001__x0001__x0001__x0001_Py@_x0001__x0001__x0001__x0001__x0001_q@_x0001__x0001__x0001__x0001__x0001_Py@_x0001__x0001__x0001__x0001__x0001_x@_x0001__x0001__x0001__x0001__x0001_Py@_x0001__x0001__x0001__x0001__x0001_q@_x0001__x0001__x0001__x0001__x0001_q@_x0001__x0001__x0001__x0001__x0001_x@_x0001__x0001__x0001__x0001__x0001_q@_x0001__x0001__x0001__x0001__x0001_q@_x0001__x0001__x0001__x0001__x0001__x0002__x0001_q@_x0001__x0001__x0001__x0001__x0001_q@_x0001__x0001__x0001__x0001__x0001_q@_x0001__x0001__x0001__x0001__x0001_@_x0001__x0001__x0001__x0001__x0001_q@_x0001__x0001__x0001__x0001__x0001_Py@_x0001__x0001__x0001__x0001__x0001_@_x0001__x0001__x0001__x0001__x0001_q@_x0001__x0001__x0001__x0001__x0001_q@_x0001__x0001__x0001__x0001__x0001_Py@_x0001__x0001__x0001__x0001__x0001_Py@_x0001__x0001__x0001__x0001__x0001_q@_x0001__x0001__x0001__x0001__x0001_q@_x0001__x0001__x0001__x0001__x0001_Py@_x0001__x0001__x0001__x0001__x0001_@_x0001__x0001__x0001__x0001__x0001_q@_x0001__x0001__x0001__x0001__x0001_q@_x0001__x0001__x0001__x0001__x0001_Py@_x0001__x0001__x0001__x0001__x0001_q@_x0001__x0001__x0001__x0001__x0001_@_x0001__x0001__x0001__x0001__x0001_q@_x0001__x0001__x0001__x0001__x0001_q@_x0001__x0001__x0001__x0001__x0001_Py@_x0001__x0001__x0001__x0001__x0001_q@_x0001__x0001__x0001__x0001__x0001_Py@_x0001__x0001__x0001__x0001__x0001_q@_x0001__x0001__x0001__x0001__x0001_Py@_x0001__x0001__x0001__x0001__x0001_Py@_x0001__x0001__x0001__x0001__x0001_q@_x0001__x0001__x0001__x0001__x0001_@_x0001__x0001__x0001__x0001__x0001_q@_x0001__x0001__x0001__x0001__x0001_q@_x0001__x0002__x0001__x0001__x0001__x0001__x0001_Py@_x0001__x0001__x0001__x0001__x0001_q@_x0001__x0001__x0001__x0001__x0001_q@_x0001__x0001__x0001__x0001__x0001_q@_x0001__x0001__x0001__x0001__x0001_q@_x0001__x0001__x0001__x0001__x0001_@_x0001__x0001__x0001__x0001__x0001_Py@_x0001__x0001__x0001__x0001__x0001_D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@_x0001__x0001__x0001__x0001__x0001_q@_x0001__x0001__x0001__x0001__x0001_q@_x0001__x0001__x0001__x0001__x0001_q@_x0001__x0001__x0001__x0001__x0001_Py@_x0001__x0001__x0001__x0001__x0001_Py@_x0001__x0001__x0001__x0001__x0001_Py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Py@_x0001__x0001__x0001__x0001__x0001__x0002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@_x0001__x0001__x0001__x0001__x0001_q@_x0001__x0001__x0001__x0001__x0001_x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Py@_x0001__x0001__x0001__x0001__x0001_Py@_x0001__x0001__x0001__x0001__x0001_Py@_x0001__x0001__x0001__x0001__x0001_D@_x0001__x0001__x0001__x0001__x0001_x@_x0001__x0002__x0001__x0001__x0001__x0001__x0001_q@_x0001__x0001__x0001__x0001__x0001_q@_x0001__x0001__x0001__x0001__x0001_Py@_x0001__x0001__x0001__x0001__x0001_q@_x0001__x0001__x0001__x0001__x0001_q@_x0001__x0001__x0001__x0001__x0001_q@_x0001__x0001__x0001__x0001__x0001_x@_x0001__x0001__x0001__x0001__x0001_@_x0001__x0001__x0001__x0001__x0001_q@_x0001__x0001__x0001__x0001__x0001_@_x0001__x0001__x0001__x0001__x0001_Py@_x0001__x0001__x0001__x0001__x0001_q@_x0001__x0001__x0001__x0001__x0001_Py@_x0001__x0001__x0001__x0001__x0001_q@_x0001__x0001__x0001__x0001__x0001_q@_x0001__x0001__x0001__x0001__x0001_q@_x0001__x0001__x0001__x0001__x0001_q@_x0001__x0001__x0001__x0001__x0001_@_x0001__x0001__x0001__x0001__x0001_q@_x0001__x0001__x0001__x0001__x0001_q@_x0001__x0001__x0001__x0001__x0001_Py@_x0001__x0001__x0001__x0001__x0001_Py@_x0001__x0001__x0001__x0001__x0001_q@_x0001__x0001__x0001__x0001__x0001_@_x0001__x0001__x0001__x0001__x0001_q@_x0001__x0001__x0001__x0001__x0001_q@_x0001__x0001__x0001__x0001__x0001_q@_x0001__x0001__x0001__x0001__x0001_q@_x0001__x0001__x0001__x0001__x0001_Py@_x0001__x0001__x0001__x0001__x0001_q@_x0001__x0001__x0001__x0001__x0001_@_x0001__x0001__x0001__x0001__x0001__x0002__x0001_@_x0001__x0001__x0001__x0001__x0001_q@_x0001__x0001__x0001__x0001__x0001_D@_x0001__x0001__x0001__x0001__x0001_q@_x0001__x0001__x0001__x0001__x0001_Py@_x0001__x0001__x0001__x0001__x0001_q@_x0001__x0001__x0001__x0001__x0001_q@_x0001__x0001__x0001__x0001__x0001_q@_x0001__x0001__x0001__x0001__x0001_q@_x0001__x0001__x0001__x0001__x0001_D@_x0001__x0001__x0001__x0001__x0001_Py@_x0001__x0001__x0001__x0001__x0001_q@_x0001__x0001__x0001__x0001__x0001_Py@_x0001__x0001__x0001__x0001__x0001_Py@_x0001__x0001__x0001__x0001__x0001_q@_x0001__x0001__x0001__x0001__x0001_q@_x0001__x0001__x0001__x0001__x0001_Py@_x0001__x0001__x0001__x0001__x0001_@_x0001__x0001__x0001__x0001__x0001_q@_x0001__x0001__x0001__x0001__x0001_q@_x0001__x0001__x0001__x0001__x0001_x@_x0001__x0001__x0001__x0001__x0001_q@_x0001__x0001__x0001__x0001__x0001_Py@_x0001__x0001__x0001__x0001__x0001_@_x0001__x0001__x0001__x0001__x0001_q@_x0001__x0001__x0001__x0001__x0001_q@_x0001__x0001__x0001__x0001__x0001_x@_x0001__x0001__x0001__x0001__x0001_q@_x0001__x0001__x0001__x0001__x0001_q@_x0001__x0001__x0001__x0001__x0001_q@_x0001__x0001__x0001__x0001__x0001_Py@_x0001__x0001__x0001__x0001__x0001_q@_x0001__x0002__x0001__x0001__x0001__x0001__x0001_Py@_x0001__x0001__x0001__x0001__x0001_q@_x0001__x0001__x0001__x0001__x0001_q@_x0001__x0001__x0001__x0001__x0001_x@_x0001__x0001__x0001__x0001__x0001_q@_x0001__x0001__x0001__x0001__x0001_Py@_x0001__x0001__x0001__x0001__x0001_Py@_x0001__x0001__x0001__x0001__x0001_Py@_x0001__x0001__x0001__x0001__x0001_q@_x0001__x0001__x0001__x0001__x0001_q@_x0001__x0001__x0001__x0001__x0001_q@_x0001__x0001__x0001__x0001__x0001_x@_x0001__x0001__x0001__x0001__x0001_q@_x0001__x0001__x0001__x0001__x0001_Py@_x0001__x0001__x0001__x0001__x0001_@_x0001__x0001__x0001__x0001__x0001_@_x0001__x0001__x0001__x0001__x0001_q@_x0001__x0001__x0001__x0001__x0001_q@_x0001__x0001__x0001__x0001__x0001_Py@_x0001__x0001__x0001__x0001__x0001_q@_x0001__x0001__x0001__x0001__x0001_@_x0001__x0001__x0001__x0001__x0001_@_x0001__x0001__x0001__x0001__x0001_q@_x0001__x0001__x0001__x0001__x0001_x@_x0001__x0001__x0001__x0001__x0001_Py@_x0001__x0001__x0001__x0001__x0001_q@_x0001__x0001__x0001__x0001__x0001_Py@_x0001__x0001__x0001__x0001__x0001_D@_x0001__x0001__x0001__x0001__x0001_q@_x0001__x0001__x0001__x0001__x0001_q@_x0001__x0001__x0001__x0001__x0001_x@_x0001__x0001__x0001__x0001__x0001__x0002__x0001_q@_x0001__x0001__x0001__x0001__x0001_q@_x0001__x0001__x0001__x0001__x0001_q@_x0001__x0001__x0001__x0001__x0001_Py@_x0001__x0001__x0001__x0001__x0001_Py@_x0001__x0001__x0001__x0001__x0001_Py@_x0001__x0001__x0001__x0001__x0001_@_x0001__x0001__x0001__x0001__x0001_q@_x0001__x0001__x0001__x0001__x0001_D@_x0001__x0001__x0001__x0001__x0001_@_x0001__x0001__x0001__x0001__x0001_Py@_x0001__x0001__x0001__x0001__x0001_Py@_x0001__x0001__x0001__x0001__x0001_q@_x0001__x0001__x0001__x0001__x0001_q@_x0001__x0001__x0001__x0001__x0001_q@_x0001__x0001__x0001__x0001__x0001_q@_x0001__x0001__x0001__x0001__x0001_Py@_x0001__x0001__x0001__x0001__x0001_x@_x0001__x0001__x0001__x0001__x0001_q@_x0001__x0001__x0001__x0001__x0001_q@_x0001__x0001__x0001__x0001__x0001_q@_x0001__x0001__x0001__x0001__x0001_q@_x0001__x0001__x0001__x0001__x0001_q@_x0001__x0001__x0001__x0001__x0001_x@_x0001__x0001__x0001__x0001__x0001_q@_x0001__x0001__x0001__x0001__x0001_@_x0001__x0001__x0001__x0001__x0001_@_x0001__x0001__x0001__x0001__x0001_q@_x0001__x0001__x0001__x0001__x0001_q@_x0001__x0001__x0001__x0001__x0001_Py@_x0001__x0001__x0001__x0001__x0001_q@_x0001__x0001__x0001__x0001__x0001_Py@_x0001__x0002__x0001__x0001__x0001__x0001__x0001_q@_x0001__x0001__x0001__x0001__x0001_q@_x0001__x0001__x0001__x0001__x0001_q@_x0001__x0001__x0001__x0001__x0001_q@_x0001__x0001__x0001__x0001__x0001_Py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Py@_x0001__x0001__x0001__x0001__x0001_q@_x0001__x0001__x0001__x0001__x0001_Py@_x0001__x0001__x0001__x0001__x0001_x@_x0001__x0001__x0001__x0001__x0001_q@_x0001__x0001__x0001__x0001__x0001_q@_x0001__x0001__x0001__x0001__x0001_q@_x0001__x0001__x0001__x0001__x0001_q@_x0001__x0001__x0001__x0001__x0001_q@_x0001__x0001__x0001__x0001__x0001_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_x0002__x0001_Py@_x0001__x0001__x0001__x0001__x0001_Py@_x0001__x0001__x0001__x0001__x0001_q@_x0001__x0001__x0001__x0001__x0001_q@_x0001__x0001__x0001__x0001__x0001_q@_x0001__x0001__x0001__x0001__x0001_q@_x0001__x0001__x0001__x0001__x0001_q@_x0001__x0001__x0001__x0001__x0001_Py@_x0001__x0001__x0001__x0001__x0001_Py@_x0001__x0001__x0001__x0001__x0001_D@_x0001__x0001__x0001__x0001__x0001_q@_x0001__x0001__x0001__x0001__x0001_q@_x0001__x0001__x0001__x0001__x0001_x@_x0001__x0001__x0001__x0001__x0001_q@_x0001__x0001__x0001__x0001__x0001_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@_x0001__x0001__x0001__x0001__x0001_@_x0001__x0001__x0001__x0001__x0001_q@_x0001__x0001__x0001__x0001__x0001_@_x0001__x0001__x0001__x0001__x0001_q@_x0001__x0001__x0001__x0001__x0001_@_x0001__x0001__x0001__x0001__x0001_q@_x0001__x0001__x0001__x0001__x0001_q@_x0001__x0001__x0001__x0001__x0001_q@_x0001__x0001__x0001__x0001__x0001_Py@_x0001__x0002_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@_x0001__x0001__x0001__x0001__x0001_x@_x0001__x0001__x0001__x0001__x0001_Py@_x0001__x0001__x0001__x0001__x0001_Py@_x0001__x0001__x0001__x0001__x0001_x@_x0001__x0001__x0001__x0001__x0001_Py@_x0001__x0001__x0001__x0001__x0001_Py@_x0001__x0001__x0001__x0001__x0001_q@_x0001__x0001__x0001__x0001__x0001_q@_x0001__x0001__x0001__x0001__x0001_@_x0001__x0001__x0001__x0001__x0001_q@_x0001__x0001__x0001__x0001__x0001_q@_x0001__x0001__x0001__x0001__x0001_q@_x0001__x0001__x0001__x0001__x0001_Py@_x0001__x0001__x0001__x0001__x0001_Py@_x0001__x0001__x0001__x0001__x0001_q@_x0001__x0001__x0001__x0001__x0001_q@_x0001__x0001__x0001__x0001__x0001_q@_x0001__x0001__x0001__x0001__x0001_@_x0001__x0001__x0001__x0001__x0001_q@_x0001__x0001__x0001__x0001__x0001_q@_x0001__x0001__x0001__x0001__x0001_@_x0001__x0001__x0001__x0001__x0001_q@_x0001__x0001__x0001__x0001__x0001_Py@_x0001__x0001__x0001__x0001__x0001__x0002__x0001_q@_x0001__x0001__x0001__x0001__x0001_q@_x0001__x0001__x0001__x0001__x0001_q@_x0001__x0001__x0001__x0001__x0001_q@_x0001__x0001__x0001__x0001__x0001_@_x0001__x0001__x0001__x0001__x0001_q@_x0001__x0001__x0001__x0001__x0001_Py@_x0001__x0001__x0001__x0001__x0001_Py@_x0001__x0001__x0001__x0001__x0001_D@_x0001__x0001__x0001__x0001__x0001_q@_x0001__x0001__x0001__x0001__x0001_@_x0001__x0001__x0001__x0001__x0001_Py@_x0001__x0001__x0001__x0001__x0001_Py@_x0001__x0001__x0001__x0001__x0001_q@_x0001__x0001__x0001__x0001__x0001_Py@_x0001__x0001__x0001__x0001__x0001_q@_x0001__x0001__x0001__x0001__x0001_@_x0001__x0001__x0001__x0001__x0001_Py@_x0001__x0001__x0001__x0001__x0001_Py@_x0001__x0001__x0001__x0001__x0001_Py@_x0001__x0001__x0001__x0001__x0001_q@_x0001__x0001__x0001__x0001__x0001_Py@_x0001__x0001__x0001__x0001__x0001_q@_x0001__x0001__x0001__x0001__x0001_q@_x0001__x0001__x0001__x0001__x0001_Py@_x0001__x0001__x0001__x0001__x0001_Py@_x0001__x0001__x0001__x0001__x0001_q@_x0001__x0001__x0001__x0001__x0001_q@_x0001__x0001__x0001__x0001__x0001_D@_x0001__x0001__x0001__x0001__x0001_q@_x0001__x0001__x0001__x0001__x0001_Py@_x0001__x0001__x0001__x0001__x0001_@_x0001__x0002__x0001__x0001__x0001__x0001__x0001_q@_x0001__x0001__x0001__x0001__x0001_Py@_x0001__x0001__x0001__x0001__x0001_Py@_x0001__x0001__x0001__x0001__x0001_Py@_x0001__x0001__x0001__x0001__x0001_Py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Py@_x0001__x0001__x0001__x0001__x0001_q@_x0001__x0001__x0001__x0001__x0001_Py@_x0001__x0001__x0001__x0001__x0001_Py@_x0001__x0001__x0001__x0001__x0001_Py@_x0001__x0001__x0001__x0001__x0001_Py@_x0001__x0001__x0001__x0001__x0001_Py@_x0001__x0001__x0001__x0001__x0001_Py@_x0001__x0001__x0001__x0001__x0001_q@_x0001__x0001__x0001__x0001__x0001_x@_x0001__x0001__x0001__x0001__x0001_q@_x0001__x0001__x0001__x0001__x0001_q@_x0001__x0001__x0001__x0001__x0001_q@_x0001__x0001__x0001__x0001__x0001_q@_x0001__x0001__x0001__x0001__x0001_q@_x0001__x0001__x0001__x0001__x0001_q@_x0001__x0001__x0001__x0001__x0001_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Py@_x0001__x0001__x0001__x0001__x0001_q@_x0001__x0001__x0001__x0001__x0001_Py@_x0001__x0001__x0001__x0001__x0001_Py@_x0001__x0001__x0001__x0001__x0001_q@_x0001__x0001__x0001__x0001__x0001_q@_x0001__x0001__x0001__x0001__x0001_q@_x0001__x0001__x0001__x0001__x0001_q@_x0001__x0001__x0001__x0001__x0001_@_x0001__x0001__x0001__x0001__x0001_q@_x0001__x0001__x0001__x0001__x0001_q@_x0001__x0001__x0001__x0001__x0001_q@_x0001__x0001__x0001__x0001__x0001_q@_x0001__x0001__x0001__x0001__x0001_q@_x0001__x0001__x0001__x0001__x0001_q@_x0001__x0001__x0001__x0001__x0001_@_x0001__x0001__x0001__x0001__x0001_q@_x0001__x0001__x0001__x0001__x0001_x@_x0001__x0001__x0001__x0001__x0001_@_x0001__x0001__x0001__x0001__x0001_q@_x0001__x0001__x0001__x0001__x0001_Py@_x0001__x0001__x0001__x0001__x0001_q@_x0001__x0001__x0001__x0001__x0001_Py@_x0001__x0001__x0001__x0001__x0001_q@_x0001__x0001__x0001__x0001__x0001_@_x0001__x0001__x0001__x0001__x0001_Py@_x0001__x0001__x0001__x0001__x0001_q@_x0001__x0001__x0001__x0001__x0001_Py@_x0001__x0002_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x@_x0001__x0001__x0001__x0001__x0001_q@_x0001__x0001__x0001__x0001__x0001_q@_x0001__x0001__x0001__x0001__x0001_q@_x0001__x0001__x0001__x0001__x0001_@_x0001__x0001__x0001__x0001__x0001_q@_x0001__x0001__x0001__x0001__x0001_D@_x0001__x0001__x0001__x0001__x0001_q@_x0001__x0001__x0001__x0001__x0001_q@_x0001__x0001__x0001__x0001__x0001_q@_x0001__x0001__x0001__x0001__x0001_q@_x0001__x0001__x0001__x0001__x0001_Py@_x0001__x0001__x0001__x0001__x0001_q@_x0001__x0001__x0001__x0001__x0001_Py@_x0001__x0001__x0001__x0001__x0001_q@_x0001__x0001__x0001__x0001__x0001_x@_x0001__x0001__x0001__x0001__x0001_q@_x0001__x0001__x0001__x0001__x0001_Py@_x0001__x0001__x0001__x0001__x0001_q@_x0001__x0001__x0001__x0001__x0001_Py@_x0001__x0001__x0001__x0001__x0001_q@_x0001__x0001__x0001__x0001__x0001_Py@_x0001__x0001__x0001__x0001__x0001__x0002__x0001_D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x@_x0001__x0001__x0001__x0001__x0001_q@_x0001__x0001__x0001__x0001__x0001_q@_x0001__x0001__x0001__x0001__x0001_x@_x0001__x0001__x0001__x0001__x0001_Py@_x0001__x0001__x0001__x0001__x0001_q@_x0001__x0001__x0001__x0001__x0001_Py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Py@_x0001__x0001__x0001__x0001__x0001_q@_x0001__x0001__x0001__x0001__x0001_q@_x0001__x0001__x0001__x0001__x0001_q@_x0001__x0001__x0001__x0001__x0001_@_x0001__x0001__x0001__x0001__x0001_@_x0001__x0001__x0001__x0001__x0001_q@_x0001__x0001__x0001__x0001__x0001_Py@_x0001__x0001__x0001__x0001__x0001_q@_x0001__x0002__x0001__x0001__x0001__x0001__x0001_q@_x0001__x0001__x0001__x0001__x0001_Py@_x0001__x0001__x0001__x0001__x0001_q@_x0001__x0001__x0001__x0001__x0001_D@_x0001__x0001__x0001__x0001__x0001_q@_x0001__x0001__x0001__x0001__x0001_Py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x@_x0001__x0001__x0001__x0001__x0001_q@_x0001__x0001__x0001__x0001__x0001_@_x0001__x0001__x0001__x0001__x0001_x@_x0001__x0001__x0001__x0001__x0001_q@_x0001__x0001__x0001__x0001__x0001_q@_x0001__x0001__x0001__x0001__x0001_@_x0001__x0001__x0001__x0001__x0001_q@_x0001__x0001__x0001__x0001__x0001_Py@_x0001__x0001__x0001__x0001__x0001_q@_x0001__x0001__x0001__x0001__x0001_Py@_x0001__x0001__x0001__x0001__x0001_@_x0001__x0001__x0001__x0001__x0001_Py@_x0001__x0001__x0001__x0001__x0001_q@_x0001__x0001__x0001__x0001__x0001_q@_x0001__x0001__x0001__x0001__x0001_q@_x0001__x0001__x0001__x0001__x0001_q@_x0001__x0001__x0001__x0001__x0001__x0002__x0001_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Py@_x0001__x0001__x0001__x0001__x0001_Py@_x0001__x0001__x0001__x0001__x0001_Py@_x0001__x0001__x0001__x0001__x0001_q@_x0001__x0001__x0001__x0001__x0001_Py@_x0001__x0001__x0001__x0001__x0001_@_x0001__x0001__x0001__x0001__x0001_Py@_x0001__x0001__x0001__x0001__x0001_Py@_x0001__x0001__x0001__x0001__x0001_q@_x0001__x0001__x0001__x0001__x0001_q@_x0001__x0001__x0001__x0001__x0001_Py@_x0001__x0001__x0001__x0001__x0001_Py@_x0001__x0001__x0001__x0001__x0001_@_x0001__x0001__x0001__x0001__x0001_q@_x0001__x0001__x0001__x0001__x0001_x@_x0001__x0001__x0001__x0001__x0001_Py@_x0001__x0001__x0001__x0001__x0001_@_x0001__x0001__x0001__x0001__x0001_q@_x0001__x0001__x0001__x0001__x0001_q@_x0001__x0002_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@_x0001__x0001__x0001__x0001__x0001_q@_x0001__x0001__x0001__x0001__x0001_D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Py@_x0001__x0001__x0001__x0001__x0001_q@_x0001__x0001__x0001__x0001__x0001__x0002__x0001_q@_x0001__x0001__x0001__x0001__x0001_x@_x0001__x0001__x0001__x0001__x0001_q@_x0001__x0001__x0001__x0001__x0001_q@_x0001__x0001__x0001__x0001__x0001_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x@_x0001__x0001__x0001__x0001__x0001_q@_x0001__x0001__x0001__x0001__x0001_q@_x0001__x0001__x0001__x0001__x0001_q@_x0001__x0001__x0001__x0001__x0001_q@_x0001__x0001__x0001__x0001__x0001_@_x0001__x0001__x0001__x0001__x0001_q@_x0001__x0001__x0001__x0001__x0001_q@_x0001__x0001__x0001__x0001__x0001_@_x0001__x0001__x0001__x0001__x0001_Py@_x0001__x0001__x0001__x0001__x0001_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Py@_x0001__x0001__x0001__x0001__x0001_Py@_x0001__x0002__x0001__x0001__x0001__x0001__x0001_@_x0001__x0001__x0001__x0001__x0001_q@_x0001__x0001__x0001__x0001__x0001_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@_x0001__x0001__x0001__x0001__x0001_q@_x0001__x0001__x0001__x0001__x0001_@_x0001__x0001__x0001__x0001__x0001_Py@_x0001__x0001__x0001__x0001__x0001_@_x0001__x0001__x0001__x0001__x0001_q@_x0001__x0001__x0001__x0001__x0001_q@_x0001__x0001__x0001__x0001__x0001_q@_x0001__x0001__x0001__x0001__x0001_q@_x0001__x0001__x0001__x0001__x0001_Py@_x0001__x0001__x0001__x0001__x0001_q@_x0001__x0001__x0001__x0001__x0001_Py@_x0001__x0001__x0001__x0001__x0001_q@_x0001__x0001__x0001__x0001__x0001_q@_x0001__x0001__x0001__x0001__x0001_q@_x0001__x0001__x0001__x0001__x0001_q@_x0001__x0001__x0001__x0001__x0001_D@_x0001__x0001__x0001__x0001__x0001_Py@_x0001__x0001__x0001__x0001__x0001_@_x0001__x0001__x0001__x0001__x0001_q@_x0001__x0001__x0001__x0001__x0001_q@_x0001__x0001__x0001__x0001__x0001__x0002__x0001_q@_x0001__x0001__x0001__x0001__x0001_q@_x0001__x0001__x0001__x0001__x0001_Py@_x0001__x0001__x0001__x0001__x0001_q@_x0001__x0001__x0001__x0001__x0001_q@_x0001__x0001__x0001__x0001__x0001_Py@_x0001__x0001__x0001__x0001__x0001_q@_x0001__x0001__x0001__x0001__x0001_x@_x0001__x0001__x0001__x0001__x0001_Py@_x0001__x0001__x0001__x0001__x0001_q@_x0001__x0001__x0001__x0001__x0001_q@_x0001__x0001__x0001__x0001__x0001_@_x0001__x0001__x0001__x0001__x0001_Py@_x0001__x0001__x0001__x0001__x0001_@_x0001__x0001__x0001__x0001__x0001_Py@_x0001__x0001__x0001__x0001__x0001_@_x0001__x0001__x0001__x0001__x0001_Py@_x0001__x0001__x0001__x0001__x0001_q@_x0001__x0001__x0001__x0001__x0001_@_x0001__x0001__x0001__x0001__x0001_x@_x0001__x0001__x0001__x0001__x0001_q@_x0001__x0001__x0001__x0001__x0001_q@_x0001__x0001__x0001__x0001__x0001_Py@_x0001__x0001__x0001__x0001__x0001_q@_x0001__x0001__x0001__x0001__x0001_x@_x0001__x0001__x0001__x0001__x0001_Py@_x0001__x0001__x0001__x0001__x0001_q@_x0001__x0001__x0001__x0001__x0001_q@_x0001__x0001__x0001__x0001__x0001_Py@_x0001__x0001__x0001__x0001__x0001_q@_x0001__x0001__x0001__x0001__x0001_q@_x0001__x0001__x0001__x0001__x0001_q@_x0001__x0002__x0001__x0001__x0001__x0001__x0001_q@_x0001__x0001__x0001__x0001__x0001_Py@_x0001__x0001__x0001__x0001__x0001_Py@_x0001__x0001__x0001__x0001__x0001_x@_x0001__x0001__x0001__x0001__x0001_Py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Py@_x0001__x0001__x0001__x0001__x0001_q@_x0001__x0001__x0001__x0001__x0001_Py@_x0001__x0001__x0001__x0001__x0001_Py@_x0001__x0001__x0001__x0001__x0001_@_x0001__x0001__x0001__x0001__x0001_q@_x0001__x0001__x0001__x0001__x0001_q@_x0001__x0001__x0001__x0001__x0001_q@_x0001__x0001__x0001__x0001__x0001_@_x0001__x0001__x0001__x0001__x0001_x@_x0001__x0001__x0001__x0001__x0001_q@_x0001__x0001__x0001__x0001__x0001_q@_x0001__x0001__x0001__x0001__x0001_q@_x0001__x0001__x0001__x0001__x0001_@_x0001__x0001__x0001__x0001__x0001_Py@_x0001__x0001__x0001__x0001__x0001_Py@_x0001__x0001__x0001__x0001__x0001_q@_x0001__x0001__x0001__x0001__x0001_x@_x0001__x0001__x0001__x0001__x0001__x0002__x0001_Py@_x0001__x0001__x0001__x0001__x0001_q@_x0001__x0001__x0001__x0001__x0001_q@_x0001__x0001__x0001__x0001__x0001_Py@_x0001__x0001__x0001__x0001__x0001_q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w@_x0001__x0001__x0001__x0001__x0001__x0001_t@_x0001__x0001__x0001__x0001__x0001__x0001_t@_x0001__x0001__x0001__x0001__x0001_ w@_x0001__x0001__x0001__x0001__x0001_ w@_x0001__x0001__x0001__x0001__x0001_ w@_x0001__x0001__x0001__x0001__x0001__x0001_t@_x0001__x0001__x0001__x0001__x0001__x0001_t@_x0001__x0001__x0001__x0001__x0001_ w@_x0001__x0001__x0001__x0001__x0001_ w@_x0001__x0001__x0001__x0001__x0001__x0001_t@_x0001__x0001__x0001__x0001__x0001_ w@_x0001__x0001__x0001__x0001__x0001__x0001_t@_x0001__x0002__x0001__x0001__x0001__x0001__x0001_P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w@_x0001__x0001__x0001__x0001__x0001__x0001_t@_x0001__x0001__x0001__x0001__x0001__x0001_t@_x0001__x0001__x0001__x0001__x0001_P@_x0001__x0001__x0001__x0001__x0001_ w@_x0001__x0001__x0001__x0001__x0001__x0001_t@_x0001__x0001__x0001__x0001__x0001_à@_x0001__x0001__x0001__x0001__x0001__x0001_t@_x0001__x0001__x0001__x0001__x0001__x0001_t@_x0001__x0001__x0001__x0001__x0001_à@_x0001__x0001__x0001__x0001__x0001__x0001_t@_x0001__x0001__x0001__x0001__x0001_ w@_x0001__x0001__x0001__x0001__x0001_à@_x0001__x0001__x0001__x0001__x0001_ w@_x0001__x0001__x0001__x0001__x0001_ w@_x0001__x0001__x0001__x0001__x0001_P@_x0001__x0001__x0001__x0001__x0001_à@_x0001__x0001__x0001__x0001__x0001__x0001_t@_x0001__x0001__x0001__x0001__x0001__x0001_t@_x0001__x0001__x0001__x0001__x0001_à@_x0001__x0001__x0001__x0001__x0001__x0001_t@_x0001__x0001__x0001__x0001__x0001_P@_x0001__x0001__x0001__x0001__x0001_ w@_x0001__x0001__x0001__x0001__x0001__x0001_t@_x0001__x0001__x0001__x0001__x0001__x0002__x0001__x0001_t@_x0001__x0001__x0001__x0001__x0001_ w@_x0001__x0001__x0001__x0001__x0001_P@_x0001__x0001__x0001__x0001__x0001__x0001_t@_x0001__x0001__x0001__x0001__x0001_ w@_x0001__x0001__x0001__x0001__x0001_à@_x0001__x0001__x0001__x0001__x0001_ w@_x0001__x0001__x0001__x0001__x0001_à@_x0001__x0001__x0001__x0001__x0001__x0001_t@_x0001__x0001__x0001__x0001__x0001__x0001_t@_x0001__x0001__x0001__x0001__x0001_`}@_x0001__x0001__x0001__x0001__x0001_P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 w@_x0001__x0001__x0001__x0001__x0001__x0001_t@_x0001__x0001__x0001__x0001__x0001_`}@_x0001__x0001__x0001__x0001__x0001__x0001_t@_x0001__x0001__x0001__x0001__x0001__x0001_t@_x0001__x0001__x0001__x0001__x0001_ w@_x0001__x0001__x0001__x0001__x0001_à@_x0001__x0001__x0001__x0001__x0001_à@_x0001__x0001__x0001__x0001__x0001__x0001_t@_x0001__x0001__x0001__x0001__x0001_à@_x0001__x0001__x0001__x0001__x0001_ w@_x0001__x0001__x0001__x0001__x0001_ w@_x0001__x0001__x0001__x0001__x0001_`}@_x0001__x0001__x0001__x0001__x0001__x0001_t@_x0001__x0001__x0001__x0001__x0001_`}@_x0001__x0001__x0001__x0001__x0001__x0001_t@_x0001__x0001__x0001__x0001__x0001__x0001_t@_x0001__x0001__x0001__x0001__x0001_P@_x0001__x0001__x0001__x0001__x0001_`}@_x0001__x0001__x0001__x0001__x0001__x0001_t@_x0001__x0001__x0001__x0001__x0001_à@_x0001__x0001__x0001__x0001__x0001__x0001_t@_x0001__x0001__x0001__x0001__x0001__x0001_t@_x0001__x0001__x0001__x0001__x0001_ w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à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 w@_x0001__x0001__x0001__x0001__x0001_`}@_x0001__x0001__x0001__x0001__x0001_à@_x0001__x0001__x0001__x0001__x0001_à@_x0001__x0001__x0001__x0001__x0001__x0001_t@_x0001__x0001__x0001__x0001__x0001__x0001_t@_x0001__x0001__x0001__x0001__x0001_à@_x0001__x0001__x0001__x0001__x0001__x0001_t@_x0001__x0001__x0001__x0001__x0001_ w@_x0001__x0001__x0001__x0001__x0001_ w@_x0001__x0001__x0001__x0001__x0001__x0001_t@_x0001__x0001__x0001__x0001__x0001_P@_x0001__x0001__x0001__x0001__x0001_ w@_x0001__x0001__x0001__x0001__x0001__x0001_t@_x0001__x0002__x0001__x0001__x0001__x0001__x0001__x0001_t@_x0001__x0001__x0001__x0001__x0001__x0001_t@_x0001__x0001__x0001__x0001__x0001_à@_x0001__x0001__x0001__x0001__x0001__x0001_t@_x0001__x0001__x0001__x0001__x0001_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`}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w@_x0001__x0001__x0001__x0001__x0001_`}@_x0001__x0001__x0001__x0001__x0001_à@_x0001__x0001__x0001__x0001__x0001_ w@_x0001__x0001__x0001__x0001__x0001__x0001_t@_x0001__x0001__x0001__x0001__x0001_ w@_x0001__x0001__x0001__x0001__x0001__x0001_t@_x0001__x0001__x0001__x0001__x0001_à@_x0001__x0001__x0001__x0001__x0001_ w@_x0001__x0001__x0001__x0001__x0001_P@_x0001__x0001__x0001__x0001__x0001__x0001_t@_x0001__x0001__x0001__x0001__x0001__x0001_t@_x0001__x0001__x0001__x0001__x0001__x0001_t@_x0001__x0001__x0001__x0001__x0001_ w@_x0001__x0001__x0001__x0001__x0001__x0002__x0001__x0001_t@_x0001__x0001__x0001__x0001__x0001_`}@_x0001__x0001__x0001__x0001__x0001__x0001_t@_x0001__x0001__x0001__x0001__x0001_ w@_x0001__x0001__x0001__x0001__x0001__x0001_t@_x0001__x0001__x0001__x0001__x0001_ w@_x0001__x0001__x0001__x0001__x0001__x0001_t@_x0001__x0001__x0001__x0001__x0001_`}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 w@_x0001__x0001__x0001__x0001__x0001_ w@_x0001__x0001__x0001__x0001__x0001__x0001_t@_x0001__x0001__x0001__x0001__x0001_ w@_x0001__x0001__x0001__x0001__x0001_`}@_x0001__x0001__x0001__x0001__x0001_`}@_x0001__x0001__x0001__x0001__x0001_ w@_x0001__x0001__x0001__x0001__x0001__x0001_t@_x0001__x0001__x0001__x0001__x0001_à@_x0001__x0001__x0001__x0001__x0001__x0001_t@_x0001__x0001__x0001__x0001__x0001__x0001_t@_x0001__x0001__x0001__x0001__x0001__x0001_t@_x0001__x0001__x0001__x0001__x0001_ w@_x0001__x0001__x0001__x0001__x0001__x0001_t@_x0001__x0001__x0001__x0001__x0001__x0001_t@_x0001__x0001__x0001__x0001__x0001__x0001_t@_x0001__x0002__x0001__x0001__x0001__x0001__x0001_à@_x0001__x0001__x0001__x0001__x0001_ w@_x0001__x0001__x0001__x0001__x0001_ w@_x0001__x0001__x0001__x0001__x0001__x0001_t@_x0001__x0001__x0001__x0001__x0001_à@_x0001__x0001__x0001__x0001__x0001__x0001_t@_x0001__x0001__x0001__x0001__x0001_ w@_x0001__x0001__x0001__x0001__x0001_P@_x0001__x0001__x0001__x0001__x0001_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 w@_x0001__x0001__x0001__x0001__x0001__x0001_t@_x0001__x0001__x0001__x0001__x0001_ w@_x0001__x0001__x0001__x0001__x0001__x0001_t@_x0001__x0001__x0001__x0001__x0001_à@_x0001__x0001__x0001__x0001__x0001__x0002__x0001_ w@_x0001__x0001__x0001__x0001__x0001__x0001_t@_x0001__x0001__x0001__x0001__x0001_ w@_x0001__x0001__x0001__x0001__x0001_P@_x0001__x0001__x0001__x0001__x0001_ w@_x0001__x0001__x0001__x0001__x0001__x0001_t@_x0001__x0001__x0001__x0001__x0001_à@_x0001__x0001__x0001__x0001__x0001__x0001_t@_x0001__x0001__x0001__x0001__x0001_à@_x0001__x0001__x0001__x0001__x0001_à@_x0001__x0001__x0001__x0001__x0001_ w@_x0001__x0001__x0001__x0001__x0001__x0001_t@_x0001__x0001__x0001__x0001__x0001_à@_x0001__x0001__x0001__x0001__x0001_`}@_x0001__x0001__x0001__x0001__x0001__x0001_t@_x0001__x0001__x0001__x0001__x0001__x0001_t@_x0001__x0001__x0001__x0001__x0001__x0001_t@_x0001__x0001__x0001__x0001__x0001_ w@_x0001__x0001__x0001__x0001__x0001_à@_x0001__x0001__x0001__x0001__x0001_`}@_x0001__x0001__x0001__x0001__x0001_à@_x0001__x0001__x0001__x0001__x0001_à@_x0001__x0001__x0001__x0001__x0001__x0001_t@_x0001__x0001__x0001__x0001__x0001_`}@_x0001__x0001__x0001__x0001__x0001_P@_x0001__x0001__x0001__x0001__x0001_`}@_x0001__x0001__x0001__x0001__x0001_à@_x0001__x0001__x0001__x0001__x0001__x0001_t@_x0001__x0001__x0001__x0001__x0001__x0001_t@_x0001__x0001__x0001__x0001__x0001__x0001_t@_x0001__x0001__x0001__x0001__x0001__x0001_t@_x0001__x0001__x0001__x0001__x0001__x0001_t@_x0001__x0002__x0001__x0001__x0001__x0001__x0001_ w@_x0001__x0001__x0001__x0001__x0001__x0001_t@_x0001__x0001__x0001__x0001__x0001_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w@_x0001__x0001__x0001__x0001__x0001__x0001_t@_x0001__x0001__x0001__x0001__x0001__x0001_t@_x0001__x0001__x0001__x0001__x0001_à@_x0001__x0001__x0001__x0001__x0001_ w@_x0001__x0001__x0001__x0001__x0001_à@_x0001__x0001__x0001__x0001__x0001_à@_x0001__x0001__x0001__x0001__x0001__x0001_t@_x0001__x0001__x0001__x0001__x0001_ w@_x0001__x0001__x0001__x0001__x0001__x0001_t@_x0001__x0001__x0001__x0001__x0001_ w@_x0001__x0001__x0001__x0001__x0001_`}@_x0001__x0001__x0001__x0001__x0001_ w@_x0001__x0001__x0001__x0001__x0001__x0001_t@_x0001__x0001__x0001__x0001__x0001__x0001_t@_x0001__x0001__x0001__x0001__x0001_`}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 w@_x0001__x0001__x0001__x0001__x0001_à@_x0001__x0001__x0001__x0001__x0001__x0001_t@_x0001__x0001__x0001__x0001__x0001__x0002__x0001__x0001_t@_x0001__x0001__x0001__x0001__x0001_ w@_x0001__x0001__x0001__x0001__x0001_ w@_x0001__x0001__x0001__x0001__x0001__x0001_t@_x0001__x0001__x0001__x0001__x0001__x0001_t@_x0001__x0001__x0001__x0001__x0001_ w@_x0001__x0001__x0001__x0001__x0001_à@_x0001__x0001__x0001__x0001__x0001__x0001_t@_x0001__x0001__x0001__x0001__x0001__x0001_t@_x0001__x0001__x0001__x0001__x0001_ w@_x0001__x0001__x0001__x0001__x0001__x0001_t@_x0001__x0001__x0001__x0001__x0001_à@_x0001__x0001__x0001__x0001__x0001__x0001_t@_x0001__x0001__x0001__x0001__x0001__x0001_t@_x0001__x0001__x0001__x0001__x0001_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 w@_x0001__x0001__x0001__x0001__x0001_ w@_x0001__x0001__x0001__x0001__x0001__x0001_t@_x0001__x0001__x0001__x0001__x0001_à@_x0001__x0001__x0001__x0001__x0001__x0001_t@_x0001__x0001__x0001__x0001__x0001__x0001_t@_x0001__x0001__x0001__x0001__x0001_ w@_x0001__x0001__x0001__x0001__x0001__x0001_t@_x0001__x0001__x0001__x0001__x0001__x0001_t@_x0001__x0001__x0001__x0001__x0001__x0001_t@_x0001__x0001__x0001__x0001__x0001__x0001_t@_x0001__x0001__x0001__x0001__x0001_à@_x0001__x0001__x0001__x0001__x0001_ w@_x0001__x0001__x0001__x0001__x0001_P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w@_x0001__x0001__x0001__x0001__x0001_à@_x0001__x0001__x0001__x0001__x0001__x0001_t@_x0001__x0001__x0001__x0001__x0001__x0001_t@_x0001__x0001__x0001__x0001__x0001__x0001_t@_x0001__x0001__x0001__x0001__x0001_ w@_x0001__x0001__x0001__x0001__x0001_ w@_x0001__x0001__x0001__x0001__x0001_ w@_x0001__x0001__x0001__x0001__x0001__x0001_t@_x0001__x0001__x0001__x0001__x0001__x0001_t@_x0001__x0001__x0001__x0001__x0001__x0001_t@_x0001__x0001__x0001__x0001__x0001_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`}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 w@_x0001__x0001__x0001__x0001__x0001_ w@_x0001__x0001__x0001__x0001__x0001_ w@_x0001__x0001__x0001__x0001__x0001_P@_x0001__x0001__x0001__x0001__x0001_`}@_x0001__x0001__x0001__x0001__x0001__x0001_t@_x0001__x0001__x0001__x0001__x0001__x0001_t@_x0001__x0001__x0001__x0001__x0001_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`}@_x0001__x0001__x0001__x0001__x0001_à@_x0001__x0002__x0001__x0001__x0001__x0001__x0001__x0001_t@_x0001__x0001__x0001__x0001__x0001_à@_x0001__x0001__x0001__x0001__x0001_ w@_x0001__x0001__x0001__x0001__x0001__x0001_t@_x0001__x0001__x0001__x0001__x0001_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_x0001_t@_x0001__x0001__x0001__x0001__x0001_ w@_x0001__x0001__x0001__x0001__x0001_ w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à@_x0001__x0001__x0001__x0001__x0001_à@_x0001__x0001__x0001__x0001__x0001__x0001_t@_x0001__x0001__x0001__x0001__x0001_P@_x0001__x0001__x0001__x0001__x0001__x0001_t@_x0001__x0001__x0001__x0001__x0001_ w@_x0001__x0001__x0001__x0001__x0001__x0001_t@_x0001__x0001__x0001__x0001__x0001__x0001_t@_x0001__x0001__x0001__x0001__x0001__x0001_t@_x0001__x0001__x0001__x0001__x0001__x0002__x0001__x0001_t@_x0001__x0001__x0001__x0001__x0001_P@_x0001__x0001__x0001__x0001__x0001_ w@_x0001__x0001__x0001__x0001__x0001__x0001_t@_x0001__x0001__x0001__x0001__x0001_ w@_x0001__x0001__x0001__x0001__x0001_ w@_x0001__x0001__x0001__x0001__x0001__x0001_t@_x0001__x0001__x0001__x0001__x0001__x0001_t@_x0001__x0001__x0001__x0001__x0001_ w@_x0001__x0001__x0001__x0001__x0001_à@_x0001__x0001__x0001__x0001__x0001__x0001_t@_x0001__x0001__x0001__x0001__x0001__x0001_t@_x0001__x0001__x0001__x0001__x0001_`}@_x0001__x0001__x0001__x0001__x0001__x0001_t@_x0001__x0001__x0001__x0001__x0001_ w@_x0001__x0001__x0001__x0001__x0001_à@_x0001__x0001__x0001__x0001__x0001__x0001_t@_x0001__x0001__x0001__x0001__x0001__x0001_t@_x0001__x0001__x0001__x0001__x0001_`}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w@_x0001__x0001__x0001__x0001__x0001__x0001_t@_x0001__x0001__x0001__x0001__x0001__x0001_t@_x0001__x0001__x0001__x0001__x0001_`}@_x0001__x0001__x0001__x0001__x0001__x0001_t@_x0001__x0001__x0001__x0001__x0001_ w@_x0001__x0001__x0001__x0001__x0001_ w@_x0001__x0001__x0001__x0001__x0001_ w@_x0001__x0002__x0001__x0001__x0001__x0001__x0001__x0001_t@_x0001__x0001__x0001__x0001__x0001__x0001_t@_x0001__x0001__x0001__x0001__x0001__x0001_t@_x0001__x0001__x0001__x0001__x0001_`}@_x0001__x0001__x0001__x0001__x0001__x0001_t@_x0001__x0001__x0001__x0001__x0001_ w@_x0001__x0001__x0001__x0001__x0001_à@_x0001__x0001__x0001__x0001__x0001_à@_x0001__x0001__x0001__x0001__x0001__x0001_t@_x0001__x0001__x0001__x0001__x0001__x0001_t@_x0001__x0001__x0001__x0001__x0001_ w@_x0001__x0001__x0001__x0001__x0001__x0001_t@_x0001__x0001__x0001__x0001__x0001_à@_x0001__x0001__x0001__x0001__x0001_à@_x0001__x0001__x0001__x0001__x0001__x0001_t@_x0001__x0001__x0001__x0001__x0001_`}@_x0001__x0001__x0001__x0001__x0001_ w@_x0001__x0001__x0001__x0001__x0001__x0001_t@_x0001__x0001__x0001__x0001__x0001_ w@_x0001__x0001__x0001__x0001__x0001_P@_x0001__x0001__x0001__x0001__x0001__x0001_t@_x0001__x0001__x0001__x0001__x0001__x0001_t@_x0001__x0001__x0001__x0001__x0001_`}@_x0001__x0001__x0001__x0001__x0001__x0001_t@_x0001__x0001__x0001__x0001__x0001__x0001_t@_x0001__x0001__x0001__x0001__x0001__x0001_t@_x0001__x0001__x0001__x0001__x0001_ w@_x0001__x0001__x0001__x0001__x0001_ w@_x0001__x0001__x0001__x0001__x0001_ w@_x0001__x0001__x0001__x0001__x0001_à@_x0001__x0001__x0001__x0001__x0001__x0001_t@_x0001__x0001__x0001__x0001__x0001__x0002__x0001_P@_x0001__x0001__x0001__x0001__x0001_à@_x0001__x0001__x0001__x0001__x0001_ w@_x0001__x0001__x0001__x0001__x0001_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`}@_x0001__x0001__x0001__x0001__x0001__x0001_t@_x0001__x0001__x0001__x0001__x0001__x0001_t@_x0001__x0001__x0001__x0001__x0001__x0001_t@_x0001__x0001__x0001__x0001__x0001__x0001_t@_x0001__x0001__x0001__x0001__x0001__x0001_t@_x0001__x0001__x0001__x0001__x0001_`}@_x0001__x0001__x0001__x0001__x0001__x0001_t@_x0001__x0001__x0001__x0001__x0001_à@_x0001__x0001__x0001__x0001__x0001_à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w@_x0001__x0001__x0001__x0001__x0001__x0001_t@_x0001__x0002__x0001__x0001__x0001__x0001__x0001__x0001_t@_x0001__x0001__x0001__x0001__x0001__x0001_t@_x0001__x0001__x0001__x0001__x0001__x0001_t@_x0001__x0001__x0001__x0001__x0001__x0001_t@_x0001__x0001__x0001__x0001__x0001_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 w@_x0001__x0001__x0001__x0001__x0001_`}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w@_x0001__x0001__x0001__x0001__x0001__x0002__x0001_ w@_x0001__x0001__x0001__x0001__x0001_P@_x0001__x0001__x0001__x0001__x0001__x0001_t@_x0001__x0001__x0001__x0001__x0001__x0001_t@_x0001__x0001__x0001__x0001__x0001_`}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à@_x0001__x0001__x0001__x0001__x0001_à@_x0001__x0001__x0001__x0001__x0001__x0001_t@_x0001__x0001__x0001__x0001__x0001_à@_x0001__x0001__x0001__x0001__x0001__x0001_t@_x0001__x0001__x0001__x0001__x0001_à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à@_x0001__x0002__x0001__x0001__x0001__x0001__x0001_`}@_x0001__x0001__x0001__x0001__x0001_ w@_x0001__x0001__x0001__x0001__x0001_ w@_x0001__x0001__x0001__x0001__x0001_`}@_x0001__x0001__x0001__x0001__x0001_ w@_x0001__x0001__x0001__x0001__x0001_ w@_x0001__x0001__x0001__x0001__x0001__x0001_t@_x0001__x0001__x0001__x0001__x0001__x0001_t@_x0001__x0001__x0001__x0001__x0001_à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à@_x0001__x0001__x0001__x0001__x0001__x0001_t@_x0001__x0001__x0001__x0001__x0001__x0001_t@_x0001__x0001__x0001__x0001__x0001_à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 w@_x0001__x0001__x0001__x0001__x0001_ w@_x0001__x0001__x0001__x0001__x0001__x0002__x0001_P@_x0001__x0001__x0001__x0001__x0001__x0001_t@_x0001__x0001__x0001__x0001__x0001_à@_x0001__x0001__x0001__x0001__x0001_ w@_x0001__x0001__x0001__x0001__x0001_ w@_x0001__x0001__x0001__x0001__x0001__x0001_t@_x0001__x0001__x0001__x0001__x0001_ w@_x0001__x0001__x0001__x0001__x0001__x0001_t@_x0001__x0001__x0001__x0001__x0001_à@_x0001__x0001__x0001__x0001__x0001_ w@_x0001__x0001__x0001__x0001__x0001_ w@_x0001__x0001__x0001__x0001__x0001_ w@_x0001__x0001__x0001__x0001__x0001__x0001_t@_x0001__x0001__x0001__x0001__x0001_ w@_x0001__x0001__x0001__x0001__x0001__x0001_t@_x0001__x0001__x0001__x0001__x0001__x0001_t@_x0001__x0001__x0001__x0001__x0001_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w@_x0001__x0001__x0001__x0001__x0001__x0001_t@_x0001__x0001__x0001__x0001__x0001__x0001_t@_x0001__x0001__x0001__x0001__x0001_P@_x0001__x0001__x0001__x0001__x0001__x0001_t@_x0001__x0001__x0001__x0001__x0001_ w@_x0001__x0001__x0001__x0001__x0001_à@_x0001__x0001__x0001__x0001__x0001__x0001_t@_x0001__x0001__x0001__x0001__x0001_ w@_x0001__x0001__x0001__x0001__x0001_ w@_x0001__x0001__x0001__x0001__x0001_ w@_x0001__x0001__x0001__x0001__x0001_ w@_x0001__x0001__x0001__x0001__x0001__x0001_t@_x0001__x0001__x0001__x0001__x0001__x0001_t@_x0001__x0001__x0001__x0001__x0001__x0001_t@_x0001__x0002__x0001__x0001__x0001__x0001__x0001__x0001_t@_x0001__x0001__x0001__x0001__x0001_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 w@_x0001__x0001__x0001__x0001__x0001_ w@_x0001__x0001__x0001__x0001__x0001_ w@_x0001__x0001__x0001__x0001__x0001_ w@_x0001__x0001__x0001__x0001__x0001_ w@_x0001__x0001__x0001__x0001__x0001_ w@_x0001__x0001__x0001__x0001__x0001__x0001_t@_x0001__x0001__x0001__x0001__x0001_`}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 w@_x0001__x0001__x0001__x0001__x0001__x0002__x0001__x0001_t@_x0001__x0001__x0001__x0001__x0001__x0001_t@_x0001__x0001__x0001__x0001__x0001__x0001_t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`}@_x0001__x0001__x0001__x0001__x0001_à@_x0001__x0001__x0001__x0001__x0001__x0001_t@_x0001__x0001__x0001__x0001__x0001_ w@_x0001__x0001__x0001__x0001__x0001__x0001_t@_x0001__x0001__x0001__x0001__x0001_ w@_x0001__x0001__x0001__x0001__x0001__x0001_t@_x0001__x0001__x0001__x0001__x0001_à@_x0001__x0001__x0001__x0001__x0001_ w@_x0001__x0001__x0001__x0001__x0001__x0001_t@_x0001__x0001__x0001__x0001__x0001_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0002__x0001__x0001__x0001__x0001__x0001__x0001_t@_x0001__x0001__x0001__x0001__x0001_`}@_x0001__x0001__x0001__x0001__x0001__x0001_t@_x0001__x0001__x0001__x0001__x0001__x0001_t@_x0001__x0001__x0001__x0001__x0001__x0001_t@_x0001__x0001__x0001__x0001__x0001_à@_x0001__x0001__x0001__x0001__x0001__x0001_t@_x0001__x0001__x0001__x0001__x0001_P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w@_x0001__x0001__x0001__x0001__x0001__x0001_t@_x0001__x0001__x0001__x0001__x0001_`}@_x0001__x0001__x0001__x0001__x0001__x0001_t@_x0001__x0001__x0001__x0001__x0001_ w@_x0001__x0001__x0001__x0001__x0001__x0001_t@_x0001__x0001__x0001__x0001__x0001_ w@_x0001__x0001__x0001__x0001__x0001__x0001_t@_x0001__x0001__x0001__x0001__x0001_ w@_x0001__x0001__x0001__x0001__x0001_P@_x0001__x0001__x0001__x0001__x0001__x0001_t@_x0001__x0001__x0001__x0001__x0001__x0001_t@_x0001__x0001__x0001__x0001__x0001__x0001_t@_x0001__x0001__x0001__x0001__x0001__x0001_t@_x0001__x0001__x0001__x0001__x0001_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0002__x0001__x0001_t@_x0001__x0001__x0001__x0001__x0001_`}@_x0001__x0001__x0001__x0001__x0001__x0001_t@_x0001__x0001__x0001__x0001__x0001__x0001_t@_x0001__x0001__x0001__x0001__x0001_`}@_x0001__x0001__x0001__x0001__x0001_ w@_x0001__x0001__x0001__x0001__x0001__x0001_t@_x0001__x0001__x0001__x0001__x0001_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à@_x0001__x0001__x0001__x0001__x0001_à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w@_x0001__x0001__x0001__x0001__x0001__x0001_t@_x0001__x0001__x0001__x0001__x0001_P@_x0001__x0001__x0001__x0001__x0001__x0001_t@_x0001__x0001__x0001__x0001__x0001_ w@_x0001__x0001__x0001__x0001__x0001_ w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`}@_x0001__x0001__x0001__x0001__x0001__x0001_t@_x0001__x0001__x0001__x0001__x0001_à@_x0001__x0001__x0001__x0001__x0001_`}@_x0001__x0001__x0001__x0001__x0001__x0001_t@_x0001__x0001__x0001__x0001__x0001__x0001_t@_x0001__x0001__x0001__x0001__x0001_à@_x0001__x0001__x0001__x0001__x0001__x0001_t@_x0001__x0001__x0001__x0001__x0001_ w@_x0001__x0001__x0001__x0001__x0001__x0001_t@_x0001__x0001__x0001__x0001__x0001_ w@_x0001__x0001__x0001__x0001__x0001_à@_x0001__x0001__x0001__x0001__x0001_ w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w@_x0001__x0001__x0001__x0001__x0001__x0002__x0001__x0001_t@_x0001__x0001__x0001__x0001__x0001__x0001_t@_x0001__x0001__x0001__x0001__x0001__x0001_t@_x0001__x0001__x0001__x0001__x0001__x0001_t@_x0001__x0001__x0001__x0001__x0001__x0001_t@_x0001__x0001__x0001__x0001__x0001_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 w@_x0001__x0001__x0001__x0001__x0001__x0001_t@_x0001__x0001__x0001__x0001__x0001_ w@_x0001__x0001__x0001__x0001__x0001_à@_x0001__x0001__x0001__x0001__x0001_ w@_x0001__x0001__x0001__x0001__x0001_ w@_x0001__x0001__x0001__x0001__x0001__x0001_t@_x0001__x0001__x0001__x0001__x0001__x0001_t@_x0001__x0001__x0001__x0001__x0001_ w@_x0001__x0001__x0001__x0001__x0001_ w@_x0001__x0001__x0001__x0001__x0001_à@_x0001__x0001__x0001__x0001__x0001__x0001_t@_x0001__x0001__x0001__x0001__x0001_`}@_x0001__x0001__x0001__x0001__x0001_ w@_x0001__x0001__x0001__x0001__x0001_à@_x0001__x0001__x0001__x0001__x0001__x0001_t@_x0001__x0001__x0001__x0001__x0001__x0001_t@_x0001__x0001__x0001__x0001__x0001__x0001_t@_x0001__x0001__x0001__x0001__x0001_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P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`}@_x0001__x0001__x0001__x0001__x0001__x0001_t@_x0001__x0001__x0001__x0001__x0001__x0001_t@_x0001__x0001__x0001__x0001__x0001_à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`}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_x0001_t@_x0001__x0001__x0001__x0001__x0001_à@_x0001__x0001__x0001__x0001__x0001_ w@_x0001__x0001__x0001__x0001__x0001_à@_x0001__x0001__x0001__x0001__x0001__x0001_t@_x0001__x0001__x0001__x0001__x0001__x0001_t@_x0001__x0001__x0001__x0001__x0001__x0001_t@_x0001__x0001__x0001__x0001__x0001__x0001_t@_x0001__x0001__x0001__x0001__x0001_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 w@_x0001__x0001__x0001__x0001__x0001_à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 w@_x0001__x0001__x0001__x0001__x0001_à@_x0001__x0001__x0001__x0001__x0001__x0001_t@_x0001__x0001__x0001__x0001__x0001_à@_x0001__x0001__x0001__x0001__x0001_ w@_x0001__x0001__x0001__x0001__x0001_à@_x0001__x0001__x0001__x0001__x0001__x0001_t@_x0001__x0001__x0001__x0001__x0001__x0001_t@_x0001__x0001__x0001__x0001__x0001__x0001_t@_x0001__x0001__x0001__x0001__x0001__x0001_t@_x0001__x0001__x0001__x0001__x0001_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w@_x0001__x0001__x0001__x0001__x0001__x0001_t@_x0001__x0001__x0001__x0001__x0001__x0001_t@_x0001__x0001__x0001__x0001__x0001__x0001_t@_x0001__x0001__x0001__x0001__x0001__x0001_t@_x0001__x0001__x0001__x0001__x0001_P@_x0001__x0001__x0001__x0001__x0001_ w@_x0001__x0001__x0001__x0001__x0001_à@_x0001__x0001__x0001__x0001__x0001__x0001_t@_x0001__x0001__x0001__x0001__x0001__x0001_t@_x0001__x0001__x0001__x0001__x0001__x0001_t@_x0001__x0001__x0001__x0001__x0001__x0001_t@_x0001__x0001__x0001__x0001__x0001_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w@_x0001__x0001__x0001__x0001__x0001__x0001_t@_x0001__x0001__x0001__x0001__x0001_`}@_x0001__x0001__x0001__x0001__x0001__x0002__x0001_ w@_x0001__x0001__x0001__x0001__x0001__x0001_t@_x0001__x0001__x0001__x0001__x0001__x0001_t@_x0001__x0001__x0001__x0001__x0001_à@_x0001__x0001__x0001__x0001__x0001_ w@_x0001__x0001__x0001__x0001__x0001_à@_x0001__x0001__x0001__x0001__x0001_ w@_x0001__x0001__x0001__x0001__x0001_à@_x0001__x0001__x0001__x0001__x0001_ w@_x0001__x0001__x0001__x0001__x0001__x0001_t@_x0001__x0001__x0001__x0001__x0001_à@_x0001__x0001__x0001__x0001__x0001_`}@_x0001__x0001__x0001__x0001__x0001__x0001_t@_x0001__x0001__x0001__x0001__x0001__x0001_t@_x0001__x0001__x0001__x0001__x0001_ w@_x0001__x0001__x0001__x0001__x0001__x0001_t@_x0001__x0001__x0001__x0001__x0001_`}@_x0001__x0001__x0001__x0001__x0001_ w@_x0001__x0001__x0001__x0001__x0001__x0001_t@_x0001__x0001__x0001__x0001__x0001__x0001_t@_x0001__x0001__x0001__x0001__x0001_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w@_x0001__x0001__x0001__x0001__x0001_`}@_x0001__x0001__x0001__x0001__x0001_ w@_x0001__x0001__x0001__x0001__x0001__x0001_t@_x0001__x0001__x0001__x0001__x0001__x0001_t@_x0001__x0001__x0001__x0001__x0001__x0001_t@_x0001__x0002__x0001__x0001__x0001__x0001__x0001__x0001_t@_x0001__x0001__x0001__x0001__x0001_ w@_x0001__x0001__x0001__x0001__x0001__x0001_t@_x0001__x0001__x0001__x0001__x0001__x0001_t@_x0001__x0001__x0001__x0001__x0001__x0001_t@_x0001__x0001__x0001__x0001__x0001_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 w@_x0001__x0001__x0001__x0001__x0001_à@_x0001__x0001__x0001__x0001__x0001__x0001_t@_x0001__x0001__x0001__x0001__x0001__x0001_t@_x0001__x0001__x0001__x0001__x0001__x0001_t@_x0001__x0001__x0001__x0001__x0001_à@_x0001__x0001__x0001__x0001__x0001_`}@_x0001__x0001__x0001__x0001__x0001__x0001_t@_x0001__x0001__x0001__x0001__x0001__x0001_t@_x0001__x0001__x0001__x0001__x0001__x0001_t@_x0001__x0001__x0001__x0001__x0001_à@_x0001__x0001__x0001__x0001__x0001_ w@_x0001__x0001__x0001__x0001__x0001_ w@_x0001__x0001__x0001__x0001__x0001__x0001_t@_x0001__x0001__x0001__x0001__x0001_`}@_x0001__x0001__x0001__x0001__x0001_ w@_x0001__x0001__x0001__x0001__x0001__x0001_t@_x0001__x0001__x0001__x0001__x0001__x0001_t@_x0001__x0001__x0001__x0001__x0001_ w@_x0001__x0001__x0001__x0001__x0001__x0001_t@æ"Ul_x001E_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ôwé5ÊÉ@_x0001__x0001__x0001__x0001__x0001_q@ÿä¡_x0018_úÌ@_x0001__x0001__x0001__x0001__x0001_q@_x0001__x0001__x0001__x0001__x0001_q@_x0001__x0001__x0001__x0001__x0001_q@_x0001__x0001__x0001__x0001__x0001_q@_x0001__x0001__x0001__x0001__x0001_q@_x0001__x0001__x0001__x0001__x0001_q@j¨R+µ}@_x0001__x0001__x0001__x0001__x0001_q@_x0001__x0001__x0001__x0001__x0001_q@_x0001__x0001__x0001__x0001__x0001_q@_x0001__x0001__x0001__x0001__x0001_q@_x0001__x0001__x0001__x0001__x0001_q@_x0001__x0001__x0001__x0001__x0001_q@_x0001__x0001__x0001__x0001__x0001_q@¨Vìî_x001D_¦r@_x0001__x0001__x0001__x0001__x0001_q@zÌ_x001D_9;[@_x0001__x0001__x0001__x0001__x0001_q@_x0001__x0002_oÏy_x000F_F@_x0001__x0001__x0001__x0001__x0001_q@¸B¨REõt@_x0001__x0001__x0001__x0001__x0001_q@XLaÚ?@_x0001__x0001__x0001__x0001__x0001_q@ö&amp;²cWw@_x0001__x0001__x0001__x0001__x0001_q@_x0001__x0001__x0001__x0001__x0001_q@äxy_x0004_ú}@_x0001__x0001__x0001__x0001__x0001_q@æwÿ·_x001F_,{@ _x000F_&lt;Á@(±É\@_x0001__x0001__x0001__x0001__x0001_q@_x0001__x0001__x0001__x0001__x0001_q@_x0001__x0001__x0001__x0001__x0001_q@½H@ylww@_x0001__x0001__x0001__x0001__x0001_q@_x0001__x0001__x0001__x0001__x0001_q@_x0001__x0001__x0001__x0001__x0001_q@_x0001__x0001__x0001__x0001__x0001_q@_x0001__x0001__x0001__x0001__x0001_q@Ji´7_x0003_x@_x0001__x0001__x0001__x0001__x0001_q@_x0001__x0001__x0001__x0001__x0001_q@_x0001__x0001__x0001__x0001__x0001_q@_x0001__x0001__x0001__x0001__x0001_q@ÞºR0¤f@_x0001__x0001__x0001__x0001__x0001_q@_x0001__x0001__x0001__x0001__x0001_q@-ÂØu_x0001__x0002_9@_x0001__x0001__x0001__x0001__x0001_q@_x0001__x0001__x0001__x0001__x0001_q@ ¾3_x0014_eÅ{@_x0001__x0001__x0001__x0001__x0001_q@_x0001__x0001__x0001__x0001__x0001_q@_x0001__x0001__x0001__x0001__x0001_q@_x0001__x0001__x0001__x0001__x0001_q@(í|R@_x0001__x0001__x0001__x0001__x0001_q@_x0001__x0001__x0001__x0001__x0001_q@_x0001__x0001__x0001__x0001__x0001_q@*åûßôz@_x0001__x0001__x0001__x0001__x0001_q@_x0001__x0001__x0001__x0001__x0001_q@_x0001__x0001__x0001__x0001__x0001_q@_x0001__x0001__x0001__x0001__x0001_q@_x0001__x0001__x0001__x0001__x0001_q@_x0001__x0001__x0001__x0001__x0001_q@_x0001__x0001__x0001__x0001__x0001_q@P_x000B_²_x000C_í=v@_x0001__x0001__x0001__x0001__x0001_q@(#[38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À\ÙÈÛç@_x0001__x0001__x0001__x0001__x0001_q@_x0001__x0001__x0001__x0001__x0001_q@_x0001__x0001__x0001__x0001__x0001_q@_x0001__x0001__x0001__x0001__x0001_q@_x0001__x0001__x0001__x0001__x0001_q@_x0001__x0001__x0001__x0001__x0001_q@_x001E__x0011_n¿n@r@_x0001__x0001__x0001__x0001__x0001_q@_x0001__x0001__x0001__x0001__x0001_q@ã^_x001B__x001A_%w@_x000B__x0014_ºÙ_x0016_Çq@_x0001__x0001__x0001__x0001__x0001_q@póÁ¨E~@_x0001__x0001__x0001__x0001__x0001_q@h¾_x001C_Rê@=Ôá¢_x0007_ìr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PRq# &gt;@_x0001__x0001__x0001__x0001__x0001_q@_x0001__x0001__x0001__x0001__x0001_q@^~_x0001_ÆWu@_x0001__x0001__x0001__x0001__x0001_q@_x0001__x0001__x0001__x0001__x0001_q@_x0001__x0001__x0001__x0001__x0001_q@_x0001__x0001__x0001__x0001__x0001_q@_x0001__x0001__x0001__x0001__x0001_q@ë±Ï*Â?@_x0001__x0001__x0001__x0001__x0001_q@_x0001__x0001__x0001__x0001__x0001_q@_x0001__x0001__x0001__x0001__x0001_q@_x0001__x0001__x0001__x0001__x0001_q@_x0001__x0001__x0001__x0001__x0001_q@2æãJÒ@_x0001__x0001__x0001__x0001__x0001_q@_x0001__x0001__x0001__x0001__x0001_q@_x0001__x0001__x0001__x0001__x0001_q@_x0001__x0001__x0001__x0001__x0001_q@_x0001__x0001__x0001__x0001__x0001_q@_x0001__x0001__x0001__x0001__x0001_q@¬ùC_x001F_¥ù@_x0001__x0001__x0001__x0001__x0001_q@$´\_x001F_\_x0019_|@_x0001__x0001__x0001__x0001__x0001_q@_x0001__x0001__x0001__x0001__x0001_q@_x0001__x0002_F0ª±_x0010_Ê@_x001D_á_x0013_Q½4@f9/f\¤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ðv_x0002_kD_x0004_@¨_x000F_ÕAG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ÚÏ­ìðw@_x0001__x0001__x0001__x0001__x0001_q@_x0001__x0001__x0001__x0001__x0001_q@_x0001__x0001__x0001__x0001__x0001_q@_x0001__x0001__x0001__x0001__x0001_q@_x0001__x0001__x0001__x0001__x0001_q@Fð0dxït@_x0001__x0001__x0001__x0001__x0001_q@_x001D_æ_x0018__x0019_õ|@_x0001__x0001__x0001__x0001__x0001_q@ªÑ6¸s@_x0001__x0001__x0001__x0001__x0001_q@_x0001__x0001__x0001__x0001__x0001_q@_x0001__x0001__x0001__x0001__x0001_q@F_x0016_ë¿J´@_x0001__x0001__x0001__x0001__x0001_q@_x0001__x0001__x0001__x0001__x0001_q@_x0001__x0001__x0001__x0001__x0001_q@_x0001__x0001__x0001__x0001__x0001_q@_x0001__x0001__x0001__x0001__x0001_q@_x0001__x0001__x0001__x0001__x0001_q@ç¦à¦Z~@_x0001__x0001__x0001__x0001__x0001_q@­Ü%þ5{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óÔÔ%@_x0016_V^j¡q@_x0001__x0001__x0001__x0001__x0001_q@_x0001__x0001__x0001__x0001__x0001_q@_x0001__x0001__x0001__x0001__x0001_q@_x0001__x0001__x0001__x0001__x0001_q@¨Y:Fùþ@_x0001__x0001__x0001__x0001__x0001_q@V1zå_x000C_­@_x0001__x0001__x0001__x0001__x0001_q@_x0001__x0001__x0001__x0001__x0001_q@_x0001__x0001__x0001__x0001__x0001_q@_x0001__x0001__x0001__x0001__x0001_q@ÊÈx_x0001__x0004_t@_x0001__x0001__x0001__x0001__x0001_q@_x0001__x0001__x0001__x0001__x0001_q@]P	º nt@Æðù_9@_x0001__x0001__x0001__x0001__x0001_q@_x0001__x0001__x0001__x0001__x0001_q@_x0001__x0001__x0001__x0001__x0001_q@_x0001__x0001__x0001__x0001__x0001_q@_x0001__x0001__x0001__x0001__x0001_q@Na_x0001__x0003_¹@_x0001__x0001__x0001__x0001__x0001_q@_x0001__x0001__x0001__x0001__x0001_q@_x0001__x0001__x0001__x0001__x0001_q@_x0001__x0001__x0001__x0001__x0001_q@_x0001__x0001__x0001__x0001__x0001_q@_x0013_!³0_x0002_¤q@_x0001__x0001__x0001__x0001__x0001_q@_x0001__x0001__x0001__x0001__x0001_q@_x0001__x0001__x0001__x0001__x0001_q@_x0001__x0001__x0001__x0001__x0001_q@^;ç`q@_x0001__x0001__x0001__x0001__x0001_q@¢?RV¬4@_x0001__x0001__x0001__x0001__x0001_q@_x000C_H2_x0015_ÍØ@_x0001__x0001__x0001__x0001__x0001_q@_x0001__x0001__x0001__x0001__x0001_q@_x0001__x0001__x0001__x0001__x0001_q@¸Añ¤_x001A_Â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UB¶·ÞÖ@_x0001__x0002_½ùkµK{@_x0004_Ë_x0007_æaæz@_x0001__x0001__x0001__x0001__x0001_q@Í?F)t@_x0001__x0001__x0001__x0001__x0001_q@úî®ÉÛ@_x0001__x0001__x0001__x0001__x0001_q@_x0014__x0011_Ùuªo@_x0001__x0001__x0001__x0001__x0001_q@_x0001__x0001__x0001__x0001__x0001_q@_x001D_X"_x0007_ÔÇx@_x0001__x0001__x0001__x0001__x0001_q@_x0001__x0001__x0001__x0001__x0001_q@_x0001__x0001__x0001__x0001__x0001_q@_x0001__x0001__x0001__x0001__x0001_q@_x0001__x0001__x0001__x0001__x0001_q@çEbs@_x0001__x0001__x0001__x0001__x0001_q@_x0001__x0001__x0001__x0001__x0001_q@\µK)ô	@_x0001__x0001__x0001__x0001__x0001_q@_x0001__x0001__x0001__x0001__x0001_q@_x0001__x0001__x0001__x0001__x0001_q@_x0001__x0001__x0001__x0001__x0001_q@_x0001__x0001__x0001__x0001__x0001_q@Xú ±_x001E_dt@_x0014_'e_x001D_3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^ë¥ñ¼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æ¤Npv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ÖÕä5Q@ô¸![tÒ@_x0001__x0001__x0001__x0001__x0001_q@_x0001__x0001__x0001__x0001__x0001_q@[zjqßs@_x0001__x0001__x0001__x0001__x0001_q@¥üf£$1@_x0001__x0001__x0001__x0001__x0001_q@_x0001__x0001__x0001__x0001__x0001_q@_x0001__x0001__x0001__x0001__x0001_q@_x0001__x0001__x0001__x0001__x0001_q@_x0001__x0001__x0001__x0001__x0001_q@eû¢Ù_x001F_@ØiÃK-t@_x0001__x0001__x0001__x0001__x0001_q@_x0001__x0001__x0001__x0001__x0001_q@_x0001__x0001__x0001__x0001__x0001_q@_x0001__x0001__x0001__x0001__x0001_q@_x0001__x0001__x0001__x0001__x0001_q@n}Òþc¤u@_x0001__x0001__x0001__x0001__x0001_q@_x0001__x0001__x0001__x0001__x0001_q@Z40F|t@_x0001__x0001__x0001__x0001__x0001_q@ðø=¾îm@L¢Cp|@ÚØ_x0001__x0003_y\~@%üx_x001B_á@P#À_x0006_åt@ Á¯&gt;Kw@_x0001_Pmögv@_x0001__x0001__x0001__x0001__x0001_q@å_x0005_§Á"r@_x0001__x0001__x0001__x0001__x0001_q@_x0001__x0001__x0001__x0001__x0001_q@¥¯_x0002__x0007_à_x0008_s@_x0001__x0001__x0001__x0001__x0001_q@_x0001__x0001__x0001__x0001__x0001_q@_x0001__x0001__x0001__x0001__x0001_q@pìc_x000B_ë¿@_x0001__x0001__x0001__x0001__x0001_q@_x0001__x0001__x0001__x0001__x0001_q@_x0013_RDäõkw@_x0001__x0001__x0001__x0001__x0001_q@_x0001__x0001__x0001__x0001__x0001_q@_x0001__x0001__x0001__x0001__x0001_q@_x0001__x0001__x0001__x0001__x0001_q@_x0001__x0001__x0001__x0001__x0001_q@p_x000C_Õ0#_x0004_}@_x0001__x0001__x0001__x0001__x0001_q@_x0001__x0001__x0001__x0001__x0001_q@_x0001__x0001__x0001__x0001__x0001_q@_x0001__x0001__x0001__x0001__x0001_q@_x0001__x0001__x0001__x0001__x0001_q@_x0001__x0001__x0001__x0001__x0001_q@_x0001__x0001__x0001__x0001__x0001_q@&gt;Ä´ò·x@_x0001__x0001__x0001__x0001__x0001_q@_x0001__x0002__x0001__x0001__x0001__x0001__x0001_q@_x0001__x0001__x0001__x0001__x0001_q@]5k7Ð@_x0001__x0001__x0001__x0001__x0001_q@_x0001__x0001__x0001__x0001__x0001_q@_x0001__x0001__x0001__x0001__x0001_q@j?®Z_x0010_¿z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UÇN¤ì@£·Ù*ò&amp;t@&amp;Våíyöw@_x0001__x0001__x0001__x0001__x0001_q@_x0001__x0001__x0001__x0001__x0001_q@_x0001__x0001__x0001__x0001__x0001_q@ú5Ë ­!|@_x0001__x0001__x0001__x0001__x0001_q@_x001D__x000F_ºy@_x0001__x0001__x0001__x0001__x0001_q@0M²Cz@zh±å_x001A_)x@_x0001__x0001__x0001__x0001__x0001_q@_x0001__x0001__x0001__x0001__x0001_q@_x0001__x0001__x0001__x0001__x0001_q@_x0001__x0001__x0001__x0001__x0001_q@r£t_x0012__x0001__x0002__x0016_}@_x0001__x0001__x0001__x0001__x0001_q@_x0001__x0001__x0001__x0001__x0001_q@¼ÎVHa¥@_x0001__x0001__x0001__x0001__x0001_q@_x0001__x0001__x0001__x0001__x0001_q@_x0001__x0001__x0001__x0001__x0001_q@_x0001__x0001__x0001__x0001__x0001_q@_x0001__x0001__x0001__x0001__x0001_q@$_x0014_ëò8@_x0001__x0001__x0001__x0001__x0001_q@Öð7#ã@O¬üß@_x0001__x0001__x0001__x0001__x0001_q@_x0001__x0001__x0001__x0001__x0001_q@À®ã]Ä9u@Ðªðc_¶@-_x001B_¦[ô|@_x0001__x0001__x0001__x0001__x0001_q@_x0001__x0001__x0001__x0001__x0001_q@Ã×Ë7üq@_x0001__x0001__x0001__x0001__x0001_q@ÖüP¢^é{@_x0001__x0001__x0001__x0001__x0001_q@_x0001__x0001__x0001__x0001__x0001_q@49×ðô	z@_x0001__x0001__x0001__x0001__x0001_q@_x0001__x0001__x0001__x0001__x0001_q@_x0001__x0001__x0001__x0001__x0001_q@_x0012_±8_x0013_ w@_x0001__x0001__x0001__x0001__x0001_q@¨vzûHès@_x0001__x0002__x0001__x0001__x0001__x0001__x0001_q@+=0%_x001C_¿t@_x0001__x0001__x0001__x0001__x0001_q@_x0001__x0001__x0001__x0001__x0001_q@_x0001__x0001__x0001__x0001__x0001_q@_x0001__x0001__x0001__x0001__x0001_q@_x0001__x0001__x0001__x0001__x0001_q@]þï5ñ0t@.Yj_x0003_I¨@_x0001__x0001__x0001__x0001__x0001_q@_x0001__x0001__x0001__x0001__x0001_q@_x0001__x0001__x0001__x0001__x0001_q@mÆ]^'@þ_x0017_Î¡ï@_x0001__x0001__x0001__x0001__x0001_q@_x0001__x0001__x0001__x0001__x0001_q@_x0001__x0001__x0001__x0001__x0001_q@Z&gt;rfY@_x0001__x0001__x0001__x0001__x0001_q@_x0001__x0001__x0001__x0001__x0001_q@_x0001__x0001__x0001__x0001__x0001_q@HG_x0016_úG/@_x0001__x0001__x0001__x0001__x0001_q@_x0001__x0001__x0001__x0001__x0001_q@_x0001__x0001__x0001__x0001__x0001_q@ÿÚÏNP@_x0001__x0001__x0001__x0001__x0001_q@_x0001__x0001__x0001__x0001__x0001_q@_x0001__x0001__x0001__x0001__x0001_q@_x0001__x0001__x0001__x0001__x0001_q@_x0001__x0001__x0001__x0001__x0001_q@_x0001__x0001__x0001__x0001__x0001__x0003__x0001_q@_x0016_«Iù8Äy@_x0001__x0001__x0001__x0001__x0001_q@_x001B__x001B_¤BSÀu@ðjÖÆ÷Ï@_x0001__x0001__x0001__x0001__x0001_q@Kñ[Êµq@_x0001__x0001__x0001__x0001__x0001_q@ª_x001B_|D_x0002_@nõ_x0007_@_x0001__x0001__x0001__x0001__x0001_q@_x0001__x0001__x0001__x0001__x0001_q@_x0001__x0001__x0001__x0001__x0001_q@_x0001__x0001__x0001__x0001__x0001_q@ðRÝÜ_x000D_}@_x0001__x0001__x0001__x0001__x0001_q@¥SÉ7uÓs@_x0001__x0001__x0001__x0001__x0001_q@_x0001__x0001__x0001__x0001__x0001_q@_x0001__x0001__x0001__x0001__x0001_q@ÜOÙ_x001A_7o@~5¿ëbs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0008_[×ã*t@_x0001__x0001__x0001__x0001__x0001_q@_x0001__x0001__x0001__x0001__x0001_q@ðþpÓÕw@_x0001__x0001__x0001__x0001__x0001_q@_x0001__x0001__x0001__x0001__x0001_q@_x0001__x0001__x0001__x0001__x0001_q@_x0001__x0001__x0001__x0001__x0001_q@_x0001__x0001__x0001__x0001__x0001_q@~«Ê$w@_x0001__x0001__x0001__x0001__x0001_q@Æà"4gÑ@_x0001__x0001__x0001__x0001__x0001_q@_x0001__x0001__x0001__x0001__x0001_q@_x0001__x0001__x0001__x0001__x0001_q@à¢_x001C__x0018_r@_x0001__x0001__x0001__x0001__x0001_q@_x0001__x0001__x0001__x0001__x0001_q@_x0001__x0001__x0001__x0001__x0001_q@_x0001__x0001__x0001__x0001__x0001_q@_x0001__x0001__x0001__x0001__x0001_q@ÒdØä´.@_x0001__x0001__x0001__x0001__x0001_q@_x0001__x0001__x0001__x0001__x0001_q@_x0001__x0001__x0001__x0001__x0001_q@_x0001__x0001__x0001__x0001__x0001_q@ÎSç"s@_x0001__x0001__x0001__x0001__x0001_q@_x0001__x0001__x0001__x0001__x0001_q@_x0001__x0001__x0001__x0001__x0001_q@_x0001__x0001__x0001__x0001__x0001_q@âUÎ_x0001__x0002_Ýs@_x0001__x0001__x0001__x0001__x0001_q@_x0001__x0001__x0001__x0001__x0001_q@_x0001__x0001__x0001__x0001__x0001_q@_x0001__x0001__x0001__x0001__x0001_q@g÷N²@=²òí¢{@_x0001__x0001__x0001__x0001__x0001_q@«K_x000E_@ýÑu@Å_x0001_wÜ®_x000B_r@_x0001__x0001__x0001__x0001__x0001_q@h¶_x0010_ª_x001B_u@_x0001__x0001__x0001__x0001__x0001_q@_x0001__x0001__x0001__x0001__x0001_q@_x0001__x0001__x0001__x0001__x0001_q@-YR_x0003_}@_x0001__x0001__x0001__x0001__x0001_q@_x0001__x0001__x0001__x0001__x0001_q@þ_x0017_É_x001F_Ås@_x0001__x0001__x0001__x0001__x0001_q@í°at@_x0001_CH&amp;x@_x0001__x0001__x0001__x0001__x0001_q@_x0001__x0001__x0001__x0001__x0001_q@_x0001__x0001__x0001__x0001__x0001_q@_x0001__x0001__x0001__x0001__x0001_q@Ó_x001C_»z w@_x0001__x0001__x0001__x0001__x0001_q@_x0001__x0001__x0001__x0001__x0001_q@_x0001__x0001__x0001__x0001__x0001_q@_x0001__x0001__x0001__x0001__x0001_q@_x0001__x0001__x0001__x0001__x0001_q@_x0001__x0002__x0001__x0001__x0001__x0001__x0001_q@­Ö_x001E_Ñu@P)D_x000F_M»w@p¨ðÞ&lt;_x001A_x@_x0001__x0001__x0001__x0001__x0001_q@_x0001__x0001__x0001__x0001__x0001_q@_x0001__x0001__x0001__x0001__x0001_q@-Åæ~x@èÚ°÷õu@Úr¾G@_x0001__x0001__x0001__x0001__x0001_q@_x0001__x0001__x0001__x0001__x0001_q@_x0001__x0001__x0001__x0001__x0001_q@_x0001__x0001__x0001__x0001__x0001_q@_x0001__x0001__x0001__x0001__x0001_q@&amp;F_x0016_õj}@Ö_x0004_å&lt;_x0012_.{@_x0001__x0001__x0001__x0001__x0001_q@_x0016_õçû@_x0001__x0001__x0001__x0001__x0001_q@_x0001__x0001__x0001__x0001__x0001_q@&amp;_x0006_Û~®|@4èî£ÊÀ~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°º(Uñ}@_x0016_DE´×{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F*:TdK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E@H©Îmr@_x0001__x0001__x0001__x0001__x0001_q@_x0001__x0001__x0001__x0001__x0001_q@_x0001__x0001__x0001__x0001__x0001_q@_x0001__x0001__x0001__x0001__x0001_q@_x0001__x0001__x0001__x0001__x0001_q@_x0001__x0001__x0001__x0001__x0001_q@½mbs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Ö=5[_x000D_\@_x0001__x0001__x0001__x0001__x0001_q@_x0001__x0001__x0001__x0001__x0001_q@_x0001__x0001__x0001__x0001__x0001_q@_x0001__x0001__x0001__x0001__x0001_q@_x000D_+Jåq@_x0001__x0001__x0001__x0001__x0001_q@_x0001__x0001__x0001__x0001__x0001_q@_x0001__x0001__x0001__x0001__x0001_q@_x0001__x0001__x0001__x0001__x0001_q@_x0001__x0001__x0001__x0001__x0001_q@_x0001__x0001__x0001__x0001__x0001_q@`ö«0_x0001__x0002_P}@_x0001__x0001__x0001__x0001__x0001_q@$?½¸@_x0001__x0001__x0001__x0001__x0001_q@_x0016_×ßgw@_x0001__x0001__x0001__x0001__x0001_q@_x0001__x0001__x0001__x0001__x0001_q@_x0001__x0001__x0001__x0001__x0001_q@_x0001__x0001__x0001__x0001__x0001_q@p¾"DGÎq@~_x0012_èQk9@_x0001__x0001__x0001__x0001__x0001_q@_x0001__x0001__x0001__x0001__x0001_q@_x0001__x0001__x0001__x0001__x0001_q@_x0001__x0001__x0001__x0001__x0001_q@_x0001__x0001__x0001__x0001__x0001_q@*M:²å©{@_x0001__x0001__x0001__x0001__x0001_q@Jqª¬!|@j|`_x000F_æ$y@_x0001__x0001__x0001__x0001__x0001_q@_x0001__x0001__x0001__x0001__x0001_q@_x0001__x0001__x0001__x0001__x0001_q@m?}×Fu@_x0001__x0001__x0001__x0001__x0001_q@_x0001__x0001__x0001__x0001__x0001_q@_x0001__x0001__x0001__x0001__x0001_q@_x0001__x0001__x0001__x0001__x0001_q@_x0001__x0001__x0001__x0001__x0001_q@_x0001__x0001__x0001__x0001__x0001_q@Ú_x0006_eþ_x0012_»@_x0001__x0001__x0001__x0001__x0001_q@_x0001__x0002__x0001__x0001__x0001__x0001__x0001_q@åÁÁb2s@_x0001__x0001__x0001__x0001__x0001_q@ÖA­û)x@¢_x000D_®|%_x001B_r@_x0001__x0001__x0001__x0001__x0001_q@_x0001__x0001__x0001__x0001__x0001_q@_x0001__x0001__x0001__x0001__x0001_q@_x0001__x0001__x0001__x0001__x0001_q@_x0001__x0001__x0001__x0001__x0001_q@_x0001__x0001__x0001__x0001__x0001_q@_x0001__x0001__x0001__x0001__x0001_q@úe¶4!r@Hk_x000E_Å$ßs@_x0001__x0001__x0001__x0001__x0001_q@_x001D_ó_x000F__x0014_üu@_x0001__x0001__x0001__x0001__x0001_q@_x0005_FX¿Ý«@_x0001__x0001__x0001__x0001__x0001_q@_x0001__x0001__x0001__x0001__x0001_q@_x0001__x0001__x0001__x0001__x0001_q@íKzÂ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3_x001E_`RÂ@_x0001__x0001__x0001__x0001__x0001_q@ÀCüè_x0018_O@_x0001__x0001__x0001__x0001__x0001_q@9´®J y@þ¤×#ÚÇ@_x0001__x0001__x0001__x0001__x0001_q@_x0001__x0001__x0001__x0001__x0001_q@_x0001__x0001__x0001__x0001__x0001_q@àx¡u@_x0001__x0001__x0001__x0001__x0001_q@_x0001__x0001__x0001__x0001__x0001_q@,ÜÈ`º@&amp;¾À}ûw@_x0001__x0001__x0001__x0001__x0001_q@_x0001__x0001__x0001__x0001__x0001_q@_x0001__x0001__x0001__x0001__x0001_q@_x0001__x0001__x0001__x0001__x0001_q@ õ¯¥®m{@ÆS_x0015_×ó@_x0001__x0001__x0001__x0001__x0001_q@_x0001__x0001__x0001__x0001__x0001_q@_x0001__x0001__x0001__x0001__x0001_q@_x0001__x0001__x0001__x0001__x0001_q@_x0001__x0001__x0001__x0001__x0001_q@_x0001__x0001__x0001__x0001__x0001_q@½§WjA!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2ü_x000C_¸þ1r@_x0001__x0001__x0001__x0001__x0001_q@0GðOpêv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³_x001A_r_x000E_¦x@%¨1	ÁË@_x001B_8_x000D_µ.Iu@_x0001__x0001__x0001__x0001__x0001_q@_x0001__x0001__x0001__x0001__x0001_q@_x0001__x0001__x0001__x0001__x0001_q@_x0001__x0001__x0001__x0001__x0001_q@_x0001__x0001__x0001__x0001__x0001_q@VÒqý_x001E_Ny@_x0001__x0001__x0001__x0001__x0001_q@=Öÿ=_x001E_r@_x0001__x0001__x0001__x0001__x0001_q@Ãÿ_x000C_mLw@_x0001__x0001__x0001__x0001__x0001__x0003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0014_³_x001D_|%_x0002_|@_x0001__x0001__x0001__x0001__x0001_q@_x0001__x0001__x0001__x0001__x0001_q@_x0001__x0001__x0001__x0001__x0001_q@_x0001__x0001__x0001__x0001__x0001_q@2[ð°Êw@_x0001__x0001__x0001__x0001__x0001_q@_x0001__x0001__x0001__x0001__x0001_q@_x0001__x0001__x0001__x0001__x0001_q@_x0001__x0001__x0001__x0001__x0001_q@TÞn@_x0001__x0001__x0001__x0001__x0001_q@ÜÖ¾wæH@_x0001__x0001__x0001__x0001__x0001_q@_x0001__x0001__x0001__x0001__x0001_q@_x0001__x0001__x0001__x0001__x0001_q@_x0001__x0001__x0001__x0001__x0001_q@_x0001__x0001__x0001__x0001__x0001_q@_x0001__x0001__x0001__x0001__x0001_q@_x0001__x0001__x0001__x0001__x0001_q@fõÎåk@@_x0001__x0001__x0001__x0001__x0001_q@À'ÿPÌ_x000C_}@_x0001__x0001__x0001__x0001__x0001_q@_x0001__x0002_Ã_x0002_'_x0015_zït@_x0001__x0001__x0001__x0001__x0001_q@_x0001__x0001__x0001__x0001__x0001_q@_x0001__x0001__x0001__x0001__x0001_q@_x0001__x0001__x0001__x0001__x0001_q@_x0001__x0001__x0001__x0001__x0001_q@_x0001__x0001__x0001__x0001__x0001_q@_x0001__x0001__x0001__x0001__x0001_q@è~Ãÿ_x0005__x001E_@Z°)çM@_x0010_n7Y_x0008_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C%öÃ_x000D_y@_x0001__x0001__x0001__x0001__x0001_q@_x0001__x0001__x0001__x0001__x0001_q@TIkÃàÐ~@_x001D_(|_x000E_@_x0001__x0001__x0001__x0001__x0001_q@_x0001__x0001__x0001__x0001__x0001_q@_x0001__x0001__x0001__x0001__x0001__x0002__x0001_q@V_x0014__x0019__x0014_ãÅ@_x0001__x0001__x0001__x0001__x0001_q@îåGÞÁ_@_x0001__x0001__x0001__x0001__x0001_q@_x0001__x0001__x0001__x0001__x0001_q@_x0001__x0001__x0001__x0001__x0001_q@_x0001__x0001__x0001__x0001__x0001_q@ë	`Ä¶Åt@e²áM¿: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%úÿ&gt;w@_x0001__x0001__x0001__x0001__x0001_q@_x0001__x0001__x0001__x0001__x0001_q@v0îpÓx@_x0001__x0001__x0001__x0001__x0001_q@_x0001__x0001__x0001__x0001__x0001_q@_x0001__x0001__x0001__x0001__x0001_q@_x0001__x0001__x0001__x0001__x0001_q@_x0001__x0001__x0001__x0001__x0001_q@_x0001__x0001__x0001__x0001__x0001_q@_x0001__x0001__x0001__x0001__x0001_q@ô_x000D_2LD@_x0001__x0001__x0001__x0001__x0001_q@_x0001__x0002__x0001__x0001__x0001__x0001__x0001_q@_x0001__x0001__x0001__x0001__x0001_q@Òm_x0001_Ú_x001A_1@_x0001__x0001__x0001__x0001__x0001_q@_x0001__x0001__x0001__x0001__x0001_q@_x0001__x0001__x0001__x0001__x0001_q@Ú_x0011_þÏ_x001E_@_x0001__x0001__x0001__x0001__x0001_q@_x0001__x0001__x0001__x0001__x0001_q@_x0001__x0001__x0001__x0001__x0001_q@_x0001__x0001__x0001__x0001__x0001_q@_x0001__x0001__x0001__x0001__x0001_q@Ëå[Û¸@_x0001__x0001__x0001__x0001__x0001_q@_x0001__x0001__x0001__x0001__x0001_q@½î_x0014__x0010_7_x0001_w@_x0001__x0001__x0001__x0001__x0001_q@_x0001__x0001__x0001__x0001__x0001_q@='_x001A__x001C_FÑw@_x0001__x0001__x0001__x0001__x0001_q@_x0001__x0001__x0001__x0001__x0001_q@«Á¿Í2@_x0001__x0001__x0001__x0001__x0001_q@_x0001__x0001__x0001__x0001__x0001_q@}X×±w@ÓÄÃy_x0018_t@_x0001__x0001__x0001__x0001__x0001_q@_x0001__x0001__x0001__x0001__x0001_q@_x0001__x0001__x0001__x0001__x0001_q@Ä­$eâªz@Dí `"_x001A_|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Z°_x0011_6÷.|@_x0001__x0001__x0001__x0001__x0001_q@_x0001__x0001__x0001__x0001__x0001_q@_x0001__x0001__x0001__x0001__x0001_q@]{ìA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ÂÈR4B@_x0001__x0002_´è®Ðr@_x0001__x0001__x0001__x0001__x0001_q@_x0001__x0001__x0001__x0001__x0001_q@2£æ|úât@_x0001__x0001__x0001__x0001__x0001_q@_x0001__x0001__x0001__x0001__x0001_q@_x0001__x0001__x0001__x0001__x0001_q@_x000E_å¢¶~@-[dJß@_x0001__x0001__x0001__x0001__x0001_q@_x0001__x0001__x0001__x0001__x0001_q@_x0001__x0001__x0001__x0001__x0001_q@ÖZÍVv@_x0001__x0001__x0001__x0001__x0001_q@¹f¹_x0019_t@_x0001__x0001__x0001__x0001__x0001_q@ÞW{_x0005_0Ð@_x0001__x0001__x0001__x0001__x0001_q@_x0001__x0001__x0001__x0001__x0001_q@_x0001__x0001__x0001__x0001__x0001_q@¸ÐNw#åy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ùí÷Ô_x0007_|@_x0001__x0001__x0001__x0001__x0001__x0001_t@f(§Ö0_x0005_@_x0001__x0001__x0001__x0001__x0001__x0001_t@_x0001__x0001__x0001__x0001__x0001__x0001_t@_x0001__x0001__x0001__x0001__x0001__x0001_t@_x0001__x0001__x0001__x0001__x0001__x0001_t@_x0001__x0001__x0001__x0001__x0001__x0001_t@_x0001__x0001__x0001__x0001__x0001__x0001_t@Ä©4T_x0011_âx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þ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vïÄ¥ut@_x0001__x0001__x0001__x0001__x0001__x0001_t@.=~úÈ_x0015_z@_x0001__x0001__x0001__x0001__x0001__x0001_t@ùRÊÍ5@_x0001__x0001__x0001__x0001__x0001__x0001_t@J´©º_x001B_bu@_x0001__x0001__x0001__x0001__x0001__x0001_t@_x0013_=´rHf|@_x0001__x0001__x0001__x0001__x0001__x0001_t@ÉBG6Vv@_x0001__x0002__x0001__x0001__x0001__x0001__x0001__x0001_t@_x0001__x0001__x0001__x0001__x0001__x0001_t@[0Öcýx@_x0001__x0001__x0001__x0001__x0001__x0001_t@ö/f_x0016_sÞw@MÙü_x0001_?z@íÀK¡l°@_x0001__x0001__x0001__x0001__x0001__x0001_t@_x0001__x0001__x0001__x0001__x0001__x0001_t@_x0001__x0001__x0001__x0001__x0001__x0001_t@_x0018__x001D_0øbv@_x0001__x0001__x0001__x0001__x0001__x0001_t@_x0001__x0001__x0001__x0001__x0001__x0001_t@_x0001__x0001__x0001__x0001__x0001__x0001_t@_x0001__x0001__x0001__x0001__x0001__x0001_t@_x0001__x0001__x0001__x0001__x0001__x0001_t@_x0004_÷_x0014_ãv@_x0001__x0001__x0001__x0001__x0001__x0001_t@_x0001__x0001__x0001__x0001__x0001__x0001_t@_x0001__x0001__x0001__x0001__x0001__x0001_t@_x0001__x0001__x0001__x0001__x0001__x0001_t@_x0018_/BÀé_x001E_~@_x0001__x0001__x0001__x0001__x0001__x0001_t@_x0001__x0001__x0001__x0001__x0001__x0001_t@Î_x0013_+Íúy@_x0001__x0001__x0001__x0001__x0001__x0001_t@_x0001__x0001__x0001__x0001__x0001__x0001_t@s²_x0014__x0008_Â_x001B_x@_x0001__x0001__x0001__x0001__x0001__x0001_t@_x0001__x0001__x0001__x0001__x0001__x0001_t@_x0001__x0001__x0001__x0001__x0001__x0001_t@_x0001__x0001__x0001__x0001__x0001__x0002__x0001__x0001_t@­¯SWÊ_x000E_z@_x0001__x0001__x0001__x0001__x0001__x0001_t@_x0001__x0001__x0001__x0001__x0001__x0001_t@_x0001__x0001__x0001__x0001__x0001__x0001_t@w(Ëû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_x0004__x0014__x0005_åu@_x0001__x0001__x0001__x0001__x0001__x0001_t@  O¯Âùy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°zmI~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C_:__x0019_ùLt@_x0001__x0001__x0001__x0001__x0001__x0001_t@_x0001__x0001__x0001__x0001__x0001__x0001_t@(Ygq_x0002_Bv@knJo_x001C_t@_x0001__x0001__x0001__x0001__x0001__x0001_t@úú³vµ9y@_x0001__x0001__x0001__x0001__x0001__x0001_t@S°Aå{@_x0018_§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@¨Z_x001C_þy@_x0001__x0001__x0001__x0001__x0001__x0001_t@_x0001__x0001__x0001__x0001__x0001__x0002__x0001__x0001_t@óf¢u@_x0001__x0001__x0001__x0001__x0001__x0001_t@_x0001__x0001__x0001__x0001__x0001__x0001_t@_x0001__x0001__x0001__x0001__x0001__x0001_t@_x0001__x0001__x0001__x0001__x0001__x0001_t@_x0001__x0001__x0001__x0001__x0001__x0001_t@ð'¦Îÿy@_x0001__x0001__x0001__x0001__x0001__x0001_t@_x0001__x0001__x0001__x0001__x0001__x0001_t@_x0001__x0001__x0001__x0001__x0001__x0001_t@_x0001__x0001__x0001__x0001__x0001__x0001_t@_x0001__x0001__x0001__x0001__x0001__x0001_t@_x0014_\·¥:@_x0001__x0001__x0001__x0001__x0001__x0001_t@_x0001__x0001__x0001__x0001__x0001__x0001_t@_x0001__x0001__x0001__x0001__x0001__x0001_t@_x0001__x0001__x0001__x0001__x0001__x0001_t@_x0001__x0001__x0001__x0001__x0001__x0001_t@_x0001__x0001__x0001__x0001__x0001__x0001_t@"._x0003__x0019_~@_x0001__x0001__x0001__x0001__x0001__x0001_t@A{_x000C_X=x@_x0001__x0001__x0001__x0001__x0001__x0001_t@_x0001__x0001__x0001__x0001__x0001__x0001_t@lóTÁsnz@_x0017_´Ü@d]|@ì-_x001E_}}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Àø¡UÐi{@_x000C_DÎ_x0005_õ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W_x0007_ßv@_x0001__x0001__x0001__x0001__x0001__x0001_t@_x0001__x0001__x0001__x0001__x0001__x0002__x0001__x0001_t@_x0001__x0001__x0001__x0001__x0001__x0001_t@_x0001__x0001__x0001__x0001__x0001__x0001_t@_x0001__x0001__x0001__x0001__x0001__x0001_t@é,­ÁÉ_u@_x0001__x0001__x0001__x0001__x0001__x0001_t@?£i=x@_x0001__x0001__x0001__x0001__x0001__x0001_t@_x0011_3_x0004_Iãt@_x0001__x0001__x0001__x0001__x0001__x0001_t@_x0001__x0001__x0001__x0001__x0001__x0001_t@_x0001__x0001__x0001__x0001__x0001__x0001_t@l«UfÕ){@_x0001__x0001__x0001__x0001__x0001__x0001_t@_x0001__x0001__x0001__x0001__x0001__x0001_t@_x0001__x0001__x0001__x0001__x0001__x0001_t@_x0001__x0001__x0001__x0001__x0001__x0001_t@_x0001__x0001__x0001__x0001__x0001__x0001_t@_x0001__x0001__x0001__x0001__x0001__x0001_t@_x0004_ÃBÀB$y@_x0001__x0001__x0001__x0001__x0001__x0001_t@EXBÿ{_x0008_x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0002__x0003__x0002__x0002__x0002__x0002__x0002__x0002_t@)wÝ·±;z@£U¿Ó]_x000D_t@_x0002__x0002__x0002__x0002__x0002__x0002_t@_x0002__x0002__x0002__x0002__x0002__x0002_t@_x0002__x0002__x0002__x0002__x0002__x0002_t@_x0002__x0002__x0002__x0002__x0002__x0002_t@SáakÇz@_x0002__x0002__x0002__x0002__x0002__x0002_t@¬Zû_x001D_×ð{@_x0002__x0002__x0002__x0002__x0002__x0002_t@_x0002__x0002__x0002__x0002__x0002__x0002_t@_x0002__x0002__x0002__x0002__x0002__x0002_t@_x0002__x0002__x0002__x0002__x0002__x0002_t@_x001D_ÑéÉ_x0001_u@_x0002__x0002__x0002__x0002__x0002__x0002_t@_x0002__x0002__x0002__x0002__x0002__x0002_t@òì6_x0017__x000D_,u@_x0005_'ûß²úy@_x0002__x0002__x0002__x0002__x0002__x0002_t@_x0002__x0002__x0002__x0002__x0002__x0002_t@_x0002__x0002__x0002__x0002__x0002__x0002_t@_x0002__x0002__x0002__x0002__x0002__x0002_t@_x0002__x0002__x0002__x0002__x0002__x0002_t@rØMà²Ç|@_x0002__x0002__x0002__x0002__x0002__x0002_t@_x0002__x0002__x0002__x0002__x0002__x0002_t@_x0002__x0002__x0002__x0002__x0002__x0002_t@_x0002__x0002__x0002__x0002__x0002__x0002_t@_x0002__x0002__x0002__x0002__x0002__x0002_t@;_x000D_®Fg_x000E_t@_x0002__x0002__x0002__x0002__x0001__x0002__x0001__x0001_t@_x0001__x0001__x0001__x0001__x0001__x0001_t@_x0001__x0001__x0001__x0001__x0001__x0001_t@_x0001__x0001__x0001__x0001__x0001__x0001_t@¿äÂ&amp;_x000C_t@_x0001__x0001__x0001__x0001__x0001__x0001_t@´ÿt«V]|@_x0001__x0001__x0001__x0001__x0001__x0001_t@&lt;ÓÁÝp­}@_x0001__x0001__x0001__x0001__x0001__x0001_t@_x0001__x0001__x0001__x0001__x0001__x0001_t@_x0001__x0001__x0001__x0001__x0001__x0001_t@-Î_x001D_â4{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UçH_x0016_Y&lt;@ý3^_x0015_ëw@4Q6Âw@_x0001__x0001__x0001__x0001__x0001__x0001_t@¸L	£_x0010_u@_x0001__x0001__x0001__x0001__x0001__x0001_t@ÈXò:_x0016_3z@_x0001__x0001__x0001__x0001__x0001__x0001_t@_x0001__x0003__x0008_:½ÈÝß@_x0001__x0001__x0001__x0001__x0001__x0001_t@_x0001__x0001__x0001__x0001__x0001__x0001_t@¥Ú_x0002_év@_x0001__x0001__x0001__x0001__x0001__x0001_t@_x0001__x0001__x0001__x0001__x0001__x0001_t@_x0001__x0001__x0001__x0001__x0001__x0001_t@_x0001__x0001__x0001__x0001__x0001__x0001_t@_x0001__x0001__x0001__x0001__x0001__x0001_t@Âè¤Zaï@_x0001__x0001__x0001__x0001__x0001__x0001_t@_x0001__x0001__x0001__x0001__x0001__x0001_t@_x0016_&lt;TÃÔ}@_x0001__x0001__x0001__x0001__x0001__x0001_t@_x0001__x0001__x0001__x0001__x0001__x0001_t@_x0001__x0001__x0001__x0001__x0001__x0001_t@_x0001__x0001__x0001__x0001__x0001__x0001_t@_x0001__x0001__x0001__x0001__x0001__x0001_t@½ýÙF_x000C_(u@Ü¸_x001D_±_x0017_\|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&amp;^ ¨`_x0018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öAì_x0001_Õùu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¬_x0004_ÞÚ~@-N¯öA{@_x0001__x0002__x0001__x0001__x0001__x0001__x0001__x0001_t@_x0001__x0001__x0001__x0001__x0001__x0001_t@Ê]5úòt@_x0001__x0001__x0001__x0001__x0001__x0001_t@êO_x001D_ôy@_x0001__x0001__x0001__x0001__x0001__x0001_t@_x0001__x0001__x0001__x0001__x0001__x0001_t@_x0001__x0001__x0001__x0001__x0001__x0001_t@_x0001__x0001__x0001__x0001__x0001__x0001_t@_x0001__x0001__x0001__x0001__x0001__x0001_t@/Oáz}@¡V*N_x001E__x0012_u@_x0001__x0001__x0001__x0001__x0001__x0001_t@_x0001__x0001__x0001__x0001__x0001__x0001_t@_x0001__x0001__x0001__x0001__x0001__x0001_t@_x0001__x0001__x0001__x0001__x0001__x0001_t@_x0001__x0001__x0001__x0001__x0001__x0001_t@_eÿ'¨u@_x0001__x0001__x0001__x0001__x0001__x0001_t@_x0001__x0001__x0001__x0001__x0001__x0001_t@Ó½á¬µ1u@_x0001__x0001__x0001__x0001__x0001__x0001_t@À`þd%|@	µÏY@ý~@#pý$y@_x001E_0ÇÒâ~@íÚL8[u@¦iMFLQv@f&gt;böu@_x0001__x0001__x0001__x0001__x0001__x0001_t@Âh_x0002_C_x001A_At@_x0001__x0001__x0001__x0001__x0001__x0002__x0001__x0001_t@_x0001__x0001__x0001__x0001__x0001__x0001_t@BF4i&amp;t@_x0001__x0001__x0001__x0001__x0001__x0001_t@_x0001__x0001__x0001__x0001__x0001__x0001_t@_x0001__x0001__x0001__x0001__x0001__x0001_t@#o"3@_x0001__x0001__x0001__x0001__x0001__x0001_t@_x0001__x0001__x0001__x0001__x0001__x0001_t@;N[b^v@_x0001__x0001__x0001__x0001__x0001__x0001_t@_x0001__x0001__x0001__x0001__x0001__x0001_t@_x0001__x0001__x0001__x0001__x0001__x0001_t@_x0001__x0001__x0001__x0001__x0001__x0001_t@_x0001__x0001__x0001__x0001__x0001__x0001_t@»FAx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0019_èá-ãv@_x0001__x0001__x0001__x0001__x0001__x0001_t@_x0001__x0001__x0001__x0001__x0001__x0001_t@_x0001__x0001__x0001__x0001__x0001__x0001_t@~÷_s_x0005_{@_x0001__x0001__x0001__x0001__x0001__x0001_t@_x0001__x0001__x0001__x0001__x0001__x0001_t@_x0001__x0001__x0001__x0001__x0001__x0001_t@*æxWÓ²w@_x0001__x0003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DàÒ_x000B__x001D_z@_x000E_ã#_x0011__x000F_u@Ü(_Êv@_x0001__x0001__x0001__x0001__x0001__x0001_t@_x0001__x0001__x0001__x0001__x0001__x0001_t@_x0001__x0001__x0001__x0001__x0001__x0001_t@1¯·¦«@x@_x0001__x0001__x0001__x0001__x0001__x0001_t@:_x0002_?lJw@_x0001__x0001__x0001__x0001__x0001__x0001_t@à_x001E__x0014_s w@öFÂ_x0003_ªv@_x0001__x0001__x0001__x0001__x0001__x0001_t@_x0001__x0001__x0001__x0001__x0001__x0001_t@_x0001__x0001__x0001__x0001__x0001__x0001_t@_x0001__x0001__x0001__x0001__x0001__x0001_t@aAÈm¢K@_x0001__x0001__x0001__x0001__x0001__x0001_t@_x0001__x0001__x0001__x0001__x0001__x0001_t@0rE _x001A_Q~@_x0001__x0001__x0001__x0001__x0001__x0001_t@_x0001__x0001__x0001__x0001__x0001__x0001_t@_x0001__x0001__x0001__x0001__x0001__x0001_t@_x0001__x0001__x0001__x0001__x0001__x0003__x0001__x0001_t@_x0001__x0001__x0001__x0001__x0001__x0001_t@¨¡÷-}y@_x0001__x0001__x0001__x0001__x0001__x0001_t@xùè¬O{@_x0005_¦VýÅ@_x0001__x0001__x0001__x0001__x0001__x0001_t@_x0001__x0001__x0001__x0001__x0001__x0001_t@ß'¿}u@Ú»óOLø{@_x0012_¤¤uñx@_x0001__x0001__x0001__x0001__x0001__x0001_t@_x0001__x0001__x0001__x0001__x0001__x0001_t@´¼_x0002_ë¯1t@_x0001__x0001__x0001__x0001__x0001__x0001_t@ËÚ%*x@_x0001__x0001__x0001__x0001__x0001__x0001_t@_x0001__x0001__x0001__x0001__x0001__x0001_t@{°ïùajw@_x0001__x0001__x0001__x0001__x0001__x0001_t@_x0001__x0001__x0001__x0001__x0001__x0001_t@_x0001__x0001__x0001__x0001__x0001__x0001_t@h_x0007_zã:sv@_x0001__x0001__x0001__x0001__x0001__x0001_t@ÝÊöt@_x0001__x0001__x0001__x0001__x0001__x0001_t@_x0011_²y¨qLu@_x0001__x0001__x0001__x0001__x0001__x0001_t@_x0001__x0001__x0001__x0001__x0001__x0001_t@_x0001__x0001__x0001__x0001__x0001__x0001_t@_x0001__x0001__x0001__x0001__x0001__x0001_t@_x0001__x0001__x0001__x0001__x0001__x0001_t@_x0002__x0003_%Ì,¯_x0013_u@$_x0014_UmÓ@_x0002__x0002__x0002__x0002__x0002__x0002_t@_x0002__x0002__x0002__x0002__x0002__x0002_t@_x0002__x0002__x0002__x0002__x0002__x0002_t@_OòX©M@ÿß¤8~@_x0002__x0002__x0002__x0002__x0002__x0002_t@_x0002__x0002__x0002__x0002__x0002__x0002_t@_x0002__x0002__x0002__x0002__x0002__x0002_t@H_x0012_Â_x001E_áz@_x0002__x0002__x0002__x0002__x0002__x0002_t@_x0002__x0002__x0002__x0002__x0002__x0002_t@_x0002__x0002__x0002__x0002__x0002__x0002_t@_x0006_9x.Ó%}@_x0002__x0002__x0002__x0002__x0002__x0002_t@_x0002__x0002__x0002__x0002__x0002__x0002_t@_x0002__x0002__x0002__x0002__x0002__x0002_t@f$Sì_x0006_m@_x0002__x0002__x0002__x0002__x0002__x0002_t@_x0002__x0002__x0002__x0002__x0002__x0002_t@_x0002__x0002__x0002__x0002__x0002__x0002_t@_x0002__x0002__x0002__x0002__x0002__x0002_t@_x0002__x0002__x0002__x0002__x0002__x0002_t@_x0002__x0002__x0002__x0002__x0002__x0002_t@	Þ0}Nw@_x0002__x0002__x0002__x0002__x0002__x0002_t@&gt;q_x000E_T³u@ó»Þkù?{@_x0002__x0002__x0002__x0002__x0002__x0002_t@ëÆ$_x0015__x0001_t@_x0002__x0002__x0002__x0002__x0002__x0003__x0002__x0002_t@»¯cÐ_x0001_}@XÄ4ÛÒy@_x0002__x0002__x0002__x0002__x0002__x0002_t@_x0002__x0002__x0002__x0002__x0002__x0002_t@_x0002__x0002__x0002__x0002__x0002__x0002_t@_x0002__x0002__x0002__x0002__x0002__x0002_t@-7T%%x@_x0002__x0002__x0002__x0002__x0002__x0002_t@¨T_x001D_ã.ît@_x0002__x0002__x0002__x0002__x0002__x0002_t@_x0002__x0002__x0002__x0002__x0002__x0002_t@_x0002__x0002__x0002__x0002__x0002__x0002_t@_x0016_sGâøX}@ÿ H_x0019_+Át@_x0002__x0002__x0002__x0002__x0002__x0002_t@_x0002__x0002__x0002__x0002__x0002__x0002_t@_x0002__x0002__x0002__x0002__x0002__x0002_t@_x0002__x0002__x0002__x0002__x0002__x0002_t@_x0002__x0002__x0002__x0002__x0002__x0002_t@_x0002__x0002__x0002__x0002__x0002__x0002_t@_x0002__x0002__x0002__x0002__x0002__x0002_t@_x0002__x0002__x0002__x0002__x0002__x0002_t@_x0002__x0002__x0002__x0002__x0002__x0002_t@_x0002__x0002__x0002__x0002__x0002__x0002_t@j$Øï'_x0011_u@_x0002__x0002__x0002__x0002__x0002__x0002_t@_x0002__x0002__x0002__x0002__x0002__x0002_t@iÿùºv@_x0002__x0002__x0002__x0002__x0002__x0002_t@_x0002__x0002__x0002__x0002__x0002__x0002_t@_x0002__x0002__x0002__x0002__x0002__x0002_t@_x0001__x0002__x0001__x0001__x0001__x0001__x0001__x0001_t@_x0001__x0001__x0001__x0001__x0001__x0001_t@¤2Þ_x001D_urv@_x0001__x0001__x0001__x0001__x0001__x0001_t@_x0005_ç_x001B_Rtz@_x0001__x0001__x0001__x0001__x0001__x0001_t@_x0001__x0001__x0001__x0001__x0001__x0001_t@_x0001__x0001__x0001__x0001__x0001__x0001_t@mó_x000D_¥	lt@_x0001__x0001__x0001__x0001__x0001__x0001_t@_x0001__x0001__x0001__x0001__x0001__x0001_t@_x0001__x0001__x0001__x0001__x0001__x0001_t@_x0001__x0001__x0001__x0001__x0001__x0001_t@_x0001__x0001__x0001__x0001__x0001__x0001_t@¨Pà]%}@_x0001__x0001__x0001__x0001__x0001__x0001_t@_x0001__x0001__x0001__x0001__x0001__x0001_t@_x0001__x0001__x0001__x0001__x0001__x0001_t@_x0001__x0001__x0001__x0001__x0001__x0001_t@_x001F_»§kÏt@_x0001__x0001__x0001__x0001__x0001__x0001_t@_x0001__x0001__x0001__x0001__x0001__x0001_t@_x0001__x0001__x0001__x0001__x0001__x0001_t@_x0001__x0001__x0001__x0001__x0001__x0001_t@ÁÌ?òt@_x0001__x0001__x0001__x0001__x0001__x0001_t@_x0001__x0001__x0001__x0001__x0001__x0001_t@_x0001__x0001__x0001__x0001__x0001__x0001_t@_x0001__x0001__x0001__x0001__x0001__x0001_t@wìÅ@¥}@åà-¥ø_x000D_x@_x0001__x0001__x0001__x0001__x0002__x0003__x0002__x0002_t@«ÒLeºu@_x001C_Íbß7t@_x0002__x0002__x0002__x0002__x0002__x0002_t@â9owqu@_x0002__x0002__x0002__x0002__x0002__x0002_t@_x0002__x0002__x0002__x0002__x0002__x0002_t@_x0002__x0002__x0002__x0002__x0002__x0002_t@ßÔq½íx@_x0002__x0002__x0002__x0002__x0002__x0002_t@_x0002__x0002__x0002__x0002__x0002__x0002_t@y:æÐ|@_x0002__x0002__x0002__x0002__x0002__x0002_t@Ål_x0013_Õó6u@_x0002_N6_x000C_©v@_x0002__x0002__x0002__x0002__x0002__x0002_t@_x0002__x0002__x0002__x0002__x0002__x0002_t@_x0002__x0002__x0002__x0002__x0002__x0002_t@_x0002__x0002__x0002__x0002__x0002__x0002_t@îqä?dsv@_x0002__x0002__x0002__x0002__x0002__x0002_t@_x0002__x0002__x0002__x0002__x0002__x0002_t@_x0002__x0002__x0002__x0002__x0002__x0002_t@_x0002__x0002__x0002__x0002__x0002__x0002_t@_x0002__x0002__x0002__x0002__x0002__x0002_t@_x0002__x0002__x0002__x0002__x0002__x0002_t@¬"_x0001_Ùu@_x0010_èÒ_x001E_~v@-_x0010_-Y_x0018_¤v@_x0002__x0002__x0002__x0002__x0002__x0002_t@_x0002__x0002__x0002__x0002__x0002__x0002_t@_x0002__x0002__x0002__x0002__x0002__x0002_t@_x0004__x0005_ðÐëÓþù~@ ¯À_^^}@_x0014__x0003_Âþ_x0002__x0006_~@_x0004__x0004__x0004__x0004__x0004__x0004_t@_x0004__x0004__x0004__x0004__x0004__x0004_t@_x0004__x0004__x0004__x0004__x0004__x0004_t@_x0004__x0004__x0004__x0004__x0004__x0004_t@_x0004__x0004__x0004__x0004__x0004__x0004_t@_x0010__x001C_&lt;?Äx@ï_x0001_Â~:ßw@_x0004__x0004__x0004__x0004__x0004__x0004_t@«]_x0001_z@_x0004__x0004__x0004__x0004__x0004__x0004_t@_x0004__x0004__x0004__x0004__x0004__x0004_t@_x0010_pÏÿxx@á\,Û_x001D_My@_x0004__x0004__x0004__x0004__x0004__x0004_t@_x0004__x0004__x0004__x0004__x0004__x0004_t@_x0004__x0004__x0004__x0004__x0004__x0004_t@_x0004__x0004__x0004__x0004__x0004__x0004_t@_x0004__x0004__x0004__x0004__x0004__x0004_t@_x0004__x0004__x0004__x0004__x0004__x0004_t@_x0004__x0004__x0004__x0004__x0004__x0004_t@_x0004__x0004__x0004__x0004__x0004__x0004_t@_x0004__x0004__x0004__x0004__x0004__x0004_t@_x0004__x0004__x0004__x0004__x0004__x0004_t@_x0004__x0004__x0004__x0004__x0004__x0004_t@­J6_x0010_"úx@Ö´_x001B__x0005__x0015_#x@_x0004__x0004__x0004__x0004__x0004__x0004_t@_x0004__x0004__x0004__x0004__x0004__x0004_t@_x0004__x0004__x0004__x0004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0005_UûÜéÕ~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O³év_x001F_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0008_s=²øÀ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x1Ä_x0015_q_x0016_z@_x0001__x0001__x0001__x0001__x0001__x0001_t@_x0001__x0001__x0001__x0001__x0001__x0001_t@_x0001__x0001__x0001__x0001__x0001__x0001_t@_x0001__x0001__x0001__x0001__x0001__x0001_t@q"_x0008_©·ôz@_x0001__x0001__x0001__x0001__x0001__x0001_t@_x0001__x0001__x0001__x0001__x0001__x0001_t@_x0001__x0001__x0001__x0001__x0001__x0001_t@_x0001__x0001__x0001__x0001__x0001__x0001_t@_x0001__x0001__x0001__x0001__x0001__x0001_t@_x0001__x0001__x0001__x0001__x0001__x0001_t@bÞyÔ¹x@_x0001__x0001__x0001__x0001__x0001__x0001_t@_x001C_|Ì_x0011_þÆ|@_x0001__x0001__x0001__x0001__x0001__x0001_t@_x000C_	V&amp;¡\v@_x0001__x0001__x0001__x0001__x0001__x0001_t@_x0001__x0001__x0001__x0001__x0001__x0001_t@_x0001__x0001__x0001__x0001__x0001__x0002__x0001__x0001_t@_x0001__x0001__x0001__x0001__x0001__x0001_t@²Ú´O_x001F_t@Ì_x000E_ ÛU{@_x0001__x0001__x0001__x0001__x0001__x0001_t@_x0001__x0001__x0001__x0001__x0001__x0001_t@_x0001__x0001__x0001__x0001__x0001__x0001_t@_x0001__x0001__x0001__x0001__x0001__x0001_t@_x0001__x0001__x0001__x0001__x0001__x0001_t@DJGÂ_x0010_x@_x0001__x0001__x0001__x0001__x0001__x0001_t@_x001E_ú_x0010_EÚnx@þlÂ_x000E_w@_x0001__x0001__x0001__x0001__x0001__x0001_t@_x0001__x0001__x0001__x0001__x0001__x0001_t@_x0001__x0001__x0001__x0001__x0001__x0001_t@Le¼u@_x0001__x0001__x0001__x0001__x0001__x0001_t@_x0001__x0001__x0001__x0001__x0001__x0001_t@_x0001__x0001__x0001__x0001__x0001__x0001_t@_x0001__x0001__x0001__x0001__x0001__x0001_t@_x0001__x0001__x0001__x0001__x0001__x0001_t@_x0001__x0001__x0001__x0001__x0001__x0001_t@W[ÿmd@_x0001__x0001__x0001__x0001__x0001__x0001_t@_x0001__x0001__x0001__x0001__x0001__x0001_t@õ³_x000B_Á­t@_x0001__x0001__x0001__x0001__x0001__x0001_t@¼Ò«dªv@t_x0005_¬þ_x000E_&gt;t@_x0001__x0001__x0001__x0001__x0001__x0001_t@_x0001__x0001__x0001__x0001__x0001__x0001_t@</t>
  </si>
  <si>
    <t>4a99bbaf8820a87d1fc4a6c4e6ec42bc_x0001__x0003__x0001__x0001__x0001__x0001__x0001__x0001_t@_x0001__x0001__x0001__x0001__x0001__x0001_t@_x0001__x0001__x0001__x0001__x0001__x0001_t@_x0001__x0001__x0001__x0001__x0001__x0001_t@_x0001__x0001__x0001__x0001__x0001__x0001_t@õHH@t@Ä_x0005_Ûòt@_x0001__x0001__x0001__x0001__x0001__x0001_t@¥ÇlnrËu@_x0001__x0001__x0001__x0001__x0001__x0001_t@7k_x0013_äï{@_x0001__x0001__x0001__x0001__x0001__x0001_t@_x0001__x0001__x0001__x0001__x0001__x0001_t@_x0001__x0001__x0001__x0001__x0001__x0001_t@¾&lt;È_x0003__x0002_Û{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máØºÍ@_x0001__x0001__x0001__x0001__x0001__x0001_t@í_x0013__x000C_z@_x0001__x0001__x0001__x0001__x0001__x0001_t@	_x0017_H¬ê_x000C_w@_x001D_F¶_x0001__x0002_á}@_x0001__x0001__x0001__x0001__x0001__x0001_t@_x0001__x0001__x0001__x0001__x0001__x0001_t@_x0001__x0001__x0001__x0001__x0001__x0001_t@¡&amp;mc_x0007_§u@_x0001__x0001__x0001__x0001__x0001__x0001_t@_x0001__x0001__x0001__x0001__x0001__x0001_t@"° Û.{@_x000F_²æËv@_x0001__x0001__x0001__x0001__x0001__x0001_t@_x0001__x0001__x0001__x0001__x0001__x0001_t@_x0001__x0001__x0001__x0001__x0001__x0001_t@_x0001__x0001__x0001__x0001__x0001__x0001_t@_x000D_bFB¬øw@¶TÕ¼_x0014_@_x0001__x0001__x0001__x0001__x0001__x0001_t@_x0001__x0001__x0001__x0001__x0001__x0001_t@_x0001__x0001__x0001__x0001__x0001__x0001_t@_x0001__x0001__x0001__x0001__x0001__x0001_t@_x0001__x0001__x0001__x0001__x0001__x0001_t@_x0001__x0001__x0001__x0001__x0001__x0001_t@_x0018_CV÷æ&amp;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­1_x0005_°2Gt@_x0001__x0001__x0001__x0001__x0001__x0001_t@_x0001__x0002_Fé,S*v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0014_qú8;Üv@ô Íoz@_x000B_°kH¬u@_x0001__x0001__x0001__x0001__x0001__x0001_t@_x0001__x0001__x0001__x0001__x0001__x0001_t@_x0001__x0001__x0001__x0001__x0001__x0001_t@_x0001__x0001__x0001__x0001__x0001__x0001_t@_x0001__x0001__x0001__x0001__x0001__x0001_t@¼í?_x001F_w@_x0001__x0001__x0001__x0001__x0001__x0001_t@LïÿÓK?t@_x0001__x0001__x0001__x0001__x0001__x0001_t@4Nf8ÅQv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¡Grþ_x000E_4x@_x0001__x0001__x0001__x0001__x0001__x0001_t@_x0001__x0001__x0001__x0001__x0001__x0001_t@_x0001__x0001__x0001__x0001__x0001__x0001_t@_x0001__x0001__x0001__x0001__x0001__x0001_t@®W_x0013_Q_x0016_@_x0001__x0001__x0001__x0001__x0001__x0001_t@_x0001__x0001__x0001__x0001__x0001__x0001_t@_x0001__x0001__x0001__x0001__x0001__x0001_t@_x0001__x0001__x0001__x0001__x0001__x0001_t@~h_x0010_å?~@_x0001__x0001__x0001__x0001__x0001__x0001_t@â«,m|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RÄØ·¼f|@_x0001__x0001__x0001__x0001__x0001__x0001_t@æ_x000F_f ¸x@_x0001__x0001__x0001__x0001__x0001__x0001_t@´jÜnÊ_u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S2iÑäy@_x0014_L!ì×~@m|p½é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´¥¨_x0005_w@_x0001__x0001__x0001__x0001__x0001__x0001_t@_x0001__x0001__x0001__x0001__x0001__x0001_t@î¶÷_x001A_Sy@J§ScØÔ{@_x0001__x0001__x0001__x0001__x0001__x0001_t@_x0001__x0001__x0001__x0001__x0001__x0001_t@_x0001__x0001__x0001__x0001__x0001__x0001_t@_x0012_ÝàÜè7@_x0001__x0001__x0001__x0001__x0001__x0001_t@ù[¶%ç?@_x0001__x0001__x0001__x0001__x0001__x0001_t@_x0001__x0001__x0001__x0001__x0001__x0001_t@_x0001__x0001__x0001__x0001__x0001__x0001_t@_x0001__x0001__x0001__x0001__x0001__x0002__x0001__x0001_t@^j&amp;è_x0015_Ou@êÁç×e{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8Bhv@_x0001__x0001__x0001__x0001__x0001__x0001_t@_x0001__x0001__x0001__x0001__x0001__x0001_t@/àøù6îv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\&gt;[£nÐ~@_x0001__x0001__x0001__x0001__x0001__x0001_t@_x0001__x0001__x0001__x0001__x0001__x0001_t@_x0001__x0001__x0001__x0001__x0001__x0001_t@ÛW_x0001_HâÀz@_x0001__x0001__x0001__x0001__x0001__x0001_t@_x0001__x0001__x0001__x0001__x0001__x0001_t@_x0001__x0001__x0001__x0001__x0001__x0001_t@m2S_x000C_y@_x0001__x0002__x0001__x0001__x0001__x0001__x0001__x0001_t@_x0001__x0001__x0001__x0001__x0001__x0001_t@_x0001__x0001__x0001__x0001__x0001__x0001_t@_x0001__x0001__x0001__x0001__x0001__x0001_t@_x0001__x0001__x0001__x0001__x0001__x0001_t@¢I|}`z@_x0001__x0001__x0001__x0001__x0001__x0001_t@_x0001__x0001__x0001__x0001__x0001__x0001_t@_x0018_ù¡9I3v@_x0001__x0001__x0001__x0001__x0001__x0001_t@_x0001__x0001__x0001__x0001__x0001__x0001_t@_x0018_v_x0002_Øèv@_x0001__x0001__x0001__x0001__x0001__x0001_t@_x0001__x0001__x0001__x0001__x0001__x0001_t@«_x0019__x001F_a@_x0001__x0001__x0001__x0001__x0001__x0001_t@_x0001__x0001__x0001__x0001__x0001__x0001_t@eom#Vzv@!µ´0p4u@_x0001__x0001__x0001__x0001__x0001__x0001_t@_x0001__x0001__x0001__x0001__x0001__x0001_t@_x0001__x0001__x0001__x0001__x0001__x0001_t@_x001B_ßAõÀªw@NÅ¦Y§=x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W_x0013__x0007_|üEx@_x0001__x0001__x0001__x0001__x0001__x0001_t@_x0001__x0001__x0001__x0001__x0001__x0001_t@_x0001__x0001__x0001__x0001__x0001__x0001_t@_x0017_Ézðgw}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ÎÓÛ)85}@¥®ö?¬t@_x0001__x0001__x0001__x0001__x0001__x0001_t@_x0001__x0001__x0001__x0001__x0001__x0001_t@GA\ÊZu@_x0001__x0001__x0001__x0001__x0001__x0001_t@_x0001__x0001__x0001__x0001__x0001__x0001_t@_x0001__x0001__x0001__x0001__x0001__x0001_t@_x0002__x0003__x0001__x000B_9õ_x000D_Iy@x$(l·¿y@_x0002__x0002__x0002__x0002__x0002__x0002_t@_x0002__x0002__x0002__x0002__x0002__x0002_t@_x0002__x0002__x0002__x0002__x0002__x0002_t@¡_x0003_Wïu@_x0002__x0002__x0002__x0002__x0002__x0002_t@_x0001__x0017_)J4_x0003_u@_x0002__x0002__x0002__x0002__x0002__x0002_t@åß7ó@_x0002__x0002__x0002__x0002__x0002__x0002_t@_x0002__x0002__x0002__x0002__x0002__x0002_t@_x0002__x0002__x0002__x0002__x0002__x0002_t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Py@_x0002__x0002__x0002__x0002__x0002_q@_x0002__x0002__x0002__x0002__x0002_q@_x0002__x0002__x0002__x0002__x0002_Py@_x0002__x0002__x0002__x0002__x0002_q@_x0002__x0002__x0002__x0002__x0002_Py@_x0002__x0002__x0002__x0002__x0002_q@_x0002__x0002__x0002__x0002__x0002_q@_x0002__x0002__x0002__x0002__x0002_Py@_x0002__x0002__x0002__x0002__x0001__x0002__x0001_Py@_x0001__x0001__x0001__x0001__x0001_Py@_x0001__x0001__x0001__x0001__x0001_q@_x0001__x0001__x0001__x0001__x0001_q@_x0001__x0001__x0001__x0001__x0001_Py@_x0001__x0001__x0001__x0001__x0001_Py@_x0001__x0001__x0001__x0001__x0001_q@_x0001__x0001__x0001__x0001__x0001_Py@_x0001__x0001__x0001__x0001__x0001_q@_x0001__x0001__x0001__x0001__x0001_D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D@_x0001__x0001__x0001__x0001__x0001_Py@_x0001__x0001__x0001__x0001__x0001_q@_x0001__x0001__x0001__x0001__x0001_@_x0001__x0001__x0001__x0001__x0001_q@_x0001__x0001__x0001__x0001__x0001_q@_x0001__x0001__x0001__x0001__x0001_@_x0001__x0001__x0001__x0001__x0001_q@_x0001__x0001__x0001__x0001__x0001_Py@_x0001__x0001__x0001__x0001__x0001_@_x0001__x0001__x0001__x0001__x0001_Py@_x0001__x0001__x0001__x0001__x0001_Py@_x0001__x0001__x0001__x0001__x0001_D@_x0001__x0002__x0001__x0001__x0001__x0001__x0001_@_x0001__x0001__x0001__x0001__x0001_q@_x0001__x0001__x0001__x0001__x0001_q@_x0001__x0001__x0001__x0001__x0001_@_x0001__x0001__x0001__x0001__x0001_q@_x0001__x0001__x0001__x0001__x0001_D@_x0001__x0001__x0001__x0001__x0001_Py@_x0001__x0001__x0001__x0001__x0001_q@_x0001__x0001__x0001__x0001__x0001_q@_x0001__x0001__x0001__x0001__x0001_Py@_x0001__x0001__x0001__x0001__x0001_D@_x0001__x0001__x0001__x0001__x0001_q@_x0001__x0001__x0001__x0001__x0001_Py@_x0001__x0001__x0001__x0001__x0001_@_x0001__x0001__x0001__x0001__x0001_Py@_x0001__x0001__x0001__x0001__x0001_@_x0001__x0001__x0001__x0001__x0001_q@_x0001__x0001__x0001__x0001__x0001_q@_x0001__x0001__x0001__x0001__x0001_x@_x0001__x0001__x0001__x0001__x0001_D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Py@_x0001__x0001__x0001__x0001__x0001_Py@_x0001__x0001__x0001__x0001__x0001_q@_x0001__x0001__x0001__x0001__x0001_q@_x0001__x0001__x0001__x0001__x0001__x0002__x0001_q@_x0001__x0001__x0001__x0001__x0001_Py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Py@_x0001__x0001__x0001__x0001__x0001_q@_x0001__x0001__x0001__x0001__x0001_Py@_x0001__x0001__x0001__x0001__x0001_q@_x0001__x0001__x0001__x0001__x0001_x@_x0001__x0001__x0001__x0001__x0001_q@_x0001__x0001__x0001__x0001__x0001_q@_x0001__x0001__x0001__x0001__x0001_Py@_x0001__x0001__x0001__x0001__x0001_@_x0001__x0001__x0001__x0001__x0001_@_x0001__x0001__x0001__x0001__x0001_q@_x0001__x0001__x0001__x0001__x0001_@_x0001__x0001__x0001__x0001__x0001_Py@_x0001__x0001__x0001__x0001__x0001_Py@_x0001__x0001__x0001__x0001__x0001_x@_x0001__x0001__x0001__x0001__x0001_q@_x0001__x0001__x0001__x0001__x0001_x@_x0001__x0001__x0001__x0001__x0001_q@_x0001__x0002__x0001__x0001__x0001__x0001__x0001_q@_x0001__x0001__x0001__x0001__x0001_D@_x0001__x0001__x0001__x0001__x0001_x@_x0001__x0001__x0001__x0001__x0001_q@_x0001__x0001__x0001__x0001__x0001_@_x0001__x0001__x0001__x0001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@_x0001__x0001__x0001__x0001__x0001_q@_x0001__x0001__x0001__x0001__x0001_@_x0001__x0001__x0001__x0001__x0001_q@_x0001__x0001__x0001__x0001__x0001_q@_x0001__x0001__x0001__x0001__x0001_Py@_x0001__x0001__x0001__x0001__x0001_Py@_x0001__x0001__x0001__x0001__x0001_q@_x0001__x0001__x0001__x0001__x0001_q@_x0001__x0001__x0001__x0001__x0001_q@_x0001__x0001__x0001__x0001__x0001_Py@_x0001__x0001__x0001__x0001__x0001_x@_x0001__x0001__x0001__x0001__x0001_@_x0001__x0001__x0001__x0001__x0001_@_x0001__x0001__x0001__x0001__x0001_q@_x0001__x0001__x0001__x0001__x0001__x0002__x0001_q@_x0001__x0001__x0001__x0001__x0001_@_x0001__x0001__x0001__x0001__x0001_q@_x0001__x0001__x0001__x0001__x0001_Py@_x0001__x0001__x0001__x0001__x0001_Py@_x0001__x0001__x0001__x0001__x0001_q@_x0001__x0001__x0001__x0001__x0001_D@_x0001__x0001__x0001__x0001__x0001_Py@_x0001__x0001__x0001__x0001__x0001_q@_x0001__x0001__x0001__x0001__x0001_q@_x0001__x0001__x0001__x0001__x0001_q@_x0001__x0001__x0001__x0001__x0001_@_x0001__x0001__x0001__x0001__x0001_q@_x0001__x0001__x0001__x0001__x0001_Py@_x0001__x0001__x0001__x0001__x0001_q@_x0001__x0001__x0001__x0001__x0001_q@_x0001__x0001__x0001__x0001__x0001_Py@_x0001__x0001__x0001__x0001__x0001_q@_x0001__x0001__x0001__x0001__x0001_q@_x0001__x0001__x0001__x0001__x0001_q@_x0001__x0001__x0001__x0001__x0001_x@_x0001__x0001__x0001__x0001__x0001_q@_x0001__x0001__x0001__x0001__x0001_q@_x0001__x0001__x0001__x0001__x0001_q@_x0001__x0001__x0001__x0001__x0001_q@_x0001__x0001__x0001__x0001__x0001_Py@_x0001__x0001__x0001__x0001__x0001_Py@_x0001__x0001__x0001__x0001__x0001_x@_x0001__x0001__x0001__x0001__x0001_@_x0001__x0001__x0001__x0001__x0001_Py@_x0001__x0001__x0001__x0001__x0001_q@_x0001__x0001__x0001__x0001__x0001_Py@_x0001__x0002__x0001__x0001__x0001__x0001__x0001_q@_x0001__x0001__x0001__x0001__x0001_@_x0001__x0001__x0001__x0001__x0001_Py@_x0001__x0001__x0001__x0001__x0001_D@_x0001__x0001__x0001__x0001__x0001_q@_x0001__x0001__x0001__x0001__x0001_q@_x0001__x0001__x0001__x0001__x0001_q@_x0001__x0001__x0001__x0001__x0001_Py@_x0001__x0001__x0001__x0001__x0001_q@_x0001__x0001__x0001__x0001__x0001_x@_x0001__x0001__x0001__x0001__x0001_q@_x0001__x0001__x0001__x0001__x0001_Py@_x0001__x0001__x0001__x0001__x0001_q@_x0001__x0001__x0001__x0001__x0001_Py@_x0001__x0001__x0001__x0001__x0001_q@_x0001__x0001__x0001__x0001__x0001_x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@_x0001__x0001__x0001__x0001__x0001_Py@_x0001__x0001__x0001__x0001__x0001_Py@_x0001__x0001__x0001__x0001__x0001_q@_x0001__x0001__x0001__x0001__x0001_Py@_x0001__x0001__x0001__x0001__x0001_x@_x0001__x0001__x0001__x0001__x0001_x@_x0001__x0001__x0001__x0001__x0001_Py@_x0001__x0001__x0001__x0001__x0001__x0002__x0001_q@_x0001__x0001__x0001__x0001__x0001_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@_x0001__x0001__x0001__x0001__x0001_Py@_x0001__x0001__x0001__x0001__x0001_Py@_x0001__x0001__x0001__x0001__x0001_q@_x0001__x0001__x0001__x0001__x0001_@_x0001__x0001__x0001__x0001__x0001_q@_x0001__x0001__x0001__x0001__x0001_Py@_x0001__x0001__x0001__x0001__x0001_D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Py@_x0001__x0001__x0001__x0001__x0001_Py@_x0001__x0001__x0001__x0001__x0001_Py@_x0001__x0001__x0001__x0001__x0001_q@_x0001__x0001__x0001__x0001__x0001_Py@_x0001__x0001__x0001__x0001__x0001_q@_x0001__x0001__x0001__x0001__x0001_@_x0001__x0001__x0001__x0001__x0001_Py@_x0001__x0001__x0001__x0001__x0001_q@_x0001__x0001__x0001__x0001__x0001_Py@_x0001__x0001__x0001__x0001__x0001_D@_x0001__x0001__x0001__x0001__x0001_Py@_x0001__x0001__x0001__x0001__x0001_q@_x0001__x0001__x0001__x0001__x0001_@_x0001__x0001__x0001__x0001__x0001_q@_x0001__x0001__x0001__x0001__x0001_@_x0001__x0001__x0001__x0001__x0001_@_x0001__x0001__x0001__x0001__x0001_Py@_x0001__x0001__x0001__x0001__x0001_q@_x0001__x0001__x0001__x0001__x0001_@_x0001__x0001__x0001__x0001__x0001_x@_x0001__x0001__x0001__x0001__x0001_q@_x0001__x0001__x0001__x0001__x0001_q@_x0001__x0001__x0001__x0001__x0001_q@_x0001__x0001__x0001__x0001__x0001_Py@_x0001__x0001__x0001__x0001__x0001_@_x0001__x0001__x0001__x0001__x0001_x@_x0001__x0001__x0001__x0001__x0001_@_x0001__x0001__x0001__x0001__x0001_@_x0001__x0001__x0001__x0001__x0001_q@_x0001__x0001__x0001__x0001__x0001__x0002__x0001_x@_x0001__x0001__x0001__x0001__x0001_D@_x0001__x0001__x0001__x0001__x0001_x@_x0001__x0001__x0001__x0001__x0001_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Py@_x0001__x0001__x0001__x0001__x0001_q@_x0001__x0001__x0001__x0001__x0001_q@_x0001__x0001__x0001__x0001__x0001_Py@_x0001__x0001__x0001__x0001__x0001_q@_x0001__x0001__x0001__x0001__x0001_q@_x0001__x0001__x0001__x0001__x0001_@_x0001__x0001__x0001__x0001__x0001_Py@_x0001__x0001__x0001__x0001__x0001_@_x0001__x0001__x0001__x0001__x0001_@_x0001__x0001__x0001__x0001__x0001_q@_x0001__x0001__x0001__x0001__x0001_Py@_x0001__x0001__x0001__x0001__x0001_q@_x0001__x0001__x0001__x0001__x0001_Py@_x0001__x0001__x0001__x0001__x0001_x@_x0001__x0001__x0001__x0001__x0001_Py@_x0001__x0001__x0001__x0001__x0001_q@_x0001__x0001__x0001__x0001__x0001_q@_x0001__x0001__x0001__x0001__x0001_x@_x0001__x0001__x0001__x0001__x0001_q@_x0001__x0001__x0001__x0001__x0001_q@_x0001__x0002__x0001__x0001__x0001__x0001__x0001_q@_x0001__x0001__x0001__x0001__x0001_q@_x0001__x0001__x0001__x0001__x0001_q@_x0001__x0001__x0001__x0001__x0001_@_x0001__x0001__x0001__x0001__x0001_q@_x0001__x0001__x0001__x0001__x0001_Py@_x0001__x0001__x0001__x0001__x0001_@_x0001__x0001__x0001__x0001__x0001_q@_x0001__x0001__x0001__x0001__x0001_q@_x0001__x0001__x0001__x0001__x0001_Py@_x0001__x0001__x0001__x0001__x0001_Py@_x0001__x0001__x0001__x0001__x0001_q@_x0001__x0001__x0001__x0001__x0001_q@_x0001__x0001__x0001__x0001__x0001_Py@_x0001__x0001__x0001__x0001__x0001_@_x0001__x0001__x0001__x0001__x0001_q@_x0001__x0001__x0001__x0001__x0001_q@_x0001__x0001__x0001__x0001__x0001_Py@_x0001__x0001__x0001__x0001__x0001_q@_x0001__x0001__x0001__x0001__x0001_@_x0001__x0001__x0001__x0001__x0001_q@_x0001__x0001__x0001__x0001__x0001_q@_x0001__x0001__x0001__x0001__x0001_Py@_x0001__x0001__x0001__x0001__x0001_q@_x0001__x0001__x0001__x0001__x0001_Py@_x0001__x0001__x0001__x0001__x0001_q@_x0001__x0001__x0001__x0001__x0001_Py@_x0001__x0001__x0001__x0001__x0001_Py@_x0001__x0001__x0001__x0001__x0001_q@_x0001__x0001__x0001__x0001__x0001_@_x0001__x0001__x0001__x0001__x0001_q@_x0001__x0001__x0001__x0001__x0001__x0002__x0001_q@_x0001__x0001__x0001__x0001__x0001_Py@_x0001__x0001__x0001__x0001__x0001_q@_x0001__x0001__x0001__x0001__x0001_q@_x0001__x0001__x0001__x0001__x0001_q@_x0001__x0001__x0001__x0001__x0001_q@_x0001__x0001__x0001__x0001__x0001_@_x0001__x0001__x0001__x0001__x0001_Py@_x0001__x0001__x0001__x0001__x0001_D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@_x0001__x0001__x0001__x0001__x0001_q@_x0001__x0001__x0001__x0001__x0001_q@_x0001__x0001__x0001__x0001__x0001_q@_x0001__x0001__x0001__x0001__x0001_Py@_x0001__x0001__x0001__x0001__x0001_Py@_x0001__x0001__x0001__x0001__x0001_Py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Py@_x0001__x0002__x0001__x0001__x0001__x0001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@_x0001__x0001__x0001__x0001__x0001_q@_x0001__x0001__x0001__x0001__x0001_x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Py@_x0001__x0001__x0001__x0001__x0001_Py@_x0001__x0001__x0001__x0001__x0001_Py@_x0001__x0001__x0001__x0001__x0001_D@_x0001__x0001__x0001__x0001__x0001__x0002__x0001_x@_x0001__x0001__x0001__x0001__x0001_q@_x0001__x0001__x0001__x0001__x0001_q@_x0001__x0001__x0001__x0001__x0001_Py@_x0001__x0001__x0001__x0001__x0001_q@_x0001__x0001__x0001__x0001__x0001_q@_x0001__x0001__x0001__x0001__x0001_q@_x0001__x0001__x0001__x0001__x0001_x@_x0001__x0001__x0001__x0001__x0001_@_x0001__x0001__x0001__x0001__x0001_q@_x0001__x0001__x0001__x0001__x0001_@_x0001__x0001__x0001__x0001__x0001_Py@_x0001__x0001__x0001__x0001__x0001_q@_x0001__x0001__x0001__x0001__x0001_Py@_x0001__x0001__x0001__x0001__x0001_q@_x0001__x0001__x0001__x0001__x0001_q@_x0001__x0001__x0001__x0001__x0001_q@_x0001__x0001__x0001__x0001__x0001_q@_x0001__x0001__x0001__x0001__x0001_@_x0001__x0001__x0001__x0001__x0001_q@_x0001__x0001__x0001__x0001__x0001_q@_x0001__x0001__x0001__x0001__x0001_Py@_x0001__x0001__x0001__x0001__x0001_Py@_x0001__x0001__x0001__x0001__x0001_q@_x0001__x0001__x0001__x0001__x0001_@_x0001__x0001__x0001__x0001__x0001_q@_x0001__x0001__x0001__x0001__x0001_q@_x0001__x0001__x0001__x0001__x0001_q@_x0001__x0001__x0001__x0001__x0001_q@_x0001__x0001__x0001__x0001__x0001_Py@_x0001__x0001__x0001__x0001__x0001_q@_x0001__x0001__x0001__x0001__x0001_@_x0001__x0002__x0001__x0001__x0001__x0001__x0001_@_x0001__x0001__x0001__x0001__x0001_q@_x0001__x0001__x0001__x0001__x0001_D@_x0001__x0001__x0001__x0001__x0001_q@_x0001__x0001__x0001__x0001__x0001_Py@_x0001__x0001__x0001__x0001__x0001_q@_x0001__x0001__x0001__x0001__x0001_q@_x0001__x0001__x0001__x0001__x0001_q@_x0001__x0001__x0001__x0001__x0001_q@_x0001__x0001__x0001__x0001__x0001_D@_x0001__x0001__x0001__x0001__x0001_Py@_x0001__x0001__x0001__x0001__x0001_q@_x0001__x0001__x0001__x0001__x0001_Py@_x0001__x0001__x0001__x0001__x0001_Py@_x0001__x0001__x0001__x0001__x0001_q@_x0001__x0001__x0001__x0001__x0001_q@_x0001__x0001__x0001__x0001__x0001_Py@_x0001__x0001__x0001__x0001__x0001_@_x0001__x0001__x0001__x0001__x0001_q@_x0001__x0001__x0001__x0001__x0001_q@_x0001__x0001__x0001__x0001__x0001_x@_x0001__x0001__x0001__x0001__x0001_q@_x0001__x0001__x0001__x0001__x0001_Py@_x0001__x0001__x0001__x0001__x0001_@_x0001__x0001__x0001__x0001__x0001_q@_x0001__x0001__x0001__x0001__x0001_q@_x0001__x0001__x0001__x0001__x0001_x@_x0001__x0001__x0001__x0001__x0001_q@_x0001__x0001__x0001__x0001__x0001_q@_x0001__x0001__x0001__x0001__x0001_q@_x0001__x0001__x0001__x0001__x0001_Py@_x0001__x0001__x0001__x0001__x0001__x0002__x0001_q@_x0001__x0001__x0001__x0001__x0001_Py@_x0001__x0001__x0001__x0001__x0001_q@_x0001__x0001__x0001__x0001__x0001_q@_x0001__x0001__x0001__x0001__x0001_x@_x0001__x0001__x0001__x0001__x0001_q@_x0001__x0001__x0001__x0001__x0001_Py@_x0001__x0001__x0001__x0001__x0001_Py@_x0001__x0001__x0001__x0001__x0001_Py@_x0001__x0001__x0001__x0001__x0001_q@_x0001__x0001__x0001__x0001__x0001_q@_x0001__x0001__x0001__x0001__x0001_q@_x0001__x0001__x0001__x0001__x0001_x@_x0001__x0001__x0001__x0001__x0001_q@_x0001__x0001__x0001__x0001__x0001_Py@_x0001__x0001__x0001__x0001__x0001_@_x0001__x0001__x0001__x0001__x0001_@_x0001__x0001__x0001__x0001__x0001_q@_x0001__x0001__x0001__x0001__x0001_q@_x0001__x0001__x0001__x0001__x0001_Py@_x0001__x0001__x0001__x0001__x0001_q@_x0001__x0001__x0001__x0001__x0001_@_x0001__x0001__x0001__x0001__x0001_@_x0001__x0001__x0001__x0001__x0001_q@_x0001__x0001__x0001__x0001__x0001_x@_x0001__x0001__x0001__x0001__x0001_Py@_x0001__x0001__x0001__x0001__x0001_q@_x0001__x0001__x0001__x0001__x0001_Py@_x0001__x0001__x0001__x0001__x0001_D@_x0001__x0001__x0001__x0001__x0001_q@_x0001__x0001__x0001__x0001__x0001_q@_x0001__x0001__x0001__x0001__x0001_x@_x0001__x0002__x0001__x0001__x0001__x0001__x0001_q@_x0001__x0001__x0001__x0001__x0001_q@_x0001__x0001__x0001__x0001__x0001_q@_x0001__x0001__x0001__x0001__x0001_Py@_x0001__x0001__x0001__x0001__x0001_Py@_x0001__x0001__x0001__x0001__x0001_Py@_x0001__x0001__x0001__x0001__x0001_@_x0001__x0001__x0001__x0001__x0001_q@_x0001__x0001__x0001__x0001__x0001_D@_x0001__x0001__x0001__x0001__x0001_@_x0001__x0001__x0001__x0001__x0001_Py@_x0001__x0001__x0001__x0001__x0001_Py@_x0001__x0001__x0001__x0001__x0001_q@_x0001__x0001__x0001__x0001__x0001_q@_x0001__x0001__x0001__x0001__x0001_q@_x0001__x0001__x0001__x0001__x0001_q@_x0001__x0001__x0001__x0001__x0001_Py@_x0001__x0001__x0001__x0001__x0001_x@_x0001__x0001__x0001__x0001__x0001_q@_x0001__x0001__x0001__x0001__x0001_q@_x0001__x0001__x0001__x0001__x0001_q@_x0001__x0001__x0001__x0001__x0001_q@_x0001__x0001__x0001__x0001__x0001_q@_x0001__x0001__x0001__x0001__x0001_x@_x0001__x0001__x0001__x0001__x0001_q@_x0001__x0001__x0001__x0001__x0001_@_x0001__x0001__x0001__x0001__x0001_@_x0001__x0001__x0001__x0001__x0001_q@_x0001__x0001__x0001__x0001__x0001_q@_x0001__x0001__x0001__x0001__x0001_Py@_x0001__x0001__x0001__x0001__x0001_q@_x0001__x0001__x0001__x0001__x0001__x0002__x0001_Py@_x0001__x0001__x0001__x0001__x0001_q@_x0001__x0001__x0001__x0001__x0001_q@_x0001__x0001__x0001__x0001__x0001_q@_x0001__x0001__x0001__x0001__x0001_q@_x0001__x0001__x0001__x0001__x0001_Py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Py@_x0001__x0001__x0001__x0001__x0001_q@_x0001__x0001__x0001__x0001__x0001_Py@_x0001__x0001__x0001__x0001__x0001_x@_x0001__x0001__x0001__x0001__x0001_q@_x0001__x0001__x0001__x0001__x0001_q@_x0001__x0001__x0001__x0001__x0001_q@_x0001__x0001__x0001__x0001__x0001_q@_x0001__x0001__x0001__x0001__x0001_q@_x0001__x0001__x0001__x0001__x0001_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0002__x0001__x0001__x0001__x0001__x0001_Py@_x0001__x0001__x0001__x0001__x0001_Py@_x0001__x0001__x0001__x0001__x0001_q@_x0001__x0001__x0001__x0001__x0001_q@_x0001__x0001__x0001__x0001__x0001_q@_x0001__x0001__x0001__x0001__x0001_q@_x0001__x0001__x0001__x0001__x0001_q@_x0001__x0001__x0001__x0001__x0001_Py@_x0001__x0001__x0001__x0001__x0001_Py@_x0001__x0001__x0001__x0001__x0001_D@_x0001__x0001__x0001__x0001__x0001_q@_x0001__x0001__x0001__x0001__x0001_q@_x0001__x0001__x0001__x0001__x0001_x@_x0001__x0001__x0001__x0001__x0001_q@_x0001__x0001__x0001__x0001__x0001_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@_x0001__x0001__x0001__x0001__x0001_@_x0001__x0001__x0001__x0001__x0001_q@_x0001__x0001__x0001__x0001__x0001_@_x0001__x0001__x0001__x0001__x0001_q@_x0001__x0001__x0001__x0001__x0001_@_x0001__x0001__x0001__x0001__x0001_q@_x0001__x0001__x0001__x0001__x0001_q@_x0001__x0001__x0001__x0001__x0001_q@_x0001__x0001__x0001__x0001__x0001__x0002__x0001_Py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@_x0001__x0001__x0001__x0001__x0001_x@_x0001__x0001__x0001__x0001__x0001_Py@_x0001__x0001__x0001__x0001__x0001_Py@_x0001__x0001__x0001__x0001__x0001_x@_x0001__x0001__x0001__x0001__x0001_Py@_x0001__x0001__x0001__x0001__x0001_Py@_x0001__x0001__x0001__x0001__x0001_q@_x0001__x0001__x0001__x0001__x0001_q@_x0001__x0001__x0001__x0001__x0001_@_x0001__x0001__x0001__x0001__x0001_q@_x0001__x0001__x0001__x0001__x0001_q@_x0001__x0001__x0001__x0001__x0001_q@_x0001__x0001__x0001__x0001__x0001_Py@_x0001__x0001__x0001__x0001__x0001_Py@_x0001__x0001__x0001__x0001__x0001_q@_x0001__x0001__x0001__x0001__x0001_q@_x0001__x0001__x0001__x0001__x0001_q@_x0001__x0001__x0001__x0001__x0001_@_x0001__x0001__x0001__x0001__x0001_q@_x0001__x0001__x0001__x0001__x0001_q@_x0001__x0001__x0001__x0001__x0001_@_x0001__x0001__x0001__x0001__x0001_q@_x0001__x0001__x0001__x0001__x0001_Py@_x0001__x0002__x0001__x0001__x0001__x0001__x0001_q@_x0001__x0001__x0001__x0001__x0001_q@_x0001__x0001__x0001__x0001__x0001_q@_x0001__x0001__x0001__x0001__x0001_q@_x0001__x0001__x0001__x0001__x0001_@_x0001__x0001__x0001__x0001__x0001_q@_x0001__x0001__x0001__x0001__x0001_Py@_x0001__x0001__x0001__x0001__x0001_Py@_x0001__x0001__x0001__x0001__x0001_D@_x0001__x0001__x0001__x0001__x0001_q@_x0001__x0001__x0001__x0001__x0001_@_x0001__x0001__x0001__x0001__x0001_Py@_x0001__x0001__x0001__x0001__x0001_Py@_x0001__x0001__x0001__x0001__x0001_q@_x0001__x0001__x0001__x0001__x0001_Py@_x0001__x0001__x0001__x0001__x0001_q@_x0001__x0001__x0001__x0001__x0001_@_x0001__x0001__x0001__x0001__x0001_Py@_x0001__x0001__x0001__x0001__x0001_Py@_x0001__x0001__x0001__x0001__x0001_Py@_x0001__x0001__x0001__x0001__x0001_q@_x0001__x0001__x0001__x0001__x0001_Py@_x0001__x0001__x0001__x0001__x0001_q@_x0001__x0001__x0001__x0001__x0001_q@_x0001__x0001__x0001__x0001__x0001_Py@_x0001__x0001__x0001__x0001__x0001_Py@_x0001__x0001__x0001__x0001__x0001_q@_x0001__x0001__x0001__x0001__x0001_q@_x0001__x0001__x0001__x0001__x0001_D@_x0001__x0001__x0001__x0001__x0001_q@_x0001__x0001__x0001__x0001__x0001_Py@_x0001__x0001__x0001__x0001__x0001__x0002__x0001_@_x0001__x0001__x0001__x0001__x0001_q@_x0001__x0001__x0001__x0001__x0001_Py@_x0001__x0001__x0001__x0001__x0001_Py@_x0001__x0001__x0001__x0001__x0001_Py@_x0001__x0001__x0001__x0001__x0001_Py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Py@_x0001__x0001__x0001__x0001__x0001_q@_x0001__x0001__x0001__x0001__x0001_Py@_x0001__x0001__x0001__x0001__x0001_Py@_x0001__x0001__x0001__x0001__x0001_Py@_x0001__x0001__x0001__x0001__x0001_Py@_x0001__x0001__x0001__x0001__x0001_Py@_x0001__x0001__x0001__x0001__x0001_Py@_x0001__x0001__x0001__x0001__x0001_q@_x0001__x0001__x0001__x0001__x0001_x@_x0001__x0001__x0001__x0001__x0001_q@_x0001__x0001__x0001__x0001__x0001_q@_x0001__x0001__x0001__x0001__x0001_q@_x0001__x0001__x0001__x0001__x0001_q@_x0001__x0001__x0001__x0001__x0001_q@_x0001__x0001__x0001__x0001__x0001_q@_x0001__x0001__x0001__x0001__x0001_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Py@_x0001__x0001__x0001__x0001__x0001_q@_x0001__x0001__x0001__x0001__x0001_Py@_x0001__x0001__x0001__x0001__x0001_Py@_x0001__x0001__x0001__x0001__x0001_q@_x0001__x0001__x0001__x0001__x0001_q@_x0001__x0001__x0001__x0001__x0001_q@_x0001__x0001__x0001__x0001__x0001_q@_x0001__x0001__x0001__x0001__x0001_@_x0001__x0001__x0001__x0001__x0001_q@_x0001__x0001__x0001__x0001__x0001_q@_x0001__x0001__x0001__x0001__x0001_q@_x0001__x0001__x0001__x0001__x0001_q@_x0001__x0001__x0001__x0001__x0001_q@_x0001__x0001__x0001__x0001__x0001_q@_x0001__x0001__x0001__x0001__x0001_@_x0001__x0001__x0001__x0001__x0001_q@_x0001__x0001__x0001__x0001__x0001_x@_x0001__x0001__x0001__x0001__x0001_@_x0001__x0001__x0001__x0001__x0001_q@_x0001__x0001__x0001__x0001__x0001_Py@_x0001__x0001__x0001__x0001__x0001_q@_x0001__x0001__x0001__x0001__x0001_Py@_x0001__x0001__x0001__x0001__x0001_q@_x0001__x0001__x0001__x0001__x0001_@_x0001__x0001__x0001__x0001__x0001_Py@_x0001__x0001__x0001__x0001__x0001_q@_x0001__x0001__x0001__x0001__x0001__x0002__x0001_Py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x@_x0001__x0001__x0001__x0001__x0001_q@_x0001__x0001__x0001__x0001__x0001_q@_x0001__x0001__x0001__x0001__x0001_q@_x0001__x0001__x0001__x0001__x0001_@_x0001__x0001__x0001__x0001__x0001_q@_x0001__x0001__x0001__x0001__x0001_D@_x0001__x0001__x0001__x0001__x0001_q@_x0001__x0001__x0001__x0001__x0001_q@_x0001__x0001__x0001__x0001__x0001_q@_x0001__x0001__x0001__x0001__x0001_q@_x0001__x0001__x0001__x0001__x0001_Py@_x0001__x0001__x0001__x0001__x0001_q@_x0001__x0001__x0001__x0001__x0001_Py@_x0001__x0001__x0001__x0001__x0001_q@_x0001__x0001__x0001__x0001__x0001_x@_x0001__x0001__x0001__x0001__x0001_q@_x0001__x0001__x0001__x0001__x0001_Py@_x0001__x0001__x0001__x0001__x0001_q@_x0001__x0001__x0001__x0001__x0001_Py@_x0001__x0001__x0001__x0001__x0001_q@_x0001__x0001__x0001__x0001__x0001_Py@_x0001__x0002__x0001__x0001__x0001__x0001__x0001_D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x@_x0001__x0001__x0001__x0001__x0001_q@_x0001__x0001__x0001__x0001__x0001_q@_x0001__x0001__x0001__x0001__x0001_x@_x0001__x0001__x0001__x0001__x0001_Py@_x0001__x0001__x0001__x0001__x0001_q@_x0001__x0001__x0001__x0001__x0001_Py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Py@_x0001__x0001__x0001__x0001__x0001_q@_x0001__x0001__x0001__x0001__x0001_q@_x0001__x0001__x0001__x0001__x0001_q@_x0001__x0001__x0001__x0001__x0001_@_x0001__x0001__x0001__x0001__x0001_@_x0001__x0001__x0001__x0001__x0001_q@_x0001__x0001__x0001__x0001__x0001_Py@_x0001__x0001__x0001__x0001__x0001__x0002__x0001_q@_x0001__x0001__x0001__x0001__x0001_q@_x0001__x0001__x0001__x0001__x0001_Py@_x0001__x0001__x0001__x0001__x0001_q@_x0001__x0001__x0001__x0001__x0001_D@_x0001__x0001__x0001__x0001__x0001_q@_x0001__x0001__x0001__x0001__x0001_Py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x@_x0001__x0001__x0001__x0001__x0001_q@_x0001__x0001__x0001__x0001__x0001_@_x0001__x0001__x0001__x0001__x0001_x@_x0001__x0001__x0001__x0001__x0001_q@_x0001__x0001__x0001__x0001__x0001_q@_x0001__x0001__x0001__x0001__x0001_@_x0001__x0001__x0001__x0001__x0001_q@_x0001__x0001__x0001__x0001__x0001_Py@_x0001__x0001__x0001__x0001__x0001_q@_x0001__x0001__x0001__x0001__x0001_Py@_x0001__x0001__x0001__x0001__x0001_@_x0001__x0001__x0001__x0001__x0001_Py@_x0001__x0001__x0001__x0001__x0001_q@_x0001__x0001__x0001__x0001__x0001_q@_x0001__x0001__x0001__x0001__x0001_q@_x0001__x0001__x0001__x0001__x0001_q@_x0001__x0002__x0001__x0001__x0001__x0001__x0001_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Py@_x0001__x0001__x0001__x0001__x0001_Py@_x0001__x0001__x0001__x0001__x0001_Py@_x0001__x0001__x0001__x0001__x0001_q@_x0001__x0001__x0001__x0001__x0001_Py@_x0001__x0001__x0001__x0001__x0001_@_x0001__x0001__x0001__x0001__x0001_Py@_x0001__x0001__x0001__x0001__x0001_Py@_x0001__x0001__x0001__x0001__x0001_q@_x0001__x0001__x0001__x0001__x0001_q@_x0001__x0001__x0001__x0001__x0001_Py@_x0001__x0001__x0001__x0001__x0001_Py@_x0001__x0001__x0001__x0001__x0001_@_x0001__x0001__x0001__x0001__x0001_q@_x0001__x0001__x0001__x0001__x0001_x@_x0001__x0001__x0001__x0001__x0001_Py@_x0001__x0001__x0001__x0001__x0001_@_x0001__x0001__x0001__x0001__x0001_q@_x0001__x0001__x0001__x0001__x0001__x0002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@_x0001__x0001__x0001__x0001__x0001_q@_x0001__x0001__x0001__x0001__x0001_D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Py@_x0001__x0001__x0001__x0001__x0001_q@_x0001__x0002__x0001__x0001__x0001__x0001__x0001_q@_x0001__x0001__x0001__x0001__x0001_x@_x0001__x0001__x0001__x0001__x0001_q@_x0001__x0001__x0001__x0001__x0001_q@_x0001__x0001__x0001__x0001__x0001_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x@_x0001__x0001__x0001__x0001__x0001_q@_x0001__x0001__x0001__x0001__x0001_q@_x0001__x0001__x0001__x0001__x0001_q@_x0001__x0001__x0001__x0001__x0001_q@_x0001__x0001__x0001__x0001__x0001_@_x0001__x0001__x0001__x0001__x0001_q@_x0001__x0001__x0001__x0001__x0001_q@_x0001__x0001__x0001__x0001__x0001_@_x0001__x0001__x0001__x0001__x0001_Py@_x0001__x0001__x0001__x0001__x0001_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Py@_x0001__x0001__x0001__x0001__x0001__x0002__x0001_Py@_x0001__x0001__x0001__x0001__x0001_@_x0001__x0001__x0001__x0001__x0001_q@_x0001__x0001__x0001__x0001__x0001_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@_x0001__x0001__x0001__x0001__x0001_q@_x0001__x0001__x0001__x0001__x0001_@_x0001__x0001__x0001__x0001__x0001_Py@_x0001__x0001__x0001__x0001__x0001_@_x0001__x0001__x0001__x0001__x0001_q@_x0001__x0001__x0001__x0001__x0001_q@_x0001__x0001__x0001__x0001__x0001_q@_x0001__x0001__x0001__x0001__x0001_q@_x0001__x0001__x0001__x0001__x0001_Py@_x0001__x0001__x0001__x0001__x0001_q@_x0001__x0001__x0001__x0001__x0001_Py@_x0001__x0001__x0001__x0001__x0001_q@_x0001__x0001__x0001__x0001__x0001_q@_x0001__x0001__x0001__x0001__x0001_q@_x0001__x0001__x0001__x0001__x0001_q@_x0001__x0001__x0001__x0001__x0001_D@_x0001__x0001__x0001__x0001__x0001_Py@_x0001__x0001__x0001__x0001__x0001_@_x0001__x0001__x0001__x0001__x0001_q@_x0001__x0001__x0001__x0001__x0001_q@_x0001__x0002__x0001__x0001__x0001__x0001__x0001_q@_x0001__x0001__x0001__x0001__x0001_q@_x0001__x0001__x0001__x0001__x0001_Py@_x0001__x0001__x0001__x0001__x0001_q@_x0001__x0001__x0001__x0001__x0001_q@_x0001__x0001__x0001__x0001__x0001_Py@_x0001__x0001__x0001__x0001__x0001_q@_x0001__x0001__x0001__x0001__x0001_x@_x0001__x0001__x0001__x0001__x0001_Py@_x0001__x0001__x0001__x0001__x0001_q@_x0001__x0001__x0001__x0001__x0001_q@_x0001__x0001__x0001__x0001__x0001_@_x0001__x0001__x0001__x0001__x0001_Py@_x0001__x0001__x0001__x0001__x0001_@_x0001__x0001__x0001__x0001__x0001_Py@_x0001__x0001__x0001__x0001__x0001_@_x0001__x0001__x0001__x0001__x0001_Py@_x0001__x0001__x0001__x0001__x0001_q@_x0001__x0001__x0001__x0001__x0001_@_x0001__x0001__x0001__x0001__x0001_x@_x0001__x0001__x0001__x0001__x0001_q@_x0001__x0001__x0001__x0001__x0001_q@_x0001__x0001__x0001__x0001__x0001_Py@_x0001__x0001__x0001__x0001__x0001_q@_x0001__x0001__x0001__x0001__x0001_x@_x0001__x0001__x0001__x0001__x0001_Py@_x0001__x0001__x0001__x0001__x0001_q@_x0001__x0001__x0001__x0001__x0001_q@_x0001__x0001__x0001__x0001__x0001_Py@_x0001__x0001__x0001__x0001__x0001_q@_x0001__x0001__x0001__x0001__x0001_q@_x0001__x0001__x0001__x0001__x0001__x0002__x0001_q@_x0001__x0001__x0001__x0001__x0001_q@_x0001__x0001__x0001__x0001__x0001_Py@_x0001__x0001__x0001__x0001__x0001_Py@_x0001__x0001__x0001__x0001__x0001_x@_x0001__x0001__x0001__x0001__x0001_Py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Py@_x0001__x0001__x0001__x0001__x0001_q@_x0001__x0001__x0001__x0001__x0001_Py@_x0001__x0001__x0001__x0001__x0001_Py@_x0001__x0001__x0001__x0001__x0001_@_x0001__x0001__x0001__x0001__x0001_q@_x0001__x0001__x0001__x0001__x0001_q@_x0001__x0001__x0001__x0001__x0001_q@_x0001__x0001__x0001__x0001__x0001_@_x0001__x0001__x0001__x0001__x0001_x@_x0001__x0001__x0001__x0001__x0001_q@_x0001__x0001__x0001__x0001__x0001_q@_x0001__x0001__x0001__x0001__x0001_q@_x0001__x0001__x0001__x0001__x0001_@_x0001__x0001__x0001__x0001__x0001_Py@_x0001__x0001__x0001__x0001__x0001_Py@_x0001__x0001__x0001__x0001__x0001_q@_x0001__x0001__x0001__x0001__x0001_x@_x0001__x0002__x0001__x0001__x0001__x0001__x0001_Py@_x0001__x0001__x0001__x0001__x0001_q@_x0001__x0001__x0001__x0001__x0001_q@_x0001__x0001__x0001__x0001__x0001_Py@_x0001__x0001__x0001__x0001__x0001_q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w@_x0001__x0001__x0001__x0001__x0001__x0001_t@_x0001__x0001__x0001__x0001__x0001__x0001_t@_x0001__x0001__x0001__x0001__x0001_ w@_x0001__x0001__x0001__x0001__x0001_ w@_x0001__x0001__x0001__x0001__x0001_ w@_x0001__x0001__x0001__x0001__x0001__x0001_t@_x0001__x0001__x0001__x0001__x0001__x0001_t@_x0001__x0001__x0001__x0001__x0001_ w@_x0001__x0001__x0001__x0001__x0001_ w@_x0001__x0001__x0001__x0001__x0001__x0001_t@_x0001__x0001__x0001__x0001__x0001_ w@_x0001__x0001__x0001__x0001__x0001__x0002__x0001__x0001_t@_x0001__x0001__x0001__x0001__x0001_P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w@_x0001__x0001__x0001__x0001__x0001__x0001_t@_x0001__x0001__x0001__x0001__x0001__x0001_t@_x0001__x0001__x0001__x0001__x0001_P@_x0001__x0001__x0001__x0001__x0001_ w@_x0001__x0001__x0001__x0001__x0001__x0001_t@_x0001__x0001__x0001__x0001__x0001_à@_x0001__x0001__x0001__x0001__x0001__x0001_t@_x0001__x0001__x0001__x0001__x0001__x0001_t@_x0001__x0001__x0001__x0001__x0001_à@_x0001__x0001__x0001__x0001__x0001__x0001_t@_x0001__x0001__x0001__x0001__x0001_ w@_x0001__x0001__x0001__x0001__x0001_à@_x0001__x0001__x0001__x0001__x0001_ w@_x0001__x0001__x0001__x0001__x0001_ w@_x0001__x0001__x0001__x0001__x0001_P@_x0001__x0001__x0001__x0001__x0001_à@_x0001__x0001__x0001__x0001__x0001__x0001_t@_x0001__x0001__x0001__x0001__x0001__x0001_t@_x0001__x0001__x0001__x0001__x0001_à@_x0001__x0001__x0001__x0001__x0001__x0001_t@_x0001__x0001__x0001__x0001__x0001_P@_x0001__x0001__x0001__x0001__x0001_ w@_x0001__x0001__x0001__x0001__x0001__x0001_t@_x0001__x0002__x0001__x0001__x0001__x0001__x0001__x0001_t@_x0001__x0001__x0001__x0001__x0001_ w@_x0001__x0001__x0001__x0001__x0001_P@_x0001__x0001__x0001__x0001__x0001__x0001_t@_x0001__x0001__x0001__x0001__x0001_ w@_x0001__x0001__x0001__x0001__x0001_à@_x0001__x0001__x0001__x0001__x0001_ w@_x0001__x0001__x0001__x0001__x0001_à@_x0001__x0001__x0001__x0001__x0001__x0001_t@_x0001__x0001__x0001__x0001__x0001__x0001_t@_x0001__x0001__x0001__x0001__x0001_`}@_x0001__x0001__x0001__x0001__x0001_P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 w@_x0001__x0001__x0001__x0001__x0001__x0001_t@_x0001__x0001__x0001__x0001__x0001_`}@_x0001__x0001__x0001__x0001__x0001__x0001_t@_x0001__x0001__x0001__x0001__x0001__x0001_t@_x0001__x0001__x0001__x0001__x0001_ w@_x0001__x0001__x0001__x0001__x0001_à@_x0001__x0001__x0001__x0001__x0001_à@_x0001__x0001__x0001__x0001__x0001__x0001_t@_x0001__x0001__x0001__x0001__x0001_à@_x0001__x0001__x0001__x0001__x0001_ w@_x0001__x0001__x0001__x0001__x0001_ w@_x0001__x0001__x0001__x0001__x0001_`}@_x0001__x0001__x0001__x0001__x0001__x0001_t@_x0001__x0001__x0001__x0001__x0001_`}@_x0001__x0001__x0001__x0001__x0001__x0001_t@_x0001__x0001__x0001__x0001__x0001__x0001_t@_x0001__x0001__x0001__x0001__x0001_P@_x0001__x0001__x0001__x0001__x0001_`}@_x0001__x0001__x0001__x0001__x0001__x0001_t@_x0001__x0001__x0001__x0001__x0001_à@_x0001__x0001__x0001__x0001__x0001__x0001_t@_x0001__x0001__x0001__x0001__x0001__x0001_t@_x0001__x0001__x0001__x0001__x0001_ w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à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 w@_x0001__x0001__x0001__x0001__x0001_`}@_x0001__x0001__x0001__x0001__x0001_à@_x0001__x0001__x0001__x0001__x0001_à@_x0001__x0001__x0001__x0001__x0001__x0001_t@_x0001__x0001__x0001__x0001__x0001__x0001_t@_x0001__x0001__x0001__x0001__x0001_à@_x0001__x0001__x0001__x0001__x0001__x0001_t@_x0001__x0001__x0001__x0001__x0001_ w@_x0001__x0001__x0001__x0001__x0001_ w@_x0001__x0001__x0001__x0001__x0001__x0001_t@_x0001__x0001__x0001__x0001__x0001_P@_x0001__x0001__x0001__x0001__x0001_ w@_x0001__x0001__x0001__x0001__x0001__x0002__x0001__x0001_t@_x0001__x0001__x0001__x0001__x0001__x0001_t@_x0001__x0001__x0001__x0001__x0001__x0001_t@_x0001__x0001__x0001__x0001__x0001_à@_x0001__x0001__x0001__x0001__x0001__x0001_t@_x0001__x0001__x0001__x0001__x0001_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`}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w@_x0001__x0001__x0001__x0001__x0001_`}@_x0001__x0001__x0001__x0001__x0001_à@_x0001__x0001__x0001__x0001__x0001_ w@_x0001__x0001__x0001__x0001__x0001__x0001_t@_x0001__x0001__x0001__x0001__x0001_ w@_x0001__x0001__x0001__x0001__x0001__x0001_t@_x0001__x0001__x0001__x0001__x0001_à@_x0001__x0001__x0001__x0001__x0001_ w@_x0001__x0001__x0001__x0001__x0001_P@_x0001__x0001__x0001__x0001__x0001__x0001_t@_x0001__x0001__x0001__x0001__x0001__x0001_t@_x0001__x0001__x0001__x0001__x0001__x0001_t@_x0001__x0001__x0001__x0001__x0001_ w@_x0001__x0002__x0001__x0001__x0001__x0001__x0001__x0001_t@_x0001__x0001__x0001__x0001__x0001_`}@_x0001__x0001__x0001__x0001__x0001__x0001_t@_x0001__x0001__x0001__x0001__x0001_ w@_x0001__x0001__x0001__x0001__x0001__x0001_t@_x0001__x0001__x0001__x0001__x0001_ w@_x0001__x0001__x0001__x0001__x0001__x0001_t@_x0001__x0001__x0001__x0001__x0001_`}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 w@_x0001__x0001__x0001__x0001__x0001_ w@_x0001__x0001__x0001__x0001__x0001__x0001_t@_x0001__x0001__x0001__x0001__x0001_ w@_x0001__x0001__x0001__x0001__x0001_`}@_x0001__x0001__x0001__x0001__x0001_`}@_x0001__x0001__x0001__x0001__x0001_ w@_x0001__x0001__x0001__x0001__x0001__x0001_t@_x0001__x0001__x0001__x0001__x0001_à@_x0001__x0001__x0001__x0001__x0001__x0001_t@_x0001__x0001__x0001__x0001__x0001__x0001_t@_x0001__x0001__x0001__x0001__x0001__x0001_t@_x0001__x0001__x0001__x0001__x0001_ w@_x0001__x0001__x0001__x0001__x0001__x0001_t@_x0001__x0001__x0001__x0001__x0001__x0001_t@_x0001__x0001__x0001__x0001__x0001__x0002__x0001__x0001_t@_x0001__x0001__x0001__x0001__x0001_à@_x0001__x0001__x0001__x0001__x0001_ w@_x0001__x0001__x0001__x0001__x0001_ w@_x0001__x0001__x0001__x0001__x0001__x0001_t@_x0001__x0001__x0001__x0001__x0001_à@_x0001__x0001__x0001__x0001__x0001__x0001_t@_x0001__x0001__x0001__x0001__x0001_ w@_x0001__x0001__x0001__x0001__x0001_P@_x0001__x0001__x0001__x0001__x0001_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 w@_x0001__x0001__x0001__x0001__x0001__x0001_t@_x0001__x0001__x0001__x0001__x0001_ w@_x0001__x0001__x0001__x0001__x0001__x0001_t@_x0001__x0001__x0001__x0001__x0001_à@_x0001__x0002__x0001__x0001__x0001__x0001__x0001_ w@_x0001__x0001__x0001__x0001__x0001__x0001_t@_x0001__x0001__x0001__x0001__x0001_ w@_x0001__x0001__x0001__x0001__x0001_P@_x0001__x0001__x0001__x0001__x0001_ w@_x0001__x0001__x0001__x0001__x0001__x0001_t@_x0001__x0001__x0001__x0001__x0001_à@_x0001__x0001__x0001__x0001__x0001__x0001_t@_x0001__x0001__x0001__x0001__x0001_à@_x0001__x0001__x0001__x0001__x0001_à@_x0001__x0001__x0001__x0001__x0001_ w@_x0001__x0001__x0001__x0001__x0001__x0001_t@_x0001__x0001__x0001__x0001__x0001_à@_x0001__x0001__x0001__x0001__x0001_`}@_x0001__x0001__x0001__x0001__x0001__x0001_t@_x0001__x0001__x0001__x0001__x0001__x0001_t@_x0001__x0001__x0001__x0001__x0001__x0001_t@_x0001__x0001__x0001__x0001__x0001_ w@_x0001__x0001__x0001__x0001__x0001_à@_x0001__x0001__x0001__x0001__x0001_`}@_x0001__x0001__x0001__x0001__x0001_à@_x0001__x0001__x0001__x0001__x0001_à@_x0001__x0001__x0001__x0001__x0001__x0001_t@_x0001__x0001__x0001__x0001__x0001_`}@_x0001__x0001__x0001__x0001__x0001_P@_x0001__x0001__x0001__x0001__x0001_`}@_x0001__x0001__x0001__x0001__x0001_à@_x0001__x0001__x0001__x0001__x0001__x0001_t@_x0001__x0001__x0001__x0001__x0001__x0001_t@_x0001__x0001__x0001__x0001__x0001__x0001_t@_x0001__x0001__x0001__x0001__x0001__x0001_t@_x0001__x0001__x0001__x0001__x0001__x0002__x0001__x0001_t@_x0001__x0001__x0001__x0001__x0001_ w@_x0001__x0001__x0001__x0001__x0001__x0001_t@_x0001__x0001__x0001__x0001__x0001_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w@_x0001__x0001__x0001__x0001__x0001__x0001_t@_x0001__x0001__x0001__x0001__x0001__x0001_t@_x0001__x0001__x0001__x0001__x0001_à@_x0001__x0001__x0001__x0001__x0001_ w@_x0001__x0001__x0001__x0001__x0001_à@_x0001__x0001__x0001__x0001__x0001_à@_x0001__x0001__x0001__x0001__x0001__x0001_t@_x0001__x0001__x0001__x0001__x0001_ w@_x0001__x0001__x0001__x0001__x0001__x0001_t@_x0001__x0001__x0001__x0001__x0001_ w@_x0001__x0001__x0001__x0001__x0001_`}@_x0001__x0001__x0001__x0001__x0001_ w@_x0001__x0001__x0001__x0001__x0001__x0001_t@_x0001__x0001__x0001__x0001__x0001__x0001_t@_x0001__x0001__x0001__x0001__x0001_`}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 w@_x0001__x0001__x0001__x0001__x0001_à@_x0001__x0001__x0001__x0001__x0001__x0001_t@_x0001__x0002__x0001__x0001__x0001__x0001__x0001__x0001_t@_x0001__x0001__x0001__x0001__x0001_ w@_x0001__x0001__x0001__x0001__x0001_ w@_x0001__x0001__x0001__x0001__x0001__x0001_t@_x0001__x0001__x0001__x0001__x0001__x0001_t@_x0001__x0001__x0001__x0001__x0001_ w@_x0001__x0001__x0001__x0001__x0001_à@_x0001__x0001__x0001__x0001__x0001__x0001_t@_x0001__x0001__x0001__x0001__x0001__x0001_t@_x0001__x0001__x0001__x0001__x0001_ w@_x0001__x0001__x0001__x0001__x0001__x0001_t@_x0001__x0001__x0001__x0001__x0001_à@_x0001__x0001__x0001__x0001__x0001__x0001_t@_x0001__x0001__x0001__x0001__x0001__x0001_t@_x0001__x0001__x0001__x0001__x0001_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 w@_x0001__x0001__x0001__x0001__x0001_ w@_x0001__x0001__x0001__x0001__x0001__x0001_t@_x0001__x0001__x0001__x0001__x0001_à@_x0001__x0001__x0001__x0001__x0001__x0001_t@_x0001__x0001__x0001__x0001__x0001__x0001_t@_x0001__x0001__x0001__x0001__x0001_ w@_x0001__x0001__x0001__x0001__x0001__x0001_t@_x0001__x0001__x0001__x0001__x0001__x0001_t@_x0001__x0001__x0001__x0001__x0001__x0001_t@_x0001__x0001__x0001__x0001__x0001__x0001_t@_x0001__x0001__x0001__x0001__x0001_à@_x0001__x0001__x0001__x0001__x0001_ w@_x0001__x0001__x0001__x0001__x0001__x0002__x0001_P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w@_x0001__x0001__x0001__x0001__x0001_à@_x0001__x0001__x0001__x0001__x0001__x0001_t@_x0001__x0001__x0001__x0001__x0001__x0001_t@_x0001__x0001__x0001__x0001__x0001__x0001_t@_x0001__x0001__x0001__x0001__x0001_ w@_x0001__x0001__x0001__x0001__x0001_ w@_x0001__x0001__x0001__x0001__x0001_ w@_x0001__x0001__x0001__x0001__x0001__x0001_t@_x0001__x0001__x0001__x0001__x0001__x0001_t@_x0001__x0001__x0001__x0001__x0001__x0001_t@_x0001__x0001__x0001__x0001__x0001_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`}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 w@_x0001__x0001__x0001__x0001__x0001_ w@_x0001__x0001__x0001__x0001__x0001_ w@_x0001__x0001__x0001__x0001__x0001_P@_x0001__x0001__x0001__x0001__x0001_`}@_x0001__x0001__x0001__x0001__x0001__x0001_t@_x0001__x0001__x0001__x0001__x0001__x0001_t@_x0001__x0001__x0001__x0001__x0001_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`}@_x0001__x0001__x0001__x0001__x0001__x0002__x0001_à@_x0001__x0001__x0001__x0001__x0001__x0001_t@_x0001__x0001__x0001__x0001__x0001_à@_x0001__x0001__x0001__x0001__x0001_ w@_x0001__x0001__x0001__x0001__x0001__x0001_t@_x0001__x0001__x0001__x0001__x0001_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_x0001_t@_x0001__x0001__x0001__x0001__x0001_ w@_x0001__x0001__x0001__x0001__x0001_ w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à@_x0001__x0001__x0001__x0001__x0001_à@_x0001__x0001__x0001__x0001__x0001__x0001_t@_x0001__x0001__x0001__x0001__x0001_P@_x0001__x0001__x0001__x0001__x0001__x0001_t@_x0001__x0001__x0001__x0001__x0001_ w@_x0001__x0001__x0001__x0001__x0001__x0001_t@_x0001__x0001__x0001__x0001__x0001__x0001_t@_x0001__x0001__x0001__x0001__x0001__x0001_t@_x0001__x0002__x0001__x0001__x0001__x0001__x0001__x0001_t@_x0001__x0001__x0001__x0001__x0001_P@_x0001__x0001__x0001__x0001__x0001_ w@_x0001__x0001__x0001__x0001__x0001__x0001_t@_x0001__x0001__x0001__x0001__x0001_ w@_x0001__x0001__x0001__x0001__x0001_ w@_x0001__x0001__x0001__x0001__x0001__x0001_t@_x0001__x0001__x0001__x0001__x0001__x0001_t@_x0001__x0001__x0001__x0001__x0001_ w@_x0001__x0001__x0001__x0001__x0001_à@_x0001__x0001__x0001__x0001__x0001__x0001_t@_x0001__x0001__x0001__x0001__x0001__x0001_t@_x0001__x0001__x0001__x0001__x0001_`}@_x0001__x0001__x0001__x0001__x0001__x0001_t@_x0001__x0001__x0001__x0001__x0001_ w@_x0001__x0001__x0001__x0001__x0001_à@_x0001__x0001__x0001__x0001__x0001__x0001_t@_x0001__x0001__x0001__x0001__x0001__x0001_t@_x0001__x0001__x0001__x0001__x0001_`}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w@_x0001__x0001__x0001__x0001__x0001__x0001_t@_x0001__x0001__x0001__x0001__x0001__x0001_t@_x0001__x0001__x0001__x0001__x0001_`}@_x0001__x0001__x0001__x0001__x0001__x0001_t@_x0001__x0001__x0001__x0001__x0001_ w@_x0001__x0001__x0001__x0001__x0001_ w@_x0001__x0001__x0001__x0001__x0001__x0002__x0001_ w@_x0001__x0001__x0001__x0001__x0001__x0001_t@_x0001__x0001__x0001__x0001__x0001__x0001_t@_x0001__x0001__x0001__x0001__x0001__x0001_t@_x0001__x0001__x0001__x0001__x0001_`}@_x0001__x0001__x0001__x0001__x0001__x0001_t@_x0001__x0001__x0001__x0001__x0001_ w@_x0001__x0001__x0001__x0001__x0001_à@_x0001__x0001__x0001__x0001__x0001_à@_x0001__x0001__x0001__x0001__x0001__x0001_t@_x0001__x0001__x0001__x0001__x0001__x0001_t@_x0001__x0001__x0001__x0001__x0001_ w@_x0001__x0001__x0001__x0001__x0001__x0001_t@_x0001__x0001__x0001__x0001__x0001_à@_x0001__x0001__x0001__x0001__x0001_à@_x0001__x0001__x0001__x0001__x0001__x0001_t@_x0001__x0001__x0001__x0001__x0001_`}@_x0001__x0001__x0001__x0001__x0001_ w@_x0001__x0001__x0001__x0001__x0001__x0001_t@_x0001__x0001__x0001__x0001__x0001_ w@_x0001__x0001__x0001__x0001__x0001_P@_x0001__x0001__x0001__x0001__x0001__x0001_t@_x0001__x0001__x0001__x0001__x0001__x0001_t@_x0001__x0001__x0001__x0001__x0001_`}@_x0001__x0001__x0001__x0001__x0001__x0001_t@_x0001__x0001__x0001__x0001__x0001__x0001_t@_x0001__x0001__x0001__x0001__x0001__x0001_t@_x0001__x0001__x0001__x0001__x0001_ w@_x0001__x0001__x0001__x0001__x0001_ w@_x0001__x0001__x0001__x0001__x0001_ w@_x0001__x0001__x0001__x0001__x0001_à@_x0001__x0001__x0001__x0001__x0001__x0001_t@_x0001__x0002__x0001__x0001__x0001__x0001__x0001_P@_x0001__x0001__x0001__x0001__x0001_à@_x0001__x0001__x0001__x0001__x0001_ w@_x0001__x0001__x0001__x0001__x0001_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`}@_x0001__x0001__x0001__x0001__x0001__x0001_t@_x0001__x0001__x0001__x0001__x0001__x0001_t@_x0001__x0001__x0001__x0001__x0001__x0001_t@_x0001__x0001__x0001__x0001__x0001__x0001_t@_x0001__x0001__x0001__x0001__x0001__x0001_t@_x0001__x0001__x0001__x0001__x0001_`}@_x0001__x0001__x0001__x0001__x0001__x0001_t@_x0001__x0001__x0001__x0001__x0001_à@_x0001__x0001__x0001__x0001__x0001_à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w@_x0001__x0001__x0001__x0001__x0001__x0002__x0001__x0001_t@_x0001__x0001__x0001__x0001__x0001__x0001_t@_x0001__x0001__x0001__x0001__x0001__x0001_t@_x0001__x0001__x0001__x0001__x0001__x0001_t@_x0001__x0001__x0001__x0001__x0001__x0001_t@_x0001__x0001__x0001__x0001__x0001_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 w@_x0001__x0001__x0001__x0001__x0001_`}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 w@_x0001__x0002__x0001__x0001__x0001__x0001__x0001_ w@_x0001__x0001__x0001__x0001__x0001_P@_x0001__x0001__x0001__x0001__x0001__x0001_t@_x0001__x0001__x0001__x0001__x0001__x0001_t@_x0001__x0001__x0001__x0001__x0001_`}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à@_x0001__x0001__x0001__x0001__x0001_à@_x0001__x0001__x0001__x0001__x0001__x0001_t@_x0001__x0001__x0001__x0001__x0001_à@_x0001__x0001__x0001__x0001__x0001__x0001_t@_x0001__x0001__x0001__x0001__x0001_à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0002__x0001_à@_x0001__x0001__x0001__x0001__x0001_`}@_x0001__x0001__x0001__x0001__x0001_ w@_x0001__x0001__x0001__x0001__x0001_ w@_x0001__x0001__x0001__x0001__x0001_`}@_x0001__x0001__x0001__x0001__x0001_ w@_x0001__x0001__x0001__x0001__x0001_ w@_x0001__x0001__x0001__x0001__x0001__x0001_t@_x0001__x0001__x0001__x0001__x0001__x0001_t@_x0001__x0001__x0001__x0001__x0001_à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à@_x0001__x0001__x0001__x0001__x0001__x0001_t@_x0001__x0001__x0001__x0001__x0001__x0001_t@_x0001__x0001__x0001__x0001__x0001_à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 w@_x0001__x0001__x0001__x0001__x0001_ w@_x0001__x0002__x0001__x0001__x0001__x0001__x0001_P@_x0001__x0001__x0001__x0001__x0001__x0001_t@_x0001__x0001__x0001__x0001__x0001_à@_x0001__x0001__x0001__x0001__x0001_ w@_x0001__x0001__x0001__x0001__x0001_ w@_x0001__x0001__x0001__x0001__x0001__x0001_t@_x0001__x0001__x0001__x0001__x0001_ w@_x0001__x0001__x0001__x0001__x0001__x0001_t@_x0001__x0001__x0001__x0001__x0001_à@_x0001__x0001__x0001__x0001__x0001_ w@_x0001__x0001__x0001__x0001__x0001_ w@_x0001__x0001__x0001__x0001__x0001_ w@_x0001__x0001__x0001__x0001__x0001__x0001_t@_x0001__x0001__x0001__x0001__x0001_ w@_x0001__x0001__x0001__x0001__x0001__x0001_t@_x0001__x0001__x0001__x0001__x0001__x0001_t@_x0001__x0001__x0001__x0001__x0001_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w@_x0001__x0001__x0001__x0001__x0001__x0001_t@_x0001__x0001__x0001__x0001__x0001__x0001_t@_x0001__x0001__x0001__x0001__x0001_P@_x0001__x0001__x0001__x0001__x0001__x0001_t@_x0001__x0001__x0001__x0001__x0001_ w@_x0001__x0001__x0001__x0001__x0001_à@_x0001__x0001__x0001__x0001__x0001__x0001_t@_x0001__x0001__x0001__x0001__x0001_ w@_x0001__x0001__x0001__x0001__x0001_ w@_x0001__x0001__x0001__x0001__x0001_ w@_x0001__x0001__x0001__x0001__x0001_ w@_x0001__x0001__x0001__x0001__x0001__x0001_t@_x0001__x0001__x0001__x0001__x0001__x0001_t@_x0001__x0001__x0001__x0001__x0001__x0002__x0001__x0001_t@_x0001__x0001__x0001__x0001__x0001__x0001_t@_x0001__x0001__x0001__x0001__x0001_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 w@_x0001__x0001__x0001__x0001__x0001_ w@_x0001__x0001__x0001__x0001__x0001_ w@_x0001__x0001__x0001__x0001__x0001_ w@_x0001__x0001__x0001__x0001__x0001_ w@_x0001__x0001__x0001__x0001__x0001_ w@_x0001__x0001__x0001__x0001__x0001__x0001_t@_x0001__x0001__x0001__x0001__x0001_`}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 w@_x0001__x0002_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`}@_x0001__x0001__x0001__x0001__x0001_à@_x0001__x0001__x0001__x0001__x0001__x0001_t@_x0001__x0001__x0001__x0001__x0001_ w@_x0001__x0001__x0001__x0001__x0001__x0001_t@_x0001__x0001__x0001__x0001__x0001_ w@_x0001__x0001__x0001__x0001__x0001__x0001_t@_x0001__x0001__x0001__x0001__x0001_à@_x0001__x0001__x0001__x0001__x0001_ w@_x0001__x0001__x0001__x0001__x0001__x0001_t@_x0001__x0001__x0001__x0001__x0001_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0002__x0001__x0001_t@_x0001__x0001__x0001__x0001__x0001__x0001_t@_x0001__x0001__x0001__x0001__x0001_`}@_x0001__x0001__x0001__x0001__x0001__x0001_t@_x0001__x0001__x0001__x0001__x0001__x0001_t@_x0001__x0001__x0001__x0001__x0001__x0001_t@_x0001__x0001__x0001__x0001__x0001_à@_x0001__x0001__x0001__x0001__x0001__x0001_t@_x0001__x0001__x0001__x0001__x0001_P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w@_x0001__x0001__x0001__x0001__x0001__x0001_t@_x0001__x0001__x0001__x0001__x0001_`}@_x0001__x0001__x0001__x0001__x0001__x0001_t@_x0001__x0001__x0001__x0001__x0001_ w@_x0001__x0001__x0001__x0001__x0001__x0001_t@_x0001__x0001__x0001__x0001__x0001_ w@_x0001__x0001__x0001__x0001__x0001__x0001_t@_x0001__x0001__x0001__x0001__x0001_ w@_x0001__x0001__x0001__x0001__x0001_P@_x0001__x0001__x0001__x0001__x0001__x0001_t@_x0001__x0001__x0001__x0001__x0001__x0001_t@_x0001__x0001__x0001__x0001__x0001__x0001_t@_x0001__x0001__x0001__x0001__x0001__x0001_t@_x0001__x0001__x0001__x0001__x0001_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0002__x0001__x0001__x0001__x0001__x0001__x0001_t@_x0001__x0001__x0001__x0001__x0001_`}@_x0001__x0001__x0001__x0001__x0001__x0001_t@_x0001__x0001__x0001__x0001__x0001__x0001_t@_x0001__x0001__x0001__x0001__x0001_`}@_x0001__x0001__x0001__x0001__x0001_ w@_x0001__x0001__x0001__x0001__x0001__x0001_t@_x0001__x0001__x0001__x0001__x0001_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à@_x0001__x0001__x0001__x0001__x0001_à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w@_x0001__x0001__x0001__x0001__x0001__x0001_t@_x0001__x0001__x0001__x0001__x0001_P@_x0001__x0001__x0001__x0001__x0001__x0001_t@_x0001__x0001__x0001__x0001__x0001_ w@_x0001__x0001__x0001__x0001__x0001_ w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`}@_x0001__x0001__x0001__x0001__x0001__x0001_t@_x0001__x0001__x0001__x0001__x0001_à@_x0001__x0001__x0001__x0001__x0001_`}@_x0001__x0001__x0001__x0001__x0001__x0001_t@_x0001__x0001__x0001__x0001__x0001__x0001_t@_x0001__x0001__x0001__x0001__x0001_à@_x0001__x0001__x0001__x0001__x0001__x0001_t@_x0001__x0001__x0001__x0001__x0001_ w@_x0001__x0001__x0001__x0001__x0001__x0001_t@_x0001__x0001__x0001__x0001__x0001_ w@_x0001__x0001__x0001__x0001__x0001_à@_x0001__x0001__x0001__x0001__x0001_ w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w@_x0001__x0002__x0001__x0001__x0001__x0001__x0001__x0001_t@_x0001__x0001__x0001__x0001__x0001__x0001_t@_x0001__x0001__x0001__x0001__x0001__x0001_t@_x0001__x0001__x0001__x0001__x0001__x0001_t@_x0001__x0001__x0001__x0001__x0001__x0001_t@_x0001__x0001__x0001__x0001__x0001_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 w@_x0001__x0001__x0001__x0001__x0001__x0001_t@_x0001__x0001__x0001__x0001__x0001_ w@_x0001__x0001__x0001__x0001__x0001_à@_x0001__x0001__x0001__x0001__x0001_ w@_x0001__x0001__x0001__x0001__x0001_ w@_x0001__x0001__x0001__x0001__x0001__x0001_t@_x0001__x0001__x0001__x0001__x0001__x0001_t@_x0001__x0001__x0001__x0001__x0001_ w@_x0001__x0001__x0001__x0001__x0001_ w@_x0001__x0001__x0001__x0001__x0001_à@_x0001__x0001__x0001__x0001__x0001__x0001_t@_x0001__x0001__x0001__x0001__x0001_`}@_x0001__x0001__x0001__x0001__x0001_ w@_x0001__x0001__x0001__x0001__x0001_à@_x0001__x0001__x0001__x0001__x0001__x0001_t@_x0001__x0001__x0001__x0001__x0001__x0001_t@_x0001__x0001__x0001__x0001__x0001__x0001_t@_x0001__x0001__x0001__x0001__x0001_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P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`}@_x0001__x0001__x0001__x0001__x0001__x0001_t@_x0001__x0001__x0001__x0001__x0001__x0001_t@_x0001__x0001__x0001__x0001__x0001_à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`}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_x0001_t@_x0001__x0001__x0001__x0001__x0001_à@_x0001__x0001__x0001__x0001__x0001_ w@_x0001__x0001__x0001__x0001__x0001_à@_x0001__x0001__x0001__x0001__x0001__x0001_t@_x0001__x0001__x0001__x0001__x0001__x0001_t@_x0001__x0001__x0001__x0001__x0001__x0001_t@_x0001__x0001__x0001__x0001__x0001__x0001_t@_x0001__x0001__x0001__x0001__x0001_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 w@_x0001__x0001__x0001__x0001__x0001_à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 w@_x0001__x0001__x0001__x0001__x0001_à@_x0001__x0001__x0001__x0001__x0001__x0001_t@_x0001__x0001__x0001__x0001__x0001_à@_x0001__x0001__x0001__x0001__x0001_ w@_x0001__x0001__x0001__x0001__x0001_à@_x0001__x0001__x0001__x0001__x0001__x0001_t@_x0001__x0001__x0001__x0001__x0001__x0001_t@_x0001__x0001__x0001__x0001__x0001__x0001_t@_x0001__x0001__x0001__x0001__x0001__x0001_t@_x0001__x0001__x0001__x0001__x0001_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w@_x0001__x0001__x0001__x0001__x0001__x0001_t@_x0001__x0001__x0001__x0001__x0001__x0001_t@_x0001__x0001__x0001__x0001__x0001__x0001_t@_x0001__x0001__x0001__x0001__x0001__x0001_t@_x0001__x0001__x0001__x0001__x0001_P@_x0001__x0001__x0001__x0001__x0001_ w@_x0001__x0001__x0001__x0001__x0001_à@_x0001__x0001__x0001__x0001__x0001__x0001_t@_x0001__x0001__x0001__x0001__x0001__x0001_t@_x0001__x0001__x0001__x0001__x0001__x0001_t@_x0001__x0001__x0001__x0001__x0001__x0001_t@_x0001__x0001__x0001__x0001__x0001_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w@_x0001__x0001__x0001__x0001__x0001__x0001_t@_x0001__x0001__x0001__x0001__x0001_`}@_x0001__x0002__x0001__x0001__x0001__x0001__x0001_ w@_x0001__x0001__x0001__x0001__x0001__x0001_t@_x0001__x0001__x0001__x0001__x0001__x0001_t@_x0001__x0001__x0001__x0001__x0001_à@_x0001__x0001__x0001__x0001__x0001_ w@_x0001__x0001__x0001__x0001__x0001_à@_x0001__x0001__x0001__x0001__x0001_ w@_x0001__x0001__x0001__x0001__x0001_à@_x0001__x0001__x0001__x0001__x0001_ w@_x0001__x0001__x0001__x0001__x0001__x0001_t@_x0001__x0001__x0001__x0001__x0001_à@_x0001__x0001__x0001__x0001__x0001_`}@_x0001__x0001__x0001__x0001__x0001__x0001_t@_x0001__x0001__x0001__x0001__x0001__x0001_t@_x0001__x0001__x0001__x0001__x0001_ w@_x0001__x0001__x0001__x0001__x0001__x0001_t@_x0001__x0001__x0001__x0001__x0001_`}@_x0001__x0001__x0001__x0001__x0001_ w@_x0001__x0001__x0001__x0001__x0001__x0001_t@_x0001__x0001__x0001__x0001__x0001__x0001_t@_x0001__x0001__x0001__x0001__x0001_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w@_x0001__x0001__x0001__x0001__x0001_`}@_x0001__x0001__x0001__x0001__x0001_ w@_x0001__x0001__x0001__x0001__x0001__x0001_t@_x0001__x0001__x0001__x0001__x0001__x0001_t@_x0001__x0001__x0001__x0001__x0001__x0002__x0001__x0001_t@_x0001__x0001__x0001__x0001__x0001__x0001_t@_x0001__x0001__x0001__x0001__x0001_ w@_x0001__x0001__x0001__x0001__x0001__x0001_t@_x0001__x0001__x0001__x0001__x0001__x0001_t@_x0001__x0001__x0001__x0001__x0001__x0001_t@_x0001__x0001__x0001__x0001__x0001_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 w@_x0001__x0001__x0001__x0001__x0001_à@_x0001__x0001__x0001__x0001__x0001__x0001_t@_x0001__x0001__x0001__x0001__x0001__x0001_t@_x0001__x0001__x0001__x0001__x0001__x0001_t@_x0001__x0001__x0001__x0001__x0001_à@_x0001__x0001__x0001__x0001__x0001_`}@_x0001__x0001__x0001__x0001__x0001__x0001_t@_x0001__x0001__x0001__x0001__x0001__x0001_t@_x0001__x0001__x0001__x0001__x0001__x0001_t@_x0001__x0001__x0001__x0001__x0001_à@_x0001__x0001__x0001__x0001__x0001_ w@_x0001__x0001__x0001__x0001__x0001_ w@_x0001__x0001__x0001__x0001__x0001__x0001_t@_x0001__x0001__x0001__x0001__x0001_`}@_x0001__x0001__x0001__x0001__x0001_ w@_x0001__x0001__x0001__x0001__x0001__x0001_t@_x0001__x0001__x0001__x0001__x0001__x0001_t@_x0001__x0001__x0001__x0001__x0001_ w@_x0001__x0001__x0001__x0001__x0001__x0001_t@æ"Ul_x001E_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ôwé5ÊÉ@_x0001__x0001__x0001__x0001__x0001_q@ÿä¡_x0018_úÌ@_x0001__x0001__x0001__x0001__x0001_q@_x0001__x0001__x0001__x0001__x0001_q@_x0001__x0001__x0001__x0001__x0001_q@_x0001__x0001__x0001__x0001__x0001_q@_x0001__x0001__x0001__x0001__x0001_q@_x0001__x0001__x0001__x0001__x0001_q@j¨R+µ}@_x0001__x0001__x0001__x0001__x0001_q@_x0001__x0001__x0001__x0001__x0001_q@_x0001__x0001__x0001__x0001__x0001_q@_x0001__x0001__x0001__x0001__x0001_q@_x0001__x0001__x0001__x0001__x0001_q@_x0001__x0001__x0001__x0001__x0001_q@_x0001__x0001__x0001__x0001__x0001_q@¨Vìî_x001D_¦r@_x0001__x0001__x0001__x0001__x0001_q@zÌ_x001D_9;[@_x0001__x0001__x0001__x0001__x0001__x0002__x0001_q@oÏy_x000F_F@_x0001__x0001__x0001__x0001__x0001_q@¸B¨REõt@_x0001__x0001__x0001__x0001__x0001_q@XLaÚ?@_x0001__x0001__x0001__x0001__x0001_q@ö&amp;²cWw@_x0001__x0001__x0001__x0001__x0001_q@_x0001__x0001__x0001__x0001__x0001_q@äxy_x0004_ú}@_x0001__x0001__x0001__x0001__x0001_q@æwÿ·_x001F_,{@ _x000F_&lt;Á@(±É\@_x0001__x0001__x0001__x0001__x0001_q@_x0001__x0001__x0001__x0001__x0001_q@_x0001__x0001__x0001__x0001__x0001_q@½H@ylww@_x0001__x0001__x0001__x0001__x0001_q@_x0001__x0001__x0001__x0001__x0001_q@_x0001__x0001__x0001__x0001__x0001_q@_x0001__x0001__x0001__x0001__x0001_q@_x0001__x0001__x0001__x0001__x0001_q@Ji´7_x0003_x@_x0001__x0001__x0001__x0001__x0001_q@_x0001__x0001__x0001__x0001__x0001_q@_x0001__x0001__x0001__x0001__x0001_q@_x0001__x0001__x0001__x0001__x0001_q@ÞºR0¤f@_x0001__x0001__x0001__x0001__x0001_q@_x0001__x0001__x0001__x0001__x0001_q@_x0001__x0002_-ÂØu9@_x0001__x0001__x0001__x0001__x0001_q@_x0001__x0001__x0001__x0001__x0001_q@ ¾3_x0014_eÅ{@_x0001__x0001__x0001__x0001__x0001_q@_x0001__x0001__x0001__x0001__x0001_q@_x0001__x0001__x0001__x0001__x0001_q@_x0001__x0001__x0001__x0001__x0001_q@(í|R@_x0001__x0001__x0001__x0001__x0001_q@_x0001__x0001__x0001__x0001__x0001_q@_x0001__x0001__x0001__x0001__x0001_q@*åûßôz@_x0001__x0001__x0001__x0001__x0001_q@_x0001__x0001__x0001__x0001__x0001_q@_x0001__x0001__x0001__x0001__x0001_q@_x0001__x0001__x0001__x0001__x0001_q@_x0001__x0001__x0001__x0001__x0001_q@_x0001__x0001__x0001__x0001__x0001_q@_x0001__x0001__x0001__x0001__x0001_q@P_x000B_²_x000C_í=v@_x0001__x0001__x0001__x0001__x0001_q@(#[38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À\ÙÈÛç@_x0001__x0001__x0001__x0001__x0001_q@_x0001__x0001__x0001__x0001__x0001_q@_x0001__x0001__x0001__x0001__x0001_q@_x0001__x0001__x0001__x0001__x0001_q@_x0001__x0001__x0001__x0001__x0001_q@_x0001__x0001__x0001__x0001__x0001_q@_x001E__x0011_n¿n@r@_x0001__x0001__x0001__x0001__x0001_q@_x0001__x0001__x0001__x0001__x0001_q@ã^_x001B__x001A_%w@_x000B__x0014_ºÙ_x0016_Çq@_x0001__x0001__x0001__x0001__x0001_q@póÁ¨E~@_x0001__x0001__x0001__x0001__x0001_q@h¾_x001C_Rê@=Ôá¢_x0007_ìr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PRq# &gt;@_x0001__x0001__x0001__x0001__x0001_q@_x0001__x0001__x0001__x0001__x0001_q@^~_x0001_ÆWu@_x0001__x0001__x0001__x0001__x0001_q@_x0001__x0001__x0001__x0001__x0001_q@_x0001__x0001__x0001__x0001__x0001_q@_x0001__x0001__x0001__x0001__x0001_q@_x0001__x0001__x0001__x0001__x0001_q@ë±Ï*Â?@_x0001__x0001__x0001__x0001__x0001_q@_x0001__x0001__x0001__x0001__x0001_q@_x0001__x0001__x0001__x0001__x0001_q@_x0001__x0001__x0001__x0001__x0001_q@_x0001__x0001__x0001__x0001__x0001_q@2æãJÒ@_x0001__x0001__x0001__x0001__x0001_q@_x0001__x0001__x0001__x0001__x0001_q@_x0001__x0001__x0001__x0001__x0001_q@_x0001__x0001__x0001__x0001__x0001_q@_x0001__x0001__x0001__x0001__x0001_q@_x0001__x0001__x0001__x0001__x0001_q@¬ùC_x001F_¥ù@_x0001__x0001__x0001__x0001__x0001_q@$´\_x001F_\_x0019_|@_x0001__x0001__x0001__x0001__x0001_q@_x0001__x0001__x0001__x0001__x0001__x0002__x0001_q@F0ª±_x0010_Ê@_x001D_á_x0013_Q½4@f9/f\¤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ðv_x0002_kD_x0004_@¨_x000F_ÕAG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ÚÏ­ìðw@_x0001__x0001__x0001__x0001__x0001_q@_x0001__x0001__x0001__x0001__x0001_q@_x0001__x0001__x0001__x0001__x0001_q@_x0001__x0001__x0001__x0001__x0001_q@_x0001__x0001__x0001__x0001__x0001_q@Fð0dxït@_x0001__x0001__x0001__x0001__x0001_q@_x001D_æ_x0018__x0019_õ|@_x0001__x0001__x0001__x0001__x0001_q@ªÑ6¸s@_x0001__x0001__x0001__x0001__x0001_q@_x0001__x0001__x0001__x0001__x0001_q@_x0001__x0001__x0001__x0001__x0001_q@F_x0016_ë¿J´@_x0001__x0001__x0001__x0001__x0001_q@_x0001__x0001__x0001__x0001__x0001_q@_x0001__x0001__x0001__x0001__x0001_q@_x0001__x0001__x0001__x0001__x0001_q@_x0001__x0001__x0001__x0001__x0001_q@_x0001__x0001__x0001__x0001__x0001_q@ç¦à¦Z~@_x0001__x0001__x0001__x0001__x0001_q@­Ü%þ5{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óÔÔ%@_x0016_V^j¡q@_x0001__x0001__x0001__x0001__x0001_q@_x0001__x0001__x0001__x0001__x0001_q@_x0001__x0001__x0001__x0001__x0001_q@_x0001__x0001__x0001__x0001__x0001_q@¨Y:Fùþ@_x0001__x0001__x0001__x0001__x0001_q@V1zå_x000C_­@_x0001__x0001__x0001__x0001__x0001_q@_x0001__x0001__x0001__x0001__x0001_q@_x0001__x0001__x0001__x0001__x0001_q@_x0001__x0001__x0001__x0001__x0001_q@ÊÈx_x0001__x0004_t@_x0001__x0001__x0001__x0001__x0001_q@_x0001__x0001__x0001__x0001__x0001_q@]P	º nt@Æðù_9@_x0001__x0001__x0001__x0001__x0001_q@_x0001__x0001__x0001__x0001__x0001_q@_x0001__x0001__x0001__x0001__x0001_q@_x0001__x0001__x0001__x0001__x0001_q@_x0001__x0001__x0001__x0001__x0001_q@_x0001__x0003_Na¹@_x0001__x0001__x0001__x0001__x0001_q@_x0001__x0001__x0001__x0001__x0001_q@_x0001__x0001__x0001__x0001__x0001_q@_x0001__x0001__x0001__x0001__x0001_q@_x0001__x0001__x0001__x0001__x0001_q@_x0013_!³0_x0002_¤q@_x0001__x0001__x0001__x0001__x0001_q@_x0001__x0001__x0001__x0001__x0001_q@_x0001__x0001__x0001__x0001__x0001_q@_x0001__x0001__x0001__x0001__x0001_q@^;ç`q@_x0001__x0001__x0001__x0001__x0001_q@¢?RV¬4@_x0001__x0001__x0001__x0001__x0001_q@_x000C_H2_x0015_ÍØ@_x0001__x0001__x0001__x0001__x0001_q@_x0001__x0001__x0001__x0001__x0001_q@_x0001__x0001__x0001__x0001__x0001_q@¸Añ¤_x001A_Â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UB¶·_x0001__x0002_ÞÖ@½ùkµK{@_x0004_Ë_x0007_æaæz@_x0001__x0001__x0001__x0001__x0001_q@Í?F)t@_x0001__x0001__x0001__x0001__x0001_q@úî®ÉÛ@_x0001__x0001__x0001__x0001__x0001_q@_x0014__x0011_Ùuªo@_x0001__x0001__x0001__x0001__x0001_q@_x0001__x0001__x0001__x0001__x0001_q@_x001D_X"_x0007_ÔÇx@_x0001__x0001__x0001__x0001__x0001_q@_x0001__x0001__x0001__x0001__x0001_q@_x0001__x0001__x0001__x0001__x0001_q@_x0001__x0001__x0001__x0001__x0001_q@_x0001__x0001__x0001__x0001__x0001_q@çEbs@_x0001__x0001__x0001__x0001__x0001_q@_x0001__x0001__x0001__x0001__x0001_q@\µK)ô	@_x0001__x0001__x0001__x0001__x0001_q@_x0001__x0001__x0001__x0001__x0001_q@_x0001__x0001__x0001__x0001__x0001_q@_x0001__x0001__x0001__x0001__x0001_q@_x0001__x0001__x0001__x0001__x0001_q@Xú ±_x001E_dt@_x0014_'e_x001D_3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^ë¥ñ¼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æ¤Npv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ÖÕä5Q@ô¸![tÒ@_x0001__x0001__x0001__x0001__x0001_q@_x0001__x0001__x0001__x0001__x0001_q@[zjqßs@_x0001__x0001__x0001__x0001__x0001_q@¥üf£$1@_x0001__x0001__x0001__x0001__x0001_q@_x0001__x0001__x0001__x0001__x0001_q@_x0001__x0001__x0001__x0001__x0001_q@_x0001__x0001__x0001__x0001__x0001_q@_x0001__x0001__x0001__x0001__x0001_q@eû¢Ù_x001F_@ØiÃK-t@_x0001__x0001__x0001__x0001__x0001_q@_x0001__x0001__x0001__x0001__x0001_q@_x0001__x0001__x0001__x0001__x0001_q@_x0001__x0001__x0001__x0001__x0001_q@_x0001__x0001__x0001__x0001__x0001_q@n}Òþc¤u@_x0001__x0001__x0001__x0001__x0001_q@_x0001__x0001__x0001__x0001__x0001_q@Z40F|t@_x0001__x0001__x0001__x0001__x0001_q@ðø=¾îm@L¢Cp|@_x0001__x0003_ÚØy\~@%üx_x001B_á@P#À_x0006_åt@ Á¯&gt;Kw@_x0001_Pmögv@_x0001__x0001__x0001__x0001__x0001_q@å_x0005_§Á"r@_x0001__x0001__x0001__x0001__x0001_q@_x0001__x0001__x0001__x0001__x0001_q@¥¯_x0002__x0007_à_x0008_s@_x0001__x0001__x0001__x0001__x0001_q@_x0001__x0001__x0001__x0001__x0001_q@_x0001__x0001__x0001__x0001__x0001_q@pìc_x000B_ë¿@_x0001__x0001__x0001__x0001__x0001_q@_x0001__x0001__x0001__x0001__x0001_q@_x0013_RDäõkw@_x0001__x0001__x0001__x0001__x0001_q@_x0001__x0001__x0001__x0001__x0001_q@_x0001__x0001__x0001__x0001__x0001_q@_x0001__x0001__x0001__x0001__x0001_q@_x0001__x0001__x0001__x0001__x0001_q@p_x000C_Õ0#_x0004_}@_x0001__x0001__x0001__x0001__x0001_q@_x0001__x0001__x0001__x0001__x0001_q@_x0001__x0001__x0001__x0001__x0001_q@_x0001__x0001__x0001__x0001__x0001_q@_x0001__x0001__x0001__x0001__x0001_q@_x0001__x0001__x0001__x0001__x0001_q@_x0001__x0001__x0001__x0001__x0001_q@&gt;Ä´ò·x@_x0001__x0001__x0001__x0001__x0001__x0002__x0001_q@_x0001__x0001__x0001__x0001__x0001_q@_x0001__x0001__x0001__x0001__x0001_q@]5k7Ð@_x0001__x0001__x0001__x0001__x0001_q@_x0001__x0001__x0001__x0001__x0001_q@_x0001__x0001__x0001__x0001__x0001_q@j?®Z_x0010_¿z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UÇN¤ì@£·Ù*ò&amp;t@&amp;Våíyöw@_x0001__x0001__x0001__x0001__x0001_q@_x0001__x0001__x0001__x0001__x0001_q@_x0001__x0001__x0001__x0001__x0001_q@ú5Ë ­!|@_x0001__x0001__x0001__x0001__x0001_q@_x001D__x000F_ºy@_x0001__x0001__x0001__x0001__x0001_q@0M²Cz@zh±å_x001A_)x@_x0001__x0001__x0001__x0001__x0001_q@_x0001__x0001__x0001__x0001__x0001_q@_x0001__x0001__x0001__x0001__x0001_q@_x0001__x0001__x0001__x0001__x0001_q@_x0001__x0002_r£t_x0012__x0016_}@_x0001__x0001__x0001__x0001__x0001_q@_x0001__x0001__x0001__x0001__x0001_q@¼ÎVHa¥@_x0001__x0001__x0001__x0001__x0001_q@_x0001__x0001__x0001__x0001__x0001_q@_x0001__x0001__x0001__x0001__x0001_q@_x0001__x0001__x0001__x0001__x0001_q@_x0001__x0001__x0001__x0001__x0001_q@$_x0014_ëò8@_x0001__x0001__x0001__x0001__x0001_q@Öð7#ã@O¬üß@_x0001__x0001__x0001__x0001__x0001_q@_x0001__x0001__x0001__x0001__x0001_q@À®ã]Ä9u@Ðªðc_¶@-_x001B_¦[ô|@_x0001__x0001__x0001__x0001__x0001_q@_x0001__x0001__x0001__x0001__x0001_q@Ã×Ë7üq@_x0001__x0001__x0001__x0001__x0001_q@ÖüP¢^é{@_x0001__x0001__x0001__x0001__x0001_q@_x0001__x0001__x0001__x0001__x0001_q@49×ðô	z@_x0001__x0001__x0001__x0001__x0001_q@_x0001__x0001__x0001__x0001__x0001_q@_x0001__x0001__x0001__x0001__x0001_q@_x0012_±8_x0013_ w@_x0001__x0001__x0001__x0001__x0001_q@¨vzû_x0001__x0002_Hès@_x0001__x0001__x0001__x0001__x0001_q@+=0%_x001C_¿t@_x0001__x0001__x0001__x0001__x0001_q@_x0001__x0001__x0001__x0001__x0001_q@_x0001__x0001__x0001__x0001__x0001_q@_x0001__x0001__x0001__x0001__x0001_q@_x0001__x0001__x0001__x0001__x0001_q@]þï5ñ0t@.Yj_x0003_I¨@_x0001__x0001__x0001__x0001__x0001_q@_x0001__x0001__x0001__x0001__x0001_q@_x0001__x0001__x0001__x0001__x0001_q@mÆ]^'@þ_x0017_Î¡ï@_x0001__x0001__x0001__x0001__x0001_q@_x0001__x0001__x0001__x0001__x0001_q@_x0001__x0001__x0001__x0001__x0001_q@Z&gt;rfY@_x0001__x0001__x0001__x0001__x0001_q@_x0001__x0001__x0001__x0001__x0001_q@_x0001__x0001__x0001__x0001__x0001_q@HG_x0016_úG/@_x0001__x0001__x0001__x0001__x0001_q@_x0001__x0001__x0001__x0001__x0001_q@_x0001__x0001__x0001__x0001__x0001_q@ÿÚÏNP@_x0001__x0001__x0001__x0001__x0001_q@_x0001__x0001__x0001__x0001__x0001_q@_x0001__x0001__x0001__x0001__x0001_q@_x0001__x0001__x0001__x0001__x0001_q@_x0001__x0001__x0001__x0001__x0001_q@_x0001__x0003__x0001__x0001__x0001__x0001__x0001_q@_x0016_«Iù8Äy@_x0001__x0001__x0001__x0001__x0001_q@_x001B__x001B_¤BSÀu@ðjÖÆ÷Ï@_x0001__x0001__x0001__x0001__x0001_q@Kñ[Êµq@_x0001__x0001__x0001__x0001__x0001_q@ª_x001B_|D_x0002_@nõ_x0007_@_x0001__x0001__x0001__x0001__x0001_q@_x0001__x0001__x0001__x0001__x0001_q@_x0001__x0001__x0001__x0001__x0001_q@_x0001__x0001__x0001__x0001__x0001_q@ðRÝÜ_x000D_}@_x0001__x0001__x0001__x0001__x0001_q@¥SÉ7uÓs@_x0001__x0001__x0001__x0001__x0001_q@_x0001__x0001__x0001__x0001__x0001_q@_x0001__x0001__x0001__x0001__x0001_q@ÜOÙ_x001A_7o@~5¿ëbs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0008_[×ã*t@_x0001__x0001__x0001__x0001__x0001_q@_x0001__x0001__x0001__x0001__x0001_q@ðþpÓÕw@_x0001__x0001__x0001__x0001__x0001_q@_x0001__x0001__x0001__x0001__x0001_q@_x0001__x0001__x0001__x0001__x0001_q@_x0001__x0001__x0001__x0001__x0001_q@_x0001__x0001__x0001__x0001__x0001_q@~«Ê$w@_x0001__x0001__x0001__x0001__x0001_q@Æà"4gÑ@_x0001__x0001__x0001__x0001__x0001_q@_x0001__x0001__x0001__x0001__x0001_q@_x0001__x0001__x0001__x0001__x0001_q@à¢_x001C__x0018_r@_x0001__x0001__x0001__x0001__x0001_q@_x0001__x0001__x0001__x0001__x0001_q@_x0001__x0001__x0001__x0001__x0001_q@_x0001__x0001__x0001__x0001__x0001_q@_x0001__x0001__x0001__x0001__x0001_q@ÒdØä´.@_x0001__x0001__x0001__x0001__x0001_q@_x0001__x0001__x0001__x0001__x0001_q@_x0001__x0001__x0001__x0001__x0001_q@_x0001__x0001__x0001__x0001__x0001_q@ÎSç"s@_x0001__x0001__x0001__x0001__x0001_q@_x0001__x0001__x0001__x0001__x0001_q@_x0001__x0001__x0001__x0001__x0001_q@_x0001__x0001__x0001__x0001__x0001_q@_x0001__x0002_âUÎÝs@_x0001__x0001__x0001__x0001__x0001_q@_x0001__x0001__x0001__x0001__x0001_q@_x0001__x0001__x0001__x0001__x0001_q@_x0001__x0001__x0001__x0001__x0001_q@g÷N²@=²òí¢{@_x0001__x0001__x0001__x0001__x0001_q@«K_x000E_@ýÑu@Å_x0001_wÜ®_x000B_r@_x0001__x0001__x0001__x0001__x0001_q@h¶_x0010_ª_x001B_u@_x0001__x0001__x0001__x0001__x0001_q@_x0001__x0001__x0001__x0001__x0001_q@_x0001__x0001__x0001__x0001__x0001_q@-YR_x0003_}@_x0001__x0001__x0001__x0001__x0001_q@_x0001__x0001__x0001__x0001__x0001_q@þ_x0017_É_x001F_Ås@_x0001__x0001__x0001__x0001__x0001_q@í°at@_x0001_CH&amp;x@_x0001__x0001__x0001__x0001__x0001_q@_x0001__x0001__x0001__x0001__x0001_q@_x0001__x0001__x0001__x0001__x0001_q@_x0001__x0001__x0001__x0001__x0001_q@Ó_x001C_»z w@_x0001__x0001__x0001__x0001__x0001_q@_x0001__x0001__x0001__x0001__x0001_q@_x0001__x0001__x0001__x0001__x0001_q@_x0001__x0001__x0001__x0001__x0001_q@_x0001__x0001__x0001__x0001__x0001__x0002__x0001_q@_x0001__x0001__x0001__x0001__x0001_q@­Ö_x001E_Ñu@P)D_x000F_M»w@p¨ðÞ&lt;_x001A_x@_x0001__x0001__x0001__x0001__x0001_q@_x0001__x0001__x0001__x0001__x0001_q@_x0001__x0001__x0001__x0001__x0001_q@-Åæ~x@èÚ°÷õu@Úr¾G@_x0001__x0001__x0001__x0001__x0001_q@_x0001__x0001__x0001__x0001__x0001_q@_x0001__x0001__x0001__x0001__x0001_q@_x0001__x0001__x0001__x0001__x0001_q@_x0001__x0001__x0001__x0001__x0001_q@&amp;F_x0016_õj}@Ö_x0004_å&lt;_x0012_.{@_x0001__x0001__x0001__x0001__x0001_q@_x0016_õçû@_x0001__x0001__x0001__x0001__x0001_q@_x0001__x0001__x0001__x0001__x0001_q@&amp;_x0006_Û~®|@4èî£ÊÀ~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°º(Uñ}@_x0016_DE´×{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F*:TdK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E@H©Îmr@_x0001__x0001__x0001__x0001__x0001_q@_x0001__x0001__x0001__x0001__x0001_q@_x0001__x0001__x0001__x0001__x0001_q@_x0001__x0001__x0001__x0001__x0001_q@_x0001__x0001__x0001__x0001__x0001_q@_x0001__x0001__x0001__x0001__x0001_q@½mbs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Ö=5[_x000D_\@_x0001__x0001__x0001__x0001__x0001_q@_x0001__x0001__x0001__x0001__x0001_q@_x0001__x0001__x0001__x0001__x0001_q@_x0001__x0001__x0001__x0001__x0001_q@_x000D_+Jåq@_x0001__x0001__x0001__x0001__x0001_q@_x0001__x0001__x0001__x0001__x0001_q@_x0001__x0001__x0001__x0001__x0001_q@_x0001__x0001__x0001__x0001__x0001_q@_x0001__x0001__x0001__x0001__x0001_q@_x0001__x0001__x0001__x0001__x0001_q@_x0001__x0002_`ö«0P}@_x0001__x0001__x0001__x0001__x0001_q@$?½¸@_x0001__x0001__x0001__x0001__x0001_q@_x0016_×ßgw@_x0001__x0001__x0001__x0001__x0001_q@_x0001__x0001__x0001__x0001__x0001_q@_x0001__x0001__x0001__x0001__x0001_q@_x0001__x0001__x0001__x0001__x0001_q@p¾"DGÎq@~_x0012_èQk9@_x0001__x0001__x0001__x0001__x0001_q@_x0001__x0001__x0001__x0001__x0001_q@_x0001__x0001__x0001__x0001__x0001_q@_x0001__x0001__x0001__x0001__x0001_q@_x0001__x0001__x0001__x0001__x0001_q@*M:²å©{@_x0001__x0001__x0001__x0001__x0001_q@Jqª¬!|@j|`_x000F_æ$y@_x0001__x0001__x0001__x0001__x0001_q@_x0001__x0001__x0001__x0001__x0001_q@_x0001__x0001__x0001__x0001__x0001_q@m?}×Fu@_x0001__x0001__x0001__x0001__x0001_q@_x0001__x0001__x0001__x0001__x0001_q@_x0001__x0001__x0001__x0001__x0001_q@_x0001__x0001__x0001__x0001__x0001_q@_x0001__x0001__x0001__x0001__x0001_q@_x0001__x0001__x0001__x0001__x0001_q@Ú_x0006_eþ_x0012_»@_x0001__x0001__x0001__x0001__x0001__x0002__x0001_q@_x0001__x0001__x0001__x0001__x0001_q@åÁÁb2s@_x0001__x0001__x0001__x0001__x0001_q@ÖA­û)x@¢_x000D_®|%_x001B_r@_x0001__x0001__x0001__x0001__x0001_q@_x0001__x0001__x0001__x0001__x0001_q@_x0001__x0001__x0001__x0001__x0001_q@_x0001__x0001__x0001__x0001__x0001_q@_x0001__x0001__x0001__x0001__x0001_q@_x0001__x0001__x0001__x0001__x0001_q@_x0001__x0001__x0001__x0001__x0001_q@úe¶4!r@Hk_x000E_Å$ßs@_x0001__x0001__x0001__x0001__x0001_q@_x001D_ó_x000F__x0014_üu@_x0001__x0001__x0001__x0001__x0001_q@_x0005_FX¿Ý«@_x0001__x0001__x0001__x0001__x0001_q@_x0001__x0001__x0001__x0001__x0001_q@_x0001__x0001__x0001__x0001__x0001_q@íKzÂ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3_x001E_`RÂ@_x0001__x0001__x0001__x0001__x0001_q@ÀCüè_x0018_O@_x0001__x0001__x0001__x0001__x0001_q@9´®J y@þ¤×#ÚÇ@_x0001__x0001__x0001__x0001__x0001_q@_x0001__x0001__x0001__x0001__x0001_q@_x0001__x0001__x0001__x0001__x0001_q@àx¡u@_x0001__x0001__x0001__x0001__x0001_q@_x0001__x0001__x0001__x0001__x0001_q@,ÜÈ`º@&amp;¾À}ûw@_x0001__x0001__x0001__x0001__x0001_q@_x0001__x0001__x0001__x0001__x0001_q@_x0001__x0001__x0001__x0001__x0001_q@_x0001__x0001__x0001__x0001__x0001_q@ õ¯¥®m{@ÆS_x0015_×ó@_x0001__x0001__x0001__x0001__x0001_q@_x0001__x0001__x0001__x0001__x0001_q@_x0001__x0001__x0001__x0001__x0001_q@_x0001__x0001__x0001__x0001__x0001_q@_x0001__x0001__x0001__x0001__x0001_q@_x0001__x0001__x0001__x0001__x0001_q@½§WjA!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2ü_x000C_¸þ1r@_x0001__x0001__x0001__x0001__x0001_q@0GðOpêv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³_x001A_r_x000E_¦x@%¨1	ÁË@_x001B_8_x000D_µ.Iu@_x0001__x0001__x0001__x0001__x0001_q@_x0001__x0001__x0001__x0001__x0001_q@_x0001__x0001__x0001__x0001__x0001_q@_x0001__x0001__x0001__x0001__x0001_q@_x0001__x0001__x0001__x0001__x0001_q@VÒqý_x001E_Ny@_x0001__x0001__x0001__x0001__x0001_q@=Öÿ=_x001E_r@_x0001__x0001__x0001__x0001__x0001_q@Ãÿ_x000C_mLw@_x0001__x0003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0014_³_x001D_|%_x0002_|@_x0001__x0001__x0001__x0001__x0001_q@_x0001__x0001__x0001__x0001__x0001_q@_x0001__x0001__x0001__x0001__x0001_q@_x0001__x0001__x0001__x0001__x0001_q@2[ð°Êw@_x0001__x0001__x0001__x0001__x0001_q@_x0001__x0001__x0001__x0001__x0001_q@_x0001__x0001__x0001__x0001__x0001_q@_x0001__x0001__x0001__x0001__x0001_q@TÞn@_x0001__x0001__x0001__x0001__x0001_q@ÜÖ¾wæH@_x0001__x0001__x0001__x0001__x0001_q@_x0001__x0001__x0001__x0001__x0001_q@_x0001__x0001__x0001__x0001__x0001_q@_x0001__x0001__x0001__x0001__x0001_q@_x0001__x0001__x0001__x0001__x0001_q@_x0001__x0001__x0001__x0001__x0001_q@_x0001__x0001__x0001__x0001__x0001_q@fõÎåk@@_x0001__x0001__x0001__x0001__x0001_q@À'ÿPÌ_x000C_}@_x0001__x0001__x0001__x0001__x0001__x0002__x0001_q@Ã_x0002_'_x0015_zït@_x0001__x0001__x0001__x0001__x0001_q@_x0001__x0001__x0001__x0001__x0001_q@_x0001__x0001__x0001__x0001__x0001_q@_x0001__x0001__x0001__x0001__x0001_q@_x0001__x0001__x0001__x0001__x0001_q@_x0001__x0001__x0001__x0001__x0001_q@_x0001__x0001__x0001__x0001__x0001_q@è~Ãÿ_x0005__x001E_@Z°)çM@_x0010_n7Y_x0008_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C%öÃ_x000D_y@_x0001__x0001__x0001__x0001__x0001_q@_x0001__x0001__x0001__x0001__x0001_q@TIkÃàÐ~@_x001D_(|_x000E_@_x0001__x0001__x0001__x0001__x0001_q@_x0001__x0001__x0001__x0001__x0001_q@_x0001__x0002__x0001__x0001__x0001__x0001__x0001_q@V_x0014__x0019__x0014_ãÅ@_x0001__x0001__x0001__x0001__x0001_q@îåGÞÁ_@_x0001__x0001__x0001__x0001__x0001_q@_x0001__x0001__x0001__x0001__x0001_q@_x0001__x0001__x0001__x0001__x0001_q@_x0001__x0001__x0001__x0001__x0001_q@ë	`Ä¶Åt@e²áM¿: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%úÿ&gt;w@_x0001__x0001__x0001__x0001__x0001_q@_x0001__x0001__x0001__x0001__x0001_q@v0îpÓx@_x0001__x0001__x0001__x0001__x0001_q@_x0001__x0001__x0001__x0001__x0001_q@_x0001__x0001__x0001__x0001__x0001_q@_x0001__x0001__x0001__x0001__x0001_q@_x0001__x0001__x0001__x0001__x0001_q@_x0001__x0001__x0001__x0001__x0001_q@_x0001__x0001__x0001__x0001__x0001_q@ô_x000D_2LD@_x0001__x0001__x0001__x0001__x0001__x0002__x0001_q@_x0001__x0001__x0001__x0001__x0001_q@_x0001__x0001__x0001__x0001__x0001_q@Òm_x0001_Ú_x001A_1@_x0001__x0001__x0001__x0001__x0001_q@_x0001__x0001__x0001__x0001__x0001_q@_x0001__x0001__x0001__x0001__x0001_q@Ú_x0011_þÏ_x001E_@_x0001__x0001__x0001__x0001__x0001_q@_x0001__x0001__x0001__x0001__x0001_q@_x0001__x0001__x0001__x0001__x0001_q@_x0001__x0001__x0001__x0001__x0001_q@_x0001__x0001__x0001__x0001__x0001_q@Ëå[Û¸@_x0001__x0001__x0001__x0001__x0001_q@_x0001__x0001__x0001__x0001__x0001_q@½î_x0014__x0010_7_x0001_w@_x0001__x0001__x0001__x0001__x0001_q@_x0001__x0001__x0001__x0001__x0001_q@='_x001A__x001C_FÑw@_x0001__x0001__x0001__x0001__x0001_q@_x0001__x0001__x0001__x0001__x0001_q@«Á¿Í2@_x0001__x0001__x0001__x0001__x0001_q@_x0001__x0001__x0001__x0001__x0001_q@}X×±w@ÓÄÃy_x0018_t@_x0001__x0001__x0001__x0001__x0001_q@_x0001__x0001__x0001__x0001__x0001_q@_x0001__x0001__x0001__x0001__x0001_q@Ä­$eâªz@Dí `"_x001A_|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Z°_x0011_6÷.|@_x0001__x0001__x0001__x0001__x0001_q@_x0001__x0001__x0001__x0001__x0001_q@_x0001__x0001__x0001__x0001__x0001_q@]{ìA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ÂÈR4_x0001__x0002_B@´è®Ðr@_x0001__x0001__x0001__x0001__x0001_q@_x0001__x0001__x0001__x0001__x0001_q@2£æ|úât@_x0001__x0001__x0001__x0001__x0001_q@_x0001__x0001__x0001__x0001__x0001_q@_x0001__x0001__x0001__x0001__x0001_q@_x000E_å¢¶~@-[dJß@_x0001__x0001__x0001__x0001__x0001_q@_x0001__x0001__x0001__x0001__x0001_q@_x0001__x0001__x0001__x0001__x0001_q@ÖZÍVv@_x0001__x0001__x0001__x0001__x0001_q@¹f¹_x0019_t@_x0001__x0001__x0001__x0001__x0001_q@ÞW{_x0005_0Ð@_x0001__x0001__x0001__x0001__x0001_q@_x0001__x0001__x0001__x0001__x0001_q@_x0001__x0001__x0001__x0001__x0001_q@¸ÐNw#åy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ùí÷Ô_x0007_|@_x0001__x0001__x0001__x0001__x0001__x0001_t@f(§Ö0_x0005_@_x0001__x0001__x0001__x0001__x0001__x0001_t@_x0001__x0001__x0001__x0001__x0001__x0001_t@_x0001__x0001__x0001__x0001__x0001__x0001_t@_x0001__x0001__x0001__x0001__x0001__x0001_t@_x0001__x0001__x0001__x0001__x0001__x0001_t@_x0001__x0001__x0001__x0001__x0001__x0001_t@Ä©4T_x0011_âx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vïÄ¥ut@_x0001__x0001__x0001__x0001__x0001__x0001_t@.=~úÈ_x0015_z@_x0001__x0001__x0001__x0001__x0001__x0001_t@ùRÊÍ5@_x0001__x0001__x0001__x0001__x0001__x0001_t@J´©º_x001B_bu@_x0001__x0001__x0001__x0001__x0001__x0001_t@_x0013_=´rHf|@_x0001__x0001__x0001__x0001__x0001__x0001_t@ÉBG6Vv@_x0001__x0001__x0001__x0001__x0001__x0002__x0001__x0001_t@_x0001__x0001__x0001__x0001__x0001__x0001_t@[0Öcýx@_x0001__x0001__x0001__x0001__x0001__x0001_t@ö/f_x0016_sÞw@MÙü_x0001_?z@íÀK¡l°@_x0001__x0001__x0001__x0001__x0001__x0001_t@_x0001__x0001__x0001__x0001__x0001__x0001_t@_x0001__x0001__x0001__x0001__x0001__x0001_t@_x0018__x001D_0øbv@_x0001__x0001__x0001__x0001__x0001__x0001_t@_x0001__x0001__x0001__x0001__x0001__x0001_t@_x0001__x0001__x0001__x0001__x0001__x0001_t@_x0001__x0001__x0001__x0001__x0001__x0001_t@_x0001__x0001__x0001__x0001__x0001__x0001_t@_x0004_÷_x0014_ãv@_x0001__x0001__x0001__x0001__x0001__x0001_t@_x0001__x0001__x0001__x0001__x0001__x0001_t@_x0001__x0001__x0001__x0001__x0001__x0001_t@_x0001__x0001__x0001__x0001__x0001__x0001_t@_x0018_/BÀé_x001E_~@_x0001__x0001__x0001__x0001__x0001__x0001_t@_x0001__x0001__x0001__x0001__x0001__x0001_t@Î_x0013_+Íúy@_x0001__x0001__x0001__x0001__x0001__x0001_t@_x0001__x0001__x0001__x0001__x0001__x0001_t@s²_x0014__x0008_Â_x001B_x@_x0001__x0001__x0001__x0001__x0001__x0001_t@_x0001__x0001__x0001__x0001__x0001__x0001_t@_x0001__x0001__x0001__x0001__x0001__x0001_t@_x0001__x0001__x0001__x0001__x0001__x0001_t@_x0001__x0002_­¯SWÊ_x000E_z@_x0001__x0001__x0001__x0001__x0001__x0001_t@_x0001__x0001__x0001__x0001__x0001__x0001_t@_x0001__x0001__x0001__x0001__x0001__x0001_t@w(Ëû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_x0004__x0014__x0005_åu@_x0001__x0001__x0001__x0001__x0001__x0001_t@  O¯Âùy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°zmI~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C_:__x0019_ùLt@_x0001__x0001__x0001__x0001__x0001__x0001_t@_x0001__x0001__x0001__x0001__x0001__x0001_t@(Ygq_x0002_Bv@knJo_x001C_t@_x0001__x0001__x0001__x0001__x0001__x0001_t@úú³vµ9y@_x0001__x0001__x0001__x0001__x0001__x0001_t@S°Aå{@_x0018_§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@¨Z_x001C_þy@_x0001__x0001__x0001__x0001__x0001__x0001_t@_x0001__x0001__x0001__x0001__x0001__x0001_t@_x0001__x0002_óf¢u@_x0001__x0001__x0001__x0001__x0001__x0001_t@_x0001__x0001__x0001__x0001__x0001__x0001_t@_x0001__x0001__x0001__x0001__x0001__x0001_t@_x0001__x0001__x0001__x0001__x0001__x0001_t@_x0001__x0001__x0001__x0001__x0001__x0001_t@ð'¦Îÿy@_x0001__x0001__x0001__x0001__x0001__x0001_t@_x0001__x0001__x0001__x0001__x0001__x0001_t@_x0001__x0001__x0001__x0001__x0001__x0001_t@_x0001__x0001__x0001__x0001__x0001__x0001_t@_x0001__x0001__x0001__x0001__x0001__x0001_t@_x0014_\·¥:@_x0001__x0001__x0001__x0001__x0001__x0001_t@_x0001__x0001__x0001__x0001__x0001__x0001_t@_x0001__x0001__x0001__x0001__x0001__x0001_t@_x0001__x0001__x0001__x0001__x0001__x0001_t@_x0001__x0001__x0001__x0001__x0001__x0001_t@_x0001__x0001__x0001__x0001__x0001__x0001_t@"._x0003__x0019_~@_x0001__x0001__x0001__x0001__x0001__x0001_t@A{_x000C_X=x@_x0001__x0001__x0001__x0001__x0001__x0001_t@_x0001__x0001__x0001__x0001__x0001__x0001_t@lóTÁsnz@_x0017_´Ü@d]|@ì-_x001E_}}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Àø¡UÐi{@_x000C_DÎ_x0005_õ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W_x0007_ßv@_x0001__x0001__x0001__x0001__x0001__x0001_t@_x0001__x0001__x0001__x0001__x0001__x0001_t@_x0001__x0002__x0001__x0001__x0001__x0001__x0001__x0001_t@_x0001__x0001__x0001__x0001__x0001__x0001_t@_x0001__x0001__x0001__x0001__x0001__x0001_t@é,­ÁÉ_u@_x0001__x0001__x0001__x0001__x0001__x0001_t@?£i=x@_x0001__x0001__x0001__x0001__x0001__x0001_t@_x0011_3_x0004_Iãt@_x0001__x0001__x0001__x0001__x0001__x0001_t@_x0001__x0001__x0001__x0001__x0001__x0001_t@_x0001__x0001__x0001__x0001__x0001__x0001_t@l«UfÕ){@_x0001__x0001__x0001__x0001__x0001__x0001_t@_x0001__x0001__x0001__x0001__x0001__x0001_t@_x0001__x0001__x0001__x0001__x0001__x0001_t@_x0001__x0001__x0001__x0001__x0001__x0001_t@_x0001__x0001__x0001__x0001__x0001__x0001_t@_x0001__x0001__x0001__x0001__x0001__x0001_t@_x0004_ÃBÀB$y@_x0001__x0001__x0001__x0001__x0001__x0001_t@EXBÿ{_x0008_x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0002__x0003__x0002__x0002_t@)wÝ·±;z@£U¿Ó]_x000D_t@_x0002__x0002__x0002__x0002__x0002__x0002_t@_x0002__x0002__x0002__x0002__x0002__x0002_t@_x0002__x0002__x0002__x0002__x0002__x0002_t@_x0002__x0002__x0002__x0002__x0002__x0002_t@SáakÇz@_x0002__x0002__x0002__x0002__x0002__x0002_t@¬Zû_x001D_×ð{@_x0002__x0002__x0002__x0002__x0002__x0002_t@_x0002__x0002__x0002__x0002__x0002__x0002_t@_x0002__x0002__x0002__x0002__x0002__x0002_t@_x0002__x0002__x0002__x0002__x0002__x0002_t@_x001D_ÑéÉ_x0001_u@_x0002__x0002__x0002__x0002__x0002__x0002_t@_x0002__x0002__x0002__x0002__x0002__x0002_t@òì6_x0017__x000D_,u@_x0005_'ûß²úy@_x0002__x0002__x0002__x0002__x0002__x0002_t@_x0002__x0002__x0002__x0002__x0002__x0002_t@_x0002__x0002__x0002__x0002__x0002__x0002_t@_x0002__x0002__x0002__x0002__x0002__x0002_t@_x0002__x0002__x0002__x0002__x0002__x0002_t@rØMà²Ç|@_x0002__x0002__x0002__x0002__x0002__x0002_t@_x0002__x0002__x0002__x0002__x0002__x0002_t@_x0002__x0002__x0002__x0002__x0002__x0002_t@_x0002__x0002__x0002__x0002__x0002__x0002_t@_x0002__x0002__x0002__x0002__x0002__x0002_t@;_x000D_®Fg_x000E_t@_x0002__x0002__x0002__x0002__x0002__x0002_t@_x0001__x0002__x0001__x0001__x0001__x0001__x0001__x0001_t@_x0001__x0001__x0001__x0001__x0001__x0001_t@_x0001__x0001__x0001__x0001__x0001__x0001_t@¿äÂ&amp;_x000C_t@_x0001__x0001__x0001__x0001__x0001__x0001_t@´ÿt«V]|@_x0001__x0001__x0001__x0001__x0001__x0001_t@&lt;ÓÁÝp­}@_x0001__x0001__x0001__x0001__x0001__x0001_t@_x0001__x0001__x0001__x0001__x0001__x0001_t@_x0001__x0001__x0001__x0001__x0001__x0001_t@-Î_x001D_â4{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UçH_x0016_Y&lt;@ý3^_x0015_ëw@4Q6Âw@_x0001__x0001__x0001__x0001__x0001__x0001_t@¸L	£_x0010_u@_x0001__x0001__x0001__x0001__x0001__x0001_t@ÈXò:_x0016_3z@_x0001__x0001__x0001__x0001__x0001__x0001_t@_x0008_:½È_x0001__x0003_Ýß@_x0001__x0001__x0001__x0001__x0001__x0001_t@_x0001__x0001__x0001__x0001__x0001__x0001_t@¥Ú_x0002_év@_x0001__x0001__x0001__x0001__x0001__x0001_t@_x0001__x0001__x0001__x0001__x0001__x0001_t@_x0001__x0001__x0001__x0001__x0001__x0001_t@_x0001__x0001__x0001__x0001__x0001__x0001_t@_x0001__x0001__x0001__x0001__x0001__x0001_t@Âè¤Zaï@_x0001__x0001__x0001__x0001__x0001__x0001_t@_x0001__x0001__x0001__x0001__x0001__x0001_t@_x0016_&lt;TÃÔ}@_x0001__x0001__x0001__x0001__x0001__x0001_t@_x0001__x0001__x0001__x0001__x0001__x0001_t@_x0001__x0001__x0001__x0001__x0001__x0001_t@_x0001__x0001__x0001__x0001__x0001__x0001_t@_x0001__x0001__x0001__x0001__x0001__x0001_t@½ýÙF_x000C_(u@Ü¸_x001D_±_x0017_\|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&amp;^ ¨`_x0018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öAì_x0001_Õùu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¬_x0004_ÞÚ~@-N¯öA{@_x0001__x0001__x0001__x0001__x0001__x0002__x0001__x0001_t@_x0001__x0001__x0001__x0001__x0001__x0001_t@Ê]5úòt@_x0001__x0001__x0001__x0001__x0001__x0001_t@êO_x001D_ôy@_x0001__x0001__x0001__x0001__x0001__x0001_t@_x0001__x0001__x0001__x0001__x0001__x0001_t@_x0001__x0001__x0001__x0001__x0001__x0001_t@_x0001__x0001__x0001__x0001__x0001__x0001_t@_x0001__x0001__x0001__x0001__x0001__x0001_t@/Oáz}@¡V*N_x001E__x0012_u@_x0001__x0001__x0001__x0001__x0001__x0001_t@_x0001__x0001__x0001__x0001__x0001__x0001_t@_x0001__x0001__x0001__x0001__x0001__x0001_t@_x0001__x0001__x0001__x0001__x0001__x0001_t@_x0001__x0001__x0001__x0001__x0001__x0001_t@_eÿ'¨u@_x0001__x0001__x0001__x0001__x0001__x0001_t@_x0001__x0001__x0001__x0001__x0001__x0001_t@Ó½á¬µ1u@_x0001__x0001__x0001__x0001__x0001__x0001_t@À`þd%|@	µÏY@ý~@#pý$y@_x001E_0ÇÒâ~@íÚL8[u@¦iMFLQv@f&gt;böu@_x0001__x0001__x0001__x0001__x0001__x0001_t@Âh_x0002_C_x001A_At@_x0001__x0001__x0001__x0001__x0001__x0001_t@_x0001__x0002__x0001__x0001__x0001__x0001__x0001__x0001_t@BF4i&amp;t@_x0001__x0001__x0001__x0001__x0001__x0001_t@_x0001__x0001__x0001__x0001__x0001__x0001_t@_x0001__x0001__x0001__x0001__x0001__x0001_t@#o"3@_x0001__x0001__x0001__x0001__x0001__x0001_t@_x0001__x0001__x0001__x0001__x0001__x0001_t@;N[b^v@_x0001__x0001__x0001__x0001__x0001__x0001_t@_x0001__x0001__x0001__x0001__x0001__x0001_t@_x0001__x0001__x0001__x0001__x0001__x0001_t@_x0001__x0001__x0001__x0001__x0001__x0001_t@_x0001__x0001__x0001__x0001__x0001__x0001_t@»FAx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0019_èá-ãv@_x0001__x0001__x0001__x0001__x0001__x0001_t@_x0001__x0001__x0001__x0001__x0001__x0001_t@_x0001__x0001__x0001__x0001__x0001__x0001_t@~÷_s_x0005_{@_x0001__x0001__x0001__x0001__x0001__x0001_t@_x0001__x0001__x0001__x0001__x0001__x0001_t@_x0001__x0001__x0001__x0001__x0001__x0001_t@*æxWÓ²w@_x0001__x0001__x0001__x0001__x0001__x0003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DàÒ_x000B__x001D_z@_x000E_ã#_x0011__x000F_u@Ü(_Êv@_x0001__x0001__x0001__x0001__x0001__x0001_t@_x0001__x0001__x0001__x0001__x0001__x0001_t@_x0001__x0001__x0001__x0001__x0001__x0001_t@1¯·¦«@x@_x0001__x0001__x0001__x0001__x0001__x0001_t@:_x0002_?lJw@_x0001__x0001__x0001__x0001__x0001__x0001_t@à_x001E__x0014_s w@öFÂ_x0003_ªv@_x0001__x0001__x0001__x0001__x0001__x0001_t@_x0001__x0001__x0001__x0001__x0001__x0001_t@_x0001__x0001__x0001__x0001__x0001__x0001_t@_x0001__x0001__x0001__x0001__x0001__x0001_t@aAÈm¢K@_x0001__x0001__x0001__x0001__x0001__x0001_t@_x0001__x0001__x0001__x0001__x0001__x0001_t@0rE _x001A_Q~@_x0001__x0001__x0001__x0001__x0001__x0001_t@_x0001__x0001__x0001__x0001__x0001__x0001_t@_x0001__x0001__x0001__x0001__x0001__x0001_t@_x0001__x0001__x0001__x0001__x0001__x0001_t@_x0001__x0003__x0001__x0001__x0001__x0001__x0001__x0001_t@¨¡÷-}y@_x0001__x0001__x0001__x0001__x0001__x0001_t@xùè¬O{@_x0005_¦VýÅ@_x0001__x0001__x0001__x0001__x0001__x0001_t@_x0001__x0001__x0001__x0001__x0001__x0001_t@ß'¿}u@Ú»óOLø{@_x0012_¤¤uñx@_x0001__x0001__x0001__x0001__x0001__x0001_t@_x0001__x0001__x0001__x0001__x0001__x0001_t@´¼_x0002_ë¯1t@_x0001__x0001__x0001__x0001__x0001__x0001_t@ËÚ%*x@_x0001__x0001__x0001__x0001__x0001__x0001_t@_x0001__x0001__x0001__x0001__x0001__x0001_t@{°ïùajw@_x0001__x0001__x0001__x0001__x0001__x0001_t@_x0001__x0001__x0001__x0001__x0001__x0001_t@_x0001__x0001__x0001__x0001__x0001__x0001_t@h_x0007_zã:sv@_x0001__x0001__x0001__x0001__x0001__x0001_t@ÝÊöt@_x0001__x0001__x0001__x0001__x0001__x0001_t@_x0011_²y¨qLu@_x0001__x0001__x0001__x0001__x0001__x0001_t@_x0001__x0001__x0001__x0001__x0001__x0001_t@_x0001__x0001__x0001__x0001__x0001__x0001_t@_x0001__x0001__x0001__x0001__x0001__x0001_t@_x0001__x0001__x0001__x0001__x0001__x0001_t@%Ì,¯_x0002__x0003__x0013_u@$_x0014_UmÓ@_x0002__x0002__x0002__x0002__x0002__x0002_t@_x0002__x0002__x0002__x0002__x0002__x0002_t@_x0002__x0002__x0002__x0002__x0002__x0002_t@_OòX©M@ÿß¤8~@_x0002__x0002__x0002__x0002__x0002__x0002_t@_x0002__x0002__x0002__x0002__x0002__x0002_t@_x0002__x0002__x0002__x0002__x0002__x0002_t@H_x0012_Â_x001E_áz@_x0002__x0002__x0002__x0002__x0002__x0002_t@_x0002__x0002__x0002__x0002__x0002__x0002_t@_x0002__x0002__x0002__x0002__x0002__x0002_t@_x0006_9x.Ó%}@_x0002__x0002__x0002__x0002__x0002__x0002_t@_x0002__x0002__x0002__x0002__x0002__x0002_t@_x0002__x0002__x0002__x0002__x0002__x0002_t@f$Sì_x0006_m@_x0002__x0002__x0002__x0002__x0002__x0002_t@_x0002__x0002__x0002__x0002__x0002__x0002_t@_x0002__x0002__x0002__x0002__x0002__x0002_t@_x0002__x0002__x0002__x0002__x0002__x0002_t@_x0002__x0002__x0002__x0002__x0002__x0002_t@_x0002__x0002__x0002__x0002__x0002__x0002_t@	Þ0}Nw@_x0002__x0002__x0002__x0002__x0002__x0002_t@&gt;q_x000E_T³u@ó»Þkù?{@_x0002__x0002__x0002__x0002__x0002__x0002_t@ëÆ$_x0015__x0001_t@_x0002__x0002__x0002__x0002__x0002__x0002_t@_x0002__x0003_»¯cÐ_x0001_}@XÄ4ÛÒy@_x0002__x0002__x0002__x0002__x0002__x0002_t@_x0002__x0002__x0002__x0002__x0002__x0002_t@_x0002__x0002__x0002__x0002__x0002__x0002_t@_x0002__x0002__x0002__x0002__x0002__x0002_t@-7T%%x@_x0002__x0002__x0002__x0002__x0002__x0002_t@¨T_x001D_ã.ît@_x0002__x0002__x0002__x0002__x0002__x0002_t@_x0002__x0002__x0002__x0002__x0002__x0002_t@_x0002__x0002__x0002__x0002__x0002__x0002_t@_x0016_sGâøX}@ÿ H_x0019_+Át@_x0002__x0002__x0002__x0002__x0002__x0002_t@_x0002__x0002__x0002__x0002__x0002__x0002_t@_x0002__x0002__x0002__x0002__x0002__x0002_t@_x0002__x0002__x0002__x0002__x0002__x0002_t@_x0002__x0002__x0002__x0002__x0002__x0002_t@_x0002__x0002__x0002__x0002__x0002__x0002_t@_x0002__x0002__x0002__x0002__x0002__x0002_t@_x0002__x0002__x0002__x0002__x0002__x0002_t@_x0002__x0002__x0002__x0002__x0002__x0002_t@_x0002__x0002__x0002__x0002__x0002__x0002_t@j$Øï'_x0011_u@_x0002__x0002__x0002__x0002__x0002__x0002_t@_x0002__x0002__x0002__x0002__x0002__x0002_t@iÿùºv@_x0002__x0002__x0002__x0002__x0002__x0002_t@_x0002__x0002__x0002__x0002__x0002__x0002_t@_x0002__x0002__x0002__x0002__x0002__x0002_t@_x0002__x0002__x0002__x0002__x0001__x0002__x0001__x0001_t@_x0001__x0001__x0001__x0001__x0001__x0001_t@¤2Þ_x001D_urv@_x0001__x0001__x0001__x0001__x0001__x0001_t@_x0005_ç_x001B_Rtz@_x0001__x0001__x0001__x0001__x0001__x0001_t@_x0001__x0001__x0001__x0001__x0001__x0001_t@_x0001__x0001__x0001__x0001__x0001__x0001_t@mó_x000D_¥	lt@_x0001__x0001__x0001__x0001__x0001__x0001_t@_x0001__x0001__x0001__x0001__x0001__x0001_t@_x0001__x0001__x0001__x0001__x0001__x0001_t@_x0001__x0001__x0001__x0001__x0001__x0001_t@_x0001__x0001__x0001__x0001__x0001__x0001_t@¨Pà]%}@_x0001__x0001__x0001__x0001__x0001__x0001_t@_x0001__x0001__x0001__x0001__x0001__x0001_t@_x0001__x0001__x0001__x0001__x0001__x0001_t@_x0001__x0001__x0001__x0001__x0001__x0001_t@_x001F_»§kÏt@_x0001__x0001__x0001__x0001__x0001__x0001_t@_x0001__x0001__x0001__x0001__x0001__x0001_t@_x0001__x0001__x0001__x0001__x0001__x0001_t@_x0001__x0001__x0001__x0001__x0001__x0001_t@ÁÌ?òt@_x0001__x0001__x0001__x0001__x0001__x0001_t@_x0001__x0001__x0001__x0001__x0001__x0001_t@_x0001__x0001__x0001__x0001__x0001__x0001_t@_x0001__x0001__x0001__x0001__x0001__x0001_t@wìÅ@¥}@åà-¥ø_x000D_x@_x0001__x0001__x0001__x0001__x0001__x0001_t@_x0002__x0003_«ÒLeºu@_x001C_Íbß7t@_x0002__x0002__x0002__x0002__x0002__x0002_t@â9owqu@_x0002__x0002__x0002__x0002__x0002__x0002_t@_x0002__x0002__x0002__x0002__x0002__x0002_t@_x0002__x0002__x0002__x0002__x0002__x0002_t@ßÔq½íx@_x0002__x0002__x0002__x0002__x0002__x0002_t@_x0002__x0002__x0002__x0002__x0002__x0002_t@y:æÐ|@_x0002__x0002__x0002__x0002__x0002__x0002_t@Ål_x0013_Õó6u@_x0002_N6_x000C_©v@_x0002__x0002__x0002__x0002__x0002__x0002_t@_x0002__x0002__x0002__x0002__x0002__x0002_t@_x0002__x0002__x0002__x0002__x0002__x0002_t@_x0002__x0002__x0002__x0002__x0002__x0002_t@îqä?dsv@_x0002__x0002__x0002__x0002__x0002__x0002_t@_x0002__x0002__x0002__x0002__x0002__x0002_t@_x0002__x0002__x0002__x0002__x0002__x0002_t@_x0002__x0002__x0002__x0002__x0002__x0002_t@_x0002__x0002__x0002__x0002__x0002__x0002_t@_x0002__x0002__x0002__x0002__x0002__x0002_t@¬"_x0001_Ùu@_x0010_èÒ_x001E_~v@-_x0010_-Y_x0018_¤v@_x0002__x0002__x0002__x0002__x0002__x0002_t@_x0002__x0002__x0002__x0002__x0002__x0002_t@_x0002__x0002__x0002__x0002__x0002__x0002_t@ðÐëÓ_x0004__x0005_þù~@ ¯À_^^}@_x0014__x0003_Âþ_x0002__x0006_~@_x0004__x0004__x0004__x0004__x0004__x0004_t@_x0004__x0004__x0004__x0004__x0004__x0004_t@_x0004__x0004__x0004__x0004__x0004__x0004_t@_x0004__x0004__x0004__x0004__x0004__x0004_t@_x0004__x0004__x0004__x0004__x0004__x0004_t@_x0010__x001C_&lt;?Äx@ï_x0001_Â~:ßw@_x0004__x0004__x0004__x0004__x0004__x0004_t@«]_x0001_z@_x0004__x0004__x0004__x0004__x0004__x0004_t@_x0004__x0004__x0004__x0004__x0004__x0004_t@_x0010_pÏÿxx@á\,Û_x001D_My@_x0004__x0004__x0004__x0004__x0004__x0004_t@_x0004__x0004__x0004__x0004__x0004__x0004_t@_x0004__x0004__x0004__x0004__x0004__x0004_t@_x0004__x0004__x0004__x0004__x0004__x0004_t@_x0004__x0004__x0004__x0004__x0004__x0004_t@_x0004__x0004__x0004__x0004__x0004__x0004_t@_x0004__x0004__x0004__x0004__x0004__x0004_t@_x0004__x0004__x0004__x0004__x0004__x0004_t@_x0004__x0004__x0004__x0004__x0004__x0004_t@_x0004__x0004__x0004__x0004__x0004__x0004_t@_x0004__x0004__x0004__x0004__x0004__x0004_t@­J6_x0010_"úx@Ö´_x001B__x0005__x0015_#x@_x0004__x0004__x0004__x0004__x0004__x0004_t@_x0004__x0004__x0004__x0004__x0004__x0004_t@_x0004__x0004__x0004__x0004__x0004__x0004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0005_UûÜéÕ~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O³év_x001F_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0008_s=²øÀ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x1Ä_x0015_q_x0016_z@_x0001__x0001__x0001__x0001__x0001__x0001_t@_x0001__x0001__x0001__x0001__x0001__x0001_t@_x0001__x0001__x0001__x0001__x0001__x0001_t@_x0001__x0001__x0001__x0001__x0001__x0001_t@q"_x0008_©·ôz@_x0001__x0001__x0001__x0001__x0001__x0001_t@_x0001__x0001__x0001__x0001__x0001__x0001_t@_x0001__x0001__x0001__x0001__x0001__x0001_t@_x0001__x0001__x0001__x0001__x0001__x0001_t@_x0001__x0001__x0001__x0001__x0001__x0001_t@_x0001__x0001__x0001__x0001__x0001__x0001_t@bÞyÔ¹x@_x0001__x0001__x0001__x0001__x0001__x0001_t@_x001C_|Ì_x0011_þÆ|@_x0001__x0001__x0001__x0001__x0001__x0001_t@_x000C_	V&amp;¡\v@_x0001__x0001__x0001__x0001__x0001__x0001_t@_x0001__x0001__x0001__x0001__x0001__x0001_t@_x0001__x0001__x0001__x0001__x0001__x0001_t@_x0001__x0002__x0001__x0001__x0001__x0001__x0001__x0001_t@²Ú´O_x001F_t@Ì_x000E_ ÛU{@_x0001__x0001__x0001__x0001__x0001__x0001_t@_x0001__x0001__x0001__x0001__x0001__x0001_t@_x0001__x0001__x0001__x0001__x0001__x0001_t@_x0001__x0001__x0001__x0001__x0001__x0001_t@_x0001__x0001__x0001__x0001__x0001__x0001_t@DJGÂ_x0010_x@_x0001__x0001__x0001__x0001__x0001__x0001_t@_x001E_ú_x0010_EÚnx@þlÂ_x000E_w@_x0001__x0001__x0001__x0001__x0001__x0001_t@_x0001__x0001__x0001__x0001__x0001__x0001_t@_x0001__x0001__x0001__x0001__x0001__x0001_t@Le¼u@_x0001__x0001__x0001__x0001__x0001__x0001_t@_x0001__x0001__x0001__x0001__x0001__x0001_t@_x0001__x0001__x0001__x0001__x0001__x0001_t@_x0001__x0001__x0001__x0001__x0001__x0001_t@_x0001__x0001__x0001__x0001__x0001__x0001_t@_x0001__x0001__x0001__x0001__x0001__x0001_t@W[ÿmd@_x0001__x0001__x0001__x0001__x0001__x0001_t@_x0001__x0001__x0001__x0001__x0001__x0001_t@õ³_x000B_Á­t@_x0001__x0001__x0001__x0001__x0001__x0001_t@¼Ò«dªv@t_x0005_¬þ_x000E_&gt;t@_x0001__x0001__x0001__x0001__x0001__x0001_t@_x0001__x0001__x0001__x0001__x0001__x0001_t@_x0001__x0001__x0001__x0001__x0001__x0003__x0001__x0001_t@_x0001__x0001__x0001__x0001__x0001__x0001_t@_x0001__x0001__x0001__x0001__x0001__x0001_t@_x0001__x0001__x0001__x0001__x0001__x0001_t@_x0001__x0001__x0001__x0001__x0001__x0001_t@õHH@t@Ä_x0005_Ûòt@_x0001__x0001__x0001__x0001__x0001__x0001_t@¥ÇlnrËu@_x0001__x0001__x0001__x0001__x0001__x0001_t@7k_x0013_äï{@_x0001__x0001__x0001__x0001__x0001__x0001_t@_x0001__x0001__x0001__x0001__x0001__x0001_t@_x0001__x0001__x0001__x0001__x0001__x0001_t@¾&lt;È_x0003__x0002_Û{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máØºÍ@_x0001__x0001__x0001__x0001__x0001__x0001_t@í_x0013__x000C_z@_x0001__x0001__x0001__x0001__x0001__x0001_t@	_x0017_H¬ê_x000C_w@_x001D_F¶á}@</t>
  </si>
  <si>
    <t>9c3328c25d193f8da68a561f8ed433a8_x0001__x0002__x0001__x0001__x0001__x0001__x0001__x0001_t@_x0001__x0001__x0001__x0001__x0001__x0001_t@_x0001__x0001__x0001__x0001__x0001__x0001_t@¡&amp;mc_x0007_§u@_x0001__x0001__x0001__x0001__x0001__x0001_t@_x0001__x0001__x0001__x0001__x0001__x0001_t@"° Û.{@_x000F_²æËv@_x0001__x0001__x0001__x0001__x0001__x0001_t@_x0001__x0001__x0001__x0001__x0001__x0001_t@_x0001__x0001__x0001__x0001__x0001__x0001_t@_x0001__x0001__x0001__x0001__x0001__x0001_t@_x000D_bFB¬øw@¶TÕ¼_x0014_@_x0001__x0001__x0001__x0001__x0001__x0001_t@_x0001__x0001__x0001__x0001__x0001__x0001_t@_x0001__x0001__x0001__x0001__x0001__x0001_t@_x0001__x0001__x0001__x0001__x0001__x0001_t@_x0001__x0001__x0001__x0001__x0001__x0001_t@_x0001__x0001__x0001__x0001__x0001__x0001_t@_x0018_CV÷æ&amp;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­1_x0005_°2Gt@_x0001__x0001__x0001__x0001__x0001__x0001_t@Fé,S_x0001__x0002_*v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0014_qú8;Üv@ô Íoz@_x000B_°kH¬u@_x0001__x0001__x0001__x0001__x0001__x0001_t@_x0001__x0001__x0001__x0001__x0001__x0001_t@_x0001__x0001__x0001__x0001__x0001__x0001_t@_x0001__x0001__x0001__x0001__x0001__x0001_t@_x0001__x0001__x0001__x0001__x0001__x0001_t@¼í?_x001F_w@_x0001__x0001__x0001__x0001__x0001__x0001_t@LïÿÓK?t@_x0001__x0001__x0001__x0001__x0001__x0001_t@4Nf8ÅQv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0002_¡Grþ_x000E_4x@_x0001__x0001__x0001__x0001__x0001__x0001_t@_x0001__x0001__x0001__x0001__x0001__x0001_t@_x0001__x0001__x0001__x0001__x0001__x0001_t@_x0001__x0001__x0001__x0001__x0001__x0001_t@®W_x0013_Q_x0016_@_x0001__x0001__x0001__x0001__x0001__x0001_t@_x0001__x0001__x0001__x0001__x0001__x0001_t@_x0001__x0001__x0001__x0001__x0001__x0001_t@_x0001__x0001__x0001__x0001__x0001__x0001_t@~h_x0010_å?~@_x0001__x0001__x0001__x0001__x0001__x0001_t@â«,m|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RÄØ·¼f|@_x0001__x0001__x0001__x0001__x0001__x0001_t@æ_x000F_f ¸x@_x0001__x0001__x0001__x0001__x0001__x0001_t@´jÜnÊ_u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S2iÑäy@_x0014_L!ì×~@m|p½é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´¥¨_x0005_w@_x0001__x0001__x0001__x0001__x0001__x0001_t@_x0001__x0001__x0001__x0001__x0001__x0001_t@î¶÷_x001A_Sy@J§ScØÔ{@_x0001__x0001__x0001__x0001__x0001__x0001_t@_x0001__x0001__x0001__x0001__x0001__x0001_t@_x0001__x0001__x0001__x0001__x0001__x0001_t@_x0012_ÝàÜè7@_x0001__x0001__x0001__x0001__x0001__x0001_t@ù[¶%ç?@_x0001__x0001__x0001__x0001__x0001__x0001_t@_x0001__x0001__x0001__x0001__x0001__x0001_t@_x0001__x0001__x0001__x0001__x0001__x0001_t@_x0001__x0001__x0001__x0001__x0001__x0001_t@_x0001__x0002_^j&amp;è_x0015_Ou@êÁç×e{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8Bhv@_x0001__x0001__x0001__x0001__x0001__x0001_t@_x0001__x0001__x0001__x0001__x0001__x0001_t@/àøù6îv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\&gt;[£nÐ~@_x0001__x0001__x0001__x0001__x0001__x0001_t@_x0001__x0001__x0001__x0001__x0001__x0001_t@_x0001__x0001__x0001__x0001__x0001__x0001_t@ÛW_x0001_HâÀz@_x0001__x0001__x0001__x0001__x0001__x0001_t@_x0001__x0001__x0001__x0001__x0001__x0001_t@_x0001__x0001__x0001__x0001__x0001__x0001_t@m2S_x000C_y@_x0001__x0001__x0001__x0001__x0001__x0002__x0001__x0001_t@_x0001__x0001__x0001__x0001__x0001__x0001_t@_x0001__x0001__x0001__x0001__x0001__x0001_t@_x0001__x0001__x0001__x0001__x0001__x0001_t@_x0001__x0001__x0001__x0001__x0001__x0001_t@¢I|}`z@_x0001__x0001__x0001__x0001__x0001__x0001_t@_x0001__x0001__x0001__x0001__x0001__x0001_t@_x0018_ù¡9I3v@_x0001__x0001__x0001__x0001__x0001__x0001_t@_x0001__x0001__x0001__x0001__x0001__x0001_t@_x0018_v_x0002_Øèv@_x0001__x0001__x0001__x0001__x0001__x0001_t@_x0001__x0001__x0001__x0001__x0001__x0001_t@«_x0019__x001F_a@_x0001__x0001__x0001__x0001__x0001__x0001_t@_x0001__x0001__x0001__x0001__x0001__x0001_t@eom#Vzv@!µ´0p4u@_x0001__x0001__x0001__x0001__x0001__x0001_t@_x0001__x0001__x0001__x0001__x0001__x0001_t@_x0001__x0001__x0001__x0001__x0001__x0001_t@_x001B_ßAõÀªw@NÅ¦Y§=x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0002__x0003__x0002__x0002__x0002__x0002__x0002__x0002_t@_x0002__x0002__x0002__x0002__x0002__x0002_t@_x0002__x0002__x0002__x0002__x0002__x0002_t@_x0002__x0002__x0002__x0002__x0002__x0002_t@_x0002__x0002__x0002__x0002__x0002__x0002_t@_x0002__x0002__x0002__x0002__x0002__x0002_t@_x0002__x0002__x0002__x0002__x0002__x0002_t@_x0002__x0002__x0002__x0002__x0002__x0002_t@W_x0013__x0007_|üEx@_x0002__x0002__x0002__x0002__x0002__x0002_t@_x0002__x0002__x0002__x0002__x0002__x0002_t@_x0002__x0002__x0002__x0002__x0002__x0002_t@_x0017_Ézðgw}@_x0002__x0002__x0002__x0002__x0002__x0002_t@_x0002__x0002__x0002__x0002__x0002__x0002_t@_x0002__x0002__x0002__x0002__x0002__x0002_t@_x0002__x0002__x0002__x0002__x0002__x0002_t@_x0002__x0002__x0002__x0002__x0002__x0002_t@_x0002__x0002__x0002__x0002__x0002__x0002_t@_x0002__x0002__x0002__x0002__x0002__x0002_t@_x0002__x0002__x0002__x0002__x0002__x0002_t@_x0002__x0002__x0002__x0002__x0002__x0002_t@_x0002__x0002__x0002__x0002__x0002__x0002_t@ÎÓÛ)85}@¥®ö?¬t@_x0002__x0002__x0002__x0002__x0002__x0002_t@_x0002__x0002__x0002__x0002__x0002__x0002_t@GA\ÊZu@_x0002__x0002__x0002__x0002__x0002__x0002_t@_x0002__x0002__x0002__x0002__x0002__x0002_t@_x0002__x0002__x0002__x0002__x0002__x0002_t@_x0001__x000B_9õ_x0002__x0005__x000D_Iy@x$(l·¿y@_x0002__x0002__x0002__x0002__x0002__x0002_t@_x0002__x0002__x0002__x0002__x0002__x0002_t@_x0002__x0002__x0002__x0002__x0002__x0002_t@¡_x0005_Wïu@_x0002__x0002__x0002__x0002__x0002__x0002_t@_x0001__x0017_)J4_x0005_u@_x0002__x0002__x0002__x0002__x0002__x0002_t@åß7ó@_x0002__x0002__x0002__x0002__x0002__x0002_t@_x0002__x0002__x0002__x0002__x0002__x0002_t@_x0002__x0002__x0002__x0002__x0002__x0002_t@_x0001__x0002__x0002__x0002__x000C__x0002__x0002__x0002_CS#5.v6.xlsx_x0004__x0002__x0002__x0002__x0015__x0002__x0002__x0002_RiskSerializationData_x0002__x0002__x0002__x0002__x000F__x0002__x0002__x0002_Q1_Without@Risk_x0002__x0002__x0002__x0002__x0010__x0002__x0002__x0002_Q2_@RiskDiscrete_x0010__x0002__x0002__x0002__x0003__x0002__x0002__x0002_A23,_x0002__x0002__x0002_=RiskDiscrete(C13:C16,B13:B16,RiskStatic(_x0002__x0004_0))_x001B__x0002__x0002__x0002__x0001__x0001_A22_x0001_# of Buying Customers_x0001__x0002__x0002__x0002__x0002__x0002__x0002__x0002__x0002__x0002__x0002__x0002__x0001__x0002__x0002__x0002_,_x0002__x0002__x0002__x0015__x0002__x0002__x0002_# of Buying Customers_x0001__x0002__x0002__x0002__x0002__x0002__x0002__x0002__x0002__x0002__x0002__x0002__x0002__x0002__x0002__x0002__x0002__x0002__x0002__x0002__x0003__x0002__x0002__x0002_B23,_x0002__x0002__x0002_=RiskDiscrete(G13:G17,F13:F17,RiskStatic(0))_x001A__x0002__x0002__x0002__x0001__x0001_B22_x0001_$ Amount of Purchase_x0001__x0002__x0002__x0002__x0002__x0002__x0002__x0002__x0001__x0002__x0002__x0002__x0001__x0002__x0002__x0002_,_x0002__x0002__x0002__x0014__x0002__x0002__x0002_$ Amount of Purchase_x0001__x0002__x0002__x0002__x0002__x0002__x0002__x0002__x0002__x0002__x0002__x0002__x0002__x0002__x0002__x0002__x0002__x0002__x0002__x0002__x0003__x0002__x0002__x0002__x0002__x0004_F23_x001B__x0002__x0002__x0002_=RiskOutput()+((B3*B4)+D23)_x0015__x0002__x0002__x0002__x0001__x0001_F22_x0001_Salary - Plan A_x0002__x0002__x0002__x0002__x0001__x0002__x0002__x0002__x0002__x0002__x0002__x0002__x0001__x0002__x0002__x0002__x000D__x0002__x0002__x0002__x0002__x0002__x0002__x0002__x000F__x0002__x0002__x0002_Salary - Plan A_x0002__x0002__x0002__x0002__x0002__x0002__x0002__x0002__x0001__x0002_ÿÿÿÿÿÿÿÿÿÿÿÿÿÿÿÿÿÿÿÿÿÿÿÿÿÿÿÿÿÿÿÿÿÿÿÿÿÿÿÿÿÿ_x0002__x0002__x0003__x0002__x0002__x0002_G23_x001B__x0002__x0002__x0002_=RiskOutput()+((C3*C4)+E23)_x0015__x0002__x0002__x0002__x0001__x0001_G22_x0001_Salary - Plan B_x0002__x0002__x0002__x0002__x0001__x0002__x0002__x0002__x0001__x0002__x0002__x0002__x0001__x0002__x0002__x0002__x000D__x0002__x0002__x0002__x0002__x0002__x0002__x0002__x000F__x0002__x0002__x0002_Salar_x0002__x0004_y - Plan B_x0002__x0002__x0002__x0002__x0002__x0002__x0002__x0002__x0001__x0002_ÿÿÿÿÿÿÿÿÿÿÿÿÿÿÿÿÿÿÿÿÿÿÿÿÿÿÿÿÿÿÿÿÿÿÿÿÿÿÿÿÿÿ_x0002__x0002__x0003__x0002__x0002__x0002_B26_x000E__x0002__x0002__x0002_=RiskMean(F23)_x0002__x0002__x0002__x0002__x0002__x0002__x0002__x0002__x0002__x0002__x0002__x0002__x0003__x0002__x0002__x0002_C26_x000E__x0002__x0002__x0002_=RiskMean(G23)_x0002__x0002__x0002__x0002__x0002__x0002__x0002__x0002__x0002__x0002__x0002__x0002__x0003__x0002__x0002__x0002_B27_x000D__x0002__x0002__x0002_=RiskMax(F23)_x0002__x0002__x0002__x0002__x0002__x0002__x0002__x0002__x0002__x0002__x0002__x0002__x0003__x0002__x0002__x0002_C27_x000D__x0002__x0002__x0002_=RiskMax(G23)_x0002__x0002__x0002__x0002__x0002__x0002__x0002__x0002__x0002__x0002__x0002__x0002__x0003__x0002__x0002__x0002_B28_x000D__x0002__x0002__x0002_=RiskMin(F23)_x0002__x0002__x0002__x0002__x0002__x0002__x0002__x0002__x0002__x0002__x0002__x0002__x0003__x0002__x0002__x0002_C2_x0001__x0002_8_x000D__x0001__x0001__x0001_=RiskMin(G23)_x0001__x0001__x0001__x0001__x0001__x0001__x0001__x0001__x0001__x0001__x0001__x0001__x0003__x0001__x0001__x0001_B29_x0010__x0001__x0001__x0001_=RiskStdDev(F23)_x0001__x0001__x0001__x0001__x0001__x0001__x0001__x0001__x0001__x0001__x0001__x0001__x0003__x0001__x0001__x0001_C29_x0010__x0001__x0001__x0001_=RiskStdDev(G23)_x0001__x0001__x0001__x0001__x0001__x0001__x0001__x0001__x0001__x0001__x0001__x0001__x0003__x0001__x0001__x0001_B30_x001A__x0001__x0001__x0001_=RiskCIMean(F23,0.95,TRUE)_x0001__x0001__x0001__x0001__x0001__x0001__x0001__x0001__x0001__x0001__x0001__x0001__x0003__x0001__x0001__x0001_C30_x001A__x0001__x0001__x0001_=RiskCIMean(G23,0.95,TRUE)_x0001__x0001__x0001__x0001__x0001__x0001__x0001__x0001__x0001__x0001__x0001__x0001__x0003__x0001__x0001__x0001_B31_x001B__x0001__x0001__x0001_=RiskCIMean(F23,0.95,FALSE)_x0001__x0001__x0001__x0001__x0001__x0001__x0001__x0001__x0004__x0005__x0004__x0004__x0004__x0004__x0003__x0004__x0004__x0004_C31_x001B__x0004__x0004__x0004_=RiskCIMean(G23,0.95,FALSE)_x0004__x0004__x0004__x0004__x0004__x0004__x0004__x0004__x0004__x0004__x0004__x0004__x0012__x0004__x0004__x0004_Q3_@RiskTriangualr_x0010__x0004__x0004__x0004__x0003__x0004__x0004__x0004_A20_x0018__x0004__x0004__x0004_=RiskTriang(B13,B14,B15)_x001B__x0004__x0004__x0004__x0001__x0001_A19_x0001_# of Buying Customers_x0001__x0004__x0004__x0004__x0004__x0004__x0004__x0004__x0002__x0004__x0004__x0004__x0001__x0004__x0004__x0004__x0018__x0004__x0004__x0004__x0015__x0004__x0004__x0004_# of Buying Customers_x0001__x0004__x0004__x0004__x0004__x0004__x0004__x0004__x0004__x0004__x0004__x0004__x0004__x0004__x0004__x0004__x0004__x0004__x0004__x0004__x0003__x0004__x0004__x0004_B20_x0018__x0004__x0004__x0004_=RiskTriang(C13,C14,C15)_x001A__x0004__x0004__x0004__x0001__x0001__x0004__x0005_B19_x0001_$ Amount of Purchase_x0001__x0004__x0004__x0004__x0004__x0004__x0004__x0004__x0003__x0004__x0004__x0004__x0001__x0004__x0004__x0004__x0018__x0004__x0004__x0004__x0014__x0004__x0004__x0004_$ Amount of Purchase_x0001__x0004__x0004__x0004__x0004__x0004__x0004__x0004__x0004__x0004__x0004__x0004__x0004__x0004__x0004__x0004__x0004__x0004__x0004__x0004__x0003__x0004__x0004__x0004_F20_x001B__x0004__x0004__x0004_=RiskOutput()+((B3*B4)+D20)_x0015__x0004__x0004__x0004__x0001__x0001_F19_x0001_Salary - Plan A_x0004__x0004__x0004__x0004__x0001__x0004__x0004__x0004__x0002__x0004__x0004__x0004__x0001__x0004__x0004__x0004__x000D__x0004__x0004__x0004__x0004__x0004__x0004__x0004__x000F__x0004__x0004__x0004_Salary - Plan A_x0004__x0004__x0004__x0004__x0004__x0004__x0004__x0004__x0001__x0004_ÿÿÿÿÿÿÿÿÿÿÿÿÿÿÿÿÿÿÿÿÿÿÿÿÿÿÿÿÿÿÿÿÿÿÿÿÿÿÿÿÿÿ_x0004__x0004__x0003__x0004__x0004__x0004__x0002__x0004_G20_x001B__x0002__x0002__x0002_=RiskOutput()+((C3*C4)+E20)_x0015__x0002__x0002__x0002__x0001__x0001_G19_x0001_Salary - Plan B_x0002__x0002__x0002__x0002__x0001__x0002__x0002__x0002__x0003__x0002__x0002__x0002__x0001__x0002__x0002__x0002__x000D__x0002__x0002__x0002__x0002__x0002__x0002__x0002__x000F__x0002__x0002__x0002_Salary - Plan B_x0002__x0002__x0002__x0002__x0002__x0002__x0002__x0002__x0001__x0002_ÿÿÿÿÿÿÿÿÿÿÿÿÿÿÿÿÿÿÿÿÿÿÿÿÿÿÿÿÿÿÿÿÿÿÿÿÿÿÿÿÿÿ_x0002__x0002__x0003__x0002__x0002__x0002_B23_x000E__x0002__x0002__x0002_=RiskMean(F20)_x0002__x0002__x0002__x0002__x0002__x0002__x0002__x0002__x0002__x0002__x0002__x0002__x0003__x0002__x0002__x0002_C23_x000E__x0002__x0002__x0002_=RiskMean(G20)_x0002__x0002__x0002__x0002__x0002__x0002__x0002__x0002__x0002__x0002__x0002__x0002__x0003__x0002__x0002__x0002_B24_x000D__x0002__x0002__x0002_=RiskMax(F2_x0001__x0002_0)_x0001__x0001__x0001__x0001__x0001__x0001__x0001__x0001__x0001__x0001__x0001__x0001__x0003__x0001__x0001__x0001_C24_x000D__x0001__x0001__x0001_=RiskMax(G20)_x0001__x0001__x0001__x0001__x0001__x0001__x0001__x0001__x0001__x0001__x0001__x0001__x0003__x0001__x0001__x0001_B25_x000D__x0001__x0001__x0001_=RiskMin(F20)_x0001__x0001__x0001__x0001__x0001__x0001__x0001__x0001__x0001__x0001__x0001__x0001__x0003__x0001__x0001__x0001_C25_x000D__x0001__x0001__x0001_=RiskMin(G20)_x0001__x0001__x0001__x0001__x0001__x0001__x0001__x0001__x0001__x0001__x0001__x0001__x0003__x0001__x0001__x0001_B26_x0010__x0001__x0001__x0001_=RiskStdDev(F20)_x0001__x0001__x0001__x0001__x0001__x0001__x0001__x0001__x0001__x0001__x0001__x0001__x0003__x0001__x0001__x0001_C26_x0010__x0001__x0001__x0001_=RiskStdDev(G20)_x0001__x0001__x0001__x0001__x0001__x0001__x0001__x0001__x0001__x0001__x0001__x0001__x0003__x0001__x0001__x0001_B27_x001A__x0001__x0001__x0001_=RiskCIMean(F20,0.95,TRUE)_x0001__x0001__x0001__x0001__x0001__x0001__x0001__x0001__x0001__x0001__x0001__x0001__x0003__x0001__x0001__x0001__x0002__x0001_C27_x001A__x0001__x0001__x0001_=RiskCIMean(G20,0.95,TRUE)_x0001__x0001__x0001__x0001__x0001__x0001__x0001__x0001__x0001__x0001__x0001__x0001__x0003__x0001__x0001__x0001_B28_x001B__x0001__x0001__x0001_=RiskCIMean(F20,0.95,FALSE)_x0001__x0001__x0001__x0001__x0001__x0001__x0001__x0001__x0001__x0001__x0001__x0001__x0003__x0001__x0001__x0001_C28_x001B__x0001__x0001__x0001_=RiskCIMean(G20,0.95,FALSE)_x0001__x0001__x0001__x0001__x0001__x0001__x0001__x0001__x0001__x0001__x0001__x0001__x0004__x0001__x0001__x0001_$_x0001__x0001__x0001_'[CS#5.v6.xlsx]Q2_@RiskDiscrete'!F23$_x0001__x0001__x0001_'[CS#5.v6.xlsx]Q2_@RiskDiscrete'!G23&amp;_x0001__x0001__x0001_'[CS#5.v6.xlsx]Q3__x0002__x0006_@RiskTriangualr'!F20&amp;_x0002__x0002__x0002_'[CS#5.v6.xlsx]Q3_@RiskTriangualr'!G20_x0001__x0002__x0002__x0002__x0005__x0002__x0002__x0002_Sim#1_x0002__x0002__x0002__x0002__x0002__x0002__x0008__x0002__x0002__x0002_68EPGEDP_x0004__x0002__x0002__x0002__x0005__x0002__x0002__x0002__x0001__x0002__x0002_À_x0005__x0002__x0002__x0002__x0001__x0002__x0002_À_x0005__x0002__x0002__x0002__x0003__x0002__x0002_0_x0005__x0002__x0002__x0002__x0003__x0002__x0002_0_x0002__x0002__x0001__x0002__x0002_y_x0002__x0002__x0002_M7FTNKTGGG991UVPDHIGH5SX_x0002__x0002__x0002_ÿÿÿÿ_x0002__x0002_ÿÿÿÿ_x0002__x0002_ÿÿ_x0002__x0002_ÿÿ_x0002__x0002__x0002__x0002__x0002__x0002__x0002__x0002__x0002__x0002__x0002__x0002__x0002__x0002__x0002__x0002__x0002__x0002__x0002__x0002__x0002__x0002__x0002__x0002__x0002__x0002_ÿÿÿÿ_x0002__x0002_ÿÿÿÿ_x0002__x0002_ÿÿ_x0002__x0002_ÿÿ_x0002__x0002__x0002__x0002__x0002__x0002__x0002__x0002__x0002__x0002__x0002__x0002__x0002__x0002__x0002__x0002__x0002__x0002__x0002__x0002__x0002__x0003__x0002__x0002__x0002__x0002__x0010_'_x0002__x0002_n	_x0002__x0002__x0002__x0006__x0002__x0002__x0010__x0001__x0002__x0002__x0002__x0002__x000C__x0002__x0002_CS#5.v6.xlsx_x0018__x0002__x0002__x0002_M7FTNKTGGG991UVPDHIGH5SX_x0004__x0002__x0002__x0002__x0002__x0015__x0002__x0002_RiskSerializationData_x0002__x0002__x0002__x0002__x0002__x000F__x0002__x0002_Q1_Without@Risk_x0002__x0002__x0002__x0002__x0002__x0010__x0002__x0002_Q2_@RiskDiscrete_x0010__x0002__x0002__x0002__x0002__x0016__x0002__x0002__x0002__x0002__x0002_,_x0002__x0002_=RiskDiscrete(C13:C16,B13:B16,RiskStatic(0))_x001B__x0002__x0002__x0001__x0001_A22_x0001_# of Buying Customers_x0002__x0001__x0002__x0002__x0002__x0002__x0002__x0002__x0002__x0002__x0001__x0002__x0002__x0002_,_x0002__x0002__x0002__x0003__x0002__x0002__x0002__x0002__x0001__x0002_ÿÿÿÿ_x0002__x0002__x0002__x0002__x0002__x0002__x0002__x0002__x0002__x0002__x0002__x0002__x0002__x0002__x0002__x0002__x0002__x0016__x0002__x0002__x0002__x0001__x0002_,_x0002__x0002_=RiskDiscrete(G13:G17,F13:F17,RiskStatic(0))_x001A__x0002__x0002__x0001__x0001_B22_x0001_$ Amount of Purchase_x0002__x0001__x0002__x0002__x0002__x0002__x0001__x0002__x0002__x0002__x0001__x0002__x0002__x0002_,_x0002__x0002__x0002__x0002__x0002__x0002__x0001__x0002_ÿÿÿÿ_x0002__x0002__x0002__x0002__x0002__x0002__x0002__x0002__x0002__x0002__x0002__x0002__x0002__x0002__x0002__x0002__x0002__x0016__x0002__x0002__x0002__x0005__x0002__x001B__x0002__x0002_=RiskOutput()+((B3*B4)+D23)_x0015__x0002__x0002__x0001__x0001_F22_x0001_Salary - Plan A_x0002__x0002__x0002__x0002__x0002__x0001__x0002__x0002__x0002__x0002__x0002__x0002__x0002__x0002__x0001__x0002__x0002__x0002__x000D__x0002__x0002__x0002__x0002__x0002__x0002__x0003__x0004__x0003__x0003__x0003__x0003__x0003__x0003__x0003__x0003__x0003__x0001_ÿÿÿÿÿÿÿÿÿÿÿÿÿÿÿÿÿÿÿÿÿÿÿÿÿÿÿÿÿÿÿÿÿÿÿÿÿÿÿÿÿÿ_x0003_ÿÿ_x0003__x0016__x0003__x0003__x0003__x0006__x0003__x001B__x0003__x0003_=RiskOutput()+((C3*C4)+E23)_x0015__x0003__x0003__x0001__x0001_G22_x0001_Salary - Plan B_x0003__x0003__x0003__x0003__x0003__x0001__x0003__x0003__x0003__x0003__x0001__x0003__x0003__x0003__x0001__x0003__x0003__x0003__x000D__x0003__x0003__x0003__x0003__x0003__x0003__x0003__x0003__x0003__x0003__x0003__x0003__x0003__x0003__x0003__x0001_ÿÿÿÿÿÿÿÿÿÿÿÿÿÿÿÿÿÿÿÿÿÿÿÿÿÿÿÿÿÿÿÿÿÿÿÿÿÿÿÿÿÿ_x0003_ÿÿ_x0003__x0019__x0003__x0003__x0003__x0001__x0003__x000E__x0003__x0003_=RiskMean(F23)_x0003__x0003__x0003__x0003__x0003__x0003__x0003__x0003__x0003__x0003__x0003__x0003__x0003__x0019__x0003__x0003__x0003__x0002__x0003__x000E__x0003__x0003_=_x0003__x0004_RiskMean(G23)_x0003__x0003__x0003__x0003__x0003__x0003__x0003__x0003__x0003__x0003__x0003__x0003__x0003__x001A__x0003__x0003__x0003__x0001__x0003__x000D__x0003__x0003_=RiskMax(F23)_x0003__x0003__x0003__x0003__x0003__x0003__x0003__x0003__x0003__x0003__x0003__x0003__x0003__x001A__x0003__x0003__x0003__x0002__x0003__x000D__x0003__x0003_=RiskMax(G23)_x0003__x0003__x0003__x0003__x0003__x0003__x0003__x0003__x0003__x0003__x0003__x0003__x0003__x001B__x0003__x0003__x0003__x0001__x0003__x000D__x0003__x0003_=RiskMin(F23)_x0003__x0003__x0003__x0003__x0003__x0003__x0003__x0003__x0003__x0003__x0003__x0003__x0003__x001B__x0003__x0003__x0003__x0002__x0003__x000D__x0003__x0003_=RiskMin(G23)_x0003__x0003__x0003__x0003__x0003__x0003__x0003__x0003__x0003__x0003__x0003__x0003__x0003__x001C__x0003__x0003__x0003__x0001__x0003__x0010__x0003__x0003_=RiskStdDev(F23)_x0003__x0003__x0003__x0003__x0003__x0003__x0003__x0003__x0003__x0003__x0003__x0003__x0003__x001C__x0003__x0003__x0003__x0002__x0003__x0010__x0003__x0003_=RiskStdDev(G23)_x0003__x0003__x0003__x0003__x0003__x0003__x0003__x0003__x0003__x0003__x0003__x0004__x0003__x0003__x0003__x001D__x0003__x0003__x0003__x0001__x0003__x001A__x0003__x0003_=RiskCIMean(F23,0.95,TRUE)_x0003__x0003__x0003__x0003__x0003__x0003__x0003__x0003__x0003__x0003__x0003__x0003__x0003__x001D__x0003__x0003__x0003__x0002__x0003__x001A__x0003__x0003_=RiskCIMean(G23,0.95,TRUE)_x0003__x0003__x0003__x0003__x0003__x0003__x0003__x0003__x0003__x0003__x0003__x0003__x0003__x001E__x0003__x0003__x0003__x0001__x0003__x001B__x0003__x0003_=RiskCIMean(F23,0.95,FALSE)_x0003__x0003__x0003__x0003__x0003__x0003__x0003__x0003__x0003__x0003__x0003__x0003__x0003__x001E__x0003__x0003__x0003__x0002__x0003__x001B__x0003__x0003_=RiskCIMean(G23,0.95,FALSE)_x0003__x0003__x0003__x0003__x0003__x0003__x0003__x0003__x0003__x0003__x0003__x0003__x0003__x0012__x0003__x0003_Q3_@RiskTriangualr_x0010__x0003__x0003__x0003__x0003__x0013__x0003__x0003__x0003__x0003__x0003__x0018__x0003__x0003_=RiskTrian_x0004__x0006_g(B13,B14,B15)_x001B__x0004__x0004__x0001__x0001_A19_x0001_# of Buying Customers_x0004__x0001__x0004__x0004__x0004__x0004__x0002__x0004__x0004__x0004__x0001__x0004__x0004__x0004__x0018__x0004__x0004__x0004__x0004__x0004__x0004__x0001__x0004_ÿÿÿÿ_x0004__x0004__x0004__x0004__x0004__x0004__x0004__x0004__x0004__x0004__x0004__x0004__x0004__x0004__x0004__x0004__x0004__x0013__x0004__x0004__x0004__x0001__x0004__x0018__x0004__x0004_=RiskTriang(C13,C14,C15)_x001A__x0004__x0004__x0001__x0001_B19_x0001_$ Amount of Purchase_x0004__x0001__x0004__x0004__x0004__x0004__x0003__x0004__x0004__x0004__x0001__x0004__x0004__x0004__x0018__x0004__x0004__x0004__x0004__x0004__x0004__x0001__x0004_ÿÿÿÿ_x0004__x0004__x0004__x0004__x0004__x0004__x0004__x0004__x0004__x0004__x0004__x0004__x0004__x0004__x0004__x0004__x0004__x0013__x0004__x0004__x0004__x0005__x0004__x001B__x0004__x0004_=RiskOutput()+((B3*B4)+D20)_x0015__x0004__x0004__x0001__x0001_F1_x0004__x0005_9_x0001_Salary - Plan A_x0004__x0004__x0004__x0004__x0004__x0001__x0004__x0004__x0004__x0004__x0002__x0004__x0004__x0004__x0001__x0004__x0004__x0004__x000D__x0004__x0004__x0004__x0004__x0004__x0004__x0004__x0004__x0004__x0004__x0004__x0004__x0004__x0004__x0004__x0001_ÿÿÿÿÿÿÿÿÿÿÿÿÿÿÿÿÿÿÿÿÿÿÿÿÿÿÿÿÿÿÿÿÿÿÿÿÿÿÿÿÿÿ_x0004_ÿÿ_x0004__x0013__x0004__x0004__x0004__x0006__x0004__x001B__x0004__x0004_=RiskOutput()+((C3*C4)+E20)_x0015__x0004__x0004__x0001__x0001_G19_x0001_Salary - Plan B_x0004__x0004__x0004__x0004__x0004__x0001__x0004__x0004__x0004__x0004__x0003__x0004__x0004__x0004__x0001__x0004__x0004__x0004__x000D__x0004__x0004__x0004__x0004__x0004__x0004__x0004__x0004__x0004__x0004__x0004__x0004__x0004__x0004__x0004__x0001_ÿÿÿÿÿÿÿÿÿÿÿÿÿÿÿÿÿÿÿÿÿÿÿÿÿÿÿÿÿÿÿÿÿÿÿÿÿÿÿÿÿÿ_x0004_ÿÿ_x0004__x0016__x0004__x0004__x0004__x0001__x0004__x000E__x0003__x0004__x0003__x0003_=RiskMean(F20)_x0003__x0003__x0003__x0003__x0003__x0003__x0003__x0003__x0003__x0003__x0003__x0003__x0003__x0016__x0003__x0003__x0003__x0002__x0003__x000E__x0003__x0003_=RiskMean(G20)_x0003__x0003__x0003__x0003__x0003__x0003__x0003__x0003__x0003__x0003__x0003__x0003__x0003__x0017__x0003__x0003__x0003__x0001__x0003__x000D__x0003__x0003_=RiskMax(F20)_x0003__x0003__x0003__x0003__x0003__x0003__x0003__x0003__x0003__x0003__x0003__x0003__x0003__x0017__x0003__x0003__x0003__x0002__x0003__x000D__x0003__x0003_=RiskMax(G20)_x0003__x0003__x0003__x0003__x0003__x0003__x0003__x0003__x0003__x0003__x0003__x0003__x0003__x0018__x0003__x0003__x0003__x0001__x0003__x000D__x0003__x0003_=RiskMin(F20)_x0003__x0003__x0003__x0003__x0003__x0003__x0003__x0003__x0003__x0003__x0003__x0003__x0003__x0018__x0003__x0003__x0003__x0002__x0003__x000D__x0003__x0003_=RiskMin(G20)_x0003__x0003__x0003__x0003__x0003__x0003__x0003__x0003__x0003__x0003__x0003__x0003__x0003__x0019__x0003__x0003__x0003__x0001__x0003__x0010__x0003__x0003_=RiskStdDev(F20)_x0003__x0003__x0003__x0003__x0003__x0003__x0003__x0003__x0003__x0005__x0003__x0003__x0003__x0003__x0003__x0019__x0003__x0003__x0003__x0002__x0003__x0010__x0003__x0003_=RiskStdDev(G20)_x0003__x0003__x0003__x0003__x0003__x0003__x0003__x0003__x0003__x0003__x0003__x0003__x0003__x001A__x0003__x0003__x0003__x0001__x0003__x001A__x0003__x0003_=RiskCIMean(F20,0.95,TRUE)_x0003__x0003__x0003__x0003__x0003__x0003__x0003__x0003__x0003__x0003__x0003__x0003__x0003__x001A__x0003__x0003__x0003__x0002__x0003__x001A__x0003__x0003_=RiskCIMean(G20,0.95,TRUE)_x0003__x0003__x0003__x0003__x0003__x0003__x0003__x0003__x0003__x0003__x0003__x0003__x0003__x001B__x0003__x0003__x0003__x0001__x0003__x001B__x0003__x0003_=RiskCIMean(F20,0.95,FALSE)_x0003__x0003__x0003__x0003__x0003__x0003__x0003__x0003__x0003__x0003__x0003__x0003__x0003__x001B__x0003__x0003__x0003__x0002__x0003__x001B__x0003__x0003_=RiskCIMean(G20,0.95,FALSE)_x0003__x0003__x0003__x0003__x0003__x0003__x0003__x0003__x0003__x0003__x0003__x0003__x0004__x0003__x0003__x0003__x0003__x0003__x0007__x0008__x0007__x0007__x0004__x0007__x0007__x0007__x0018__x0007__x0007__x0007__x0004__x0007__x0007__x0007__x0007__x0007__x0002__x0007__x0007__x0007__x0007__x0007__x0007__x0007__x0007__x0007__x0002__x0007__x0001__x0007__x0007__x0007__x0007__x0007__x0007__x0007__x0003__x0007__x0007__x0007__x0007__x0007__x0007__x0007__x0007__x0007__x0003__x0007__x0001__x0007__x0007__x0007__x0007__x0007__x0004__x0007__x0007__x0007__x0007__x0007__x0002__x0007__x0002__x0007__x0007__x0007__x0007__x0007__x0007__x0007__x0002__x0007__x0003__x0007__x0007__x0007__x0007__x0007__x0007__x0007__x0003__x0007__x0002__x0007__x0007__x0007__x0007__x0007__x0007__x0007__x0003__x0007__x0003__x0007__x0007__x0007__x0007__x0007__x0007__x0007__x0007__x0007__x0004__x0007__x0007__x0007__x0007__x0007__x0007__x0002__x0007__x0016__x0007__x0007__x0007__x0005__x0007__x0007__x0007__x0007__x0002__x0007__x0016__x0007__x0007__x0007__x0006__x0007__x0007__x0007__x0007__x0003__x0007__x0013__x0007__x0007__x0007__x0005__x0007__x0007__x0007__x0007__x0003__x0007__x0013__x0007__x0007__x0007__x0006__x0007__x0012_'_x0007__x0007_,_x0007__x0007__x0007_ÿÿÿÿÿÿÿÿÿÿÿÿÿÿÿÿÿÿÿÿÿÿÿÿÿÿÿÿÿÿÿÿ_x0007__x0007__x0007__x0007_ N_x0007__x0007__x0003__x0007__x0007__x0007__x0007__x0007__x0007__x0007__x0007__x0007__x0007__x0007__x0007__x0007__x0007__x0007__x0007__x0007__x0007__x0001__x0007__x0007__x0007__x0007__x0010__x0007__x0007__x0002__x0007__x0007__x0007__x0007__x0007__x0001__x0007__x0007__x0007__x000E__x0007__x0007__x0007__x0001__x0007__x0007__x0007__x0007__x0010__x0007__x0007__x0002__x0007__x0001__x0007__x0003__x0004__x0003__x0003__x0001__x0003__x0003__x0003__x000E__x0003__x0003__x0003__x0001__x0003__x0003__x0003__x0003__x0010__x0003__x0003__x0002__x0003__x0003__x0003__x0003__x0003__x0001__x0003__x0003__x0003__x000D__x0003__x0003__x0003__x0001__x0003__x0003__x0003__x0003__x0010__x0003__x0003__x0002__x0003__x0001__x0003__x0003__x0003__x0001__x0003__x0003__x0003__x000D__x0003__x0003__x0003__x0001__x0003__x0003__x0003__x0003__x0010__x0003__x0003__x0002__x0003__x0003__x0003__x0003__x0003__x0001__x0003__x0003__x0003__x000D__x0003__x0003__x0003__x0001__x0003__x0003__x0003__x0003__x0010__x0003__x0003__x0002__x0003__x0001__x0003__x0003__x0003__x0001__x0003__x0003__x0003__x000D__x0003__x0003__x0003__x0001__x0003__x0003__x0003__x0003__x0010__x0003__x0003__x0002__x0003__x0003__x0003__x0003__x0003__x0001__x0003__x0003__x0003__x0010__x0003__x0003__x0003__x0001__x0003__x0003__x0003__x0003__x0010__x0003__x0003__x0002__x0003__x0001__x0003__x0003__x0003__x0001__x0003__x0003__x0003__x0010__x0003__x0003__x0003__x0001__x0003__x0003__x0003__x0003__x0010__x0003__x0003__x0002__x0003__x0003__x0003__x0003__x0003__x0001__x0003__x0003__x0003__x001A__x0003__x0003__x0003__x0001__x0003__x0003__x0003__x0003__x0010__x0003__x0003__x0002__x0003__x0001__x0003__x0003__x0003__x0001__x0003__x0003__x0003__x001A__x0003__x0003__x0003__x0001__x0003__x0003__x0003__x0003__x0010__x0003__x0003__x0002__x0003__x0003__x0003__x0003__x0003__x0001__x0003__x0003__x0003__x001B__x0003__x0003__x0003__x0001__x0003__x0003__x0003__x0003__x0010__x0003__x0003__x0002__x0003__x0001__x0003__x0003__x0003__x0001__x0003__x0003__x0003__x001B__x0003__x0003__x0003__x0003__x0003__x0003__x0003__x0003__x0003__x0003__x0003__x0003__x0003__x0003__x0003__x0003__x0003__x0003__x0003__x0001__x0003__x0003__x0003__x0003__x0010__x0004__x0005__x0004__x0004__x0002__x0004__x0002__x0004__x0004__x0004__x0001__x0004__x0004__x0004__x000E__x0004__x0004__x0004__x0001__x0004__x0004__x0004__x0004__x0010__x0004__x0004__x0002__x0004__x0003__x0004__x0004__x0004__x0001__x0004__x0004__x0004__x000E__x0004__x0004__x0004__x0001__x0004__x0004__x0004__x0004__x0010__x0004__x0004__x0002__x0004__x0002__x0004__x0004__x0004__x0001__x0004__x0004__x0004__x000D__x0004__x0004__x0004__x0001__x0004__x0004__x0004__x0004__x0010__x0004__x0004__x0002__x0004__x0003__x0004__x0004__x0004__x0001__x0004__x0004__x0004__x000D__x0004__x0004__x0004__x0001__x0004__x0004__x0004__x0004__x0010__x0004__x0004__x0002__x0004__x0002__x0004__x0004__x0004__x0001__x0004__x0004__x0004__x000D__x0004__x0004__x0004__x0001__x0004__x0004__x0004__x0004__x0010__x0004__x0004__x0002__x0004__x0003__x0004__x0004__x0004__x0001__x0004__x0004__x0004__x000D__x0004__x0004__x0004__x0001__x0004__x0004__x0004__x0004__x0010__x0004__x0004__x0002__x0004__x0002__x0004__x0004__x0004__x0001__x0004__x0004__x0004__x0010__x0004__x0004__x0004__x0001__x0004__x0004__x0004__x0004__x0010__x0004__x0004__x0002__x0004__x0003__x0004__x0004__x0004__x0001__x0004__x0004__x0004__x0010__x0004__x0004__x0004__x0001__x0004__x0004__x0004__x0004__x0010__x0004__x0004__x0002__x0004__x0002__x0004__x0004__x0004__x0001__x0004__x0004__x0004__x001A__x0004__x0004__x0004__x0001__x0004__x0004__x0004__x0004__x0010__x0004__x0004__x0002__x0004__x0003__x0004__x0004__x0004__x0001__x0004__x0004__x0004__x001A__x0004__x0004__x0004__x0001__x0004__x0004__x0004__x0004__x0010__x0004__x0004__x0002__x0004__x0002__x0004__x0004__x0004__x0001__x0004__x0004__x0004__x001B__x0004__x0004__x0004__x0001__x0004__x0004__x0004__x0004__x0010__x0004__x0004__x0002__x0004__x0003__x0004__x0004__x0004__x0001__x0004__x0010__x0011__x0010__x0010__x001B__x0010__x0010__x0010__x0015__x0010__x0010__x0001__x0001_F22_x0001_Salary - Plan A_x0015__x0010__x0010__x0001__x0001_G22_x0001_Salary - Plan B_x0015__x0010__x0010__x0001__x0001_F19_x0001_Salary - Plan A_x0015__x0010__x0010__x0001__x0001_G19_x0001_Salary - Plan B_x0018__x0010__x0010__x0010__x0010__x0010__x0002__x0010__x0004__x0010__x0010__x0010__x0010__x0010__x0010__x0010__x0002__x0010__x0005__x0010__x0010__x0010__x0010__x0010__x0010__x0010__x0002__x0010__x0006__x0010__x0010__x0010__x0010__x0010__x0010__x0010__x0002__x0010__x0007__x0010__x0010__x0010__x0010__x0010__x0010__x0010__x0002__x0010__x0008__x0010__x0010__x0010__x0010__x0010__x0010__x0010__x0002__x0010_	_x0010__x0010__x0010__x0010__x0010__x0010__x0010__x0002__x0010__x0011__x0010__x0010__x0010__x0010__x0010__x0010__x0010__x0002__x0010__x000B__x0010__x0010__x0010__x0010__x0010__x0010__x0010__x0002__x0010__x000C__x0010__x0010__x0010__x0010__x0010__x0010__x0010__x0002__x0010__x000D__x0010__x0010__x0010__x0010__x0010__x0010__x0010__x0002__x0010__x000E__x0010__x0010__x0010__x0010__x0010__x0010__x0010__x0002__x0010__x000F__x0010__x0010__x0010__x0010__x0010__x0010__x0010__x0003__x0010__x0004__x0010__x0010__x0010__x0010__x0010__x0010__x0010__x0003__x0010__x0005__x0010__x0010__x0010__x0010__x0010__x0010__x0010__x0004__x0005__x0003__x0004__x0006__x0004__x0004__x0004__x0004__x0004__x0004__x0004__x0003__x0004__x0007__x0004__x0004__x0004__x0004__x0004__x0004__x0004__x0003__x0004__x0008__x0004__x0004__x0004__x0004__x0004__x0004__x0004__x0003__x0004_	_x0004__x0004__x0004__x0004__x0004__x0004__x0004__x0003__x0004__x0005__x0004__x0004__x0004__x0004__x0004__x0004__x0004__x0003__x0004__x000B__x0004__x0004__x0004__x0004__x0004__x0004__x0004__x0003__x0004__x000C__x0004__x0004__x0004__x0004__x0004__x0004__x0004__x0003__x0004__x000D__x0004__x0004__x0004__x0004__x0004__x0004__x0004__x0003__x0004__x000E__x0004__x0004__x0004__x0004__x0004__x0004__x0004__x0003__x0004__x000F__x0004__x0004__x0004__x0004__x0004__x0011_'_x0004__x0004__x000C__x0004__x0004__x0004__x0001__x0004__x0004__x0004__x0013_'_x0004__x0004__x0010__x0004__x0004__x0004__x0001__x0004__x0004__x0004_íf_x0002_p_x0001__x0004__x0004_ÿÿÿÿ</t>
  </si>
  <si>
    <t>f6f4868763e7dc7fd15a7ab45840db210|1|104714|7f8d740d09c7b07fd55dfa41febd1b41</t>
  </si>
  <si>
    <t>GF1_rK0qDwEAEADGAAwjACYAOwBQAGQAZQBzAIEAoADCALwAKgD//wAAAAAAAQQAAAAAB0dlbmVyYWwAAAABD1NhbGFyeSAtIFBsYW4gQQEAAQEQAAIAAQpTdGF0aXN0aWNzAwEBAP8BAQEBAQABAQEABAAAAAEBAQEBAAEBAQAEAAAAAYUAAhcAD1NhbGFyeSAtIFBsYW4gQQAALwEAAgACAKgAsgABAQIBmpmZmZmZqT8AAGZmZmZmZu4/AAAFAAEBAQABAQEA</t>
  </si>
  <si>
    <t>&gt;75%</t>
  </si>
  <si>
    <t>&lt;25%</t>
  </si>
  <si>
    <t>&gt;90%</t>
  </si>
  <si>
    <t>GF1_rK0qDwEAEADGAAwjACYAOwBQAGQAZQBzAIEAoADCALwAKgD//wAAAAAAAQQAAAAAB0dlbmVyYWwAAAABD1NhbGFyeSAtIFBsYW4gQgEAAQEQAAIAAQpTdGF0aXN0aWNzAwEBAP8BAQEBAQABAQEABAAAAAEBAQEBAAEBAQAEAAAAAYUAAhcAD1NhbGFyeSAtIFBsYW4gQgAALwEAAgACAKgAsgABAQIBmpmZmZmZqT8AAGZmZmZmZu4/AAAFAAEBAQABAQEA</t>
  </si>
  <si>
    <t>Minimize monthly cost of labels</t>
  </si>
  <si>
    <t>Total Required</t>
  </si>
  <si>
    <t>LABEL ORDERING DECISION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</si>
  <si>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</si>
  <si>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</si>
  <si>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</si>
  <si>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</si>
  <si>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</si>
  <si>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</si>
  <si>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</si>
  <si>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Supplier 8</t>
  </si>
  <si>
    <t>Supplier 9</t>
  </si>
  <si>
    <t>Supplier 10</t>
  </si>
  <si>
    <r>
      <t>I</t>
    </r>
    <r>
      <rPr>
        <vertAlign val="subscript"/>
        <sz val="10"/>
        <rFont val="Arial"/>
        <family val="2"/>
      </rPr>
      <t>H</t>
    </r>
  </si>
  <si>
    <r>
      <t>S</t>
    </r>
    <r>
      <rPr>
        <vertAlign val="subscript"/>
        <sz val="10"/>
        <rFont val="Arial"/>
        <family val="2"/>
      </rPr>
      <t>1</t>
    </r>
  </si>
  <si>
    <r>
      <t>S</t>
    </r>
    <r>
      <rPr>
        <vertAlign val="subscript"/>
        <sz val="10"/>
        <rFont val="Arial"/>
        <family val="2"/>
      </rPr>
      <t>2</t>
    </r>
  </si>
  <si>
    <r>
      <t>S</t>
    </r>
    <r>
      <rPr>
        <vertAlign val="subscript"/>
        <sz val="10"/>
        <rFont val="Arial"/>
        <family val="2"/>
      </rPr>
      <t>3</t>
    </r>
  </si>
  <si>
    <r>
      <t>S</t>
    </r>
    <r>
      <rPr>
        <vertAlign val="subscript"/>
        <sz val="10"/>
        <rFont val="Arial"/>
        <family val="2"/>
      </rPr>
      <t>4</t>
    </r>
  </si>
  <si>
    <r>
      <t>S</t>
    </r>
    <r>
      <rPr>
        <vertAlign val="subscript"/>
        <sz val="10"/>
        <rFont val="Arial"/>
        <family val="2"/>
      </rPr>
      <t>5</t>
    </r>
  </si>
  <si>
    <r>
      <t>S</t>
    </r>
    <r>
      <rPr>
        <vertAlign val="subscript"/>
        <sz val="10"/>
        <rFont val="Arial"/>
        <family val="2"/>
      </rPr>
      <t>6</t>
    </r>
  </si>
  <si>
    <r>
      <t>S</t>
    </r>
    <r>
      <rPr>
        <vertAlign val="subscript"/>
        <sz val="10"/>
        <rFont val="Arial"/>
        <family val="2"/>
      </rPr>
      <t>7</t>
    </r>
  </si>
  <si>
    <r>
      <t>S</t>
    </r>
    <r>
      <rPr>
        <vertAlign val="subscript"/>
        <sz val="10"/>
        <rFont val="Arial"/>
        <family val="2"/>
      </rPr>
      <t>8</t>
    </r>
  </si>
  <si>
    <r>
      <t>S</t>
    </r>
    <r>
      <rPr>
        <vertAlign val="subscript"/>
        <sz val="10"/>
        <rFont val="Arial"/>
        <family val="2"/>
      </rPr>
      <t>9</t>
    </r>
  </si>
  <si>
    <r>
      <t>S</t>
    </r>
    <r>
      <rPr>
        <vertAlign val="subscript"/>
        <sz val="10"/>
        <rFont val="Arial"/>
        <family val="2"/>
      </rPr>
      <t>10</t>
    </r>
  </si>
  <si>
    <t>Max labels produced in house</t>
  </si>
  <si>
    <t>Max lables ordered from Supplier 1</t>
  </si>
  <si>
    <t>Max lables ordered from Supplier 2</t>
  </si>
  <si>
    <t>Max lables ordered from Supplier 3</t>
  </si>
  <si>
    <t>Max lables ordered from Supplier 4</t>
  </si>
  <si>
    <t>Max lables ordered from Supplier 5</t>
  </si>
  <si>
    <t>Max lables ordered from Supplier 6</t>
  </si>
  <si>
    <t>Max lables ordered from Supplier 7</t>
  </si>
  <si>
    <t>Max lables ordered from Supplier 8</t>
  </si>
  <si>
    <t>Max lables ordered from Supplier 9</t>
  </si>
  <si>
    <t>Max lables ordered from Supplier 10</t>
  </si>
  <si>
    <t>Min labels ordered from Supplier 1</t>
  </si>
  <si>
    <t>Min labels ordered from Supplier 7</t>
  </si>
  <si>
    <t>Cost per label (In house)</t>
  </si>
  <si>
    <t>Cost per label for In house and all suppliers (Source)</t>
  </si>
  <si>
    <t>TABLE 1</t>
  </si>
  <si>
    <t>TABLE 2</t>
  </si>
  <si>
    <t>Labor cost per label</t>
  </si>
  <si>
    <t>TABLE 3</t>
  </si>
  <si>
    <t>Wage rate (per hour)</t>
  </si>
  <si>
    <t>Labor Cost (Monthly)</t>
  </si>
  <si>
    <t>1 Employee cost per month</t>
  </si>
  <si>
    <t>Monthly Labels produced by 1 employee</t>
  </si>
  <si>
    <t>Lots produced per day</t>
  </si>
  <si>
    <t>Total Labels Produced per day</t>
  </si>
  <si>
    <t>Total Labels Produced per month</t>
  </si>
  <si>
    <t>TABLE 4</t>
  </si>
  <si>
    <t>1 Inspector cost per month</t>
  </si>
  <si>
    <t>Lots inspected per day</t>
  </si>
  <si>
    <t>Total Labels inspected per month</t>
  </si>
  <si>
    <t>Total Labels inspected per day</t>
  </si>
  <si>
    <t>Inspector cost per label</t>
  </si>
  <si>
    <t>Monthly Labels inspected by 1 employee</t>
  </si>
  <si>
    <t>TABLE 5</t>
  </si>
  <si>
    <t>Suppliers</t>
  </si>
  <si>
    <t>Transportation cost per label</t>
  </si>
  <si>
    <t>Total Monthly Cost</t>
  </si>
  <si>
    <t>$C$18,$C$4:$C$14</t>
  </si>
  <si>
    <t>Input</t>
  </si>
  <si>
    <t>Oneway analysis for Solver model in Model worksheet</t>
  </si>
  <si>
    <t>$C$18</t>
  </si>
  <si>
    <t>$C$4</t>
  </si>
  <si>
    <t>$C$5</t>
  </si>
  <si>
    <t>$C$6</t>
  </si>
  <si>
    <t>$C$7</t>
  </si>
  <si>
    <t>$C$8</t>
  </si>
  <si>
    <t>$C$9</t>
  </si>
  <si>
    <t>$C$10</t>
  </si>
  <si>
    <t>$C$11</t>
  </si>
  <si>
    <t>$C$12</t>
  </si>
  <si>
    <t>$C$13</t>
  </si>
  <si>
    <t>$C$14</t>
  </si>
  <si>
    <t>Data for chart</t>
  </si>
  <si>
    <t>Input (cell $D$36) values along side, output cell(s) along top</t>
  </si>
  <si>
    <t>Not feasible</t>
  </si>
  <si>
    <t>in house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</si>
  <si>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</si>
  <si>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</si>
  <si>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</si>
  <si>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</si>
  <si>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</si>
  <si>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</si>
  <si>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</si>
  <si>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</si>
  <si>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</si>
  <si>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Input (cell $D$23) values along side, output cell(s) along top</t>
  </si>
  <si>
    <t>Input (cell $D$35) values along side, output cell(s) along top</t>
  </si>
  <si>
    <t>s10</t>
  </si>
  <si>
    <t>Input (cell $D$24) values along side, output cell(s) along top</t>
  </si>
  <si>
    <t>$D$35</t>
  </si>
  <si>
    <t>Twoway analysis for Solver model in Model worksheet</t>
  </si>
  <si>
    <t>Output and Total Labels Produced value for chart</t>
  </si>
  <si>
    <t>Output and Total Budget value for chart</t>
  </si>
  <si>
    <t>Total Labels Produced (cell $D$21) values along side, Total Budget (cell $D$22) values along top, output cell in corner</t>
  </si>
  <si>
    <t>Output</t>
  </si>
  <si>
    <t>Total Labels Produced value</t>
  </si>
  <si>
    <t>Total Budget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</si>
</sst>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&quot;$&quot;#,##0.0000"/>
    <numFmt numFmtId="166" formatCode="0.0000"/>
    <numFmt numFmtId="167" formatCode="&quot;$&quot;#,##0.0000_);[Red]\(&quot;$&quot;#,##0.0000\)"/>
  </numFmts>
  <fonts count="1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indexed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name val="Arial"/>
      <family val="2"/>
    </font>
    <font>
      <b/>
      <sz val="12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3" fillId="0" borderId="0"/>
  </cellStyleXfs>
  <cellXfs count="1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2" fillId="0" borderId="0" xfId="0" applyFont="1" applyAlignment="1"/>
    <xf numFmtId="3" fontId="1" fillId="0" borderId="0" xfId="0" applyNumberFormat="1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Border="1" applyAlignment="1"/>
    <xf numFmtId="0" fontId="1" fillId="0" borderId="0" xfId="0" applyFont="1" applyBorder="1" applyAlignment="1"/>
    <xf numFmtId="0" fontId="5" fillId="0" borderId="0" xfId="0" applyFont="1" applyAlignment="1">
      <alignment horizontal="center"/>
    </xf>
    <xf numFmtId="9" fontId="1" fillId="0" borderId="0" xfId="0" applyNumberFormat="1" applyFont="1" applyBorder="1" applyAlignment="1"/>
    <xf numFmtId="0" fontId="3" fillId="0" borderId="0" xfId="0" applyFont="1" applyBorder="1" applyAlignment="1"/>
    <xf numFmtId="0" fontId="5" fillId="0" borderId="0" xfId="0" applyFont="1" applyAlignment="1"/>
    <xf numFmtId="0" fontId="2" fillId="0" borderId="1" xfId="0" applyFont="1" applyBorder="1" applyAlignment="1">
      <alignment horizontal="center"/>
    </xf>
    <xf numFmtId="164" fontId="0" fillId="0" borderId="0" xfId="1" applyNumberFormat="1" applyFont="1" applyBorder="1" applyAlignment="1"/>
    <xf numFmtId="0" fontId="0" fillId="0" borderId="0" xfId="0" applyFont="1" applyAlignment="1"/>
    <xf numFmtId="0" fontId="0" fillId="0" borderId="0" xfId="0" quotePrefix="1" applyFont="1" applyAlignment="1"/>
    <xf numFmtId="0" fontId="0" fillId="0" borderId="0" xfId="0" applyFont="1" applyAlignment="1"/>
    <xf numFmtId="0" fontId="1" fillId="0" borderId="0" xfId="0" applyFont="1" applyAlignment="1"/>
    <xf numFmtId="1" fontId="9" fillId="2" borderId="2" xfId="4" applyNumberFormat="1" applyFont="1" applyFill="1" applyBorder="1" applyAlignment="1">
      <alignment horizontal="center"/>
    </xf>
    <xf numFmtId="0" fontId="7" fillId="0" borderId="0" xfId="3" applyFont="1" applyAlignment="1"/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" fillId="0" borderId="6" xfId="0" applyFont="1" applyBorder="1" applyAlignment="1"/>
    <xf numFmtId="165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0" fillId="5" borderId="3" xfId="0" applyFont="1" applyFill="1" applyBorder="1" applyAlignment="1"/>
    <xf numFmtId="0" fontId="0" fillId="0" borderId="9" xfId="0" applyFont="1" applyBorder="1" applyAlignment="1"/>
    <xf numFmtId="43" fontId="1" fillId="0" borderId="0" xfId="0" applyNumberFormat="1" applyFont="1" applyBorder="1" applyAlignment="1">
      <alignment horizontal="center"/>
    </xf>
    <xf numFmtId="43" fontId="1" fillId="0" borderId="9" xfId="0" applyNumberFormat="1" applyFont="1" applyBorder="1" applyAlignment="1">
      <alignment horizontal="center"/>
    </xf>
    <xf numFmtId="0" fontId="3" fillId="5" borderId="4" xfId="0" applyFont="1" applyFill="1" applyBorder="1" applyAlignment="1"/>
    <xf numFmtId="0" fontId="1" fillId="5" borderId="5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44" fontId="9" fillId="3" borderId="2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1" fillId="0" borderId="3" xfId="0" applyFont="1" applyBorder="1" applyAlignment="1"/>
    <xf numFmtId="0" fontId="2" fillId="0" borderId="11" xfId="0" applyFont="1" applyBorder="1" applyAlignment="1">
      <alignment horizontal="center"/>
    </xf>
    <xf numFmtId="0" fontId="0" fillId="0" borderId="7" xfId="0" applyFont="1" applyBorder="1" applyAlignment="1"/>
    <xf numFmtId="0" fontId="10" fillId="5" borderId="4" xfId="0" applyFont="1" applyFill="1" applyBorder="1" applyAlignment="1">
      <alignment horizontal="centerContinuous"/>
    </xf>
    <xf numFmtId="0" fontId="11" fillId="5" borderId="5" xfId="0" applyFont="1" applyFill="1" applyBorder="1" applyAlignment="1"/>
    <xf numFmtId="166" fontId="0" fillId="0" borderId="9" xfId="0" applyNumberFormat="1" applyFont="1" applyBorder="1" applyAlignment="1"/>
    <xf numFmtId="166" fontId="1" fillId="0" borderId="9" xfId="0" applyNumberFormat="1" applyFont="1" applyBorder="1" applyAlignment="1"/>
    <xf numFmtId="166" fontId="1" fillId="0" borderId="9" xfId="0" applyNumberFormat="1" applyFont="1" applyBorder="1"/>
    <xf numFmtId="166" fontId="5" fillId="0" borderId="10" xfId="0" applyNumberFormat="1" applyFont="1" applyBorder="1" applyAlignment="1"/>
    <xf numFmtId="166" fontId="0" fillId="0" borderId="0" xfId="0" applyNumberFormat="1" applyFont="1" applyBorder="1" applyAlignment="1"/>
    <xf numFmtId="166" fontId="1" fillId="0" borderId="0" xfId="0" applyNumberFormat="1" applyFont="1" applyBorder="1" applyAlignment="1"/>
    <xf numFmtId="166" fontId="1" fillId="0" borderId="0" xfId="0" applyNumberFormat="1" applyFont="1" applyBorder="1"/>
    <xf numFmtId="166" fontId="5" fillId="0" borderId="0" xfId="0" applyNumberFormat="1" applyFont="1" applyBorder="1" applyAlignment="1"/>
    <xf numFmtId="0" fontId="5" fillId="0" borderId="1" xfId="0" applyFont="1" applyBorder="1" applyAlignment="1">
      <alignment horizontal="center"/>
    </xf>
    <xf numFmtId="0" fontId="0" fillId="0" borderId="3" xfId="0" applyFont="1" applyBorder="1" applyAlignment="1"/>
    <xf numFmtId="0" fontId="10" fillId="5" borderId="5" xfId="0" applyFont="1" applyFill="1" applyBorder="1" applyAlignment="1">
      <alignment horizontal="centerContinuous"/>
    </xf>
    <xf numFmtId="0" fontId="0" fillId="0" borderId="6" xfId="0" applyFont="1" applyBorder="1" applyAlignment="1"/>
    <xf numFmtId="0" fontId="5" fillId="0" borderId="11" xfId="0" applyFont="1" applyBorder="1" applyAlignment="1">
      <alignment horizontal="center"/>
    </xf>
    <xf numFmtId="164" fontId="0" fillId="0" borderId="7" xfId="1" applyNumberFormat="1" applyFont="1" applyBorder="1" applyAlignment="1"/>
    <xf numFmtId="164" fontId="0" fillId="0" borderId="9" xfId="1" applyNumberFormat="1" applyFont="1" applyBorder="1" applyAlignment="1"/>
    <xf numFmtId="164" fontId="0" fillId="0" borderId="10" xfId="1" applyNumberFormat="1" applyFont="1" applyBorder="1" applyAlignment="1"/>
    <xf numFmtId="0" fontId="13" fillId="0" borderId="0" xfId="0" applyFont="1" applyAlignment="1"/>
    <xf numFmtId="0" fontId="10" fillId="5" borderId="3" xfId="0" applyFont="1" applyFill="1" applyBorder="1" applyAlignment="1">
      <alignment horizontal="centerContinuous"/>
    </xf>
    <xf numFmtId="0" fontId="0" fillId="5" borderId="4" xfId="0" applyFont="1" applyFill="1" applyBorder="1" applyAlignment="1">
      <alignment horizontal="centerContinuous"/>
    </xf>
    <xf numFmtId="0" fontId="10" fillId="6" borderId="4" xfId="0" applyFont="1" applyFill="1" applyBorder="1" applyAlignment="1">
      <alignment horizontal="centerContinuous"/>
    </xf>
    <xf numFmtId="0" fontId="10" fillId="7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8" fontId="1" fillId="0" borderId="8" xfId="0" applyNumberFormat="1" applyFont="1" applyBorder="1" applyAlignment="1"/>
    <xf numFmtId="8" fontId="1" fillId="0" borderId="9" xfId="0" applyNumberFormat="1" applyFont="1" applyBorder="1" applyAlignment="1"/>
    <xf numFmtId="167" fontId="0" fillId="0" borderId="10" xfId="0" applyNumberFormat="1" applyFont="1" applyBorder="1" applyAlignment="1"/>
    <xf numFmtId="8" fontId="0" fillId="0" borderId="0" xfId="0" applyNumberFormat="1" applyFont="1" applyBorder="1" applyAlignment="1"/>
    <xf numFmtId="0" fontId="3" fillId="0" borderId="6" xfId="0" applyFont="1" applyBorder="1" applyAlignment="1"/>
    <xf numFmtId="166" fontId="0" fillId="0" borderId="7" xfId="0" applyNumberFormat="1" applyFont="1" applyBorder="1" applyAlignment="1"/>
    <xf numFmtId="166" fontId="0" fillId="0" borderId="10" xfId="0" applyNumberFormat="1" applyFont="1" applyBorder="1" applyAlignment="1"/>
    <xf numFmtId="0" fontId="5" fillId="0" borderId="12" xfId="0" applyFont="1" applyBorder="1" applyAlignment="1"/>
    <xf numFmtId="0" fontId="5" fillId="0" borderId="11" xfId="0" applyFont="1" applyBorder="1" applyAlignment="1"/>
    <xf numFmtId="43" fontId="0" fillId="0" borderId="0" xfId="2" applyFont="1" applyBorder="1" applyAlignment="1"/>
    <xf numFmtId="43" fontId="0" fillId="0" borderId="9" xfId="2" applyFont="1" applyBorder="1" applyAlignment="1"/>
    <xf numFmtId="8" fontId="0" fillId="0" borderId="9" xfId="0" applyNumberFormat="1" applyFont="1" applyBorder="1" applyAlignment="1"/>
    <xf numFmtId="0" fontId="8" fillId="4" borderId="2" xfId="2" applyNumberFormat="1" applyFont="1" applyFill="1" applyBorder="1" applyAlignment="1">
      <alignment horizontal="center"/>
    </xf>
    <xf numFmtId="49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right" textRotation="90"/>
    </xf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8" borderId="0" xfId="0" applyFont="1" applyFill="1" applyAlignment="1">
      <alignment horizontal="right" textRotation="90"/>
    </xf>
    <xf numFmtId="0" fontId="16" fillId="0" borderId="0" xfId="0" applyFont="1" applyAlignment="1"/>
    <xf numFmtId="44" fontId="0" fillId="0" borderId="3" xfId="0" applyNumberFormat="1" applyFont="1" applyBorder="1" applyAlignment="1"/>
    <xf numFmtId="1" fontId="0" fillId="0" borderId="4" xfId="0" applyNumberFormat="1" applyFont="1" applyBorder="1" applyAlignment="1"/>
    <xf numFmtId="1" fontId="0" fillId="0" borderId="5" xfId="0" applyNumberFormat="1" applyFont="1" applyBorder="1" applyAlignment="1"/>
    <xf numFmtId="44" fontId="0" fillId="0" borderId="6" xfId="0" applyNumberFormat="1" applyFont="1" applyBorder="1" applyAlignment="1"/>
    <xf numFmtId="1" fontId="0" fillId="0" borderId="0" xfId="0" applyNumberFormat="1" applyFont="1" applyBorder="1" applyAlignment="1"/>
    <xf numFmtId="1" fontId="0" fillId="0" borderId="7" xfId="0" applyNumberFormat="1" applyFont="1" applyBorder="1" applyAlignment="1"/>
    <xf numFmtId="44" fontId="0" fillId="0" borderId="8" xfId="0" applyNumberFormat="1" applyFont="1" applyBorder="1" applyAlignment="1"/>
    <xf numFmtId="1" fontId="0" fillId="0" borderId="9" xfId="0" applyNumberFormat="1" applyFont="1" applyBorder="1" applyAlignment="1"/>
    <xf numFmtId="1" fontId="0" fillId="0" borderId="10" xfId="0" applyNumberFormat="1" applyFont="1" applyBorder="1" applyAlignment="1"/>
    <xf numFmtId="0" fontId="0" fillId="9" borderId="8" xfId="0" applyFont="1" applyFill="1" applyBorder="1" applyAlignment="1"/>
    <xf numFmtId="0" fontId="0" fillId="9" borderId="3" xfId="0" applyFont="1" applyFill="1" applyBorder="1" applyAlignment="1"/>
    <xf numFmtId="0" fontId="0" fillId="9" borderId="6" xfId="0" applyFont="1" applyFill="1" applyBorder="1" applyAlignment="1"/>
    <xf numFmtId="166" fontId="8" fillId="4" borderId="2" xfId="2" applyNumberFormat="1" applyFont="1" applyFill="1" applyBorder="1" applyAlignment="1">
      <alignment horizontal="center"/>
    </xf>
    <xf numFmtId="44" fontId="0" fillId="0" borderId="0" xfId="0" applyNumberFormat="1" applyFont="1" applyAlignment="1"/>
    <xf numFmtId="0" fontId="5" fillId="0" borderId="0" xfId="5" applyFont="1" applyAlignment="1"/>
    <xf numFmtId="0" fontId="3" fillId="0" borderId="0" xfId="5" applyFont="1" applyAlignment="1"/>
    <xf numFmtId="0" fontId="16" fillId="0" borderId="0" xfId="5" applyFont="1" applyAlignment="1"/>
    <xf numFmtId="0" fontId="3" fillId="0" borderId="0" xfId="5" applyFont="1" applyAlignment="1">
      <alignment horizontal="right"/>
    </xf>
    <xf numFmtId="0" fontId="3" fillId="0" borderId="0" xfId="5" applyNumberFormat="1" applyFont="1" applyAlignment="1"/>
    <xf numFmtId="0" fontId="3" fillId="8" borderId="0" xfId="5" applyFont="1" applyFill="1" applyAlignment="1">
      <alignment horizontal="right" textRotation="90"/>
    </xf>
    <xf numFmtId="0" fontId="3" fillId="10" borderId="0" xfId="5" applyFont="1" applyFill="1" applyAlignment="1"/>
    <xf numFmtId="0" fontId="3" fillId="9" borderId="3" xfId="5" applyFont="1" applyFill="1" applyBorder="1" applyAlignment="1"/>
    <xf numFmtId="0" fontId="3" fillId="9" borderId="4" xfId="5" applyFont="1" applyFill="1" applyBorder="1" applyAlignment="1"/>
    <xf numFmtId="0" fontId="3" fillId="9" borderId="5" xfId="5" applyFont="1" applyFill="1" applyBorder="1" applyAlignment="1"/>
    <xf numFmtId="0" fontId="3" fillId="9" borderId="6" xfId="5" applyFont="1" applyFill="1" applyBorder="1" applyAlignment="1"/>
    <xf numFmtId="0" fontId="3" fillId="9" borderId="0" xfId="5" applyFont="1" applyFill="1" applyBorder="1" applyAlignment="1"/>
    <xf numFmtId="0" fontId="3" fillId="9" borderId="7" xfId="5" applyFont="1" applyFill="1" applyBorder="1" applyAlignment="1"/>
    <xf numFmtId="44" fontId="3" fillId="0" borderId="0" xfId="5" applyNumberFormat="1" applyFont="1" applyBorder="1" applyAlignment="1"/>
    <xf numFmtId="44" fontId="3" fillId="0" borderId="7" xfId="5" applyNumberFormat="1" applyFont="1" applyBorder="1" applyAlignment="1"/>
    <xf numFmtId="0" fontId="3" fillId="9" borderId="8" xfId="5" applyFont="1" applyFill="1" applyBorder="1" applyAlignment="1"/>
    <xf numFmtId="0" fontId="3" fillId="9" borderId="9" xfId="5" applyFont="1" applyFill="1" applyBorder="1" applyAlignment="1"/>
    <xf numFmtId="0" fontId="3" fillId="9" borderId="10" xfId="5" applyFont="1" applyFill="1" applyBorder="1" applyAlignment="1"/>
    <xf numFmtId="0" fontId="10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</cellXfs>
  <cellStyles count="6">
    <cellStyle name="Comma" xfId="2" builtinId="3"/>
    <cellStyle name="Currency" xfId="1" builtinId="4"/>
    <cellStyle name="Hyperlink" xfId="3" builtinId="8"/>
    <cellStyle name="Normal" xfId="0" builtinId="0"/>
    <cellStyle name="Normal 2" xfId="4" xr:uid="{6452341E-752D-493B-BE28-B34C334E7ECB}"/>
    <cellStyle name="Normal 3" xfId="5" xr:uid="{38A59527-B4CF-491A-811B-CDCFC051E0C0}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Analysis1_AverageQuality!$O$1</c:f>
          <c:strCache>
            <c:ptCount val="1"/>
            <c:pt idx="0">
              <c:v>Sensitivity of $C$18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Analysis1_AverageQuality!$A$5:$A$25</c:f>
              <c:numCache>
                <c:formatCode>General</c:formatCode>
                <c:ptCount val="21"/>
                <c:pt idx="0">
                  <c:v>0.89999997615814209</c:v>
                </c:pt>
                <c:pt idx="1">
                  <c:v>0.90499997138977051</c:v>
                </c:pt>
                <c:pt idx="2">
                  <c:v>0.90999996662139893</c:v>
                </c:pt>
                <c:pt idx="3">
                  <c:v>0.91499996185302734</c:v>
                </c:pt>
                <c:pt idx="4">
                  <c:v>0.91999995708465576</c:v>
                </c:pt>
                <c:pt idx="5">
                  <c:v>0.92499995231628418</c:v>
                </c:pt>
                <c:pt idx="6">
                  <c:v>0.9299999475479126</c:v>
                </c:pt>
                <c:pt idx="7">
                  <c:v>0.93500000238418579</c:v>
                </c:pt>
                <c:pt idx="8">
                  <c:v>0.93999999761581421</c:v>
                </c:pt>
                <c:pt idx="9">
                  <c:v>0.94499999284744263</c:v>
                </c:pt>
                <c:pt idx="10">
                  <c:v>0.94999998807907104</c:v>
                </c:pt>
                <c:pt idx="11">
                  <c:v>0.95499998331069946</c:v>
                </c:pt>
                <c:pt idx="12">
                  <c:v>0.95999997854232788</c:v>
                </c:pt>
                <c:pt idx="13">
                  <c:v>0.9649999737739563</c:v>
                </c:pt>
                <c:pt idx="14">
                  <c:v>0.96999996900558472</c:v>
                </c:pt>
                <c:pt idx="15">
                  <c:v>0.97499996423721313</c:v>
                </c:pt>
                <c:pt idx="16">
                  <c:v>0.97999995946884155</c:v>
                </c:pt>
                <c:pt idx="17">
                  <c:v>0.98499995470046997</c:v>
                </c:pt>
                <c:pt idx="18">
                  <c:v>0.98999994993209839</c:v>
                </c:pt>
                <c:pt idx="19">
                  <c:v>0.99499994516372681</c:v>
                </c:pt>
                <c:pt idx="20">
                  <c:v>1</c:v>
                </c:pt>
              </c:numCache>
            </c:numRef>
          </c:cat>
          <c:val>
            <c:numRef>
              <c:f>Analysis1_AverageQuality!$O$5:$O$25</c:f>
              <c:numCache>
                <c:formatCode>General</c:formatCode>
                <c:ptCount val="21"/>
                <c:pt idx="0">
                  <c:v>10604.42</c:v>
                </c:pt>
                <c:pt idx="1">
                  <c:v>10604.42</c:v>
                </c:pt>
                <c:pt idx="2">
                  <c:v>10604.42</c:v>
                </c:pt>
                <c:pt idx="3">
                  <c:v>10604.42</c:v>
                </c:pt>
                <c:pt idx="4">
                  <c:v>10604.42</c:v>
                </c:pt>
                <c:pt idx="5">
                  <c:v>10604.42</c:v>
                </c:pt>
                <c:pt idx="6">
                  <c:v>10604.42</c:v>
                </c:pt>
                <c:pt idx="7">
                  <c:v>10604.42</c:v>
                </c:pt>
                <c:pt idx="8">
                  <c:v>10604.42</c:v>
                </c:pt>
                <c:pt idx="9">
                  <c:v>10604.42</c:v>
                </c:pt>
                <c:pt idx="10">
                  <c:v>10604.42</c:v>
                </c:pt>
                <c:pt idx="11">
                  <c:v>10604.42</c:v>
                </c:pt>
                <c:pt idx="12">
                  <c:v>10604.42</c:v>
                </c:pt>
                <c:pt idx="13">
                  <c:v>10604.42</c:v>
                </c:pt>
                <c:pt idx="14">
                  <c:v>10604.42</c:v>
                </c:pt>
                <c:pt idx="15">
                  <c:v>10607.81</c:v>
                </c:pt>
                <c:pt idx="16">
                  <c:v>11033.4</c:v>
                </c:pt>
                <c:pt idx="17">
                  <c:v>11668.33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5-4E22-BBD2-AD3B70146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831104"/>
        <c:axId val="706837664"/>
      </c:lineChart>
      <c:catAx>
        <c:axId val="70683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($D$36 - Average Label Quality)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837664"/>
        <c:crosses val="autoZero"/>
        <c:auto val="1"/>
        <c:lblAlgn val="ctr"/>
        <c:lblOffset val="100"/>
        <c:noMultiLvlLbl val="0"/>
      </c:catAx>
      <c:valAx>
        <c:axId val="706837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Monthly</a:t>
                </a:r>
                <a:r>
                  <a:rPr lang="en-US" baseline="0"/>
                  <a:t> cost of label printing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8311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Analysis2_AverageDeliveryDays!$O$1</c:f>
          <c:strCache>
            <c:ptCount val="1"/>
            <c:pt idx="0">
              <c:v>Sensitivity of $C$18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Analysis2_AverageDeliveryDays!$A$5:$A$11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Analysis2_AverageDeliveryDays!$O$5:$O$11</c:f>
              <c:numCache>
                <c:formatCode>General</c:formatCode>
                <c:ptCount val="7"/>
                <c:pt idx="0">
                  <c:v>0</c:v>
                </c:pt>
                <c:pt idx="1">
                  <c:v>10896.96</c:v>
                </c:pt>
                <c:pt idx="2">
                  <c:v>10604.42</c:v>
                </c:pt>
                <c:pt idx="3">
                  <c:v>10604.42</c:v>
                </c:pt>
                <c:pt idx="4">
                  <c:v>10604.42</c:v>
                </c:pt>
                <c:pt idx="5">
                  <c:v>10604.42</c:v>
                </c:pt>
                <c:pt idx="6">
                  <c:v>10604.42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A-4EF4-AE2E-D0B0B2DAA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835368"/>
        <c:axId val="706828808"/>
      </c:lineChart>
      <c:catAx>
        <c:axId val="70683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($D$23 - Average Delivery 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828808"/>
        <c:crosses val="autoZero"/>
        <c:auto val="1"/>
        <c:lblAlgn val="ctr"/>
        <c:lblOffset val="100"/>
        <c:noMultiLvlLbl val="0"/>
      </c:catAx>
      <c:valAx>
        <c:axId val="70682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68353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Analysis3_MaxLabelsSupplier10!$O$1</c:f>
          <c:strCache>
            <c:ptCount val="1"/>
            <c:pt idx="0">
              <c:v>Sensitivity of $C$18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Analysis3_MaxLabelsSupplier10!$A$5:$A$25</c:f>
              <c:numCache>
                <c:formatCode>General</c:formatCode>
                <c:ptCount val="21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29000</c:v>
                </c:pt>
                <c:pt idx="10">
                  <c:v>30000</c:v>
                </c:pt>
                <c:pt idx="11">
                  <c:v>31000</c:v>
                </c:pt>
                <c:pt idx="12">
                  <c:v>32000</c:v>
                </c:pt>
                <c:pt idx="13">
                  <c:v>33000</c:v>
                </c:pt>
                <c:pt idx="14">
                  <c:v>34000</c:v>
                </c:pt>
                <c:pt idx="15">
                  <c:v>35000</c:v>
                </c:pt>
                <c:pt idx="16">
                  <c:v>36000</c:v>
                </c:pt>
                <c:pt idx="17">
                  <c:v>37000</c:v>
                </c:pt>
                <c:pt idx="18">
                  <c:v>38000</c:v>
                </c:pt>
                <c:pt idx="19">
                  <c:v>39000</c:v>
                </c:pt>
                <c:pt idx="20">
                  <c:v>40000</c:v>
                </c:pt>
              </c:numCache>
            </c:numRef>
          </c:cat>
          <c:val>
            <c:numRef>
              <c:f>Analysis3_MaxLabelsSupplier10!$O$5:$O$25</c:f>
              <c:numCache>
                <c:formatCode>General</c:formatCode>
                <c:ptCount val="21"/>
                <c:pt idx="0">
                  <c:v>10714</c:v>
                </c:pt>
                <c:pt idx="1">
                  <c:v>10692.09</c:v>
                </c:pt>
                <c:pt idx="2">
                  <c:v>10670.17</c:v>
                </c:pt>
                <c:pt idx="3">
                  <c:v>10648.25</c:v>
                </c:pt>
                <c:pt idx="4">
                  <c:v>10626.34</c:v>
                </c:pt>
                <c:pt idx="5">
                  <c:v>10604.42</c:v>
                </c:pt>
                <c:pt idx="6">
                  <c:v>10587.93</c:v>
                </c:pt>
                <c:pt idx="7">
                  <c:v>10571.43</c:v>
                </c:pt>
                <c:pt idx="8">
                  <c:v>10566.45</c:v>
                </c:pt>
                <c:pt idx="9">
                  <c:v>10561.47</c:v>
                </c:pt>
                <c:pt idx="10">
                  <c:v>10556.49</c:v>
                </c:pt>
                <c:pt idx="11">
                  <c:v>10551.51</c:v>
                </c:pt>
                <c:pt idx="12">
                  <c:v>10546.53</c:v>
                </c:pt>
                <c:pt idx="13">
                  <c:v>10541.55</c:v>
                </c:pt>
                <c:pt idx="14">
                  <c:v>10536.57</c:v>
                </c:pt>
                <c:pt idx="15">
                  <c:v>10531.59</c:v>
                </c:pt>
                <c:pt idx="16">
                  <c:v>10526.61</c:v>
                </c:pt>
                <c:pt idx="17">
                  <c:v>10521.63</c:v>
                </c:pt>
                <c:pt idx="18">
                  <c:v>10516.65</c:v>
                </c:pt>
                <c:pt idx="19">
                  <c:v>10511.66</c:v>
                </c:pt>
                <c:pt idx="20">
                  <c:v>10506.68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F-43F1-9D35-C6055B159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058320"/>
        <c:axId val="528058648"/>
      </c:lineChart>
      <c:catAx>
        <c:axId val="52805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($D$35 - Max labels ordered from Supplier 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058648"/>
        <c:crosses val="autoZero"/>
        <c:auto val="1"/>
        <c:lblAlgn val="ctr"/>
        <c:lblOffset val="100"/>
        <c:noMultiLvlLbl val="0"/>
      </c:catAx>
      <c:valAx>
        <c:axId val="52805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0583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Analysis4_AverageRiskFactor!$O$1</c:f>
          <c:strCache>
            <c:ptCount val="1"/>
            <c:pt idx="0">
              <c:v>Sensitivity of $C$18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Analysis4_AverageRiskFactor!$A$5:$A$15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Analysis4_AverageRiskFactor!$O$5:$O$15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11688.96</c:v>
                </c:pt>
                <c:pt idx="4">
                  <c:v>11266.75</c:v>
                </c:pt>
                <c:pt idx="5">
                  <c:v>10912.56</c:v>
                </c:pt>
                <c:pt idx="6">
                  <c:v>10604.42</c:v>
                </c:pt>
                <c:pt idx="7">
                  <c:v>10524.25</c:v>
                </c:pt>
                <c:pt idx="8">
                  <c:v>10524.25</c:v>
                </c:pt>
                <c:pt idx="9">
                  <c:v>10524.25</c:v>
                </c:pt>
                <c:pt idx="10">
                  <c:v>10524.25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2-41AD-B26D-071967AC2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758288"/>
        <c:axId val="642759600"/>
      </c:lineChart>
      <c:catAx>
        <c:axId val="64275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($D$24 - Avg Risk Factor)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759600"/>
        <c:crosses val="autoZero"/>
        <c:auto val="1"/>
        <c:lblAlgn val="ctr"/>
        <c:lblOffset val="100"/>
        <c:noMultiLvlLbl val="0"/>
      </c:catAx>
      <c:valAx>
        <c:axId val="64275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27582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TwoWay_sensitivity!$K$1</c:f>
          <c:strCache>
            <c:ptCount val="1"/>
            <c:pt idx="0">
              <c:v>Sensitivity of $C$18 to Total Budget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TwoWay_sensitivity!$B$4:$H$4</c:f>
              <c:numCache>
                <c:formatCode>General</c:formatCode>
                <c:ptCount val="7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  <c:pt idx="5">
                  <c:v>14000</c:v>
                </c:pt>
                <c:pt idx="6">
                  <c:v>15000</c:v>
                </c:pt>
              </c:numCache>
            </c:numRef>
          </c:cat>
          <c:val>
            <c:numRef>
              <c:f>TwoWay_sensitivity!$K$5:$K$11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11882.75</c:v>
                </c:pt>
                <c:pt idx="4">
                  <c:v>11882.75</c:v>
                </c:pt>
                <c:pt idx="5">
                  <c:v>11882.75</c:v>
                </c:pt>
                <c:pt idx="6">
                  <c:v>11882.75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50F-B1F4-96FB437A2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485272"/>
        <c:axId val="744483632"/>
      </c:lineChart>
      <c:catAx>
        <c:axId val="74448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Budget ($D$22)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483632"/>
        <c:crosses val="autoZero"/>
        <c:auto val="1"/>
        <c:lblAlgn val="ctr"/>
        <c:lblOffset val="100"/>
        <c:noMultiLvlLbl val="0"/>
      </c:catAx>
      <c:valAx>
        <c:axId val="74448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4852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TwoWay_sensitivity!$O$1</c:f>
          <c:strCache>
            <c:ptCount val="1"/>
            <c:pt idx="0">
              <c:v>Sensitivity of $C$18 to Total Labels Produced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TwoWay_sensitivity!$A$5:$A$17</c:f>
              <c:numCache>
                <c:formatCode>General</c:formatCode>
                <c:ptCount val="13"/>
                <c:pt idx="0">
                  <c:v>90000</c:v>
                </c:pt>
                <c:pt idx="1">
                  <c:v>95000</c:v>
                </c:pt>
                <c:pt idx="2">
                  <c:v>100000</c:v>
                </c:pt>
                <c:pt idx="3">
                  <c:v>105000</c:v>
                </c:pt>
                <c:pt idx="4">
                  <c:v>110000</c:v>
                </c:pt>
                <c:pt idx="5">
                  <c:v>115000</c:v>
                </c:pt>
                <c:pt idx="6">
                  <c:v>120000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145000</c:v>
                </c:pt>
                <c:pt idx="12">
                  <c:v>150000</c:v>
                </c:pt>
              </c:numCache>
            </c:numRef>
          </c:cat>
          <c:val>
            <c:numRef>
              <c:f>TwoWay_sensitivity!$O$5:$O$17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10604.42</c:v>
                </c:pt>
                <c:pt idx="3">
                  <c:v>11243.59</c:v>
                </c:pt>
                <c:pt idx="4">
                  <c:v>11882.75</c:v>
                </c:pt>
                <c:pt idx="5">
                  <c:v>12521.92</c:v>
                </c:pt>
                <c:pt idx="6">
                  <c:v>13161.09</c:v>
                </c:pt>
                <c:pt idx="7">
                  <c:v>13800.25</c:v>
                </c:pt>
                <c:pt idx="8">
                  <c:v>14454.77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4-47CA-9CA9-EBD386C0D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472480"/>
        <c:axId val="744475760"/>
      </c:lineChart>
      <c:catAx>
        <c:axId val="74447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Labels Produced ($D$21)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475760"/>
        <c:crosses val="autoZero"/>
        <c:auto val="1"/>
        <c:lblAlgn val="ctr"/>
        <c:lblOffset val="100"/>
        <c:noMultiLvlLbl val="0"/>
      </c:catAx>
      <c:valAx>
        <c:axId val="74447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4724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281940</xdr:colOff>
      <xdr:row>27</xdr:row>
      <xdr:rowOff>30480</xdr:rowOff>
    </xdr:from>
    <xdr:to>
      <xdr:col>21</xdr:col>
      <xdr:colOff>281940</xdr:colOff>
      <xdr:row>44</xdr:row>
      <xdr:rowOff>38100</xdr:rowOff>
    </xdr:to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BE9712D6-3FC8-4312-B67E-B1CB671E6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15</xdr:col>
      <xdr:colOff>434340</xdr:colOff>
      <xdr:row>3</xdr:row>
      <xdr:rowOff>68580</xdr:rowOff>
    </xdr:from>
    <xdr:to>
      <xdr:col>19</xdr:col>
      <xdr:colOff>434340</xdr:colOff>
      <xdr:row>6</xdr:row>
      <xdr:rowOff>60960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D9F8907-4BB7-4595-9E5C-E327A5D83349}"/>
            </a:ext>
          </a:extLst>
        </xdr:cNvPr>
        <xdr:cNvSpPr txBox="1"/>
      </xdr:nvSpPr>
      <xdr:spPr>
        <a:xfrm>
          <a:off x="97536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$O$4, the chart will adapt to that output.</a:t>
          </a:r>
        </a:p>
      </xdr:txBody>
    </xdr:sp>
    <xdr:clientData/>
  </xdr:twoCellAnchor>
  <xdr:twoCellAnchor>
    <xdr:from>
      <xdr:col>2</xdr:col>
      <xdr:colOff>7620</xdr:colOff>
      <xdr:row>27</xdr:row>
      <xdr:rowOff>22860</xdr:rowOff>
    </xdr:from>
    <xdr:to>
      <xdr:col>12</xdr:col>
      <xdr:colOff>586740</xdr:colOff>
      <xdr:row>30</xdr:row>
      <xdr:rowOff>15240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DE5D2D5-5475-439E-81EB-9754988248E0}"/>
            </a:ext>
          </a:extLst>
        </xdr:cNvPr>
        <xdr:cNvSpPr txBox="1"/>
      </xdr:nvSpPr>
      <xdr:spPr>
        <a:xfrm>
          <a:off x="1402080" y="4815840"/>
          <a:ext cx="667512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Quality and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it's affect on objective function / suppliers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434340</xdr:colOff>
      <xdr:row>13</xdr:row>
      <xdr:rowOff>83820</xdr:rowOff>
    </xdr:from>
    <xdr:to>
      <xdr:col>21</xdr:col>
      <xdr:colOff>434340</xdr:colOff>
      <xdr:row>30</xdr:row>
      <xdr:rowOff>91440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8E54A7F9-BC9A-4865-8845-BFFAFE75F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15</xdr:col>
      <xdr:colOff>434340</xdr:colOff>
      <xdr:row>3</xdr:row>
      <xdr:rowOff>68580</xdr:rowOff>
    </xdr:from>
    <xdr:to>
      <xdr:col>19</xdr:col>
      <xdr:colOff>434340</xdr:colOff>
      <xdr:row>6</xdr:row>
      <xdr:rowOff>60960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524AAA7-5546-42B3-AB52-436831744DCC}"/>
            </a:ext>
          </a:extLst>
        </xdr:cNvPr>
        <xdr:cNvSpPr txBox="1"/>
      </xdr:nvSpPr>
      <xdr:spPr>
        <a:xfrm>
          <a:off x="97536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$O$4, the chart will adapt to that output.</a:t>
          </a:r>
        </a:p>
      </xdr:txBody>
    </xdr:sp>
    <xdr:clientData/>
  </xdr:twoCellAnchor>
  <xdr:twoCellAnchor>
    <xdr:from>
      <xdr:col>2</xdr:col>
      <xdr:colOff>0</xdr:colOff>
      <xdr:row>13</xdr:row>
      <xdr:rowOff>53340</xdr:rowOff>
    </xdr:from>
    <xdr:to>
      <xdr:col>10</xdr:col>
      <xdr:colOff>586740</xdr:colOff>
      <xdr:row>18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71F627A-2525-4F5B-A937-83FDC37CF750}"/>
            </a:ext>
          </a:extLst>
        </xdr:cNvPr>
        <xdr:cNvSpPr txBox="1"/>
      </xdr:nvSpPr>
      <xdr:spPr>
        <a:xfrm>
          <a:off x="1394460" y="2499360"/>
          <a:ext cx="5463540" cy="784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Comparing</a:t>
          </a:r>
          <a:r>
            <a:rPr lang="en-US" sz="1100" baseline="0"/>
            <a:t> average delivery days with objective and DV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203200</xdr:colOff>
      <xdr:row>28</xdr:row>
      <xdr:rowOff>28575</xdr:rowOff>
    </xdr:from>
    <xdr:to>
      <xdr:col>13</xdr:col>
      <xdr:colOff>203200</xdr:colOff>
      <xdr:row>45</xdr:row>
      <xdr:rowOff>133350</xdr:rowOff>
    </xdr:to>
    <xdr:graphicFrame macro="">
      <xdr:nvGraphicFramePr>
        <xdr:cNvPr id="2" name="STS_8_Chart">
          <a:extLst>
            <a:ext uri="{FF2B5EF4-FFF2-40B4-BE49-F238E27FC236}">
              <a16:creationId xmlns:a16="http://schemas.microsoft.com/office/drawing/2014/main" id="{55D65FC3-A376-4D5B-9C90-B15BDEFAC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15</xdr:col>
      <xdr:colOff>403225</xdr:colOff>
      <xdr:row>3</xdr:row>
      <xdr:rowOff>85725</xdr:rowOff>
    </xdr:from>
    <xdr:to>
      <xdr:col>19</xdr:col>
      <xdr:colOff>403225</xdr:colOff>
      <xdr:row>6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6B7773-89E0-43B1-939A-A2D87D5283DD}"/>
            </a:ext>
          </a:extLst>
        </xdr:cNvPr>
        <xdr:cNvSpPr txBox="1"/>
      </xdr:nvSpPr>
      <xdr:spPr>
        <a:xfrm>
          <a:off x="97536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$O$4, the chart will adapt to that output.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</xdr:colOff>
      <xdr:row>15</xdr:row>
      <xdr:rowOff>150495</xdr:rowOff>
    </xdr:from>
    <xdr:to>
      <xdr:col>8</xdr:col>
      <xdr:colOff>462915</xdr:colOff>
      <xdr:row>32</xdr:row>
      <xdr:rowOff>158115</xdr:rowOff>
    </xdr:to>
    <xdr:graphicFrame macro="">
      <xdr:nvGraphicFramePr>
        <xdr:cNvPr id="2" name="STS_6_Chart">
          <a:extLst>
            <a:ext uri="{FF2B5EF4-FFF2-40B4-BE49-F238E27FC236}">
              <a16:creationId xmlns:a16="http://schemas.microsoft.com/office/drawing/2014/main" id="{6BAF5F1F-E132-49CB-BDA6-9FBA118DD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15</xdr:col>
      <xdr:colOff>434340</xdr:colOff>
      <xdr:row>3</xdr:row>
      <xdr:rowOff>68580</xdr:rowOff>
    </xdr:from>
    <xdr:to>
      <xdr:col>19</xdr:col>
      <xdr:colOff>434340</xdr:colOff>
      <xdr:row>6</xdr:row>
      <xdr:rowOff>60960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E5CDDC-357A-42F1-BC9F-83F8A6D3EEB2}"/>
            </a:ext>
          </a:extLst>
        </xdr:cNvPr>
        <xdr:cNvSpPr txBox="1"/>
      </xdr:nvSpPr>
      <xdr:spPr>
        <a:xfrm>
          <a:off x="97536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$O$4, the chart will adapt to that output.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361950</xdr:colOff>
      <xdr:row>21</xdr:row>
      <xdr:rowOff>57150</xdr:rowOff>
    </xdr:from>
    <xdr:to>
      <xdr:col>16</xdr:col>
      <xdr:colOff>361950</xdr:colOff>
      <xdr:row>39</xdr:row>
      <xdr:rowOff>57150</xdr:rowOff>
    </xdr:to>
    <xdr:graphicFrame macro="">
      <xdr:nvGraphicFramePr>
        <xdr:cNvPr id="2" name="STS_9_Chart1">
          <a:extLst>
            <a:ext uri="{FF2B5EF4-FFF2-40B4-BE49-F238E27FC236}">
              <a16:creationId xmlns:a16="http://schemas.microsoft.com/office/drawing/2014/main" id="{A44EE6C4-574A-4306-B805-36AD170F1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17</xdr:col>
      <xdr:colOff>361950</xdr:colOff>
      <xdr:row>21</xdr:row>
      <xdr:rowOff>57150</xdr:rowOff>
    </xdr:from>
    <xdr:to>
      <xdr:col>25</xdr:col>
      <xdr:colOff>361950</xdr:colOff>
      <xdr:row>39</xdr:row>
      <xdr:rowOff>57150</xdr:rowOff>
    </xdr:to>
    <xdr:graphicFrame macro="">
      <xdr:nvGraphicFramePr>
        <xdr:cNvPr id="3" name="STS_9_Chart2">
          <a:extLst>
            <a:ext uri="{FF2B5EF4-FFF2-40B4-BE49-F238E27FC236}">
              <a16:creationId xmlns:a16="http://schemas.microsoft.com/office/drawing/2014/main" id="{05787180-E8CF-4CF6-9151-3827AF5C1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16</xdr:col>
      <xdr:colOff>361950</xdr:colOff>
      <xdr:row>3</xdr:row>
      <xdr:rowOff>88900</xdr:rowOff>
    </xdr:from>
    <xdr:to>
      <xdr:col>22</xdr:col>
      <xdr:colOff>361950</xdr:colOff>
      <xdr:row>10</xdr:row>
      <xdr:rowOff>44450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3EAB0FC-AC89-47AE-8E2D-654A96E2FBF6}"/>
            </a:ext>
          </a:extLst>
        </xdr:cNvPr>
        <xdr:cNvSpPr txBox="1"/>
      </xdr:nvSpPr>
      <xdr:spPr>
        <a:xfrm>
          <a:off x="10629900" y="574675"/>
          <a:ext cx="3657600" cy="13462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$K$4, $L$4, $O$4, and $P$4, you can chart any row (in left chart) or column (in right chart) of any table to the left.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/Documents/Prescriptive%20Analytics/Case%20Studies/CS%235.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SerializationData"/>
      <sheetName val="Q1_Without@Risk"/>
      <sheetName val="Q2_@RiskDiscrete"/>
      <sheetName val="Q3_@RiskTriangualr"/>
    </sheetNames>
    <sheetDataSet>
      <sheetData sheetId="0"/>
      <sheetData sheetId="1"/>
      <sheetData sheetId="2">
        <row r="23">
          <cell r="F23">
            <v>280</v>
          </cell>
          <cell r="G23">
            <v>320</v>
          </cell>
        </row>
      </sheetData>
      <sheetData sheetId="3">
        <row r="20">
          <cell r="F20">
            <v>280</v>
          </cell>
          <cell r="G20">
            <v>320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4A323-2E42-4998-9690-2BD642B33E61}">
  <dimension ref="A1:E1"/>
  <sheetViews>
    <sheetView workbookViewId="0"/>
  </sheetViews>
  <sheetFormatPr defaultRowHeight="12.5" x14ac:dyDescent="0.25"/>
  <sheetData>
    <row r="1" spans="1:5" x14ac:dyDescent="0.25">
      <c r="A1" s="20" t="s">
        <v>48</v>
      </c>
      <c r="B1" s="20" t="s">
        <v>44</v>
      </c>
      <c r="C1" s="20" t="s">
        <v>45</v>
      </c>
      <c r="D1" s="20" t="s">
        <v>46</v>
      </c>
      <c r="E1" s="20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AF87-C37A-4D6F-AE3A-CAB81DE32706}">
  <sheetPr>
    <tabColor rgb="FF7030A0"/>
  </sheetPr>
  <dimension ref="A1:AZ17"/>
  <sheetViews>
    <sheetView workbookViewId="0">
      <selection activeCell="K20" sqref="K20"/>
    </sheetView>
  </sheetViews>
  <sheetFormatPr defaultColWidth="9.1796875" defaultRowHeight="12.5" x14ac:dyDescent="0.25"/>
  <cols>
    <col min="1" max="1" width="6.81640625" style="110" bestFit="1" customWidth="1"/>
    <col min="2" max="3" width="9.1796875" style="110"/>
    <col min="4" max="8" width="11.1796875" style="110" bestFit="1" customWidth="1"/>
    <col min="9" max="16384" width="9.1796875" style="110"/>
  </cols>
  <sheetData>
    <row r="1" spans="1:52" ht="13" x14ac:dyDescent="0.3">
      <c r="A1" s="109" t="s">
        <v>148</v>
      </c>
      <c r="K1" s="111" t="str">
        <f>CONCATENATE("Sensitivity of ",$K$4," to ","Total Budget")</f>
        <v>Sensitivity of $C$18 to Total Budget</v>
      </c>
      <c r="O1" s="111" t="str">
        <f>CONCATENATE("Sensitivity of ",$O$4," to ","Total Labels Produced")</f>
        <v>Sensitivity of $C$18 to Total Labels Produced</v>
      </c>
    </row>
    <row r="2" spans="1:52" x14ac:dyDescent="0.25">
      <c r="K2" s="110" t="s">
        <v>149</v>
      </c>
      <c r="O2" s="110" t="s">
        <v>150</v>
      </c>
      <c r="AZ2" s="110" t="s">
        <v>118</v>
      </c>
    </row>
    <row r="3" spans="1:52" x14ac:dyDescent="0.25">
      <c r="A3" s="110" t="s">
        <v>151</v>
      </c>
      <c r="K3" s="110" t="s">
        <v>152</v>
      </c>
      <c r="L3" s="110" t="s">
        <v>153</v>
      </c>
      <c r="O3" s="110" t="s">
        <v>152</v>
      </c>
      <c r="P3" s="110" t="s">
        <v>154</v>
      </c>
    </row>
    <row r="4" spans="1:52" ht="33.5" x14ac:dyDescent="0.25">
      <c r="A4" s="112" t="s">
        <v>118</v>
      </c>
      <c r="B4" s="113">
        <v>9000</v>
      </c>
      <c r="C4" s="113">
        <v>10000</v>
      </c>
      <c r="D4" s="113">
        <v>11000</v>
      </c>
      <c r="E4" s="113">
        <v>12000</v>
      </c>
      <c r="F4" s="113">
        <v>13000</v>
      </c>
      <c r="G4" s="113">
        <v>14000</v>
      </c>
      <c r="H4" s="113">
        <v>15000</v>
      </c>
      <c r="J4" s="111">
        <f>MATCH($K$4,OutputAddresses,0)</f>
        <v>1</v>
      </c>
      <c r="K4" s="114" t="s">
        <v>118</v>
      </c>
      <c r="L4" s="115">
        <v>110000</v>
      </c>
      <c r="M4" s="111">
        <f>MATCH($L$4,InputValues1,0)</f>
        <v>5</v>
      </c>
      <c r="N4" s="111">
        <f>MATCH($O$4,OutputAddresses,0)</f>
        <v>1</v>
      </c>
      <c r="O4" s="114" t="s">
        <v>118</v>
      </c>
      <c r="P4" s="115">
        <v>15000</v>
      </c>
      <c r="Q4" s="111">
        <f>MATCH($P$4,InputValues2,0)</f>
        <v>7</v>
      </c>
    </row>
    <row r="5" spans="1:52" x14ac:dyDescent="0.25">
      <c r="A5" s="113">
        <v>90000</v>
      </c>
      <c r="B5" s="116" t="s">
        <v>132</v>
      </c>
      <c r="C5" s="117" t="s">
        <v>132</v>
      </c>
      <c r="D5" s="117" t="s">
        <v>132</v>
      </c>
      <c r="E5" s="117" t="s">
        <v>132</v>
      </c>
      <c r="F5" s="117" t="s">
        <v>132</v>
      </c>
      <c r="G5" s="117" t="s">
        <v>132</v>
      </c>
      <c r="H5" s="118" t="s">
        <v>132</v>
      </c>
      <c r="J5" s="111" t="str">
        <f>"OutputValues_"&amp;$J$4</f>
        <v>OutputValues_1</v>
      </c>
      <c r="K5" s="110" t="str">
        <f ca="1">INDEX(INDIRECT($J$5),$M$4,1)</f>
        <v>Not feasible</v>
      </c>
      <c r="N5" s="111" t="str">
        <f>"OutputValues_"&amp;$N$4</f>
        <v>OutputValues_1</v>
      </c>
      <c r="O5" s="110" t="str">
        <f ca="1">INDEX(INDIRECT($N$5),1,$Q$4)</f>
        <v>Not feasible</v>
      </c>
    </row>
    <row r="6" spans="1:52" x14ac:dyDescent="0.25">
      <c r="A6" s="113">
        <v>95000</v>
      </c>
      <c r="B6" s="119" t="s">
        <v>132</v>
      </c>
      <c r="C6" s="120" t="s">
        <v>132</v>
      </c>
      <c r="D6" s="120" t="s">
        <v>132</v>
      </c>
      <c r="E6" s="120" t="s">
        <v>132</v>
      </c>
      <c r="F6" s="120" t="s">
        <v>132</v>
      </c>
      <c r="G6" s="120" t="s">
        <v>132</v>
      </c>
      <c r="H6" s="121" t="s">
        <v>132</v>
      </c>
      <c r="K6" s="110" t="str">
        <f ca="1">INDEX(INDIRECT($J$5),$M$4,2)</f>
        <v>Not feasible</v>
      </c>
      <c r="O6" s="110" t="str">
        <f ca="1">INDEX(INDIRECT($N$5),2,$Q$4)</f>
        <v>Not feasible</v>
      </c>
    </row>
    <row r="7" spans="1:52" x14ac:dyDescent="0.25">
      <c r="A7" s="113">
        <v>100000</v>
      </c>
      <c r="B7" s="119" t="s">
        <v>132</v>
      </c>
      <c r="C7" s="120" t="s">
        <v>132</v>
      </c>
      <c r="D7" s="122">
        <v>10604.42</v>
      </c>
      <c r="E7" s="122">
        <v>10604.42</v>
      </c>
      <c r="F7" s="122">
        <v>10604.42</v>
      </c>
      <c r="G7" s="122">
        <v>10604.42</v>
      </c>
      <c r="H7" s="123">
        <v>10604.42</v>
      </c>
      <c r="K7" s="110" t="str">
        <f ca="1">INDEX(INDIRECT($J$5),$M$4,3)</f>
        <v>Not feasible</v>
      </c>
      <c r="O7" s="110">
        <f ca="1">INDEX(INDIRECT($N$5),3,$Q$4)</f>
        <v>10604.42</v>
      </c>
    </row>
    <row r="8" spans="1:52" x14ac:dyDescent="0.25">
      <c r="A8" s="113">
        <v>105000</v>
      </c>
      <c r="B8" s="119" t="s">
        <v>132</v>
      </c>
      <c r="C8" s="120" t="s">
        <v>132</v>
      </c>
      <c r="D8" s="120" t="s">
        <v>132</v>
      </c>
      <c r="E8" s="122">
        <v>11243.59</v>
      </c>
      <c r="F8" s="122">
        <v>11243.59</v>
      </c>
      <c r="G8" s="122">
        <v>11243.59</v>
      </c>
      <c r="H8" s="123">
        <v>11243.59</v>
      </c>
      <c r="K8" s="110">
        <f ca="1">INDEX(INDIRECT($J$5),$M$4,4)</f>
        <v>11882.75</v>
      </c>
      <c r="O8" s="110">
        <f ca="1">INDEX(INDIRECT($N$5),4,$Q$4)</f>
        <v>11243.59</v>
      </c>
    </row>
    <row r="9" spans="1:52" x14ac:dyDescent="0.25">
      <c r="A9" s="113">
        <v>110000</v>
      </c>
      <c r="B9" s="119" t="s">
        <v>132</v>
      </c>
      <c r="C9" s="120" t="s">
        <v>132</v>
      </c>
      <c r="D9" s="120" t="s">
        <v>132</v>
      </c>
      <c r="E9" s="122">
        <v>11882.75</v>
      </c>
      <c r="F9" s="122">
        <v>11882.75</v>
      </c>
      <c r="G9" s="122">
        <v>11882.75</v>
      </c>
      <c r="H9" s="123">
        <v>11882.75</v>
      </c>
      <c r="K9" s="110">
        <f ca="1">INDEX(INDIRECT($J$5),$M$4,5)</f>
        <v>11882.75</v>
      </c>
      <c r="O9" s="110">
        <f ca="1">INDEX(INDIRECT($N$5),5,$Q$4)</f>
        <v>11882.75</v>
      </c>
    </row>
    <row r="10" spans="1:52" x14ac:dyDescent="0.25">
      <c r="A10" s="113">
        <v>115000</v>
      </c>
      <c r="B10" s="119" t="s">
        <v>132</v>
      </c>
      <c r="C10" s="120" t="s">
        <v>132</v>
      </c>
      <c r="D10" s="120" t="s">
        <v>132</v>
      </c>
      <c r="E10" s="120" t="s">
        <v>132</v>
      </c>
      <c r="F10" s="122">
        <v>12521.92</v>
      </c>
      <c r="G10" s="122">
        <v>12521.92</v>
      </c>
      <c r="H10" s="123">
        <v>12521.92</v>
      </c>
      <c r="K10" s="110">
        <f ca="1">INDEX(INDIRECT($J$5),$M$4,6)</f>
        <v>11882.75</v>
      </c>
      <c r="O10" s="110">
        <f ca="1">INDEX(INDIRECT($N$5),6,$Q$4)</f>
        <v>12521.92</v>
      </c>
    </row>
    <row r="11" spans="1:52" x14ac:dyDescent="0.25">
      <c r="A11" s="113">
        <v>120000</v>
      </c>
      <c r="B11" s="119" t="s">
        <v>132</v>
      </c>
      <c r="C11" s="120" t="s">
        <v>132</v>
      </c>
      <c r="D11" s="120" t="s">
        <v>132</v>
      </c>
      <c r="E11" s="120" t="s">
        <v>132</v>
      </c>
      <c r="F11" s="120" t="s">
        <v>132</v>
      </c>
      <c r="G11" s="122">
        <v>13161.09</v>
      </c>
      <c r="H11" s="123">
        <v>13161.09</v>
      </c>
      <c r="K11" s="110">
        <f ca="1">INDEX(INDIRECT($J$5),$M$4,7)</f>
        <v>11882.75</v>
      </c>
      <c r="O11" s="110">
        <f ca="1">INDEX(INDIRECT($N$5),7,$Q$4)</f>
        <v>13161.09</v>
      </c>
    </row>
    <row r="12" spans="1:52" x14ac:dyDescent="0.25">
      <c r="A12" s="113">
        <v>125000</v>
      </c>
      <c r="B12" s="119" t="s">
        <v>132</v>
      </c>
      <c r="C12" s="120" t="s">
        <v>132</v>
      </c>
      <c r="D12" s="120" t="s">
        <v>132</v>
      </c>
      <c r="E12" s="120" t="s">
        <v>132</v>
      </c>
      <c r="F12" s="120" t="s">
        <v>132</v>
      </c>
      <c r="G12" s="122">
        <v>13800.25</v>
      </c>
      <c r="H12" s="123">
        <v>13800.25</v>
      </c>
      <c r="O12" s="110">
        <f ca="1">INDEX(INDIRECT($N$5),8,$Q$4)</f>
        <v>13800.25</v>
      </c>
    </row>
    <row r="13" spans="1:52" x14ac:dyDescent="0.25">
      <c r="A13" s="113">
        <v>130000</v>
      </c>
      <c r="B13" s="119" t="s">
        <v>132</v>
      </c>
      <c r="C13" s="120" t="s">
        <v>132</v>
      </c>
      <c r="D13" s="120" t="s">
        <v>132</v>
      </c>
      <c r="E13" s="120" t="s">
        <v>132</v>
      </c>
      <c r="F13" s="120" t="s">
        <v>132</v>
      </c>
      <c r="G13" s="120" t="s">
        <v>132</v>
      </c>
      <c r="H13" s="123">
        <v>14454.77</v>
      </c>
      <c r="O13" s="110">
        <f ca="1">INDEX(INDIRECT($N$5),9,$Q$4)</f>
        <v>14454.77</v>
      </c>
    </row>
    <row r="14" spans="1:52" x14ac:dyDescent="0.25">
      <c r="A14" s="113">
        <v>135000</v>
      </c>
      <c r="B14" s="119" t="s">
        <v>132</v>
      </c>
      <c r="C14" s="120" t="s">
        <v>132</v>
      </c>
      <c r="D14" s="120" t="s">
        <v>132</v>
      </c>
      <c r="E14" s="120" t="s">
        <v>132</v>
      </c>
      <c r="F14" s="120" t="s">
        <v>132</v>
      </c>
      <c r="G14" s="120" t="s">
        <v>132</v>
      </c>
      <c r="H14" s="121" t="s">
        <v>132</v>
      </c>
      <c r="O14" s="110" t="str">
        <f ca="1">INDEX(INDIRECT($N$5),10,$Q$4)</f>
        <v>Not feasible</v>
      </c>
    </row>
    <row r="15" spans="1:52" x14ac:dyDescent="0.25">
      <c r="A15" s="113">
        <v>140000</v>
      </c>
      <c r="B15" s="119" t="s">
        <v>132</v>
      </c>
      <c r="C15" s="120" t="s">
        <v>132</v>
      </c>
      <c r="D15" s="120" t="s">
        <v>132</v>
      </c>
      <c r="E15" s="120" t="s">
        <v>132</v>
      </c>
      <c r="F15" s="120" t="s">
        <v>132</v>
      </c>
      <c r="G15" s="120" t="s">
        <v>132</v>
      </c>
      <c r="H15" s="121" t="s">
        <v>132</v>
      </c>
      <c r="O15" s="110" t="str">
        <f ca="1">INDEX(INDIRECT($N$5),11,$Q$4)</f>
        <v>Not feasible</v>
      </c>
    </row>
    <row r="16" spans="1:52" x14ac:dyDescent="0.25">
      <c r="A16" s="113">
        <v>145000</v>
      </c>
      <c r="B16" s="119" t="s">
        <v>132</v>
      </c>
      <c r="C16" s="120" t="s">
        <v>132</v>
      </c>
      <c r="D16" s="120" t="s">
        <v>132</v>
      </c>
      <c r="E16" s="120" t="s">
        <v>132</v>
      </c>
      <c r="F16" s="120" t="s">
        <v>132</v>
      </c>
      <c r="G16" s="120" t="s">
        <v>132</v>
      </c>
      <c r="H16" s="121" t="s">
        <v>132</v>
      </c>
      <c r="O16" s="110" t="str">
        <f ca="1">INDEX(INDIRECT($N$5),12,$Q$4)</f>
        <v>Not feasible</v>
      </c>
    </row>
    <row r="17" spans="1:15" x14ac:dyDescent="0.25">
      <c r="A17" s="113">
        <v>150000</v>
      </c>
      <c r="B17" s="124" t="s">
        <v>132</v>
      </c>
      <c r="C17" s="125" t="s">
        <v>132</v>
      </c>
      <c r="D17" s="125" t="s">
        <v>132</v>
      </c>
      <c r="E17" s="125" t="s">
        <v>132</v>
      </c>
      <c r="F17" s="125" t="s">
        <v>132</v>
      </c>
      <c r="G17" s="125" t="s">
        <v>132</v>
      </c>
      <c r="H17" s="126" t="s">
        <v>132</v>
      </c>
      <c r="O17" s="110" t="str">
        <f ca="1">INDEX(INDIRECT($N$5),13,$Q$4)</f>
        <v>Not feasible</v>
      </c>
    </row>
  </sheetData>
  <dataValidations count="3">
    <dataValidation type="list" allowBlank="1" showInputMessage="1" showErrorMessage="1" sqref="P4" xr:uid="{64511ECF-5FB4-44EA-883A-908DDE9AEFD7}">
      <formula1>InputValues2</formula1>
    </dataValidation>
    <dataValidation type="list" allowBlank="1" showInputMessage="1" showErrorMessage="1" sqref="L4" xr:uid="{0CBDA581-2ADB-41C4-A132-A8F0BFBA19CF}">
      <formula1>InputValues1</formula1>
    </dataValidation>
    <dataValidation type="list" allowBlank="1" showInputMessage="1" showErrorMessage="1" sqref="K4 O4" xr:uid="{4A5184B2-3919-411E-BABA-3916349C31A9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832F-3F79-4EAB-A54A-97E8E5531687}">
  <dimension ref="A1:AN14"/>
  <sheetViews>
    <sheetView workbookViewId="0"/>
  </sheetViews>
  <sheetFormatPr defaultRowHeight="12.5" x14ac:dyDescent="0.25"/>
  <sheetData>
    <row r="1" spans="1:40" x14ac:dyDescent="0.25">
      <c r="A1">
        <v>4</v>
      </c>
      <c r="B1">
        <v>0</v>
      </c>
    </row>
    <row r="2" spans="1:40" x14ac:dyDescent="0.25">
      <c r="A2">
        <v>0</v>
      </c>
    </row>
    <row r="3" spans="1:40" x14ac:dyDescent="0.25">
      <c r="A3">
        <f>'[1]Q2_@RiskDiscrete'!$F$23</f>
        <v>280</v>
      </c>
      <c r="B3" t="b">
        <v>1</v>
      </c>
      <c r="C3">
        <v>0</v>
      </c>
      <c r="D3">
        <v>1</v>
      </c>
      <c r="E3" t="s">
        <v>49</v>
      </c>
      <c r="F3">
        <v>1</v>
      </c>
      <c r="G3">
        <v>0</v>
      </c>
      <c r="H3">
        <v>0</v>
      </c>
      <c r="J3" t="s">
        <v>50</v>
      </c>
      <c r="K3" t="s">
        <v>51</v>
      </c>
      <c r="L3" t="s">
        <v>52</v>
      </c>
      <c r="AG3">
        <f>'[1]Q2_@RiskDiscrete'!$F$23</f>
        <v>280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0" x14ac:dyDescent="0.25">
      <c r="A4">
        <f>'[1]Q2_@RiskDiscrete'!$G$23</f>
        <v>320</v>
      </c>
      <c r="B4" t="b">
        <v>1</v>
      </c>
      <c r="C4">
        <v>0</v>
      </c>
      <c r="D4">
        <v>1</v>
      </c>
      <c r="E4" t="s">
        <v>53</v>
      </c>
      <c r="F4">
        <v>1</v>
      </c>
      <c r="G4">
        <v>0</v>
      </c>
      <c r="H4">
        <v>0</v>
      </c>
      <c r="J4" t="s">
        <v>50</v>
      </c>
      <c r="K4" t="s">
        <v>51</v>
      </c>
      <c r="L4" t="s">
        <v>52</v>
      </c>
      <c r="AG4">
        <f>'[1]Q2_@RiskDiscrete'!$G$23</f>
        <v>320</v>
      </c>
      <c r="AH4">
        <v>2</v>
      </c>
      <c r="AI4">
        <v>1</v>
      </c>
      <c r="AJ4" t="b">
        <v>0</v>
      </c>
      <c r="AK4" t="b">
        <v>1</v>
      </c>
      <c r="AL4">
        <v>0</v>
      </c>
      <c r="AM4" t="b">
        <v>0</v>
      </c>
      <c r="AN4" t="e">
        <f>_</f>
        <v>#NAME?</v>
      </c>
    </row>
    <row r="5" spans="1:40" x14ac:dyDescent="0.25">
      <c r="A5">
        <f>'[1]Q3_@RiskTriangualr'!$F$20</f>
        <v>280</v>
      </c>
      <c r="B5" t="b">
        <v>1</v>
      </c>
      <c r="C5">
        <v>0</v>
      </c>
      <c r="D5">
        <v>1</v>
      </c>
      <c r="E5" t="s">
        <v>49</v>
      </c>
      <c r="F5">
        <v>1</v>
      </c>
      <c r="G5">
        <v>0</v>
      </c>
      <c r="H5">
        <v>0</v>
      </c>
      <c r="J5" t="s">
        <v>50</v>
      </c>
      <c r="K5" t="s">
        <v>51</v>
      </c>
      <c r="L5" t="s">
        <v>52</v>
      </c>
      <c r="AG5">
        <f>'[1]Q3_@RiskTriangualr'!$F$20</f>
        <v>280</v>
      </c>
      <c r="AH5">
        <v>3</v>
      </c>
      <c r="AI5">
        <v>1</v>
      </c>
      <c r="AJ5" t="b">
        <v>0</v>
      </c>
      <c r="AK5" t="b">
        <v>1</v>
      </c>
      <c r="AL5">
        <v>0</v>
      </c>
      <c r="AM5" t="b">
        <v>0</v>
      </c>
      <c r="AN5" t="e">
        <f>_</f>
        <v>#NAME?</v>
      </c>
    </row>
    <row r="6" spans="1:40" x14ac:dyDescent="0.25">
      <c r="A6">
        <f>'[1]Q3_@RiskTriangualr'!$G$20</f>
        <v>320</v>
      </c>
      <c r="B6" t="b">
        <v>1</v>
      </c>
      <c r="C6">
        <v>0</v>
      </c>
      <c r="D6">
        <v>1</v>
      </c>
      <c r="E6" t="s">
        <v>53</v>
      </c>
      <c r="F6">
        <v>1</v>
      </c>
      <c r="G6">
        <v>0</v>
      </c>
      <c r="H6">
        <v>0</v>
      </c>
      <c r="J6" t="s">
        <v>50</v>
      </c>
      <c r="K6" t="s">
        <v>51</v>
      </c>
      <c r="L6" t="s">
        <v>52</v>
      </c>
      <c r="AG6">
        <f>'[1]Q3_@RiskTriangualr'!$G$20</f>
        <v>320</v>
      </c>
      <c r="AH6">
        <v>4</v>
      </c>
      <c r="AI6">
        <v>1</v>
      </c>
      <c r="AJ6" t="b">
        <v>0</v>
      </c>
      <c r="AK6" t="b">
        <v>1</v>
      </c>
      <c r="AL6">
        <v>0</v>
      </c>
      <c r="AM6" t="b">
        <v>0</v>
      </c>
      <c r="AN6" t="e">
        <f>_</f>
        <v>#NAME?</v>
      </c>
    </row>
    <row r="7" spans="1:40" x14ac:dyDescent="0.25">
      <c r="A7">
        <v>0</v>
      </c>
    </row>
    <row r="8" spans="1:40" x14ac:dyDescent="0.25">
      <c r="A8" t="b">
        <v>0</v>
      </c>
      <c r="B8">
        <v>14560</v>
      </c>
      <c r="C8">
        <v>6215</v>
      </c>
      <c r="D8">
        <v>5930</v>
      </c>
      <c r="E8">
        <v>0</v>
      </c>
    </row>
    <row r="9" spans="1:40" x14ac:dyDescent="0.25">
      <c r="A9" t="b">
        <v>0</v>
      </c>
      <c r="B9">
        <v>14560</v>
      </c>
      <c r="C9">
        <v>6215</v>
      </c>
      <c r="D9">
        <v>5930</v>
      </c>
      <c r="E9">
        <v>0</v>
      </c>
    </row>
    <row r="10" spans="1:40" x14ac:dyDescent="0.25">
      <c r="A10" t="b">
        <v>0</v>
      </c>
      <c r="B10">
        <v>14560</v>
      </c>
      <c r="C10">
        <v>6215</v>
      </c>
      <c r="D10">
        <v>5930</v>
      </c>
      <c r="E10">
        <v>0</v>
      </c>
    </row>
    <row r="11" spans="1:40" x14ac:dyDescent="0.25">
      <c r="A11" t="b">
        <v>0</v>
      </c>
      <c r="B11">
        <v>14560</v>
      </c>
      <c r="C11">
        <v>6215</v>
      </c>
      <c r="D11">
        <v>5930</v>
      </c>
      <c r="E11">
        <v>0</v>
      </c>
    </row>
    <row r="12" spans="1:40" x14ac:dyDescent="0.25">
      <c r="A12" t="b">
        <v>0</v>
      </c>
      <c r="B12">
        <v>14560</v>
      </c>
      <c r="C12">
        <v>6215</v>
      </c>
      <c r="D12">
        <v>5930</v>
      </c>
      <c r="E12">
        <v>0</v>
      </c>
    </row>
    <row r="13" spans="1:40" x14ac:dyDescent="0.25">
      <c r="A13">
        <v>0</v>
      </c>
    </row>
    <row r="14" spans="1:40" x14ac:dyDescent="0.25">
      <c r="A14">
        <v>0</v>
      </c>
      <c r="B14" t="b">
        <v>0</v>
      </c>
      <c r="C14" t="b">
        <v>0</v>
      </c>
      <c r="D14">
        <v>10</v>
      </c>
      <c r="E14">
        <v>0.95</v>
      </c>
      <c r="F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1010"/>
  <sheetViews>
    <sheetView tabSelected="1" zoomScale="90" zoomScaleNormal="90" workbookViewId="0"/>
  </sheetViews>
  <sheetFormatPr defaultColWidth="14.453125" defaultRowHeight="15.75" customHeight="1" x14ac:dyDescent="0.25"/>
  <cols>
    <col min="1" max="1" width="32" bestFit="1" customWidth="1"/>
    <col min="2" max="2" width="17.54296875" customWidth="1"/>
    <col min="3" max="3" width="18.81640625" customWidth="1"/>
    <col min="4" max="4" width="19.81640625" customWidth="1"/>
    <col min="5" max="5" width="18.26953125" bestFit="1" customWidth="1"/>
    <col min="6" max="6" width="16.7265625" bestFit="1" customWidth="1"/>
    <col min="7" max="7" width="35.81640625" bestFit="1" customWidth="1"/>
  </cols>
  <sheetData>
    <row r="1" spans="1:9" ht="13" x14ac:dyDescent="0.3">
      <c r="A1" s="16" t="s">
        <v>56</v>
      </c>
      <c r="C1" s="3"/>
      <c r="F1" s="3"/>
    </row>
    <row r="2" spans="1:9" ht="12.5" x14ac:dyDescent="0.25">
      <c r="C2" s="4"/>
      <c r="F2" s="3"/>
    </row>
    <row r="3" spans="1:9" ht="13" x14ac:dyDescent="0.3">
      <c r="A3" s="127" t="s">
        <v>9</v>
      </c>
      <c r="B3" s="128"/>
      <c r="C3" s="25" t="s">
        <v>23</v>
      </c>
      <c r="D3" s="25" t="s">
        <v>10</v>
      </c>
      <c r="E3" s="25" t="s">
        <v>11</v>
      </c>
      <c r="F3" s="25" t="s">
        <v>12</v>
      </c>
      <c r="G3" s="26" t="s">
        <v>24</v>
      </c>
    </row>
    <row r="4" spans="1:9" ht="15.5" x14ac:dyDescent="0.4">
      <c r="A4" s="27" t="s">
        <v>13</v>
      </c>
      <c r="B4" s="12" t="s">
        <v>67</v>
      </c>
      <c r="C4" s="23">
        <v>0</v>
      </c>
      <c r="D4" s="28">
        <v>0.12783333333333333</v>
      </c>
      <c r="E4" s="29">
        <v>0.98</v>
      </c>
      <c r="F4" s="30">
        <v>0</v>
      </c>
      <c r="G4" s="31">
        <v>0</v>
      </c>
    </row>
    <row r="5" spans="1:9" ht="15.5" x14ac:dyDescent="0.4">
      <c r="A5" s="27" t="s">
        <v>57</v>
      </c>
      <c r="B5" s="12" t="s">
        <v>68</v>
      </c>
      <c r="C5" s="23">
        <v>15000</v>
      </c>
      <c r="D5" s="28">
        <v>0.13466</v>
      </c>
      <c r="E5" s="29">
        <v>0.99</v>
      </c>
      <c r="F5" s="30">
        <v>1</v>
      </c>
      <c r="G5" s="31">
        <v>1</v>
      </c>
    </row>
    <row r="6" spans="1:9" ht="15.5" x14ac:dyDescent="0.4">
      <c r="A6" s="27" t="s">
        <v>58</v>
      </c>
      <c r="B6" s="12" t="s">
        <v>69</v>
      </c>
      <c r="C6" s="23">
        <v>0</v>
      </c>
      <c r="D6" s="28">
        <v>0.12746333333333335</v>
      </c>
      <c r="E6" s="29">
        <v>0.97</v>
      </c>
      <c r="F6" s="30">
        <v>7</v>
      </c>
      <c r="G6" s="31">
        <v>3</v>
      </c>
    </row>
    <row r="7" spans="1:9" ht="15.5" x14ac:dyDescent="0.4">
      <c r="A7" s="27" t="s">
        <v>59</v>
      </c>
      <c r="B7" s="12" t="s">
        <v>70</v>
      </c>
      <c r="C7" s="23">
        <v>0</v>
      </c>
      <c r="D7" s="28">
        <v>0.1331508333333333</v>
      </c>
      <c r="E7" s="29">
        <v>0.97</v>
      </c>
      <c r="F7" s="30">
        <v>4</v>
      </c>
      <c r="G7" s="31">
        <v>2</v>
      </c>
    </row>
    <row r="8" spans="1:9" ht="15.5" x14ac:dyDescent="0.4">
      <c r="A8" s="27" t="s">
        <v>60</v>
      </c>
      <c r="B8" s="12" t="s">
        <v>71</v>
      </c>
      <c r="C8" s="23">
        <v>25000</v>
      </c>
      <c r="D8" s="28">
        <v>0.10134</v>
      </c>
      <c r="E8" s="29">
        <v>0.98</v>
      </c>
      <c r="F8" s="30">
        <v>3</v>
      </c>
      <c r="G8" s="31">
        <v>4</v>
      </c>
    </row>
    <row r="9" spans="1:9" ht="15.5" x14ac:dyDescent="0.4">
      <c r="A9" s="27" t="s">
        <v>61</v>
      </c>
      <c r="B9" s="12" t="s">
        <v>72</v>
      </c>
      <c r="C9" s="23">
        <v>0</v>
      </c>
      <c r="D9" s="28">
        <v>0.115495</v>
      </c>
      <c r="E9" s="30">
        <v>0.96</v>
      </c>
      <c r="F9" s="30">
        <v>4</v>
      </c>
      <c r="G9" s="31">
        <v>4</v>
      </c>
    </row>
    <row r="10" spans="1:9" ht="15.5" x14ac:dyDescent="0.4">
      <c r="A10" s="27" t="s">
        <v>62</v>
      </c>
      <c r="B10" s="12" t="s">
        <v>73</v>
      </c>
      <c r="C10" s="23">
        <v>0</v>
      </c>
      <c r="D10" s="28">
        <v>0.13419833333333331</v>
      </c>
      <c r="E10" s="30">
        <v>0.98</v>
      </c>
      <c r="F10" s="30">
        <v>1</v>
      </c>
      <c r="G10" s="31">
        <v>3</v>
      </c>
    </row>
    <row r="11" spans="1:9" ht="15.5" x14ac:dyDescent="0.4">
      <c r="A11" s="27" t="s">
        <v>63</v>
      </c>
      <c r="B11" s="12" t="s">
        <v>74</v>
      </c>
      <c r="C11" s="23">
        <v>25000</v>
      </c>
      <c r="D11" s="28">
        <v>0.10289999842643738</v>
      </c>
      <c r="E11" s="30">
        <v>0.99</v>
      </c>
      <c r="F11" s="30">
        <v>4</v>
      </c>
      <c r="G11" s="31">
        <v>2</v>
      </c>
    </row>
    <row r="12" spans="1:9" ht="15.5" x14ac:dyDescent="0.4">
      <c r="A12" s="27" t="s">
        <v>64</v>
      </c>
      <c r="B12" s="12" t="s">
        <v>75</v>
      </c>
      <c r="C12" s="23">
        <v>10000</v>
      </c>
      <c r="D12" s="28">
        <v>0.12351249999999998</v>
      </c>
      <c r="E12" s="30">
        <v>0.96</v>
      </c>
      <c r="F12" s="30">
        <v>3</v>
      </c>
      <c r="G12" s="31">
        <v>1</v>
      </c>
    </row>
    <row r="13" spans="1:9" ht="15.5" x14ac:dyDescent="0.4">
      <c r="A13" s="27" t="s">
        <v>65</v>
      </c>
      <c r="B13" s="12" t="s">
        <v>76</v>
      </c>
      <c r="C13" s="23">
        <v>0</v>
      </c>
      <c r="D13" s="28">
        <v>0.11758249999999999</v>
      </c>
      <c r="E13" s="43">
        <v>0.96</v>
      </c>
      <c r="F13" s="30">
        <v>3</v>
      </c>
      <c r="G13" s="31">
        <v>3</v>
      </c>
    </row>
    <row r="14" spans="1:9" ht="15.5" x14ac:dyDescent="0.4">
      <c r="A14" s="27" t="s">
        <v>66</v>
      </c>
      <c r="B14" s="12" t="s">
        <v>77</v>
      </c>
      <c r="C14" s="23">
        <v>25000</v>
      </c>
      <c r="D14" s="28">
        <v>8.9735833333333334E-2</v>
      </c>
      <c r="E14" s="43">
        <v>0.95</v>
      </c>
      <c r="F14" s="30">
        <v>2</v>
      </c>
      <c r="G14" s="31">
        <v>5</v>
      </c>
    </row>
    <row r="15" spans="1:9" ht="13" x14ac:dyDescent="0.3">
      <c r="A15" s="32" t="s">
        <v>55</v>
      </c>
      <c r="B15" s="33"/>
      <c r="C15" s="44">
        <f>SUM(C4:C14)</f>
        <v>100000</v>
      </c>
      <c r="D15" s="33"/>
      <c r="E15" s="33"/>
      <c r="F15" s="33"/>
      <c r="G15" s="34"/>
      <c r="H15" s="22"/>
      <c r="I15" s="22"/>
    </row>
    <row r="16" spans="1:9" ht="13" x14ac:dyDescent="0.3">
      <c r="A16" s="7"/>
      <c r="B16" s="8"/>
      <c r="C16" s="5"/>
      <c r="D16" s="22"/>
      <c r="E16" s="22"/>
      <c r="F16" s="4"/>
      <c r="G16" s="10"/>
    </row>
    <row r="17" spans="1:7" ht="13" x14ac:dyDescent="0.3">
      <c r="A17" s="35" t="s">
        <v>18</v>
      </c>
      <c r="B17" s="39"/>
      <c r="C17" s="40"/>
      <c r="D17" s="10"/>
      <c r="E17" s="10"/>
      <c r="F17" s="4"/>
      <c r="G17" s="10"/>
    </row>
    <row r="18" spans="1:7" ht="13" x14ac:dyDescent="0.3">
      <c r="A18" s="32" t="s">
        <v>54</v>
      </c>
      <c r="B18" s="36"/>
      <c r="C18" s="42">
        <f>SUMPRODUCT(C4:C14,D4:D14)</f>
        <v>10604.420793994268</v>
      </c>
      <c r="D18" s="10"/>
      <c r="E18" s="10"/>
      <c r="F18" s="4"/>
      <c r="G18" s="10"/>
    </row>
    <row r="19" spans="1:7" ht="12.5" x14ac:dyDescent="0.25">
      <c r="A19" s="10"/>
      <c r="B19" s="10"/>
      <c r="C19" s="4"/>
      <c r="D19" s="10"/>
      <c r="E19" s="10"/>
      <c r="F19" s="4"/>
      <c r="G19" s="10"/>
    </row>
    <row r="20" spans="1:7" ht="13" x14ac:dyDescent="0.3">
      <c r="A20" s="35" t="s">
        <v>19</v>
      </c>
      <c r="B20" s="41" t="s">
        <v>20</v>
      </c>
      <c r="C20" s="41"/>
      <c r="D20" s="41" t="s">
        <v>21</v>
      </c>
      <c r="E20" s="10"/>
      <c r="F20" s="4"/>
      <c r="G20" s="24"/>
    </row>
    <row r="21" spans="1:7" ht="12.5" x14ac:dyDescent="0.25">
      <c r="A21" s="27" t="s">
        <v>22</v>
      </c>
      <c r="B21" s="86">
        <f>SUM(C4:C14)</f>
        <v>100000</v>
      </c>
      <c r="C21" s="37" t="s">
        <v>33</v>
      </c>
      <c r="D21" s="86">
        <v>100000</v>
      </c>
      <c r="E21" s="10"/>
      <c r="F21" s="4"/>
      <c r="G21" s="10"/>
    </row>
    <row r="22" spans="1:7" s="9" customFormat="1" ht="12.5" x14ac:dyDescent="0.25">
      <c r="A22" s="27" t="s">
        <v>43</v>
      </c>
      <c r="B22" s="107">
        <f>SUMPRODUCT(C4:C14,D4:D14)</f>
        <v>10604.420793994268</v>
      </c>
      <c r="C22" s="37" t="s">
        <v>40</v>
      </c>
      <c r="D22" s="86">
        <v>12000</v>
      </c>
      <c r="E22" s="10"/>
      <c r="F22" s="4"/>
      <c r="G22" s="10"/>
    </row>
    <row r="23" spans="1:7" s="9" customFormat="1" ht="12.5" x14ac:dyDescent="0.25">
      <c r="A23" s="27" t="s">
        <v>42</v>
      </c>
      <c r="B23" s="86">
        <f>SUMPRODUCT(C4:C14,F4:F14)/100000</f>
        <v>2.7</v>
      </c>
      <c r="C23" s="37" t="s">
        <v>40</v>
      </c>
      <c r="D23" s="86">
        <v>3</v>
      </c>
      <c r="E23" s="10"/>
      <c r="F23" s="4"/>
      <c r="G23" s="10"/>
    </row>
    <row r="24" spans="1:7" s="9" customFormat="1" ht="12.5" x14ac:dyDescent="0.25">
      <c r="A24" s="27" t="s">
        <v>41</v>
      </c>
      <c r="B24" s="86">
        <f>SUMPRODUCT(C4:C14,G4:G14)/100000</f>
        <v>3</v>
      </c>
      <c r="C24" s="37" t="s">
        <v>40</v>
      </c>
      <c r="D24" s="86">
        <v>3</v>
      </c>
      <c r="E24" s="10"/>
      <c r="F24" s="4"/>
      <c r="G24" s="10"/>
    </row>
    <row r="25" spans="1:7" s="21" customFormat="1" ht="12.5" x14ac:dyDescent="0.25">
      <c r="A25" s="27" t="s">
        <v>78</v>
      </c>
      <c r="B25" s="86">
        <f>C4</f>
        <v>0</v>
      </c>
      <c r="C25" s="37" t="s">
        <v>40</v>
      </c>
      <c r="D25" s="86">
        <v>25000</v>
      </c>
      <c r="E25" s="10"/>
      <c r="F25" s="4"/>
      <c r="G25" s="10"/>
    </row>
    <row r="26" spans="1:7" s="19" customFormat="1" ht="12.5" x14ac:dyDescent="0.25">
      <c r="A26" s="27" t="s">
        <v>79</v>
      </c>
      <c r="B26" s="86">
        <f t="shared" ref="B26:B35" si="0">C5</f>
        <v>15000</v>
      </c>
      <c r="C26" s="30" t="s">
        <v>40</v>
      </c>
      <c r="D26" s="86">
        <v>25000</v>
      </c>
      <c r="E26" s="10"/>
      <c r="F26" s="4"/>
      <c r="G26" s="10"/>
    </row>
    <row r="27" spans="1:7" s="19" customFormat="1" ht="12.5" x14ac:dyDescent="0.25">
      <c r="A27" s="27" t="s">
        <v>80</v>
      </c>
      <c r="B27" s="86">
        <f t="shared" si="0"/>
        <v>0</v>
      </c>
      <c r="C27" s="30" t="s">
        <v>40</v>
      </c>
      <c r="D27" s="86">
        <v>25000</v>
      </c>
      <c r="E27" s="10"/>
      <c r="F27" s="4"/>
      <c r="G27" s="10"/>
    </row>
    <row r="28" spans="1:7" s="19" customFormat="1" ht="12.5" x14ac:dyDescent="0.25">
      <c r="A28" s="27" t="s">
        <v>81</v>
      </c>
      <c r="B28" s="86">
        <f t="shared" si="0"/>
        <v>0</v>
      </c>
      <c r="C28" s="30" t="s">
        <v>40</v>
      </c>
      <c r="D28" s="86">
        <v>25000</v>
      </c>
      <c r="E28" s="10"/>
      <c r="F28" s="4"/>
      <c r="G28" s="10"/>
    </row>
    <row r="29" spans="1:7" s="19" customFormat="1" ht="12.5" x14ac:dyDescent="0.25">
      <c r="A29" s="27" t="s">
        <v>82</v>
      </c>
      <c r="B29" s="86">
        <f t="shared" si="0"/>
        <v>25000</v>
      </c>
      <c r="C29" s="30" t="s">
        <v>40</v>
      </c>
      <c r="D29" s="86">
        <v>25000</v>
      </c>
      <c r="E29" s="10"/>
      <c r="F29" s="4"/>
      <c r="G29" s="10"/>
    </row>
    <row r="30" spans="1:7" s="19" customFormat="1" ht="12.5" x14ac:dyDescent="0.25">
      <c r="A30" s="27" t="s">
        <v>83</v>
      </c>
      <c r="B30" s="86">
        <f t="shared" si="0"/>
        <v>0</v>
      </c>
      <c r="C30" s="30" t="s">
        <v>40</v>
      </c>
      <c r="D30" s="86">
        <v>25000</v>
      </c>
      <c r="E30" s="10"/>
      <c r="F30" s="4"/>
      <c r="G30" s="10"/>
    </row>
    <row r="31" spans="1:7" s="19" customFormat="1" ht="12.5" x14ac:dyDescent="0.25">
      <c r="A31" s="27" t="s">
        <v>84</v>
      </c>
      <c r="B31" s="86">
        <f t="shared" si="0"/>
        <v>0</v>
      </c>
      <c r="C31" s="30" t="s">
        <v>40</v>
      </c>
      <c r="D31" s="86">
        <v>25000</v>
      </c>
      <c r="E31" s="10"/>
      <c r="F31" s="4"/>
      <c r="G31" s="10"/>
    </row>
    <row r="32" spans="1:7" s="19" customFormat="1" ht="12.5" x14ac:dyDescent="0.25">
      <c r="A32" s="27" t="s">
        <v>85</v>
      </c>
      <c r="B32" s="86">
        <f t="shared" si="0"/>
        <v>25000</v>
      </c>
      <c r="C32" s="30" t="s">
        <v>40</v>
      </c>
      <c r="D32" s="86">
        <v>25000</v>
      </c>
      <c r="E32" s="10"/>
      <c r="F32" s="4"/>
      <c r="G32" s="10"/>
    </row>
    <row r="33" spans="1:7" s="19" customFormat="1" ht="12.5" x14ac:dyDescent="0.25">
      <c r="A33" s="27" t="s">
        <v>86</v>
      </c>
      <c r="B33" s="86">
        <f t="shared" si="0"/>
        <v>10000</v>
      </c>
      <c r="C33" s="30" t="s">
        <v>40</v>
      </c>
      <c r="D33" s="86">
        <v>25000</v>
      </c>
      <c r="E33" s="10"/>
      <c r="F33" s="4"/>
      <c r="G33" s="10"/>
    </row>
    <row r="34" spans="1:7" s="19" customFormat="1" ht="12.5" x14ac:dyDescent="0.25">
      <c r="A34" s="27" t="s">
        <v>87</v>
      </c>
      <c r="B34" s="86">
        <f t="shared" si="0"/>
        <v>0</v>
      </c>
      <c r="C34" s="30" t="s">
        <v>40</v>
      </c>
      <c r="D34" s="86">
        <v>25000</v>
      </c>
      <c r="E34" s="10"/>
      <c r="F34" s="4"/>
      <c r="G34" s="10"/>
    </row>
    <row r="35" spans="1:7" s="19" customFormat="1" ht="12.5" x14ac:dyDescent="0.25">
      <c r="A35" s="27" t="s">
        <v>88</v>
      </c>
      <c r="B35" s="86">
        <f t="shared" si="0"/>
        <v>25000</v>
      </c>
      <c r="C35" s="30" t="s">
        <v>40</v>
      </c>
      <c r="D35" s="86">
        <v>25000</v>
      </c>
      <c r="E35" s="10"/>
      <c r="F35" s="4"/>
      <c r="G35" s="10"/>
    </row>
    <row r="36" spans="1:7" ht="12.5" x14ac:dyDescent="0.25">
      <c r="A36" s="27" t="s">
        <v>39</v>
      </c>
      <c r="B36" s="86">
        <f>SUMPRODUCT(C4:C14,E4:E14)/100000</f>
        <v>0.97450000000000003</v>
      </c>
      <c r="C36" s="37" t="s">
        <v>32</v>
      </c>
      <c r="D36" s="107">
        <v>0.95999997854232788</v>
      </c>
      <c r="E36" s="6"/>
      <c r="F36" s="4"/>
      <c r="G36" s="10"/>
    </row>
    <row r="37" spans="1:7" s="9" customFormat="1" ht="12.5" x14ac:dyDescent="0.25">
      <c r="A37" s="27" t="s">
        <v>89</v>
      </c>
      <c r="B37" s="86">
        <f>C5</f>
        <v>15000</v>
      </c>
      <c r="C37" s="37" t="s">
        <v>32</v>
      </c>
      <c r="D37" s="86">
        <v>15000</v>
      </c>
      <c r="E37" s="6"/>
      <c r="F37" s="4"/>
      <c r="G37" s="10"/>
    </row>
    <row r="38" spans="1:7" s="9" customFormat="1" ht="12.5" x14ac:dyDescent="0.25">
      <c r="A38" s="32" t="s">
        <v>90</v>
      </c>
      <c r="B38" s="86">
        <f>C11</f>
        <v>25000</v>
      </c>
      <c r="C38" s="38" t="s">
        <v>32</v>
      </c>
      <c r="D38" s="86">
        <v>15000</v>
      </c>
      <c r="E38" s="6"/>
      <c r="F38" s="4"/>
      <c r="G38" s="10"/>
    </row>
    <row r="39" spans="1:7" ht="12.5" x14ac:dyDescent="0.25">
      <c r="F39" s="3"/>
    </row>
    <row r="40" spans="1:7" ht="12.5" x14ac:dyDescent="0.25">
      <c r="F40" s="3"/>
    </row>
    <row r="41" spans="1:7" ht="12.5" x14ac:dyDescent="0.25">
      <c r="F41" s="3"/>
    </row>
    <row r="42" spans="1:7" ht="12.5" x14ac:dyDescent="0.25">
      <c r="F42" s="3"/>
    </row>
    <row r="43" spans="1:7" ht="12.5" x14ac:dyDescent="0.25">
      <c r="F43" s="3"/>
    </row>
    <row r="44" spans="1:7" ht="12.5" x14ac:dyDescent="0.25">
      <c r="F44" s="3"/>
    </row>
    <row r="45" spans="1:7" ht="12.5" x14ac:dyDescent="0.25">
      <c r="F45" s="3"/>
    </row>
    <row r="46" spans="1:7" ht="12.5" x14ac:dyDescent="0.25">
      <c r="F46" s="3"/>
    </row>
    <row r="47" spans="1:7" ht="12.5" x14ac:dyDescent="0.25">
      <c r="F47" s="3"/>
    </row>
    <row r="48" spans="1:7" ht="12.5" x14ac:dyDescent="0.25">
      <c r="F48" s="3"/>
    </row>
    <row r="49" spans="3:6" ht="12.5" x14ac:dyDescent="0.25">
      <c r="C49" s="4"/>
      <c r="F49" s="3"/>
    </row>
    <row r="50" spans="3:6" ht="12.5" x14ac:dyDescent="0.25">
      <c r="C50" s="3"/>
      <c r="F50" s="3"/>
    </row>
    <row r="51" spans="3:6" ht="12.5" x14ac:dyDescent="0.25">
      <c r="C51" s="3"/>
      <c r="F51" s="3"/>
    </row>
    <row r="52" spans="3:6" ht="12.5" x14ac:dyDescent="0.25">
      <c r="C52" s="3"/>
      <c r="F52" s="3"/>
    </row>
    <row r="53" spans="3:6" ht="12.5" x14ac:dyDescent="0.25">
      <c r="C53" s="3"/>
      <c r="F53" s="3"/>
    </row>
    <row r="54" spans="3:6" ht="12.5" x14ac:dyDescent="0.25">
      <c r="C54" s="3"/>
      <c r="F54" s="3"/>
    </row>
    <row r="55" spans="3:6" ht="12.5" x14ac:dyDescent="0.25">
      <c r="C55" s="3"/>
      <c r="F55" s="3"/>
    </row>
    <row r="56" spans="3:6" ht="12.5" x14ac:dyDescent="0.25">
      <c r="C56" s="3"/>
      <c r="F56" s="3"/>
    </row>
    <row r="57" spans="3:6" ht="12.5" x14ac:dyDescent="0.25">
      <c r="C57" s="3"/>
      <c r="F57" s="3"/>
    </row>
    <row r="58" spans="3:6" ht="12.5" x14ac:dyDescent="0.25">
      <c r="C58" s="3"/>
      <c r="F58" s="3"/>
    </row>
    <row r="59" spans="3:6" ht="12.5" x14ac:dyDescent="0.25">
      <c r="C59" s="3"/>
      <c r="F59" s="3"/>
    </row>
    <row r="60" spans="3:6" ht="12.5" x14ac:dyDescent="0.25">
      <c r="C60" s="3"/>
      <c r="F60" s="3"/>
    </row>
    <row r="61" spans="3:6" ht="12.5" x14ac:dyDescent="0.25">
      <c r="C61" s="3"/>
      <c r="F61" s="3"/>
    </row>
    <row r="62" spans="3:6" ht="12.5" x14ac:dyDescent="0.25">
      <c r="C62" s="3"/>
      <c r="F62" s="3"/>
    </row>
    <row r="63" spans="3:6" ht="12.5" x14ac:dyDescent="0.25">
      <c r="C63" s="3"/>
      <c r="F63" s="3"/>
    </row>
    <row r="64" spans="3:6" ht="12.5" x14ac:dyDescent="0.25">
      <c r="C64" s="3"/>
      <c r="F64" s="3"/>
    </row>
    <row r="65" spans="3:6" ht="12.5" x14ac:dyDescent="0.25">
      <c r="C65" s="3"/>
      <c r="F65" s="3"/>
    </row>
    <row r="66" spans="3:6" ht="12.5" x14ac:dyDescent="0.25">
      <c r="C66" s="3"/>
      <c r="F66" s="3"/>
    </row>
    <row r="67" spans="3:6" ht="12.5" x14ac:dyDescent="0.25">
      <c r="C67" s="3"/>
      <c r="F67" s="3"/>
    </row>
    <row r="68" spans="3:6" ht="12.5" x14ac:dyDescent="0.25">
      <c r="C68" s="3"/>
      <c r="F68" s="3"/>
    </row>
    <row r="69" spans="3:6" ht="12.5" x14ac:dyDescent="0.25">
      <c r="C69" s="3"/>
      <c r="F69" s="3"/>
    </row>
    <row r="70" spans="3:6" ht="12.5" x14ac:dyDescent="0.25">
      <c r="C70" s="3"/>
      <c r="F70" s="3"/>
    </row>
    <row r="71" spans="3:6" ht="12.5" x14ac:dyDescent="0.25">
      <c r="C71" s="3"/>
      <c r="F71" s="3"/>
    </row>
    <row r="72" spans="3:6" ht="12.5" x14ac:dyDescent="0.25">
      <c r="C72" s="3"/>
      <c r="F72" s="3"/>
    </row>
    <row r="73" spans="3:6" ht="12.5" x14ac:dyDescent="0.25">
      <c r="C73" s="3"/>
      <c r="F73" s="3"/>
    </row>
    <row r="74" spans="3:6" ht="12.5" x14ac:dyDescent="0.25">
      <c r="C74" s="3"/>
      <c r="F74" s="3"/>
    </row>
    <row r="75" spans="3:6" ht="12.5" x14ac:dyDescent="0.25">
      <c r="C75" s="3"/>
      <c r="F75" s="3"/>
    </row>
    <row r="76" spans="3:6" ht="12.5" x14ac:dyDescent="0.25">
      <c r="C76" s="3"/>
      <c r="F76" s="3"/>
    </row>
    <row r="77" spans="3:6" ht="12.5" x14ac:dyDescent="0.25">
      <c r="C77" s="3"/>
      <c r="F77" s="3"/>
    </row>
    <row r="78" spans="3:6" ht="12.5" x14ac:dyDescent="0.25">
      <c r="C78" s="3"/>
      <c r="F78" s="3"/>
    </row>
    <row r="79" spans="3:6" ht="12.5" x14ac:dyDescent="0.25">
      <c r="C79" s="3"/>
      <c r="F79" s="3"/>
    </row>
    <row r="80" spans="3:6" ht="12.5" x14ac:dyDescent="0.25">
      <c r="C80" s="3"/>
      <c r="F80" s="3"/>
    </row>
    <row r="81" spans="3:6" ht="12.5" x14ac:dyDescent="0.25">
      <c r="C81" s="3"/>
      <c r="F81" s="3"/>
    </row>
    <row r="82" spans="3:6" ht="12.5" x14ac:dyDescent="0.25">
      <c r="C82" s="3"/>
      <c r="F82" s="3"/>
    </row>
    <row r="83" spans="3:6" ht="12.5" x14ac:dyDescent="0.25">
      <c r="C83" s="3"/>
      <c r="F83" s="3"/>
    </row>
    <row r="84" spans="3:6" ht="12.5" x14ac:dyDescent="0.25">
      <c r="C84" s="3"/>
      <c r="F84" s="3"/>
    </row>
    <row r="85" spans="3:6" ht="12.5" x14ac:dyDescent="0.25">
      <c r="C85" s="3"/>
      <c r="F85" s="3"/>
    </row>
    <row r="86" spans="3:6" ht="12.5" x14ac:dyDescent="0.25">
      <c r="C86" s="3"/>
      <c r="F86" s="3"/>
    </row>
    <row r="87" spans="3:6" ht="12.5" x14ac:dyDescent="0.25">
      <c r="C87" s="3"/>
      <c r="F87" s="3"/>
    </row>
    <row r="88" spans="3:6" ht="12.5" x14ac:dyDescent="0.25">
      <c r="C88" s="3"/>
      <c r="F88" s="3"/>
    </row>
    <row r="89" spans="3:6" ht="12.5" x14ac:dyDescent="0.25">
      <c r="C89" s="3"/>
      <c r="F89" s="3"/>
    </row>
    <row r="90" spans="3:6" ht="12.5" x14ac:dyDescent="0.25">
      <c r="C90" s="3"/>
      <c r="F90" s="3"/>
    </row>
    <row r="91" spans="3:6" ht="12.5" x14ac:dyDescent="0.25">
      <c r="C91" s="3"/>
      <c r="F91" s="3"/>
    </row>
    <row r="92" spans="3:6" ht="12.5" x14ac:dyDescent="0.25">
      <c r="C92" s="3"/>
      <c r="F92" s="3"/>
    </row>
    <row r="93" spans="3:6" ht="12.5" x14ac:dyDescent="0.25">
      <c r="C93" s="3"/>
      <c r="F93" s="3"/>
    </row>
    <row r="94" spans="3:6" ht="12.5" x14ac:dyDescent="0.25">
      <c r="C94" s="3"/>
      <c r="F94" s="3"/>
    </row>
    <row r="95" spans="3:6" ht="12.5" x14ac:dyDescent="0.25">
      <c r="C95" s="3"/>
      <c r="F95" s="3"/>
    </row>
    <row r="96" spans="3:6" ht="12.5" x14ac:dyDescent="0.25">
      <c r="C96" s="3"/>
      <c r="F96" s="3"/>
    </row>
    <row r="97" spans="3:6" ht="12.5" x14ac:dyDescent="0.25">
      <c r="C97" s="3"/>
      <c r="F97" s="3"/>
    </row>
    <row r="98" spans="3:6" ht="12.5" x14ac:dyDescent="0.25">
      <c r="C98" s="3"/>
      <c r="F98" s="3"/>
    </row>
    <row r="99" spans="3:6" ht="12.5" x14ac:dyDescent="0.25">
      <c r="C99" s="3"/>
      <c r="F99" s="3"/>
    </row>
    <row r="100" spans="3:6" ht="12.5" x14ac:dyDescent="0.25">
      <c r="C100" s="3"/>
      <c r="F100" s="3"/>
    </row>
    <row r="101" spans="3:6" ht="12.5" x14ac:dyDescent="0.25">
      <c r="C101" s="3"/>
      <c r="F101" s="3"/>
    </row>
    <row r="102" spans="3:6" ht="12.5" x14ac:dyDescent="0.25">
      <c r="C102" s="3"/>
      <c r="F102" s="3"/>
    </row>
    <row r="103" spans="3:6" ht="12.5" x14ac:dyDescent="0.25">
      <c r="C103" s="3"/>
      <c r="F103" s="3"/>
    </row>
    <row r="104" spans="3:6" ht="12.5" x14ac:dyDescent="0.25">
      <c r="C104" s="3"/>
      <c r="F104" s="3"/>
    </row>
    <row r="105" spans="3:6" ht="12.5" x14ac:dyDescent="0.25">
      <c r="C105" s="3"/>
      <c r="F105" s="3"/>
    </row>
    <row r="106" spans="3:6" ht="12.5" x14ac:dyDescent="0.25">
      <c r="C106" s="3"/>
      <c r="F106" s="3"/>
    </row>
    <row r="107" spans="3:6" ht="12.5" x14ac:dyDescent="0.25">
      <c r="C107" s="3"/>
      <c r="F107" s="3"/>
    </row>
    <row r="108" spans="3:6" ht="12.5" x14ac:dyDescent="0.25">
      <c r="C108" s="3"/>
      <c r="F108" s="3"/>
    </row>
    <row r="109" spans="3:6" ht="12.5" x14ac:dyDescent="0.25">
      <c r="C109" s="3"/>
      <c r="F109" s="3"/>
    </row>
    <row r="110" spans="3:6" ht="12.5" x14ac:dyDescent="0.25">
      <c r="C110" s="3"/>
      <c r="F110" s="3"/>
    </row>
    <row r="111" spans="3:6" ht="12.5" x14ac:dyDescent="0.25">
      <c r="C111" s="3"/>
      <c r="F111" s="3"/>
    </row>
    <row r="112" spans="3:6" ht="12.5" x14ac:dyDescent="0.25">
      <c r="C112" s="3"/>
      <c r="F112" s="3"/>
    </row>
    <row r="113" spans="3:6" ht="12.5" x14ac:dyDescent="0.25">
      <c r="C113" s="3"/>
      <c r="F113" s="3"/>
    </row>
    <row r="114" spans="3:6" ht="12.5" x14ac:dyDescent="0.25">
      <c r="C114" s="3"/>
      <c r="F114" s="3"/>
    </row>
    <row r="115" spans="3:6" ht="12.5" x14ac:dyDescent="0.25">
      <c r="C115" s="3"/>
      <c r="F115" s="3"/>
    </row>
    <row r="116" spans="3:6" ht="12.5" x14ac:dyDescent="0.25">
      <c r="C116" s="3"/>
      <c r="F116" s="3"/>
    </row>
    <row r="117" spans="3:6" ht="12.5" x14ac:dyDescent="0.25">
      <c r="C117" s="3"/>
      <c r="F117" s="3"/>
    </row>
    <row r="118" spans="3:6" ht="12.5" x14ac:dyDescent="0.25">
      <c r="C118" s="3"/>
      <c r="F118" s="3"/>
    </row>
    <row r="119" spans="3:6" ht="12.5" x14ac:dyDescent="0.25">
      <c r="C119" s="3"/>
      <c r="F119" s="3"/>
    </row>
    <row r="120" spans="3:6" ht="12.5" x14ac:dyDescent="0.25">
      <c r="C120" s="3"/>
      <c r="F120" s="3"/>
    </row>
    <row r="121" spans="3:6" ht="12.5" x14ac:dyDescent="0.25">
      <c r="C121" s="3"/>
      <c r="F121" s="3"/>
    </row>
    <row r="122" spans="3:6" ht="12.5" x14ac:dyDescent="0.25">
      <c r="C122" s="3"/>
      <c r="F122" s="3"/>
    </row>
    <row r="123" spans="3:6" ht="12.5" x14ac:dyDescent="0.25">
      <c r="C123" s="3"/>
      <c r="F123" s="3"/>
    </row>
    <row r="124" spans="3:6" ht="12.5" x14ac:dyDescent="0.25">
      <c r="C124" s="3"/>
      <c r="F124" s="3"/>
    </row>
    <row r="125" spans="3:6" ht="12.5" x14ac:dyDescent="0.25">
      <c r="C125" s="3"/>
      <c r="F125" s="3"/>
    </row>
    <row r="126" spans="3:6" ht="12.5" x14ac:dyDescent="0.25">
      <c r="C126" s="3"/>
      <c r="F126" s="3"/>
    </row>
    <row r="127" spans="3:6" ht="12.5" x14ac:dyDescent="0.25">
      <c r="C127" s="3"/>
      <c r="F127" s="3"/>
    </row>
    <row r="128" spans="3:6" ht="12.5" x14ac:dyDescent="0.25">
      <c r="C128" s="3"/>
      <c r="F128" s="3"/>
    </row>
    <row r="129" spans="3:6" ht="12.5" x14ac:dyDescent="0.25">
      <c r="C129" s="3"/>
      <c r="F129" s="3"/>
    </row>
    <row r="130" spans="3:6" ht="12.5" x14ac:dyDescent="0.25">
      <c r="C130" s="3"/>
      <c r="F130" s="3"/>
    </row>
    <row r="131" spans="3:6" ht="12.5" x14ac:dyDescent="0.25">
      <c r="C131" s="3"/>
      <c r="F131" s="3"/>
    </row>
    <row r="132" spans="3:6" ht="12.5" x14ac:dyDescent="0.25">
      <c r="C132" s="3"/>
      <c r="F132" s="3"/>
    </row>
    <row r="133" spans="3:6" ht="12.5" x14ac:dyDescent="0.25">
      <c r="C133" s="3"/>
      <c r="F133" s="3"/>
    </row>
    <row r="134" spans="3:6" ht="12.5" x14ac:dyDescent="0.25">
      <c r="C134" s="3"/>
      <c r="F134" s="3"/>
    </row>
    <row r="135" spans="3:6" ht="12.5" x14ac:dyDescent="0.25">
      <c r="C135" s="3"/>
      <c r="F135" s="3"/>
    </row>
    <row r="136" spans="3:6" ht="12.5" x14ac:dyDescent="0.25">
      <c r="C136" s="3"/>
      <c r="F136" s="3"/>
    </row>
    <row r="137" spans="3:6" ht="12.5" x14ac:dyDescent="0.25">
      <c r="C137" s="3"/>
      <c r="F137" s="3"/>
    </row>
    <row r="138" spans="3:6" ht="12.5" x14ac:dyDescent="0.25">
      <c r="C138" s="3"/>
      <c r="F138" s="3"/>
    </row>
    <row r="139" spans="3:6" ht="12.5" x14ac:dyDescent="0.25">
      <c r="C139" s="3"/>
      <c r="F139" s="3"/>
    </row>
    <row r="140" spans="3:6" ht="12.5" x14ac:dyDescent="0.25">
      <c r="C140" s="3"/>
      <c r="F140" s="3"/>
    </row>
    <row r="141" spans="3:6" ht="12.5" x14ac:dyDescent="0.25">
      <c r="C141" s="3"/>
      <c r="F141" s="3"/>
    </row>
    <row r="142" spans="3:6" ht="12.5" x14ac:dyDescent="0.25">
      <c r="C142" s="3"/>
      <c r="F142" s="3"/>
    </row>
    <row r="143" spans="3:6" ht="12.5" x14ac:dyDescent="0.25">
      <c r="C143" s="3"/>
      <c r="F143" s="3"/>
    </row>
    <row r="144" spans="3:6" ht="12.5" x14ac:dyDescent="0.25">
      <c r="C144" s="3"/>
      <c r="F144" s="3"/>
    </row>
    <row r="145" spans="3:6" ht="12.5" x14ac:dyDescent="0.25">
      <c r="C145" s="3"/>
      <c r="F145" s="3"/>
    </row>
    <row r="146" spans="3:6" ht="12.5" x14ac:dyDescent="0.25">
      <c r="C146" s="3"/>
      <c r="F146" s="3"/>
    </row>
    <row r="147" spans="3:6" ht="12.5" x14ac:dyDescent="0.25">
      <c r="C147" s="3"/>
      <c r="F147" s="3"/>
    </row>
    <row r="148" spans="3:6" ht="12.5" x14ac:dyDescent="0.25">
      <c r="C148" s="3"/>
      <c r="F148" s="3"/>
    </row>
    <row r="149" spans="3:6" ht="12.5" x14ac:dyDescent="0.25">
      <c r="C149" s="3"/>
      <c r="F149" s="3"/>
    </row>
    <row r="150" spans="3:6" ht="12.5" x14ac:dyDescent="0.25">
      <c r="C150" s="3"/>
      <c r="F150" s="3"/>
    </row>
    <row r="151" spans="3:6" ht="12.5" x14ac:dyDescent="0.25">
      <c r="C151" s="3"/>
      <c r="F151" s="3"/>
    </row>
    <row r="152" spans="3:6" ht="12.5" x14ac:dyDescent="0.25">
      <c r="C152" s="3"/>
      <c r="F152" s="3"/>
    </row>
    <row r="153" spans="3:6" ht="12.5" x14ac:dyDescent="0.25">
      <c r="C153" s="3"/>
      <c r="F153" s="3"/>
    </row>
    <row r="154" spans="3:6" ht="12.5" x14ac:dyDescent="0.25">
      <c r="C154" s="3"/>
      <c r="F154" s="3"/>
    </row>
    <row r="155" spans="3:6" ht="12.5" x14ac:dyDescent="0.25">
      <c r="C155" s="3"/>
      <c r="F155" s="3"/>
    </row>
    <row r="156" spans="3:6" ht="12.5" x14ac:dyDescent="0.25">
      <c r="C156" s="3"/>
      <c r="F156" s="3"/>
    </row>
    <row r="157" spans="3:6" ht="12.5" x14ac:dyDescent="0.25">
      <c r="C157" s="3"/>
      <c r="F157" s="3"/>
    </row>
    <row r="158" spans="3:6" ht="12.5" x14ac:dyDescent="0.25">
      <c r="C158" s="3"/>
      <c r="F158" s="3"/>
    </row>
    <row r="159" spans="3:6" ht="12.5" x14ac:dyDescent="0.25">
      <c r="C159" s="3"/>
      <c r="F159" s="3"/>
    </row>
    <row r="160" spans="3:6" ht="12.5" x14ac:dyDescent="0.25">
      <c r="C160" s="3"/>
      <c r="F160" s="3"/>
    </row>
    <row r="161" spans="3:6" ht="12.5" x14ac:dyDescent="0.25">
      <c r="C161" s="3"/>
      <c r="F161" s="3"/>
    </row>
    <row r="162" spans="3:6" ht="12.5" x14ac:dyDescent="0.25">
      <c r="C162" s="3"/>
      <c r="F162" s="3"/>
    </row>
    <row r="163" spans="3:6" ht="12.5" x14ac:dyDescent="0.25">
      <c r="C163" s="3"/>
      <c r="F163" s="3"/>
    </row>
    <row r="164" spans="3:6" ht="12.5" x14ac:dyDescent="0.25">
      <c r="C164" s="3"/>
      <c r="F164" s="3"/>
    </row>
    <row r="165" spans="3:6" ht="12.5" x14ac:dyDescent="0.25">
      <c r="C165" s="3"/>
      <c r="F165" s="3"/>
    </row>
    <row r="166" spans="3:6" ht="12.5" x14ac:dyDescent="0.25">
      <c r="C166" s="3"/>
      <c r="F166" s="3"/>
    </row>
    <row r="167" spans="3:6" ht="12.5" x14ac:dyDescent="0.25">
      <c r="C167" s="3"/>
      <c r="F167" s="3"/>
    </row>
    <row r="168" spans="3:6" ht="12.5" x14ac:dyDescent="0.25">
      <c r="C168" s="3"/>
      <c r="F168" s="3"/>
    </row>
    <row r="169" spans="3:6" ht="12.5" x14ac:dyDescent="0.25">
      <c r="C169" s="3"/>
      <c r="F169" s="3"/>
    </row>
    <row r="170" spans="3:6" ht="12.5" x14ac:dyDescent="0.25">
      <c r="C170" s="3"/>
      <c r="F170" s="3"/>
    </row>
    <row r="171" spans="3:6" ht="12.5" x14ac:dyDescent="0.25">
      <c r="C171" s="3"/>
      <c r="F171" s="3"/>
    </row>
    <row r="172" spans="3:6" ht="12.5" x14ac:dyDescent="0.25">
      <c r="C172" s="3"/>
      <c r="F172" s="3"/>
    </row>
    <row r="173" spans="3:6" ht="12.5" x14ac:dyDescent="0.25">
      <c r="C173" s="3"/>
      <c r="F173" s="3"/>
    </row>
    <row r="174" spans="3:6" ht="12.5" x14ac:dyDescent="0.25">
      <c r="C174" s="3"/>
      <c r="F174" s="3"/>
    </row>
    <row r="175" spans="3:6" ht="12.5" x14ac:dyDescent="0.25">
      <c r="C175" s="3"/>
      <c r="F175" s="3"/>
    </row>
    <row r="176" spans="3:6" ht="12.5" x14ac:dyDescent="0.25">
      <c r="C176" s="3"/>
      <c r="F176" s="3"/>
    </row>
    <row r="177" spans="3:6" ht="12.5" x14ac:dyDescent="0.25">
      <c r="C177" s="3"/>
      <c r="F177" s="3"/>
    </row>
    <row r="178" spans="3:6" ht="12.5" x14ac:dyDescent="0.25">
      <c r="C178" s="3"/>
      <c r="F178" s="3"/>
    </row>
    <row r="179" spans="3:6" ht="12.5" x14ac:dyDescent="0.25">
      <c r="C179" s="3"/>
      <c r="F179" s="3"/>
    </row>
    <row r="180" spans="3:6" ht="12.5" x14ac:dyDescent="0.25">
      <c r="C180" s="3"/>
      <c r="F180" s="3"/>
    </row>
    <row r="181" spans="3:6" ht="12.5" x14ac:dyDescent="0.25">
      <c r="C181" s="3"/>
      <c r="F181" s="3"/>
    </row>
    <row r="182" spans="3:6" ht="12.5" x14ac:dyDescent="0.25">
      <c r="C182" s="3"/>
      <c r="F182" s="3"/>
    </row>
    <row r="183" spans="3:6" ht="12.5" x14ac:dyDescent="0.25">
      <c r="C183" s="3"/>
      <c r="F183" s="3"/>
    </row>
    <row r="184" spans="3:6" ht="12.5" x14ac:dyDescent="0.25">
      <c r="C184" s="3"/>
      <c r="F184" s="3"/>
    </row>
    <row r="185" spans="3:6" ht="12.5" x14ac:dyDescent="0.25">
      <c r="C185" s="3"/>
      <c r="F185" s="3"/>
    </row>
    <row r="186" spans="3:6" ht="12.5" x14ac:dyDescent="0.25">
      <c r="C186" s="3"/>
      <c r="F186" s="3"/>
    </row>
    <row r="187" spans="3:6" ht="12.5" x14ac:dyDescent="0.25">
      <c r="C187" s="3"/>
      <c r="F187" s="3"/>
    </row>
    <row r="188" spans="3:6" ht="12.5" x14ac:dyDescent="0.25">
      <c r="C188" s="3"/>
      <c r="F188" s="3"/>
    </row>
    <row r="189" spans="3:6" ht="12.5" x14ac:dyDescent="0.25">
      <c r="C189" s="3"/>
      <c r="F189" s="3"/>
    </row>
    <row r="190" spans="3:6" ht="12.5" x14ac:dyDescent="0.25">
      <c r="C190" s="3"/>
      <c r="F190" s="3"/>
    </row>
    <row r="191" spans="3:6" ht="12.5" x14ac:dyDescent="0.25">
      <c r="C191" s="3"/>
      <c r="F191" s="3"/>
    </row>
    <row r="192" spans="3:6" ht="12.5" x14ac:dyDescent="0.25">
      <c r="C192" s="3"/>
      <c r="F192" s="3"/>
    </row>
    <row r="193" spans="3:6" ht="12.5" x14ac:dyDescent="0.25">
      <c r="C193" s="3"/>
      <c r="F193" s="3"/>
    </row>
    <row r="194" spans="3:6" ht="12.5" x14ac:dyDescent="0.25">
      <c r="C194" s="3"/>
      <c r="F194" s="3"/>
    </row>
    <row r="195" spans="3:6" ht="12.5" x14ac:dyDescent="0.25">
      <c r="C195" s="3"/>
      <c r="F195" s="3"/>
    </row>
    <row r="196" spans="3:6" ht="12.5" x14ac:dyDescent="0.25">
      <c r="C196" s="3"/>
      <c r="F196" s="3"/>
    </row>
    <row r="197" spans="3:6" ht="12.5" x14ac:dyDescent="0.25">
      <c r="C197" s="3"/>
      <c r="F197" s="3"/>
    </row>
    <row r="198" spans="3:6" ht="12.5" x14ac:dyDescent="0.25">
      <c r="C198" s="3"/>
      <c r="F198" s="3"/>
    </row>
    <row r="199" spans="3:6" ht="12.5" x14ac:dyDescent="0.25">
      <c r="C199" s="3"/>
      <c r="F199" s="3"/>
    </row>
    <row r="200" spans="3:6" ht="12.5" x14ac:dyDescent="0.25">
      <c r="C200" s="3"/>
      <c r="F200" s="3"/>
    </row>
    <row r="201" spans="3:6" ht="12.5" x14ac:dyDescent="0.25">
      <c r="C201" s="3"/>
      <c r="F201" s="3"/>
    </row>
    <row r="202" spans="3:6" ht="12.5" x14ac:dyDescent="0.25">
      <c r="C202" s="3"/>
      <c r="F202" s="3"/>
    </row>
    <row r="203" spans="3:6" ht="12.5" x14ac:dyDescent="0.25">
      <c r="C203" s="3"/>
      <c r="F203" s="3"/>
    </row>
    <row r="204" spans="3:6" ht="12.5" x14ac:dyDescent="0.25">
      <c r="C204" s="3"/>
      <c r="F204" s="3"/>
    </row>
    <row r="205" spans="3:6" ht="12.5" x14ac:dyDescent="0.25">
      <c r="C205" s="3"/>
      <c r="F205" s="3"/>
    </row>
    <row r="206" spans="3:6" ht="12.5" x14ac:dyDescent="0.25">
      <c r="C206" s="3"/>
      <c r="F206" s="3"/>
    </row>
    <row r="207" spans="3:6" ht="12.5" x14ac:dyDescent="0.25">
      <c r="C207" s="3"/>
      <c r="F207" s="3"/>
    </row>
    <row r="208" spans="3:6" ht="12.5" x14ac:dyDescent="0.25">
      <c r="C208" s="3"/>
      <c r="F208" s="3"/>
    </row>
    <row r="209" spans="3:6" ht="12.5" x14ac:dyDescent="0.25">
      <c r="C209" s="3"/>
      <c r="F209" s="3"/>
    </row>
    <row r="210" spans="3:6" ht="12.5" x14ac:dyDescent="0.25">
      <c r="C210" s="3"/>
      <c r="F210" s="3"/>
    </row>
    <row r="211" spans="3:6" ht="12.5" x14ac:dyDescent="0.25">
      <c r="C211" s="3"/>
      <c r="F211" s="3"/>
    </row>
    <row r="212" spans="3:6" ht="12.5" x14ac:dyDescent="0.25">
      <c r="C212" s="3"/>
      <c r="F212" s="3"/>
    </row>
    <row r="213" spans="3:6" ht="12.5" x14ac:dyDescent="0.25">
      <c r="C213" s="3"/>
      <c r="F213" s="3"/>
    </row>
    <row r="214" spans="3:6" ht="12.5" x14ac:dyDescent="0.25">
      <c r="C214" s="3"/>
      <c r="F214" s="3"/>
    </row>
    <row r="215" spans="3:6" ht="12.5" x14ac:dyDescent="0.25">
      <c r="C215" s="3"/>
      <c r="F215" s="3"/>
    </row>
    <row r="216" spans="3:6" ht="12.5" x14ac:dyDescent="0.25">
      <c r="C216" s="3"/>
      <c r="F216" s="3"/>
    </row>
    <row r="217" spans="3:6" ht="12.5" x14ac:dyDescent="0.25">
      <c r="C217" s="3"/>
      <c r="F217" s="3"/>
    </row>
    <row r="218" spans="3:6" ht="12.5" x14ac:dyDescent="0.25">
      <c r="C218" s="3"/>
      <c r="F218" s="3"/>
    </row>
    <row r="219" spans="3:6" ht="12.5" x14ac:dyDescent="0.25">
      <c r="C219" s="3"/>
      <c r="F219" s="3"/>
    </row>
    <row r="220" spans="3:6" ht="12.5" x14ac:dyDescent="0.25">
      <c r="C220" s="3"/>
      <c r="F220" s="3"/>
    </row>
    <row r="221" spans="3:6" ht="12.5" x14ac:dyDescent="0.25">
      <c r="C221" s="3"/>
      <c r="F221" s="3"/>
    </row>
    <row r="222" spans="3:6" ht="12.5" x14ac:dyDescent="0.25">
      <c r="C222" s="3"/>
      <c r="F222" s="3"/>
    </row>
    <row r="223" spans="3:6" ht="12.5" x14ac:dyDescent="0.25">
      <c r="C223" s="3"/>
      <c r="F223" s="3"/>
    </row>
    <row r="224" spans="3:6" ht="12.5" x14ac:dyDescent="0.25">
      <c r="C224" s="3"/>
      <c r="F224" s="3"/>
    </row>
    <row r="225" spans="3:6" ht="12.5" x14ac:dyDescent="0.25">
      <c r="C225" s="3"/>
      <c r="F225" s="3"/>
    </row>
    <row r="226" spans="3:6" ht="12.5" x14ac:dyDescent="0.25">
      <c r="C226" s="3"/>
      <c r="F226" s="3"/>
    </row>
    <row r="227" spans="3:6" ht="12.5" x14ac:dyDescent="0.25">
      <c r="C227" s="3"/>
      <c r="F227" s="3"/>
    </row>
    <row r="228" spans="3:6" ht="12.5" x14ac:dyDescent="0.25">
      <c r="C228" s="3"/>
      <c r="F228" s="3"/>
    </row>
    <row r="229" spans="3:6" ht="12.5" x14ac:dyDescent="0.25">
      <c r="C229" s="3"/>
      <c r="F229" s="3"/>
    </row>
    <row r="230" spans="3:6" ht="12.5" x14ac:dyDescent="0.25">
      <c r="C230" s="3"/>
      <c r="F230" s="3"/>
    </row>
    <row r="231" spans="3:6" ht="12.5" x14ac:dyDescent="0.25">
      <c r="C231" s="3"/>
      <c r="F231" s="3"/>
    </row>
    <row r="232" spans="3:6" ht="12.5" x14ac:dyDescent="0.25">
      <c r="C232" s="3"/>
      <c r="F232" s="3"/>
    </row>
    <row r="233" spans="3:6" ht="12.5" x14ac:dyDescent="0.25">
      <c r="C233" s="3"/>
      <c r="F233" s="3"/>
    </row>
    <row r="234" spans="3:6" ht="12.5" x14ac:dyDescent="0.25">
      <c r="C234" s="3"/>
      <c r="F234" s="3"/>
    </row>
    <row r="235" spans="3:6" ht="12.5" x14ac:dyDescent="0.25">
      <c r="C235" s="3"/>
      <c r="F235" s="3"/>
    </row>
    <row r="236" spans="3:6" ht="12.5" x14ac:dyDescent="0.25">
      <c r="C236" s="3"/>
      <c r="F236" s="3"/>
    </row>
    <row r="237" spans="3:6" ht="12.5" x14ac:dyDescent="0.25">
      <c r="C237" s="3"/>
      <c r="F237" s="3"/>
    </row>
    <row r="238" spans="3:6" ht="12.5" x14ac:dyDescent="0.25">
      <c r="C238" s="3"/>
      <c r="F238" s="3"/>
    </row>
    <row r="239" spans="3:6" ht="12.5" x14ac:dyDescent="0.25">
      <c r="C239" s="3"/>
      <c r="F239" s="3"/>
    </row>
    <row r="240" spans="3:6" ht="12.5" x14ac:dyDescent="0.25">
      <c r="C240" s="3"/>
      <c r="F240" s="3"/>
    </row>
    <row r="241" spans="3:6" ht="12.5" x14ac:dyDescent="0.25">
      <c r="C241" s="3"/>
      <c r="F241" s="3"/>
    </row>
    <row r="242" spans="3:6" ht="12.5" x14ac:dyDescent="0.25">
      <c r="C242" s="3"/>
      <c r="F242" s="3"/>
    </row>
    <row r="243" spans="3:6" ht="12.5" x14ac:dyDescent="0.25">
      <c r="C243" s="3"/>
      <c r="F243" s="3"/>
    </row>
    <row r="244" spans="3:6" ht="12.5" x14ac:dyDescent="0.25">
      <c r="C244" s="3"/>
      <c r="F244" s="3"/>
    </row>
    <row r="245" spans="3:6" ht="12.5" x14ac:dyDescent="0.25">
      <c r="C245" s="3"/>
      <c r="F245" s="3"/>
    </row>
    <row r="246" spans="3:6" ht="12.5" x14ac:dyDescent="0.25">
      <c r="C246" s="3"/>
      <c r="F246" s="3"/>
    </row>
    <row r="247" spans="3:6" ht="12.5" x14ac:dyDescent="0.25">
      <c r="C247" s="3"/>
      <c r="F247" s="3"/>
    </row>
    <row r="248" spans="3:6" ht="12.5" x14ac:dyDescent="0.25">
      <c r="C248" s="3"/>
      <c r="F248" s="3"/>
    </row>
    <row r="249" spans="3:6" ht="12.5" x14ac:dyDescent="0.25">
      <c r="C249" s="3"/>
      <c r="F249" s="3"/>
    </row>
    <row r="250" spans="3:6" ht="12.5" x14ac:dyDescent="0.25">
      <c r="C250" s="3"/>
      <c r="F250" s="3"/>
    </row>
    <row r="251" spans="3:6" ht="12.5" x14ac:dyDescent="0.25">
      <c r="C251" s="3"/>
      <c r="F251" s="3"/>
    </row>
    <row r="252" spans="3:6" ht="12.5" x14ac:dyDescent="0.25">
      <c r="C252" s="3"/>
      <c r="F252" s="3"/>
    </row>
    <row r="253" spans="3:6" ht="12.5" x14ac:dyDescent="0.25">
      <c r="C253" s="3"/>
      <c r="F253" s="3"/>
    </row>
    <row r="254" spans="3:6" ht="12.5" x14ac:dyDescent="0.25">
      <c r="C254" s="3"/>
      <c r="F254" s="3"/>
    </row>
    <row r="255" spans="3:6" ht="12.5" x14ac:dyDescent="0.25">
      <c r="C255" s="3"/>
      <c r="F255" s="3"/>
    </row>
    <row r="256" spans="3:6" ht="12.5" x14ac:dyDescent="0.25">
      <c r="C256" s="3"/>
      <c r="F256" s="3"/>
    </row>
    <row r="257" spans="3:6" ht="12.5" x14ac:dyDescent="0.25">
      <c r="C257" s="3"/>
      <c r="F257" s="3"/>
    </row>
    <row r="258" spans="3:6" ht="12.5" x14ac:dyDescent="0.25">
      <c r="C258" s="3"/>
      <c r="F258" s="3"/>
    </row>
    <row r="259" spans="3:6" ht="12.5" x14ac:dyDescent="0.25">
      <c r="C259" s="3"/>
      <c r="F259" s="3"/>
    </row>
    <row r="260" spans="3:6" ht="12.5" x14ac:dyDescent="0.25">
      <c r="C260" s="3"/>
      <c r="F260" s="3"/>
    </row>
    <row r="261" spans="3:6" ht="12.5" x14ac:dyDescent="0.25">
      <c r="C261" s="3"/>
      <c r="F261" s="3"/>
    </row>
    <row r="262" spans="3:6" ht="12.5" x14ac:dyDescent="0.25">
      <c r="C262" s="3"/>
      <c r="F262" s="3"/>
    </row>
    <row r="263" spans="3:6" ht="12.5" x14ac:dyDescent="0.25">
      <c r="C263" s="3"/>
      <c r="F263" s="3"/>
    </row>
    <row r="264" spans="3:6" ht="12.5" x14ac:dyDescent="0.25">
      <c r="C264" s="3"/>
      <c r="F264" s="3"/>
    </row>
    <row r="265" spans="3:6" ht="12.5" x14ac:dyDescent="0.25">
      <c r="C265" s="3"/>
      <c r="F265" s="3"/>
    </row>
    <row r="266" spans="3:6" ht="12.5" x14ac:dyDescent="0.25">
      <c r="C266" s="3"/>
      <c r="F266" s="3"/>
    </row>
    <row r="267" spans="3:6" ht="12.5" x14ac:dyDescent="0.25">
      <c r="C267" s="3"/>
      <c r="F267" s="3"/>
    </row>
    <row r="268" spans="3:6" ht="12.5" x14ac:dyDescent="0.25">
      <c r="C268" s="3"/>
      <c r="F268" s="3"/>
    </row>
    <row r="269" spans="3:6" ht="12.5" x14ac:dyDescent="0.25">
      <c r="C269" s="3"/>
      <c r="F269" s="3"/>
    </row>
    <row r="270" spans="3:6" ht="12.5" x14ac:dyDescent="0.25">
      <c r="C270" s="3"/>
      <c r="F270" s="3"/>
    </row>
    <row r="271" spans="3:6" ht="12.5" x14ac:dyDescent="0.25">
      <c r="C271" s="3"/>
      <c r="F271" s="3"/>
    </row>
    <row r="272" spans="3:6" ht="12.5" x14ac:dyDescent="0.25">
      <c r="C272" s="3"/>
      <c r="F272" s="3"/>
    </row>
    <row r="273" spans="3:6" ht="12.5" x14ac:dyDescent="0.25">
      <c r="C273" s="3"/>
      <c r="F273" s="3"/>
    </row>
    <row r="274" spans="3:6" ht="12.5" x14ac:dyDescent="0.25">
      <c r="C274" s="3"/>
      <c r="F274" s="3"/>
    </row>
    <row r="275" spans="3:6" ht="12.5" x14ac:dyDescent="0.25">
      <c r="C275" s="3"/>
      <c r="F275" s="3"/>
    </row>
    <row r="276" spans="3:6" ht="12.5" x14ac:dyDescent="0.25">
      <c r="C276" s="3"/>
      <c r="F276" s="3"/>
    </row>
    <row r="277" spans="3:6" ht="12.5" x14ac:dyDescent="0.25">
      <c r="C277" s="3"/>
      <c r="F277" s="3"/>
    </row>
    <row r="278" spans="3:6" ht="12.5" x14ac:dyDescent="0.25">
      <c r="C278" s="3"/>
      <c r="F278" s="3"/>
    </row>
    <row r="279" spans="3:6" ht="12.5" x14ac:dyDescent="0.25">
      <c r="C279" s="3"/>
      <c r="F279" s="3"/>
    </row>
    <row r="280" spans="3:6" ht="12.5" x14ac:dyDescent="0.25">
      <c r="C280" s="3"/>
      <c r="F280" s="3"/>
    </row>
    <row r="281" spans="3:6" ht="12.5" x14ac:dyDescent="0.25">
      <c r="C281" s="3"/>
      <c r="F281" s="3"/>
    </row>
    <row r="282" spans="3:6" ht="12.5" x14ac:dyDescent="0.25">
      <c r="C282" s="3"/>
      <c r="F282" s="3"/>
    </row>
    <row r="283" spans="3:6" ht="12.5" x14ac:dyDescent="0.25">
      <c r="C283" s="3"/>
      <c r="F283" s="3"/>
    </row>
    <row r="284" spans="3:6" ht="12.5" x14ac:dyDescent="0.25">
      <c r="C284" s="3"/>
      <c r="F284" s="3"/>
    </row>
    <row r="285" spans="3:6" ht="12.5" x14ac:dyDescent="0.25">
      <c r="C285" s="3"/>
      <c r="F285" s="3"/>
    </row>
    <row r="286" spans="3:6" ht="12.5" x14ac:dyDescent="0.25">
      <c r="C286" s="3"/>
      <c r="F286" s="3"/>
    </row>
    <row r="287" spans="3:6" ht="12.5" x14ac:dyDescent="0.25">
      <c r="C287" s="3"/>
      <c r="F287" s="3"/>
    </row>
    <row r="288" spans="3:6" ht="12.5" x14ac:dyDescent="0.25">
      <c r="C288" s="3"/>
      <c r="F288" s="3"/>
    </row>
    <row r="289" spans="3:6" ht="12.5" x14ac:dyDescent="0.25">
      <c r="C289" s="3"/>
      <c r="F289" s="3"/>
    </row>
    <row r="290" spans="3:6" ht="12.5" x14ac:dyDescent="0.25">
      <c r="C290" s="3"/>
      <c r="F290" s="3"/>
    </row>
    <row r="291" spans="3:6" ht="12.5" x14ac:dyDescent="0.25">
      <c r="C291" s="3"/>
      <c r="F291" s="3"/>
    </row>
    <row r="292" spans="3:6" ht="12.5" x14ac:dyDescent="0.25">
      <c r="C292" s="3"/>
      <c r="F292" s="3"/>
    </row>
    <row r="293" spans="3:6" ht="12.5" x14ac:dyDescent="0.25">
      <c r="C293" s="3"/>
      <c r="F293" s="3"/>
    </row>
    <row r="294" spans="3:6" ht="12.5" x14ac:dyDescent="0.25">
      <c r="C294" s="3"/>
      <c r="F294" s="3"/>
    </row>
    <row r="295" spans="3:6" ht="12.5" x14ac:dyDescent="0.25">
      <c r="C295" s="3"/>
      <c r="F295" s="3"/>
    </row>
    <row r="296" spans="3:6" ht="12.5" x14ac:dyDescent="0.25">
      <c r="C296" s="3"/>
      <c r="F296" s="3"/>
    </row>
    <row r="297" spans="3:6" ht="12.5" x14ac:dyDescent="0.25">
      <c r="C297" s="3"/>
      <c r="F297" s="3"/>
    </row>
    <row r="298" spans="3:6" ht="12.5" x14ac:dyDescent="0.25">
      <c r="C298" s="3"/>
      <c r="F298" s="3"/>
    </row>
    <row r="299" spans="3:6" ht="12.5" x14ac:dyDescent="0.25">
      <c r="C299" s="3"/>
      <c r="F299" s="3"/>
    </row>
    <row r="300" spans="3:6" ht="12.5" x14ac:dyDescent="0.25">
      <c r="C300" s="3"/>
      <c r="F300" s="3"/>
    </row>
    <row r="301" spans="3:6" ht="12.5" x14ac:dyDescent="0.25">
      <c r="C301" s="3"/>
      <c r="F301" s="3"/>
    </row>
    <row r="302" spans="3:6" ht="12.5" x14ac:dyDescent="0.25">
      <c r="C302" s="3"/>
      <c r="F302" s="3"/>
    </row>
    <row r="303" spans="3:6" ht="12.5" x14ac:dyDescent="0.25">
      <c r="C303" s="3"/>
      <c r="F303" s="3"/>
    </row>
    <row r="304" spans="3:6" ht="12.5" x14ac:dyDescent="0.25">
      <c r="C304" s="3"/>
      <c r="F304" s="3"/>
    </row>
    <row r="305" spans="3:6" ht="12.5" x14ac:dyDescent="0.25">
      <c r="C305" s="3"/>
      <c r="F305" s="3"/>
    </row>
    <row r="306" spans="3:6" ht="12.5" x14ac:dyDescent="0.25">
      <c r="C306" s="3"/>
      <c r="F306" s="3"/>
    </row>
    <row r="307" spans="3:6" ht="12.5" x14ac:dyDescent="0.25">
      <c r="C307" s="3"/>
      <c r="F307" s="3"/>
    </row>
    <row r="308" spans="3:6" ht="12.5" x14ac:dyDescent="0.25">
      <c r="C308" s="3"/>
      <c r="F308" s="3"/>
    </row>
    <row r="309" spans="3:6" ht="12.5" x14ac:dyDescent="0.25">
      <c r="C309" s="3"/>
      <c r="F309" s="3"/>
    </row>
    <row r="310" spans="3:6" ht="12.5" x14ac:dyDescent="0.25">
      <c r="C310" s="3"/>
      <c r="F310" s="3"/>
    </row>
    <row r="311" spans="3:6" ht="12.5" x14ac:dyDescent="0.25">
      <c r="C311" s="3"/>
      <c r="F311" s="3"/>
    </row>
    <row r="312" spans="3:6" ht="12.5" x14ac:dyDescent="0.25">
      <c r="C312" s="3"/>
      <c r="F312" s="3"/>
    </row>
    <row r="313" spans="3:6" ht="12.5" x14ac:dyDescent="0.25">
      <c r="C313" s="3"/>
      <c r="F313" s="3"/>
    </row>
    <row r="314" spans="3:6" ht="12.5" x14ac:dyDescent="0.25">
      <c r="C314" s="3"/>
      <c r="F314" s="3"/>
    </row>
    <row r="315" spans="3:6" ht="12.5" x14ac:dyDescent="0.25">
      <c r="C315" s="3"/>
      <c r="F315" s="3"/>
    </row>
    <row r="316" spans="3:6" ht="12.5" x14ac:dyDescent="0.25">
      <c r="C316" s="3"/>
      <c r="F316" s="3"/>
    </row>
    <row r="317" spans="3:6" ht="12.5" x14ac:dyDescent="0.25">
      <c r="C317" s="3"/>
      <c r="F317" s="3"/>
    </row>
    <row r="318" spans="3:6" ht="12.5" x14ac:dyDescent="0.25">
      <c r="C318" s="3"/>
      <c r="F318" s="3"/>
    </row>
    <row r="319" spans="3:6" ht="12.5" x14ac:dyDescent="0.25">
      <c r="C319" s="3"/>
      <c r="F319" s="3"/>
    </row>
    <row r="320" spans="3:6" ht="12.5" x14ac:dyDescent="0.25">
      <c r="C320" s="3"/>
      <c r="F320" s="3"/>
    </row>
    <row r="321" spans="3:6" ht="12.5" x14ac:dyDescent="0.25">
      <c r="C321" s="3"/>
      <c r="F321" s="3"/>
    </row>
    <row r="322" spans="3:6" ht="12.5" x14ac:dyDescent="0.25">
      <c r="C322" s="3"/>
      <c r="F322" s="3"/>
    </row>
    <row r="323" spans="3:6" ht="12.5" x14ac:dyDescent="0.25">
      <c r="C323" s="3"/>
      <c r="F323" s="3"/>
    </row>
    <row r="324" spans="3:6" ht="12.5" x14ac:dyDescent="0.25">
      <c r="C324" s="3"/>
      <c r="F324" s="3"/>
    </row>
    <row r="325" spans="3:6" ht="12.5" x14ac:dyDescent="0.25">
      <c r="C325" s="3"/>
      <c r="F325" s="3"/>
    </row>
    <row r="326" spans="3:6" ht="12.5" x14ac:dyDescent="0.25">
      <c r="C326" s="3"/>
      <c r="F326" s="3"/>
    </row>
    <row r="327" spans="3:6" ht="12.5" x14ac:dyDescent="0.25">
      <c r="C327" s="3"/>
      <c r="F327" s="3"/>
    </row>
    <row r="328" spans="3:6" ht="12.5" x14ac:dyDescent="0.25">
      <c r="C328" s="3"/>
      <c r="F328" s="3"/>
    </row>
    <row r="329" spans="3:6" ht="12.5" x14ac:dyDescent="0.25">
      <c r="C329" s="3"/>
      <c r="F329" s="3"/>
    </row>
    <row r="330" spans="3:6" ht="12.5" x14ac:dyDescent="0.25">
      <c r="C330" s="3"/>
      <c r="F330" s="3"/>
    </row>
    <row r="331" spans="3:6" ht="12.5" x14ac:dyDescent="0.25">
      <c r="C331" s="3"/>
      <c r="F331" s="3"/>
    </row>
    <row r="332" spans="3:6" ht="12.5" x14ac:dyDescent="0.25">
      <c r="C332" s="3"/>
      <c r="F332" s="3"/>
    </row>
    <row r="333" spans="3:6" ht="12.5" x14ac:dyDescent="0.25">
      <c r="C333" s="3"/>
      <c r="F333" s="3"/>
    </row>
    <row r="334" spans="3:6" ht="12.5" x14ac:dyDescent="0.25">
      <c r="C334" s="3"/>
      <c r="F334" s="3"/>
    </row>
    <row r="335" spans="3:6" ht="12.5" x14ac:dyDescent="0.25">
      <c r="C335" s="3"/>
      <c r="F335" s="3"/>
    </row>
    <row r="336" spans="3:6" ht="12.5" x14ac:dyDescent="0.25">
      <c r="C336" s="3"/>
      <c r="F336" s="3"/>
    </row>
    <row r="337" spans="3:6" ht="12.5" x14ac:dyDescent="0.25">
      <c r="C337" s="3"/>
      <c r="F337" s="3"/>
    </row>
    <row r="338" spans="3:6" ht="12.5" x14ac:dyDescent="0.25">
      <c r="C338" s="3"/>
      <c r="F338" s="3"/>
    </row>
    <row r="339" spans="3:6" ht="12.5" x14ac:dyDescent="0.25">
      <c r="C339" s="3"/>
      <c r="F339" s="3"/>
    </row>
    <row r="340" spans="3:6" ht="12.5" x14ac:dyDescent="0.25">
      <c r="C340" s="3"/>
      <c r="F340" s="3"/>
    </row>
    <row r="341" spans="3:6" ht="12.5" x14ac:dyDescent="0.25">
      <c r="C341" s="3"/>
      <c r="F341" s="3"/>
    </row>
    <row r="342" spans="3:6" ht="12.5" x14ac:dyDescent="0.25">
      <c r="C342" s="3"/>
      <c r="F342" s="3"/>
    </row>
    <row r="343" spans="3:6" ht="12.5" x14ac:dyDescent="0.25">
      <c r="C343" s="3"/>
      <c r="F343" s="3"/>
    </row>
    <row r="344" spans="3:6" ht="12.5" x14ac:dyDescent="0.25">
      <c r="C344" s="3"/>
      <c r="F344" s="3"/>
    </row>
    <row r="345" spans="3:6" ht="12.5" x14ac:dyDescent="0.25">
      <c r="C345" s="3"/>
      <c r="F345" s="3"/>
    </row>
    <row r="346" spans="3:6" ht="12.5" x14ac:dyDescent="0.25">
      <c r="C346" s="3"/>
      <c r="F346" s="3"/>
    </row>
    <row r="347" spans="3:6" ht="12.5" x14ac:dyDescent="0.25">
      <c r="C347" s="3"/>
      <c r="F347" s="3"/>
    </row>
    <row r="348" spans="3:6" ht="12.5" x14ac:dyDescent="0.25">
      <c r="C348" s="3"/>
      <c r="F348" s="3"/>
    </row>
    <row r="349" spans="3:6" ht="12.5" x14ac:dyDescent="0.25">
      <c r="C349" s="3"/>
      <c r="F349" s="3"/>
    </row>
    <row r="350" spans="3:6" ht="12.5" x14ac:dyDescent="0.25">
      <c r="C350" s="3"/>
      <c r="F350" s="3"/>
    </row>
    <row r="351" spans="3:6" ht="12.5" x14ac:dyDescent="0.25">
      <c r="C351" s="3"/>
      <c r="F351" s="3"/>
    </row>
    <row r="352" spans="3:6" ht="12.5" x14ac:dyDescent="0.25">
      <c r="C352" s="3"/>
      <c r="F352" s="3"/>
    </row>
    <row r="353" spans="3:6" ht="12.5" x14ac:dyDescent="0.25">
      <c r="C353" s="3"/>
      <c r="F353" s="3"/>
    </row>
    <row r="354" spans="3:6" ht="12.5" x14ac:dyDescent="0.25">
      <c r="C354" s="3"/>
      <c r="F354" s="3"/>
    </row>
    <row r="355" spans="3:6" ht="12.5" x14ac:dyDescent="0.25">
      <c r="C355" s="3"/>
      <c r="F355" s="3"/>
    </row>
    <row r="356" spans="3:6" ht="12.5" x14ac:dyDescent="0.25">
      <c r="C356" s="3"/>
      <c r="F356" s="3"/>
    </row>
    <row r="357" spans="3:6" ht="12.5" x14ac:dyDescent="0.25">
      <c r="C357" s="3"/>
      <c r="F357" s="3"/>
    </row>
    <row r="358" spans="3:6" ht="12.5" x14ac:dyDescent="0.25">
      <c r="C358" s="3"/>
      <c r="F358" s="3"/>
    </row>
    <row r="359" spans="3:6" ht="12.5" x14ac:dyDescent="0.25">
      <c r="C359" s="3"/>
      <c r="F359" s="3"/>
    </row>
    <row r="360" spans="3:6" ht="12.5" x14ac:dyDescent="0.25">
      <c r="C360" s="3"/>
      <c r="F360" s="3"/>
    </row>
    <row r="361" spans="3:6" ht="12.5" x14ac:dyDescent="0.25">
      <c r="C361" s="3"/>
      <c r="F361" s="3"/>
    </row>
    <row r="362" spans="3:6" ht="12.5" x14ac:dyDescent="0.25">
      <c r="C362" s="3"/>
      <c r="F362" s="3"/>
    </row>
    <row r="363" spans="3:6" ht="12.5" x14ac:dyDescent="0.25">
      <c r="C363" s="3"/>
      <c r="F363" s="3"/>
    </row>
    <row r="364" spans="3:6" ht="12.5" x14ac:dyDescent="0.25">
      <c r="C364" s="3"/>
      <c r="F364" s="3"/>
    </row>
    <row r="365" spans="3:6" ht="12.5" x14ac:dyDescent="0.25">
      <c r="C365" s="3"/>
      <c r="F365" s="3"/>
    </row>
    <row r="366" spans="3:6" ht="12.5" x14ac:dyDescent="0.25">
      <c r="C366" s="3"/>
      <c r="F366" s="3"/>
    </row>
    <row r="367" spans="3:6" ht="12.5" x14ac:dyDescent="0.25">
      <c r="C367" s="3"/>
      <c r="F367" s="3"/>
    </row>
    <row r="368" spans="3:6" ht="12.5" x14ac:dyDescent="0.25">
      <c r="C368" s="3"/>
      <c r="F368" s="3"/>
    </row>
    <row r="369" spans="3:6" ht="12.5" x14ac:dyDescent="0.25">
      <c r="C369" s="3"/>
      <c r="F369" s="3"/>
    </row>
    <row r="370" spans="3:6" ht="12.5" x14ac:dyDescent="0.25">
      <c r="C370" s="3"/>
      <c r="F370" s="3"/>
    </row>
    <row r="371" spans="3:6" ht="12.5" x14ac:dyDescent="0.25">
      <c r="C371" s="3"/>
      <c r="F371" s="3"/>
    </row>
    <row r="372" spans="3:6" ht="12.5" x14ac:dyDescent="0.25">
      <c r="C372" s="3"/>
      <c r="F372" s="3"/>
    </row>
    <row r="373" spans="3:6" ht="12.5" x14ac:dyDescent="0.25">
      <c r="C373" s="3"/>
      <c r="F373" s="3"/>
    </row>
    <row r="374" spans="3:6" ht="12.5" x14ac:dyDescent="0.25">
      <c r="C374" s="3"/>
      <c r="F374" s="3"/>
    </row>
    <row r="375" spans="3:6" ht="12.5" x14ac:dyDescent="0.25">
      <c r="C375" s="3"/>
      <c r="F375" s="3"/>
    </row>
    <row r="376" spans="3:6" ht="12.5" x14ac:dyDescent="0.25">
      <c r="C376" s="3"/>
      <c r="F376" s="3"/>
    </row>
    <row r="377" spans="3:6" ht="12.5" x14ac:dyDescent="0.25">
      <c r="C377" s="3"/>
      <c r="F377" s="3"/>
    </row>
    <row r="378" spans="3:6" ht="12.5" x14ac:dyDescent="0.25">
      <c r="C378" s="3"/>
      <c r="F378" s="3"/>
    </row>
    <row r="379" spans="3:6" ht="12.5" x14ac:dyDescent="0.25">
      <c r="C379" s="3"/>
      <c r="F379" s="3"/>
    </row>
    <row r="380" spans="3:6" ht="12.5" x14ac:dyDescent="0.25">
      <c r="C380" s="3"/>
      <c r="F380" s="3"/>
    </row>
    <row r="381" spans="3:6" ht="12.5" x14ac:dyDescent="0.25">
      <c r="C381" s="3"/>
      <c r="F381" s="3"/>
    </row>
    <row r="382" spans="3:6" ht="12.5" x14ac:dyDescent="0.25">
      <c r="C382" s="3"/>
      <c r="F382" s="3"/>
    </row>
    <row r="383" spans="3:6" ht="12.5" x14ac:dyDescent="0.25">
      <c r="C383" s="3"/>
      <c r="F383" s="3"/>
    </row>
    <row r="384" spans="3:6" ht="12.5" x14ac:dyDescent="0.25">
      <c r="C384" s="3"/>
      <c r="F384" s="3"/>
    </row>
    <row r="385" spans="3:6" ht="12.5" x14ac:dyDescent="0.25">
      <c r="C385" s="3"/>
      <c r="F385" s="3"/>
    </row>
    <row r="386" spans="3:6" ht="12.5" x14ac:dyDescent="0.25">
      <c r="C386" s="3"/>
      <c r="F386" s="3"/>
    </row>
    <row r="387" spans="3:6" ht="12.5" x14ac:dyDescent="0.25">
      <c r="C387" s="3"/>
      <c r="F387" s="3"/>
    </row>
    <row r="388" spans="3:6" ht="12.5" x14ac:dyDescent="0.25">
      <c r="C388" s="3"/>
      <c r="F388" s="3"/>
    </row>
    <row r="389" spans="3:6" ht="12.5" x14ac:dyDescent="0.25">
      <c r="C389" s="3"/>
      <c r="F389" s="3"/>
    </row>
    <row r="390" spans="3:6" ht="12.5" x14ac:dyDescent="0.25">
      <c r="C390" s="3"/>
      <c r="F390" s="3"/>
    </row>
    <row r="391" spans="3:6" ht="12.5" x14ac:dyDescent="0.25">
      <c r="C391" s="3"/>
      <c r="F391" s="3"/>
    </row>
    <row r="392" spans="3:6" ht="12.5" x14ac:dyDescent="0.25">
      <c r="C392" s="3"/>
      <c r="F392" s="3"/>
    </row>
    <row r="393" spans="3:6" ht="12.5" x14ac:dyDescent="0.25">
      <c r="C393" s="3"/>
      <c r="F393" s="3"/>
    </row>
    <row r="394" spans="3:6" ht="12.5" x14ac:dyDescent="0.25">
      <c r="C394" s="3"/>
      <c r="F394" s="3"/>
    </row>
    <row r="395" spans="3:6" ht="12.5" x14ac:dyDescent="0.25">
      <c r="C395" s="3"/>
      <c r="F395" s="3"/>
    </row>
    <row r="396" spans="3:6" ht="12.5" x14ac:dyDescent="0.25">
      <c r="C396" s="3"/>
      <c r="F396" s="3"/>
    </row>
    <row r="397" spans="3:6" ht="12.5" x14ac:dyDescent="0.25">
      <c r="C397" s="3"/>
      <c r="F397" s="3"/>
    </row>
    <row r="398" spans="3:6" ht="12.5" x14ac:dyDescent="0.25">
      <c r="C398" s="3"/>
      <c r="F398" s="3"/>
    </row>
    <row r="399" spans="3:6" ht="12.5" x14ac:dyDescent="0.25">
      <c r="C399" s="3"/>
      <c r="F399" s="3"/>
    </row>
    <row r="400" spans="3:6" ht="12.5" x14ac:dyDescent="0.25">
      <c r="C400" s="3"/>
      <c r="F400" s="3"/>
    </row>
    <row r="401" spans="3:6" ht="12.5" x14ac:dyDescent="0.25">
      <c r="C401" s="3"/>
      <c r="F401" s="3"/>
    </row>
    <row r="402" spans="3:6" ht="12.5" x14ac:dyDescent="0.25">
      <c r="C402" s="3"/>
      <c r="F402" s="3"/>
    </row>
    <row r="403" spans="3:6" ht="12.5" x14ac:dyDescent="0.25">
      <c r="C403" s="3"/>
      <c r="F403" s="3"/>
    </row>
    <row r="404" spans="3:6" ht="12.5" x14ac:dyDescent="0.25">
      <c r="C404" s="3"/>
      <c r="F404" s="3"/>
    </row>
    <row r="405" spans="3:6" ht="12.5" x14ac:dyDescent="0.25">
      <c r="C405" s="3"/>
      <c r="F405" s="3"/>
    </row>
    <row r="406" spans="3:6" ht="12.5" x14ac:dyDescent="0.25">
      <c r="C406" s="3"/>
      <c r="F406" s="3"/>
    </row>
    <row r="407" spans="3:6" ht="12.5" x14ac:dyDescent="0.25">
      <c r="C407" s="3"/>
      <c r="F407" s="3"/>
    </row>
    <row r="408" spans="3:6" ht="12.5" x14ac:dyDescent="0.25">
      <c r="C408" s="3"/>
      <c r="F408" s="3"/>
    </row>
    <row r="409" spans="3:6" ht="12.5" x14ac:dyDescent="0.25">
      <c r="C409" s="3"/>
      <c r="F409" s="3"/>
    </row>
    <row r="410" spans="3:6" ht="12.5" x14ac:dyDescent="0.25">
      <c r="C410" s="3"/>
      <c r="F410" s="3"/>
    </row>
    <row r="411" spans="3:6" ht="12.5" x14ac:dyDescent="0.25">
      <c r="C411" s="3"/>
      <c r="F411" s="3"/>
    </row>
    <row r="412" spans="3:6" ht="12.5" x14ac:dyDescent="0.25">
      <c r="C412" s="3"/>
      <c r="F412" s="3"/>
    </row>
    <row r="413" spans="3:6" ht="12.5" x14ac:dyDescent="0.25">
      <c r="C413" s="3"/>
      <c r="F413" s="3"/>
    </row>
    <row r="414" spans="3:6" ht="12.5" x14ac:dyDescent="0.25">
      <c r="C414" s="3"/>
      <c r="F414" s="3"/>
    </row>
    <row r="415" spans="3:6" ht="12.5" x14ac:dyDescent="0.25">
      <c r="C415" s="3"/>
      <c r="F415" s="3"/>
    </row>
    <row r="416" spans="3:6" ht="12.5" x14ac:dyDescent="0.25">
      <c r="C416" s="3"/>
      <c r="F416" s="3"/>
    </row>
    <row r="417" spans="3:6" ht="12.5" x14ac:dyDescent="0.25">
      <c r="C417" s="3"/>
      <c r="F417" s="3"/>
    </row>
    <row r="418" spans="3:6" ht="12.5" x14ac:dyDescent="0.25">
      <c r="C418" s="3"/>
      <c r="F418" s="3"/>
    </row>
    <row r="419" spans="3:6" ht="12.5" x14ac:dyDescent="0.25">
      <c r="C419" s="3"/>
      <c r="F419" s="3"/>
    </row>
    <row r="420" spans="3:6" ht="12.5" x14ac:dyDescent="0.25">
      <c r="C420" s="3"/>
      <c r="F420" s="3"/>
    </row>
    <row r="421" spans="3:6" ht="12.5" x14ac:dyDescent="0.25">
      <c r="C421" s="3"/>
      <c r="F421" s="3"/>
    </row>
    <row r="422" spans="3:6" ht="12.5" x14ac:dyDescent="0.25">
      <c r="C422" s="3"/>
      <c r="F422" s="3"/>
    </row>
    <row r="423" spans="3:6" ht="12.5" x14ac:dyDescent="0.25">
      <c r="C423" s="3"/>
      <c r="F423" s="3"/>
    </row>
    <row r="424" spans="3:6" ht="12.5" x14ac:dyDescent="0.25">
      <c r="C424" s="3"/>
      <c r="F424" s="3"/>
    </row>
    <row r="425" spans="3:6" ht="12.5" x14ac:dyDescent="0.25">
      <c r="C425" s="3"/>
      <c r="F425" s="3"/>
    </row>
    <row r="426" spans="3:6" ht="12.5" x14ac:dyDescent="0.25">
      <c r="C426" s="3"/>
      <c r="F426" s="3"/>
    </row>
    <row r="427" spans="3:6" ht="12.5" x14ac:dyDescent="0.25">
      <c r="C427" s="3"/>
      <c r="F427" s="3"/>
    </row>
    <row r="428" spans="3:6" ht="12.5" x14ac:dyDescent="0.25">
      <c r="C428" s="3"/>
      <c r="F428" s="3"/>
    </row>
    <row r="429" spans="3:6" ht="12.5" x14ac:dyDescent="0.25">
      <c r="C429" s="3"/>
      <c r="F429" s="3"/>
    </row>
    <row r="430" spans="3:6" ht="12.5" x14ac:dyDescent="0.25">
      <c r="C430" s="3"/>
      <c r="F430" s="3"/>
    </row>
    <row r="431" spans="3:6" ht="12.5" x14ac:dyDescent="0.25">
      <c r="C431" s="3"/>
      <c r="F431" s="3"/>
    </row>
    <row r="432" spans="3:6" ht="12.5" x14ac:dyDescent="0.25">
      <c r="C432" s="3"/>
      <c r="F432" s="3"/>
    </row>
    <row r="433" spans="3:6" ht="12.5" x14ac:dyDescent="0.25">
      <c r="C433" s="3"/>
      <c r="F433" s="3"/>
    </row>
    <row r="434" spans="3:6" ht="12.5" x14ac:dyDescent="0.25">
      <c r="C434" s="3"/>
      <c r="F434" s="3"/>
    </row>
    <row r="435" spans="3:6" ht="12.5" x14ac:dyDescent="0.25">
      <c r="C435" s="3"/>
      <c r="F435" s="3"/>
    </row>
    <row r="436" spans="3:6" ht="12.5" x14ac:dyDescent="0.25">
      <c r="C436" s="3"/>
      <c r="F436" s="3"/>
    </row>
    <row r="437" spans="3:6" ht="12.5" x14ac:dyDescent="0.25">
      <c r="C437" s="3"/>
      <c r="F437" s="3"/>
    </row>
    <row r="438" spans="3:6" ht="12.5" x14ac:dyDescent="0.25">
      <c r="C438" s="3"/>
      <c r="F438" s="3"/>
    </row>
    <row r="439" spans="3:6" ht="12.5" x14ac:dyDescent="0.25">
      <c r="C439" s="3"/>
      <c r="F439" s="3"/>
    </row>
    <row r="440" spans="3:6" ht="12.5" x14ac:dyDescent="0.25">
      <c r="C440" s="3"/>
      <c r="F440" s="3"/>
    </row>
    <row r="441" spans="3:6" ht="12.5" x14ac:dyDescent="0.25">
      <c r="C441" s="3"/>
      <c r="F441" s="3"/>
    </row>
    <row r="442" spans="3:6" ht="12.5" x14ac:dyDescent="0.25">
      <c r="C442" s="3"/>
      <c r="F442" s="3"/>
    </row>
    <row r="443" spans="3:6" ht="12.5" x14ac:dyDescent="0.25">
      <c r="C443" s="3"/>
      <c r="F443" s="3"/>
    </row>
    <row r="444" spans="3:6" ht="12.5" x14ac:dyDescent="0.25">
      <c r="C444" s="3"/>
      <c r="F444" s="3"/>
    </row>
    <row r="445" spans="3:6" ht="12.5" x14ac:dyDescent="0.25">
      <c r="C445" s="3"/>
      <c r="F445" s="3"/>
    </row>
    <row r="446" spans="3:6" ht="12.5" x14ac:dyDescent="0.25">
      <c r="C446" s="3"/>
      <c r="F446" s="3"/>
    </row>
    <row r="447" spans="3:6" ht="12.5" x14ac:dyDescent="0.25">
      <c r="C447" s="3"/>
      <c r="F447" s="3"/>
    </row>
    <row r="448" spans="3:6" ht="12.5" x14ac:dyDescent="0.25">
      <c r="C448" s="3"/>
      <c r="F448" s="3"/>
    </row>
    <row r="449" spans="3:6" ht="12.5" x14ac:dyDescent="0.25">
      <c r="C449" s="3"/>
      <c r="F449" s="3"/>
    </row>
    <row r="450" spans="3:6" ht="12.5" x14ac:dyDescent="0.25">
      <c r="C450" s="3"/>
      <c r="F450" s="3"/>
    </row>
    <row r="451" spans="3:6" ht="12.5" x14ac:dyDescent="0.25">
      <c r="C451" s="3"/>
      <c r="F451" s="3"/>
    </row>
    <row r="452" spans="3:6" ht="12.5" x14ac:dyDescent="0.25">
      <c r="C452" s="3"/>
      <c r="F452" s="3"/>
    </row>
    <row r="453" spans="3:6" ht="12.5" x14ac:dyDescent="0.25">
      <c r="C453" s="3"/>
      <c r="F453" s="3"/>
    </row>
    <row r="454" spans="3:6" ht="12.5" x14ac:dyDescent="0.25">
      <c r="C454" s="3"/>
      <c r="F454" s="3"/>
    </row>
    <row r="455" spans="3:6" ht="12.5" x14ac:dyDescent="0.25">
      <c r="C455" s="3"/>
      <c r="F455" s="3"/>
    </row>
    <row r="456" spans="3:6" ht="12.5" x14ac:dyDescent="0.25">
      <c r="C456" s="3"/>
      <c r="F456" s="3"/>
    </row>
    <row r="457" spans="3:6" ht="12.5" x14ac:dyDescent="0.25">
      <c r="C457" s="3"/>
      <c r="F457" s="3"/>
    </row>
    <row r="458" spans="3:6" ht="12.5" x14ac:dyDescent="0.25">
      <c r="C458" s="3"/>
      <c r="F458" s="3"/>
    </row>
    <row r="459" spans="3:6" ht="12.5" x14ac:dyDescent="0.25">
      <c r="C459" s="3"/>
      <c r="F459" s="3"/>
    </row>
    <row r="460" spans="3:6" ht="12.5" x14ac:dyDescent="0.25">
      <c r="C460" s="3"/>
      <c r="F460" s="3"/>
    </row>
    <row r="461" spans="3:6" ht="12.5" x14ac:dyDescent="0.25">
      <c r="C461" s="3"/>
      <c r="F461" s="3"/>
    </row>
    <row r="462" spans="3:6" ht="12.5" x14ac:dyDescent="0.25">
      <c r="C462" s="3"/>
      <c r="F462" s="3"/>
    </row>
    <row r="463" spans="3:6" ht="12.5" x14ac:dyDescent="0.25">
      <c r="C463" s="3"/>
      <c r="F463" s="3"/>
    </row>
    <row r="464" spans="3:6" ht="12.5" x14ac:dyDescent="0.25">
      <c r="C464" s="3"/>
      <c r="F464" s="3"/>
    </row>
    <row r="465" spans="3:6" ht="12.5" x14ac:dyDescent="0.25">
      <c r="C465" s="3"/>
      <c r="F465" s="3"/>
    </row>
    <row r="466" spans="3:6" ht="12.5" x14ac:dyDescent="0.25">
      <c r="C466" s="3"/>
      <c r="F466" s="3"/>
    </row>
    <row r="467" spans="3:6" ht="12.5" x14ac:dyDescent="0.25">
      <c r="C467" s="3"/>
      <c r="F467" s="3"/>
    </row>
    <row r="468" spans="3:6" ht="12.5" x14ac:dyDescent="0.25">
      <c r="C468" s="3"/>
      <c r="F468" s="3"/>
    </row>
    <row r="469" spans="3:6" ht="12.5" x14ac:dyDescent="0.25">
      <c r="C469" s="3"/>
      <c r="F469" s="3"/>
    </row>
    <row r="470" spans="3:6" ht="12.5" x14ac:dyDescent="0.25">
      <c r="C470" s="3"/>
      <c r="F470" s="3"/>
    </row>
    <row r="471" spans="3:6" ht="12.5" x14ac:dyDescent="0.25">
      <c r="C471" s="3"/>
      <c r="F471" s="3"/>
    </row>
    <row r="472" spans="3:6" ht="12.5" x14ac:dyDescent="0.25">
      <c r="C472" s="3"/>
      <c r="F472" s="3"/>
    </row>
    <row r="473" spans="3:6" ht="12.5" x14ac:dyDescent="0.25">
      <c r="C473" s="3"/>
      <c r="F473" s="3"/>
    </row>
    <row r="474" spans="3:6" ht="12.5" x14ac:dyDescent="0.25">
      <c r="C474" s="3"/>
      <c r="F474" s="3"/>
    </row>
    <row r="475" spans="3:6" ht="12.5" x14ac:dyDescent="0.25">
      <c r="C475" s="3"/>
      <c r="F475" s="3"/>
    </row>
    <row r="476" spans="3:6" ht="12.5" x14ac:dyDescent="0.25">
      <c r="C476" s="3"/>
      <c r="F476" s="3"/>
    </row>
    <row r="477" spans="3:6" ht="12.5" x14ac:dyDescent="0.25">
      <c r="C477" s="3"/>
      <c r="F477" s="3"/>
    </row>
    <row r="478" spans="3:6" ht="12.5" x14ac:dyDescent="0.25">
      <c r="C478" s="3"/>
      <c r="F478" s="3"/>
    </row>
    <row r="479" spans="3:6" ht="12.5" x14ac:dyDescent="0.25">
      <c r="C479" s="3"/>
      <c r="F479" s="3"/>
    </row>
    <row r="480" spans="3:6" ht="12.5" x14ac:dyDescent="0.25">
      <c r="C480" s="3"/>
      <c r="F480" s="3"/>
    </row>
    <row r="481" spans="3:6" ht="12.5" x14ac:dyDescent="0.25">
      <c r="C481" s="3"/>
      <c r="F481" s="3"/>
    </row>
    <row r="482" spans="3:6" ht="12.5" x14ac:dyDescent="0.25">
      <c r="C482" s="3"/>
      <c r="F482" s="3"/>
    </row>
    <row r="483" spans="3:6" ht="12.5" x14ac:dyDescent="0.25">
      <c r="C483" s="3"/>
      <c r="F483" s="3"/>
    </row>
    <row r="484" spans="3:6" ht="12.5" x14ac:dyDescent="0.25">
      <c r="C484" s="3"/>
      <c r="F484" s="3"/>
    </row>
    <row r="485" spans="3:6" ht="12.5" x14ac:dyDescent="0.25">
      <c r="C485" s="3"/>
      <c r="F485" s="3"/>
    </row>
    <row r="486" spans="3:6" ht="12.5" x14ac:dyDescent="0.25">
      <c r="C486" s="3"/>
      <c r="F486" s="3"/>
    </row>
    <row r="487" spans="3:6" ht="12.5" x14ac:dyDescent="0.25">
      <c r="C487" s="3"/>
      <c r="F487" s="3"/>
    </row>
    <row r="488" spans="3:6" ht="12.5" x14ac:dyDescent="0.25">
      <c r="C488" s="3"/>
      <c r="F488" s="3"/>
    </row>
    <row r="489" spans="3:6" ht="12.5" x14ac:dyDescent="0.25">
      <c r="C489" s="3"/>
      <c r="F489" s="3"/>
    </row>
    <row r="490" spans="3:6" ht="12.5" x14ac:dyDescent="0.25">
      <c r="C490" s="3"/>
      <c r="F490" s="3"/>
    </row>
    <row r="491" spans="3:6" ht="12.5" x14ac:dyDescent="0.25">
      <c r="C491" s="3"/>
      <c r="F491" s="3"/>
    </row>
    <row r="492" spans="3:6" ht="12.5" x14ac:dyDescent="0.25">
      <c r="C492" s="3"/>
      <c r="F492" s="3"/>
    </row>
    <row r="493" spans="3:6" ht="12.5" x14ac:dyDescent="0.25">
      <c r="C493" s="3"/>
      <c r="F493" s="3"/>
    </row>
    <row r="494" spans="3:6" ht="12.5" x14ac:dyDescent="0.25">
      <c r="C494" s="3"/>
      <c r="F494" s="3"/>
    </row>
    <row r="495" spans="3:6" ht="12.5" x14ac:dyDescent="0.25">
      <c r="C495" s="3"/>
      <c r="F495" s="3"/>
    </row>
    <row r="496" spans="3:6" ht="12.5" x14ac:dyDescent="0.25">
      <c r="C496" s="3"/>
      <c r="F496" s="3"/>
    </row>
    <row r="497" spans="3:6" ht="12.5" x14ac:dyDescent="0.25">
      <c r="C497" s="3"/>
      <c r="F497" s="3"/>
    </row>
    <row r="498" spans="3:6" ht="12.5" x14ac:dyDescent="0.25">
      <c r="C498" s="3"/>
      <c r="F498" s="3"/>
    </row>
    <row r="499" spans="3:6" ht="12.5" x14ac:dyDescent="0.25">
      <c r="C499" s="3"/>
      <c r="F499" s="3"/>
    </row>
    <row r="500" spans="3:6" ht="12.5" x14ac:dyDescent="0.25">
      <c r="C500" s="3"/>
      <c r="F500" s="3"/>
    </row>
    <row r="501" spans="3:6" ht="12.5" x14ac:dyDescent="0.25">
      <c r="C501" s="3"/>
      <c r="F501" s="3"/>
    </row>
    <row r="502" spans="3:6" ht="12.5" x14ac:dyDescent="0.25">
      <c r="C502" s="3"/>
      <c r="F502" s="3"/>
    </row>
    <row r="503" spans="3:6" ht="12.5" x14ac:dyDescent="0.25">
      <c r="C503" s="3"/>
      <c r="F503" s="3"/>
    </row>
    <row r="504" spans="3:6" ht="12.5" x14ac:dyDescent="0.25">
      <c r="C504" s="3"/>
      <c r="F504" s="3"/>
    </row>
    <row r="505" spans="3:6" ht="12.5" x14ac:dyDescent="0.25">
      <c r="C505" s="3"/>
      <c r="F505" s="3"/>
    </row>
    <row r="506" spans="3:6" ht="12.5" x14ac:dyDescent="0.25">
      <c r="C506" s="3"/>
      <c r="F506" s="3"/>
    </row>
    <row r="507" spans="3:6" ht="12.5" x14ac:dyDescent="0.25">
      <c r="C507" s="3"/>
      <c r="F507" s="3"/>
    </row>
    <row r="508" spans="3:6" ht="12.5" x14ac:dyDescent="0.25">
      <c r="C508" s="3"/>
      <c r="F508" s="3"/>
    </row>
    <row r="509" spans="3:6" ht="12.5" x14ac:dyDescent="0.25">
      <c r="C509" s="3"/>
      <c r="F509" s="3"/>
    </row>
    <row r="510" spans="3:6" ht="12.5" x14ac:dyDescent="0.25">
      <c r="C510" s="3"/>
      <c r="F510" s="3"/>
    </row>
    <row r="511" spans="3:6" ht="12.5" x14ac:dyDescent="0.25">
      <c r="C511" s="3"/>
      <c r="F511" s="3"/>
    </row>
    <row r="512" spans="3:6" ht="12.5" x14ac:dyDescent="0.25">
      <c r="C512" s="3"/>
      <c r="F512" s="3"/>
    </row>
    <row r="513" spans="3:6" ht="12.5" x14ac:dyDescent="0.25">
      <c r="C513" s="3"/>
      <c r="F513" s="3"/>
    </row>
    <row r="514" spans="3:6" ht="12.5" x14ac:dyDescent="0.25">
      <c r="C514" s="3"/>
      <c r="F514" s="3"/>
    </row>
    <row r="515" spans="3:6" ht="12.5" x14ac:dyDescent="0.25">
      <c r="C515" s="3"/>
      <c r="F515" s="3"/>
    </row>
    <row r="516" spans="3:6" ht="12.5" x14ac:dyDescent="0.25">
      <c r="C516" s="3"/>
      <c r="F516" s="3"/>
    </row>
    <row r="517" spans="3:6" ht="12.5" x14ac:dyDescent="0.25">
      <c r="C517" s="3"/>
      <c r="F517" s="3"/>
    </row>
    <row r="518" spans="3:6" ht="12.5" x14ac:dyDescent="0.25">
      <c r="C518" s="3"/>
      <c r="F518" s="3"/>
    </row>
    <row r="519" spans="3:6" ht="12.5" x14ac:dyDescent="0.25">
      <c r="C519" s="3"/>
      <c r="F519" s="3"/>
    </row>
    <row r="520" spans="3:6" ht="12.5" x14ac:dyDescent="0.25">
      <c r="C520" s="3"/>
      <c r="F520" s="3"/>
    </row>
    <row r="521" spans="3:6" ht="12.5" x14ac:dyDescent="0.25">
      <c r="C521" s="3"/>
      <c r="F521" s="3"/>
    </row>
    <row r="522" spans="3:6" ht="12.5" x14ac:dyDescent="0.25">
      <c r="C522" s="3"/>
      <c r="F522" s="3"/>
    </row>
    <row r="523" spans="3:6" ht="12.5" x14ac:dyDescent="0.25">
      <c r="C523" s="3"/>
      <c r="F523" s="3"/>
    </row>
    <row r="524" spans="3:6" ht="12.5" x14ac:dyDescent="0.25">
      <c r="C524" s="3"/>
      <c r="F524" s="3"/>
    </row>
    <row r="525" spans="3:6" ht="12.5" x14ac:dyDescent="0.25">
      <c r="C525" s="3"/>
      <c r="F525" s="3"/>
    </row>
    <row r="526" spans="3:6" ht="12.5" x14ac:dyDescent="0.25">
      <c r="C526" s="3"/>
      <c r="F526" s="3"/>
    </row>
    <row r="527" spans="3:6" ht="12.5" x14ac:dyDescent="0.25">
      <c r="C527" s="3"/>
      <c r="F527" s="3"/>
    </row>
    <row r="528" spans="3:6" ht="12.5" x14ac:dyDescent="0.25">
      <c r="C528" s="3"/>
      <c r="F528" s="3"/>
    </row>
    <row r="529" spans="3:6" ht="12.5" x14ac:dyDescent="0.25">
      <c r="C529" s="3"/>
      <c r="F529" s="3"/>
    </row>
    <row r="530" spans="3:6" ht="12.5" x14ac:dyDescent="0.25">
      <c r="C530" s="3"/>
      <c r="F530" s="3"/>
    </row>
    <row r="531" spans="3:6" ht="12.5" x14ac:dyDescent="0.25">
      <c r="C531" s="3"/>
      <c r="F531" s="3"/>
    </row>
    <row r="532" spans="3:6" ht="12.5" x14ac:dyDescent="0.25">
      <c r="C532" s="3"/>
      <c r="F532" s="3"/>
    </row>
    <row r="533" spans="3:6" ht="12.5" x14ac:dyDescent="0.25">
      <c r="C533" s="3"/>
      <c r="F533" s="3"/>
    </row>
    <row r="534" spans="3:6" ht="12.5" x14ac:dyDescent="0.25">
      <c r="C534" s="3"/>
      <c r="F534" s="3"/>
    </row>
    <row r="535" spans="3:6" ht="12.5" x14ac:dyDescent="0.25">
      <c r="C535" s="3"/>
      <c r="F535" s="3"/>
    </row>
    <row r="536" spans="3:6" ht="12.5" x14ac:dyDescent="0.25">
      <c r="C536" s="3"/>
      <c r="F536" s="3"/>
    </row>
    <row r="537" spans="3:6" ht="12.5" x14ac:dyDescent="0.25">
      <c r="C537" s="3"/>
      <c r="F537" s="3"/>
    </row>
    <row r="538" spans="3:6" ht="12.5" x14ac:dyDescent="0.25">
      <c r="C538" s="3"/>
      <c r="F538" s="3"/>
    </row>
    <row r="539" spans="3:6" ht="12.5" x14ac:dyDescent="0.25">
      <c r="C539" s="3"/>
      <c r="F539" s="3"/>
    </row>
    <row r="540" spans="3:6" ht="12.5" x14ac:dyDescent="0.25">
      <c r="C540" s="3"/>
      <c r="F540" s="3"/>
    </row>
    <row r="541" spans="3:6" ht="12.5" x14ac:dyDescent="0.25">
      <c r="C541" s="3"/>
      <c r="F541" s="3"/>
    </row>
    <row r="542" spans="3:6" ht="12.5" x14ac:dyDescent="0.25">
      <c r="C542" s="3"/>
      <c r="F542" s="3"/>
    </row>
    <row r="543" spans="3:6" ht="12.5" x14ac:dyDescent="0.25">
      <c r="C543" s="3"/>
      <c r="F543" s="3"/>
    </row>
    <row r="544" spans="3:6" ht="12.5" x14ac:dyDescent="0.25">
      <c r="C544" s="3"/>
      <c r="F544" s="3"/>
    </row>
    <row r="545" spans="3:6" ht="12.5" x14ac:dyDescent="0.25">
      <c r="C545" s="3"/>
      <c r="F545" s="3"/>
    </row>
    <row r="546" spans="3:6" ht="12.5" x14ac:dyDescent="0.25">
      <c r="C546" s="3"/>
      <c r="F546" s="3"/>
    </row>
    <row r="547" spans="3:6" ht="12.5" x14ac:dyDescent="0.25">
      <c r="C547" s="3"/>
      <c r="F547" s="3"/>
    </row>
    <row r="548" spans="3:6" ht="12.5" x14ac:dyDescent="0.25">
      <c r="C548" s="3"/>
      <c r="F548" s="3"/>
    </row>
    <row r="549" spans="3:6" ht="12.5" x14ac:dyDescent="0.25">
      <c r="C549" s="3"/>
      <c r="F549" s="3"/>
    </row>
    <row r="550" spans="3:6" ht="12.5" x14ac:dyDescent="0.25">
      <c r="C550" s="3"/>
      <c r="F550" s="3"/>
    </row>
    <row r="551" spans="3:6" ht="12.5" x14ac:dyDescent="0.25">
      <c r="C551" s="3"/>
      <c r="F551" s="3"/>
    </row>
    <row r="552" spans="3:6" ht="12.5" x14ac:dyDescent="0.25">
      <c r="C552" s="3"/>
      <c r="F552" s="3"/>
    </row>
    <row r="553" spans="3:6" ht="12.5" x14ac:dyDescent="0.25">
      <c r="C553" s="3"/>
      <c r="F553" s="3"/>
    </row>
    <row r="554" spans="3:6" ht="12.5" x14ac:dyDescent="0.25">
      <c r="C554" s="3"/>
      <c r="F554" s="3"/>
    </row>
    <row r="555" spans="3:6" ht="12.5" x14ac:dyDescent="0.25">
      <c r="C555" s="3"/>
      <c r="F555" s="3"/>
    </row>
    <row r="556" spans="3:6" ht="12.5" x14ac:dyDescent="0.25">
      <c r="C556" s="3"/>
      <c r="F556" s="3"/>
    </row>
    <row r="557" spans="3:6" ht="12.5" x14ac:dyDescent="0.25">
      <c r="C557" s="3"/>
      <c r="F557" s="3"/>
    </row>
    <row r="558" spans="3:6" ht="12.5" x14ac:dyDescent="0.25">
      <c r="C558" s="3"/>
      <c r="F558" s="3"/>
    </row>
    <row r="559" spans="3:6" ht="12.5" x14ac:dyDescent="0.25">
      <c r="C559" s="3"/>
      <c r="F559" s="3"/>
    </row>
    <row r="560" spans="3:6" ht="12.5" x14ac:dyDescent="0.25">
      <c r="C560" s="3"/>
      <c r="F560" s="3"/>
    </row>
    <row r="561" spans="3:6" ht="12.5" x14ac:dyDescent="0.25">
      <c r="C561" s="3"/>
      <c r="F561" s="3"/>
    </row>
    <row r="562" spans="3:6" ht="12.5" x14ac:dyDescent="0.25">
      <c r="C562" s="3"/>
      <c r="F562" s="3"/>
    </row>
    <row r="563" spans="3:6" ht="12.5" x14ac:dyDescent="0.25">
      <c r="C563" s="3"/>
      <c r="F563" s="3"/>
    </row>
    <row r="564" spans="3:6" ht="12.5" x14ac:dyDescent="0.25">
      <c r="C564" s="3"/>
      <c r="F564" s="3"/>
    </row>
    <row r="565" spans="3:6" ht="12.5" x14ac:dyDescent="0.25">
      <c r="C565" s="3"/>
      <c r="F565" s="3"/>
    </row>
    <row r="566" spans="3:6" ht="12.5" x14ac:dyDescent="0.25">
      <c r="C566" s="3"/>
      <c r="F566" s="3"/>
    </row>
    <row r="567" spans="3:6" ht="12.5" x14ac:dyDescent="0.25">
      <c r="C567" s="3"/>
      <c r="F567" s="3"/>
    </row>
    <row r="568" spans="3:6" ht="12.5" x14ac:dyDescent="0.25">
      <c r="C568" s="3"/>
      <c r="F568" s="3"/>
    </row>
    <row r="569" spans="3:6" ht="12.5" x14ac:dyDescent="0.25">
      <c r="C569" s="3"/>
      <c r="F569" s="3"/>
    </row>
    <row r="570" spans="3:6" ht="12.5" x14ac:dyDescent="0.25">
      <c r="C570" s="3"/>
      <c r="F570" s="3"/>
    </row>
    <row r="571" spans="3:6" ht="12.5" x14ac:dyDescent="0.25">
      <c r="C571" s="3"/>
      <c r="F571" s="3"/>
    </row>
    <row r="572" spans="3:6" ht="12.5" x14ac:dyDescent="0.25">
      <c r="C572" s="3"/>
      <c r="F572" s="3"/>
    </row>
    <row r="573" spans="3:6" ht="12.5" x14ac:dyDescent="0.25">
      <c r="C573" s="3"/>
      <c r="F573" s="3"/>
    </row>
    <row r="574" spans="3:6" ht="12.5" x14ac:dyDescent="0.25">
      <c r="C574" s="3"/>
      <c r="F574" s="3"/>
    </row>
    <row r="575" spans="3:6" ht="12.5" x14ac:dyDescent="0.25">
      <c r="C575" s="3"/>
      <c r="F575" s="3"/>
    </row>
    <row r="576" spans="3:6" ht="12.5" x14ac:dyDescent="0.25">
      <c r="C576" s="3"/>
      <c r="F576" s="3"/>
    </row>
    <row r="577" spans="3:6" ht="12.5" x14ac:dyDescent="0.25">
      <c r="C577" s="3"/>
      <c r="F577" s="3"/>
    </row>
    <row r="578" spans="3:6" ht="12.5" x14ac:dyDescent="0.25">
      <c r="C578" s="3"/>
      <c r="F578" s="3"/>
    </row>
    <row r="579" spans="3:6" ht="12.5" x14ac:dyDescent="0.25">
      <c r="C579" s="3"/>
      <c r="F579" s="3"/>
    </row>
    <row r="580" spans="3:6" ht="12.5" x14ac:dyDescent="0.25">
      <c r="C580" s="3"/>
      <c r="F580" s="3"/>
    </row>
    <row r="581" spans="3:6" ht="12.5" x14ac:dyDescent="0.25">
      <c r="C581" s="3"/>
      <c r="F581" s="3"/>
    </row>
    <row r="582" spans="3:6" ht="12.5" x14ac:dyDescent="0.25">
      <c r="C582" s="3"/>
      <c r="F582" s="3"/>
    </row>
    <row r="583" spans="3:6" ht="12.5" x14ac:dyDescent="0.25">
      <c r="C583" s="3"/>
      <c r="F583" s="3"/>
    </row>
    <row r="584" spans="3:6" ht="12.5" x14ac:dyDescent="0.25">
      <c r="C584" s="3"/>
      <c r="F584" s="3"/>
    </row>
    <row r="585" spans="3:6" ht="12.5" x14ac:dyDescent="0.25">
      <c r="C585" s="3"/>
      <c r="F585" s="3"/>
    </row>
    <row r="586" spans="3:6" ht="12.5" x14ac:dyDescent="0.25">
      <c r="C586" s="3"/>
      <c r="F586" s="3"/>
    </row>
    <row r="587" spans="3:6" ht="12.5" x14ac:dyDescent="0.25">
      <c r="C587" s="3"/>
      <c r="F587" s="3"/>
    </row>
    <row r="588" spans="3:6" ht="12.5" x14ac:dyDescent="0.25">
      <c r="C588" s="3"/>
      <c r="F588" s="3"/>
    </row>
    <row r="589" spans="3:6" ht="12.5" x14ac:dyDescent="0.25">
      <c r="C589" s="3"/>
      <c r="F589" s="3"/>
    </row>
    <row r="590" spans="3:6" ht="12.5" x14ac:dyDescent="0.25">
      <c r="C590" s="3"/>
      <c r="F590" s="3"/>
    </row>
    <row r="591" spans="3:6" ht="12.5" x14ac:dyDescent="0.25">
      <c r="C591" s="3"/>
      <c r="F591" s="3"/>
    </row>
    <row r="592" spans="3:6" ht="12.5" x14ac:dyDescent="0.25">
      <c r="C592" s="3"/>
      <c r="F592" s="3"/>
    </row>
    <row r="593" spans="3:6" ht="12.5" x14ac:dyDescent="0.25">
      <c r="C593" s="3"/>
      <c r="F593" s="3"/>
    </row>
    <row r="594" spans="3:6" ht="12.5" x14ac:dyDescent="0.25">
      <c r="C594" s="3"/>
      <c r="F594" s="3"/>
    </row>
    <row r="595" spans="3:6" ht="12.5" x14ac:dyDescent="0.25">
      <c r="C595" s="3"/>
      <c r="F595" s="3"/>
    </row>
    <row r="596" spans="3:6" ht="12.5" x14ac:dyDescent="0.25">
      <c r="C596" s="3"/>
      <c r="F596" s="3"/>
    </row>
    <row r="597" spans="3:6" ht="12.5" x14ac:dyDescent="0.25">
      <c r="C597" s="3"/>
      <c r="F597" s="3"/>
    </row>
    <row r="598" spans="3:6" ht="12.5" x14ac:dyDescent="0.25">
      <c r="C598" s="3"/>
      <c r="F598" s="3"/>
    </row>
    <row r="599" spans="3:6" ht="12.5" x14ac:dyDescent="0.25">
      <c r="C599" s="3"/>
      <c r="F599" s="3"/>
    </row>
    <row r="600" spans="3:6" ht="12.5" x14ac:dyDescent="0.25">
      <c r="C600" s="3"/>
      <c r="F600" s="3"/>
    </row>
    <row r="601" spans="3:6" ht="12.5" x14ac:dyDescent="0.25">
      <c r="C601" s="3"/>
      <c r="F601" s="3"/>
    </row>
    <row r="602" spans="3:6" ht="12.5" x14ac:dyDescent="0.25">
      <c r="C602" s="3"/>
      <c r="F602" s="3"/>
    </row>
    <row r="603" spans="3:6" ht="12.5" x14ac:dyDescent="0.25">
      <c r="C603" s="3"/>
      <c r="F603" s="3"/>
    </row>
    <row r="604" spans="3:6" ht="12.5" x14ac:dyDescent="0.25">
      <c r="C604" s="3"/>
      <c r="F604" s="3"/>
    </row>
    <row r="605" spans="3:6" ht="12.5" x14ac:dyDescent="0.25">
      <c r="C605" s="3"/>
      <c r="F605" s="3"/>
    </row>
    <row r="606" spans="3:6" ht="12.5" x14ac:dyDescent="0.25">
      <c r="C606" s="3"/>
      <c r="F606" s="3"/>
    </row>
    <row r="607" spans="3:6" ht="12.5" x14ac:dyDescent="0.25">
      <c r="C607" s="3"/>
      <c r="F607" s="3"/>
    </row>
    <row r="608" spans="3:6" ht="12.5" x14ac:dyDescent="0.25">
      <c r="C608" s="3"/>
      <c r="F608" s="3"/>
    </row>
    <row r="609" spans="3:6" ht="12.5" x14ac:dyDescent="0.25">
      <c r="C609" s="3"/>
      <c r="F609" s="3"/>
    </row>
    <row r="610" spans="3:6" ht="12.5" x14ac:dyDescent="0.25">
      <c r="C610" s="3"/>
      <c r="F610" s="3"/>
    </row>
    <row r="611" spans="3:6" ht="12.5" x14ac:dyDescent="0.25">
      <c r="C611" s="3"/>
      <c r="F611" s="3"/>
    </row>
    <row r="612" spans="3:6" ht="12.5" x14ac:dyDescent="0.25">
      <c r="C612" s="3"/>
      <c r="F612" s="3"/>
    </row>
    <row r="613" spans="3:6" ht="12.5" x14ac:dyDescent="0.25">
      <c r="C613" s="3"/>
      <c r="F613" s="3"/>
    </row>
    <row r="614" spans="3:6" ht="12.5" x14ac:dyDescent="0.25">
      <c r="C614" s="3"/>
      <c r="F614" s="3"/>
    </row>
    <row r="615" spans="3:6" ht="12.5" x14ac:dyDescent="0.25">
      <c r="C615" s="3"/>
      <c r="F615" s="3"/>
    </row>
    <row r="616" spans="3:6" ht="12.5" x14ac:dyDescent="0.25">
      <c r="C616" s="3"/>
      <c r="F616" s="3"/>
    </row>
    <row r="617" spans="3:6" ht="12.5" x14ac:dyDescent="0.25">
      <c r="C617" s="3"/>
      <c r="F617" s="3"/>
    </row>
    <row r="618" spans="3:6" ht="12.5" x14ac:dyDescent="0.25">
      <c r="C618" s="3"/>
      <c r="F618" s="3"/>
    </row>
    <row r="619" spans="3:6" ht="12.5" x14ac:dyDescent="0.25">
      <c r="C619" s="3"/>
      <c r="F619" s="3"/>
    </row>
    <row r="620" spans="3:6" ht="12.5" x14ac:dyDescent="0.25">
      <c r="C620" s="3"/>
      <c r="F620" s="3"/>
    </row>
    <row r="621" spans="3:6" ht="12.5" x14ac:dyDescent="0.25">
      <c r="C621" s="3"/>
      <c r="F621" s="3"/>
    </row>
    <row r="622" spans="3:6" ht="12.5" x14ac:dyDescent="0.25">
      <c r="C622" s="3"/>
      <c r="F622" s="3"/>
    </row>
    <row r="623" spans="3:6" ht="12.5" x14ac:dyDescent="0.25">
      <c r="C623" s="3"/>
      <c r="F623" s="3"/>
    </row>
    <row r="624" spans="3:6" ht="12.5" x14ac:dyDescent="0.25">
      <c r="C624" s="3"/>
      <c r="F624" s="3"/>
    </row>
    <row r="625" spans="3:6" ht="12.5" x14ac:dyDescent="0.25">
      <c r="C625" s="3"/>
      <c r="F625" s="3"/>
    </row>
    <row r="626" spans="3:6" ht="12.5" x14ac:dyDescent="0.25">
      <c r="C626" s="3"/>
      <c r="F626" s="3"/>
    </row>
    <row r="627" spans="3:6" ht="12.5" x14ac:dyDescent="0.25">
      <c r="C627" s="3"/>
      <c r="F627" s="3"/>
    </row>
    <row r="628" spans="3:6" ht="12.5" x14ac:dyDescent="0.25">
      <c r="C628" s="3"/>
      <c r="F628" s="3"/>
    </row>
    <row r="629" spans="3:6" ht="12.5" x14ac:dyDescent="0.25">
      <c r="C629" s="3"/>
      <c r="F629" s="3"/>
    </row>
    <row r="630" spans="3:6" ht="12.5" x14ac:dyDescent="0.25">
      <c r="C630" s="3"/>
      <c r="F630" s="3"/>
    </row>
    <row r="631" spans="3:6" ht="12.5" x14ac:dyDescent="0.25">
      <c r="C631" s="3"/>
      <c r="F631" s="3"/>
    </row>
    <row r="632" spans="3:6" ht="12.5" x14ac:dyDescent="0.25">
      <c r="C632" s="3"/>
      <c r="F632" s="3"/>
    </row>
    <row r="633" spans="3:6" ht="12.5" x14ac:dyDescent="0.25">
      <c r="C633" s="3"/>
      <c r="F633" s="3"/>
    </row>
    <row r="634" spans="3:6" ht="12.5" x14ac:dyDescent="0.25">
      <c r="C634" s="3"/>
      <c r="F634" s="3"/>
    </row>
    <row r="635" spans="3:6" ht="12.5" x14ac:dyDescent="0.25">
      <c r="C635" s="3"/>
      <c r="F635" s="3"/>
    </row>
    <row r="636" spans="3:6" ht="12.5" x14ac:dyDescent="0.25">
      <c r="C636" s="3"/>
      <c r="F636" s="3"/>
    </row>
    <row r="637" spans="3:6" ht="12.5" x14ac:dyDescent="0.25">
      <c r="C637" s="3"/>
      <c r="F637" s="3"/>
    </row>
    <row r="638" spans="3:6" ht="12.5" x14ac:dyDescent="0.25">
      <c r="C638" s="3"/>
      <c r="F638" s="3"/>
    </row>
    <row r="639" spans="3:6" ht="12.5" x14ac:dyDescent="0.25">
      <c r="C639" s="3"/>
      <c r="F639" s="3"/>
    </row>
    <row r="640" spans="3:6" ht="12.5" x14ac:dyDescent="0.25">
      <c r="C640" s="3"/>
      <c r="F640" s="3"/>
    </row>
    <row r="641" spans="3:6" ht="12.5" x14ac:dyDescent="0.25">
      <c r="C641" s="3"/>
      <c r="F641" s="3"/>
    </row>
    <row r="642" spans="3:6" ht="12.5" x14ac:dyDescent="0.25">
      <c r="C642" s="3"/>
      <c r="F642" s="3"/>
    </row>
    <row r="643" spans="3:6" ht="12.5" x14ac:dyDescent="0.25">
      <c r="C643" s="3"/>
      <c r="F643" s="3"/>
    </row>
    <row r="644" spans="3:6" ht="12.5" x14ac:dyDescent="0.25">
      <c r="C644" s="3"/>
      <c r="F644" s="3"/>
    </row>
    <row r="645" spans="3:6" ht="12.5" x14ac:dyDescent="0.25">
      <c r="C645" s="3"/>
      <c r="F645" s="3"/>
    </row>
    <row r="646" spans="3:6" ht="12.5" x14ac:dyDescent="0.25">
      <c r="C646" s="3"/>
      <c r="F646" s="3"/>
    </row>
    <row r="647" spans="3:6" ht="12.5" x14ac:dyDescent="0.25">
      <c r="C647" s="3"/>
      <c r="F647" s="3"/>
    </row>
    <row r="648" spans="3:6" ht="12.5" x14ac:dyDescent="0.25">
      <c r="C648" s="3"/>
      <c r="F648" s="3"/>
    </row>
    <row r="649" spans="3:6" ht="12.5" x14ac:dyDescent="0.25">
      <c r="C649" s="3"/>
      <c r="F649" s="3"/>
    </row>
    <row r="650" spans="3:6" ht="12.5" x14ac:dyDescent="0.25">
      <c r="C650" s="3"/>
      <c r="F650" s="3"/>
    </row>
    <row r="651" spans="3:6" ht="12.5" x14ac:dyDescent="0.25">
      <c r="C651" s="3"/>
      <c r="F651" s="3"/>
    </row>
    <row r="652" spans="3:6" ht="12.5" x14ac:dyDescent="0.25">
      <c r="C652" s="3"/>
      <c r="F652" s="3"/>
    </row>
    <row r="653" spans="3:6" ht="12.5" x14ac:dyDescent="0.25">
      <c r="C653" s="3"/>
      <c r="F653" s="3"/>
    </row>
    <row r="654" spans="3:6" ht="12.5" x14ac:dyDescent="0.25">
      <c r="C654" s="3"/>
      <c r="F654" s="3"/>
    </row>
    <row r="655" spans="3:6" ht="12.5" x14ac:dyDescent="0.25">
      <c r="C655" s="3"/>
      <c r="F655" s="3"/>
    </row>
    <row r="656" spans="3:6" ht="12.5" x14ac:dyDescent="0.25">
      <c r="C656" s="3"/>
      <c r="F656" s="3"/>
    </row>
    <row r="657" spans="3:6" ht="12.5" x14ac:dyDescent="0.25">
      <c r="C657" s="3"/>
      <c r="F657" s="3"/>
    </row>
    <row r="658" spans="3:6" ht="12.5" x14ac:dyDescent="0.25">
      <c r="C658" s="3"/>
      <c r="F658" s="3"/>
    </row>
    <row r="659" spans="3:6" ht="12.5" x14ac:dyDescent="0.25">
      <c r="C659" s="3"/>
      <c r="F659" s="3"/>
    </row>
    <row r="660" spans="3:6" ht="12.5" x14ac:dyDescent="0.25">
      <c r="C660" s="3"/>
      <c r="F660" s="3"/>
    </row>
    <row r="661" spans="3:6" ht="12.5" x14ac:dyDescent="0.25">
      <c r="C661" s="3"/>
      <c r="F661" s="3"/>
    </row>
    <row r="662" spans="3:6" ht="12.5" x14ac:dyDescent="0.25">
      <c r="C662" s="3"/>
      <c r="F662" s="3"/>
    </row>
    <row r="663" spans="3:6" ht="12.5" x14ac:dyDescent="0.25">
      <c r="C663" s="3"/>
      <c r="F663" s="3"/>
    </row>
    <row r="664" spans="3:6" ht="12.5" x14ac:dyDescent="0.25">
      <c r="C664" s="3"/>
      <c r="F664" s="3"/>
    </row>
    <row r="665" spans="3:6" ht="12.5" x14ac:dyDescent="0.25">
      <c r="C665" s="3"/>
      <c r="F665" s="3"/>
    </row>
    <row r="666" spans="3:6" ht="12.5" x14ac:dyDescent="0.25">
      <c r="C666" s="3"/>
      <c r="F666" s="3"/>
    </row>
    <row r="667" spans="3:6" ht="12.5" x14ac:dyDescent="0.25">
      <c r="C667" s="3"/>
      <c r="F667" s="3"/>
    </row>
    <row r="668" spans="3:6" ht="12.5" x14ac:dyDescent="0.25">
      <c r="C668" s="3"/>
      <c r="F668" s="3"/>
    </row>
    <row r="669" spans="3:6" ht="12.5" x14ac:dyDescent="0.25">
      <c r="C669" s="3"/>
      <c r="F669" s="3"/>
    </row>
    <row r="670" spans="3:6" ht="12.5" x14ac:dyDescent="0.25">
      <c r="C670" s="3"/>
      <c r="F670" s="3"/>
    </row>
    <row r="671" spans="3:6" ht="12.5" x14ac:dyDescent="0.25">
      <c r="C671" s="3"/>
      <c r="F671" s="3"/>
    </row>
    <row r="672" spans="3:6" ht="12.5" x14ac:dyDescent="0.25">
      <c r="C672" s="3"/>
      <c r="F672" s="3"/>
    </row>
    <row r="673" spans="3:6" ht="12.5" x14ac:dyDescent="0.25">
      <c r="C673" s="3"/>
      <c r="F673" s="3"/>
    </row>
    <row r="674" spans="3:6" ht="12.5" x14ac:dyDescent="0.25">
      <c r="C674" s="3"/>
      <c r="F674" s="3"/>
    </row>
    <row r="675" spans="3:6" ht="12.5" x14ac:dyDescent="0.25">
      <c r="C675" s="3"/>
      <c r="F675" s="3"/>
    </row>
    <row r="676" spans="3:6" ht="12.5" x14ac:dyDescent="0.25">
      <c r="C676" s="3"/>
      <c r="F676" s="3"/>
    </row>
    <row r="677" spans="3:6" ht="12.5" x14ac:dyDescent="0.25">
      <c r="C677" s="3"/>
      <c r="F677" s="3"/>
    </row>
    <row r="678" spans="3:6" ht="12.5" x14ac:dyDescent="0.25">
      <c r="C678" s="3"/>
      <c r="F678" s="3"/>
    </row>
    <row r="679" spans="3:6" ht="12.5" x14ac:dyDescent="0.25">
      <c r="C679" s="3"/>
      <c r="F679" s="3"/>
    </row>
    <row r="680" spans="3:6" ht="12.5" x14ac:dyDescent="0.25">
      <c r="C680" s="3"/>
      <c r="F680" s="3"/>
    </row>
    <row r="681" spans="3:6" ht="12.5" x14ac:dyDescent="0.25">
      <c r="C681" s="3"/>
      <c r="F681" s="3"/>
    </row>
    <row r="682" spans="3:6" ht="12.5" x14ac:dyDescent="0.25">
      <c r="C682" s="3"/>
      <c r="F682" s="3"/>
    </row>
    <row r="683" spans="3:6" ht="12.5" x14ac:dyDescent="0.25">
      <c r="C683" s="3"/>
      <c r="F683" s="3"/>
    </row>
    <row r="684" spans="3:6" ht="12.5" x14ac:dyDescent="0.25">
      <c r="C684" s="3"/>
      <c r="F684" s="3"/>
    </row>
    <row r="685" spans="3:6" ht="12.5" x14ac:dyDescent="0.25">
      <c r="C685" s="3"/>
      <c r="F685" s="3"/>
    </row>
    <row r="686" spans="3:6" ht="12.5" x14ac:dyDescent="0.25">
      <c r="C686" s="3"/>
      <c r="F686" s="3"/>
    </row>
    <row r="687" spans="3:6" ht="12.5" x14ac:dyDescent="0.25">
      <c r="C687" s="3"/>
      <c r="F687" s="3"/>
    </row>
    <row r="688" spans="3:6" ht="12.5" x14ac:dyDescent="0.25">
      <c r="C688" s="3"/>
      <c r="F688" s="3"/>
    </row>
    <row r="689" spans="3:6" ht="12.5" x14ac:dyDescent="0.25">
      <c r="C689" s="3"/>
      <c r="F689" s="3"/>
    </row>
    <row r="690" spans="3:6" ht="12.5" x14ac:dyDescent="0.25">
      <c r="C690" s="3"/>
      <c r="F690" s="3"/>
    </row>
    <row r="691" spans="3:6" ht="12.5" x14ac:dyDescent="0.25">
      <c r="C691" s="3"/>
      <c r="F691" s="3"/>
    </row>
    <row r="692" spans="3:6" ht="12.5" x14ac:dyDescent="0.25">
      <c r="C692" s="3"/>
      <c r="F692" s="3"/>
    </row>
    <row r="693" spans="3:6" ht="12.5" x14ac:dyDescent="0.25">
      <c r="C693" s="3"/>
      <c r="F693" s="3"/>
    </row>
    <row r="694" spans="3:6" ht="12.5" x14ac:dyDescent="0.25">
      <c r="C694" s="3"/>
      <c r="F694" s="3"/>
    </row>
    <row r="695" spans="3:6" ht="12.5" x14ac:dyDescent="0.25">
      <c r="C695" s="3"/>
      <c r="F695" s="3"/>
    </row>
    <row r="696" spans="3:6" ht="12.5" x14ac:dyDescent="0.25">
      <c r="C696" s="3"/>
      <c r="F696" s="3"/>
    </row>
    <row r="697" spans="3:6" ht="12.5" x14ac:dyDescent="0.25">
      <c r="C697" s="3"/>
      <c r="F697" s="3"/>
    </row>
    <row r="698" spans="3:6" ht="12.5" x14ac:dyDescent="0.25">
      <c r="C698" s="3"/>
      <c r="F698" s="3"/>
    </row>
    <row r="699" spans="3:6" ht="12.5" x14ac:dyDescent="0.25">
      <c r="C699" s="3"/>
      <c r="F699" s="3"/>
    </row>
    <row r="700" spans="3:6" ht="12.5" x14ac:dyDescent="0.25">
      <c r="C700" s="3"/>
      <c r="F700" s="3"/>
    </row>
    <row r="701" spans="3:6" ht="12.5" x14ac:dyDescent="0.25">
      <c r="C701" s="3"/>
      <c r="F701" s="3"/>
    </row>
    <row r="702" spans="3:6" ht="12.5" x14ac:dyDescent="0.25">
      <c r="C702" s="3"/>
      <c r="F702" s="3"/>
    </row>
    <row r="703" spans="3:6" ht="12.5" x14ac:dyDescent="0.25">
      <c r="C703" s="3"/>
      <c r="F703" s="3"/>
    </row>
    <row r="704" spans="3:6" ht="12.5" x14ac:dyDescent="0.25">
      <c r="C704" s="3"/>
      <c r="F704" s="3"/>
    </row>
    <row r="705" spans="3:6" ht="12.5" x14ac:dyDescent="0.25">
      <c r="C705" s="3"/>
      <c r="F705" s="3"/>
    </row>
    <row r="706" spans="3:6" ht="12.5" x14ac:dyDescent="0.25">
      <c r="C706" s="3"/>
      <c r="F706" s="3"/>
    </row>
    <row r="707" spans="3:6" ht="12.5" x14ac:dyDescent="0.25">
      <c r="C707" s="3"/>
      <c r="F707" s="3"/>
    </row>
    <row r="708" spans="3:6" ht="12.5" x14ac:dyDescent="0.25">
      <c r="C708" s="3"/>
      <c r="F708" s="3"/>
    </row>
    <row r="709" spans="3:6" ht="12.5" x14ac:dyDescent="0.25">
      <c r="C709" s="3"/>
      <c r="F709" s="3"/>
    </row>
    <row r="710" spans="3:6" ht="12.5" x14ac:dyDescent="0.25">
      <c r="C710" s="3"/>
      <c r="F710" s="3"/>
    </row>
    <row r="711" spans="3:6" ht="12.5" x14ac:dyDescent="0.25">
      <c r="C711" s="3"/>
      <c r="F711" s="3"/>
    </row>
    <row r="712" spans="3:6" ht="12.5" x14ac:dyDescent="0.25">
      <c r="C712" s="3"/>
      <c r="F712" s="3"/>
    </row>
    <row r="713" spans="3:6" ht="12.5" x14ac:dyDescent="0.25">
      <c r="C713" s="3"/>
      <c r="F713" s="3"/>
    </row>
    <row r="714" spans="3:6" ht="12.5" x14ac:dyDescent="0.25">
      <c r="C714" s="3"/>
      <c r="F714" s="3"/>
    </row>
    <row r="715" spans="3:6" ht="12.5" x14ac:dyDescent="0.25">
      <c r="C715" s="3"/>
      <c r="F715" s="3"/>
    </row>
    <row r="716" spans="3:6" ht="12.5" x14ac:dyDescent="0.25">
      <c r="C716" s="3"/>
      <c r="F716" s="3"/>
    </row>
    <row r="717" spans="3:6" ht="12.5" x14ac:dyDescent="0.25">
      <c r="C717" s="3"/>
      <c r="F717" s="3"/>
    </row>
    <row r="718" spans="3:6" ht="12.5" x14ac:dyDescent="0.25">
      <c r="C718" s="3"/>
      <c r="F718" s="3"/>
    </row>
    <row r="719" spans="3:6" ht="12.5" x14ac:dyDescent="0.25">
      <c r="C719" s="3"/>
      <c r="F719" s="3"/>
    </row>
    <row r="720" spans="3:6" ht="12.5" x14ac:dyDescent="0.25">
      <c r="C720" s="3"/>
      <c r="F720" s="3"/>
    </row>
    <row r="721" spans="3:6" ht="12.5" x14ac:dyDescent="0.25">
      <c r="C721" s="3"/>
      <c r="F721" s="3"/>
    </row>
    <row r="722" spans="3:6" ht="12.5" x14ac:dyDescent="0.25">
      <c r="C722" s="3"/>
      <c r="F722" s="3"/>
    </row>
    <row r="723" spans="3:6" ht="12.5" x14ac:dyDescent="0.25">
      <c r="C723" s="3"/>
      <c r="F723" s="3"/>
    </row>
    <row r="724" spans="3:6" ht="12.5" x14ac:dyDescent="0.25">
      <c r="C724" s="3"/>
      <c r="F724" s="3"/>
    </row>
    <row r="725" spans="3:6" ht="12.5" x14ac:dyDescent="0.25">
      <c r="C725" s="3"/>
      <c r="F725" s="3"/>
    </row>
    <row r="726" spans="3:6" ht="12.5" x14ac:dyDescent="0.25">
      <c r="C726" s="3"/>
      <c r="F726" s="3"/>
    </row>
    <row r="727" spans="3:6" ht="12.5" x14ac:dyDescent="0.25">
      <c r="C727" s="3"/>
      <c r="F727" s="3"/>
    </row>
    <row r="728" spans="3:6" ht="12.5" x14ac:dyDescent="0.25">
      <c r="C728" s="3"/>
      <c r="F728" s="3"/>
    </row>
    <row r="729" spans="3:6" ht="12.5" x14ac:dyDescent="0.25">
      <c r="C729" s="3"/>
      <c r="F729" s="3"/>
    </row>
    <row r="730" spans="3:6" ht="12.5" x14ac:dyDescent="0.25">
      <c r="C730" s="3"/>
      <c r="F730" s="3"/>
    </row>
    <row r="731" spans="3:6" ht="12.5" x14ac:dyDescent="0.25">
      <c r="C731" s="3"/>
      <c r="F731" s="3"/>
    </row>
    <row r="732" spans="3:6" ht="12.5" x14ac:dyDescent="0.25">
      <c r="C732" s="3"/>
      <c r="F732" s="3"/>
    </row>
    <row r="733" spans="3:6" ht="12.5" x14ac:dyDescent="0.25">
      <c r="C733" s="3"/>
      <c r="F733" s="3"/>
    </row>
    <row r="734" spans="3:6" ht="12.5" x14ac:dyDescent="0.25">
      <c r="C734" s="3"/>
      <c r="F734" s="3"/>
    </row>
    <row r="735" spans="3:6" ht="12.5" x14ac:dyDescent="0.25">
      <c r="C735" s="3"/>
      <c r="F735" s="3"/>
    </row>
    <row r="736" spans="3:6" ht="12.5" x14ac:dyDescent="0.25">
      <c r="C736" s="3"/>
      <c r="F736" s="3"/>
    </row>
    <row r="737" spans="3:6" ht="12.5" x14ac:dyDescent="0.25">
      <c r="C737" s="3"/>
      <c r="F737" s="3"/>
    </row>
    <row r="738" spans="3:6" ht="12.5" x14ac:dyDescent="0.25">
      <c r="C738" s="3"/>
      <c r="F738" s="3"/>
    </row>
    <row r="739" spans="3:6" ht="12.5" x14ac:dyDescent="0.25">
      <c r="C739" s="3"/>
      <c r="F739" s="3"/>
    </row>
    <row r="740" spans="3:6" ht="12.5" x14ac:dyDescent="0.25">
      <c r="C740" s="3"/>
      <c r="F740" s="3"/>
    </row>
    <row r="741" spans="3:6" ht="12.5" x14ac:dyDescent="0.25">
      <c r="C741" s="3"/>
      <c r="F741" s="3"/>
    </row>
    <row r="742" spans="3:6" ht="12.5" x14ac:dyDescent="0.25">
      <c r="C742" s="3"/>
      <c r="F742" s="3"/>
    </row>
    <row r="743" spans="3:6" ht="12.5" x14ac:dyDescent="0.25">
      <c r="C743" s="3"/>
      <c r="F743" s="3"/>
    </row>
    <row r="744" spans="3:6" ht="12.5" x14ac:dyDescent="0.25">
      <c r="C744" s="3"/>
      <c r="F744" s="3"/>
    </row>
    <row r="745" spans="3:6" ht="12.5" x14ac:dyDescent="0.25">
      <c r="C745" s="3"/>
      <c r="F745" s="3"/>
    </row>
    <row r="746" spans="3:6" ht="12.5" x14ac:dyDescent="0.25">
      <c r="C746" s="3"/>
      <c r="F746" s="3"/>
    </row>
    <row r="747" spans="3:6" ht="12.5" x14ac:dyDescent="0.25">
      <c r="C747" s="3"/>
      <c r="F747" s="3"/>
    </row>
    <row r="748" spans="3:6" ht="12.5" x14ac:dyDescent="0.25">
      <c r="C748" s="3"/>
      <c r="F748" s="3"/>
    </row>
    <row r="749" spans="3:6" ht="12.5" x14ac:dyDescent="0.25">
      <c r="C749" s="3"/>
      <c r="F749" s="3"/>
    </row>
    <row r="750" spans="3:6" ht="12.5" x14ac:dyDescent="0.25">
      <c r="C750" s="3"/>
      <c r="F750" s="3"/>
    </row>
    <row r="751" spans="3:6" ht="12.5" x14ac:dyDescent="0.25">
      <c r="C751" s="3"/>
      <c r="F751" s="3"/>
    </row>
    <row r="752" spans="3:6" ht="12.5" x14ac:dyDescent="0.25">
      <c r="C752" s="3"/>
      <c r="F752" s="3"/>
    </row>
    <row r="753" spans="3:6" ht="12.5" x14ac:dyDescent="0.25">
      <c r="C753" s="3"/>
      <c r="F753" s="3"/>
    </row>
    <row r="754" spans="3:6" ht="12.5" x14ac:dyDescent="0.25">
      <c r="C754" s="3"/>
      <c r="F754" s="3"/>
    </row>
    <row r="755" spans="3:6" ht="12.5" x14ac:dyDescent="0.25">
      <c r="C755" s="3"/>
      <c r="F755" s="3"/>
    </row>
    <row r="756" spans="3:6" ht="12.5" x14ac:dyDescent="0.25">
      <c r="C756" s="3"/>
      <c r="F756" s="3"/>
    </row>
    <row r="757" spans="3:6" ht="12.5" x14ac:dyDescent="0.25">
      <c r="C757" s="3"/>
      <c r="F757" s="3"/>
    </row>
    <row r="758" spans="3:6" ht="12.5" x14ac:dyDescent="0.25">
      <c r="C758" s="3"/>
      <c r="F758" s="3"/>
    </row>
    <row r="759" spans="3:6" ht="12.5" x14ac:dyDescent="0.25">
      <c r="C759" s="3"/>
      <c r="F759" s="3"/>
    </row>
    <row r="760" spans="3:6" ht="12.5" x14ac:dyDescent="0.25">
      <c r="C760" s="3"/>
      <c r="F760" s="3"/>
    </row>
    <row r="761" spans="3:6" ht="12.5" x14ac:dyDescent="0.25">
      <c r="C761" s="3"/>
      <c r="F761" s="3"/>
    </row>
    <row r="762" spans="3:6" ht="12.5" x14ac:dyDescent="0.25">
      <c r="C762" s="3"/>
      <c r="F762" s="3"/>
    </row>
    <row r="763" spans="3:6" ht="12.5" x14ac:dyDescent="0.25">
      <c r="C763" s="3"/>
      <c r="F763" s="3"/>
    </row>
    <row r="764" spans="3:6" ht="12.5" x14ac:dyDescent="0.25">
      <c r="C764" s="3"/>
      <c r="F764" s="3"/>
    </row>
    <row r="765" spans="3:6" ht="12.5" x14ac:dyDescent="0.25">
      <c r="C765" s="3"/>
      <c r="F765" s="3"/>
    </row>
    <row r="766" spans="3:6" ht="12.5" x14ac:dyDescent="0.25">
      <c r="C766" s="3"/>
      <c r="F766" s="3"/>
    </row>
    <row r="767" spans="3:6" ht="12.5" x14ac:dyDescent="0.25">
      <c r="C767" s="3"/>
      <c r="F767" s="3"/>
    </row>
    <row r="768" spans="3:6" ht="12.5" x14ac:dyDescent="0.25">
      <c r="C768" s="3"/>
      <c r="F768" s="3"/>
    </row>
    <row r="769" spans="3:6" ht="12.5" x14ac:dyDescent="0.25">
      <c r="C769" s="3"/>
      <c r="F769" s="3"/>
    </row>
    <row r="770" spans="3:6" ht="12.5" x14ac:dyDescent="0.25">
      <c r="C770" s="3"/>
      <c r="F770" s="3"/>
    </row>
    <row r="771" spans="3:6" ht="12.5" x14ac:dyDescent="0.25">
      <c r="C771" s="3"/>
      <c r="F771" s="3"/>
    </row>
    <row r="772" spans="3:6" ht="12.5" x14ac:dyDescent="0.25">
      <c r="C772" s="3"/>
      <c r="F772" s="3"/>
    </row>
    <row r="773" spans="3:6" ht="12.5" x14ac:dyDescent="0.25">
      <c r="C773" s="3"/>
      <c r="F773" s="3"/>
    </row>
    <row r="774" spans="3:6" ht="12.5" x14ac:dyDescent="0.25">
      <c r="C774" s="3"/>
      <c r="F774" s="3"/>
    </row>
    <row r="775" spans="3:6" ht="12.5" x14ac:dyDescent="0.25">
      <c r="C775" s="3"/>
      <c r="F775" s="3"/>
    </row>
    <row r="776" spans="3:6" ht="12.5" x14ac:dyDescent="0.25">
      <c r="C776" s="3"/>
      <c r="F776" s="3"/>
    </row>
    <row r="777" spans="3:6" ht="12.5" x14ac:dyDescent="0.25">
      <c r="C777" s="3"/>
      <c r="F777" s="3"/>
    </row>
    <row r="778" spans="3:6" ht="12.5" x14ac:dyDescent="0.25">
      <c r="C778" s="3"/>
      <c r="F778" s="3"/>
    </row>
    <row r="779" spans="3:6" ht="12.5" x14ac:dyDescent="0.25">
      <c r="C779" s="3"/>
      <c r="F779" s="3"/>
    </row>
    <row r="780" spans="3:6" ht="12.5" x14ac:dyDescent="0.25">
      <c r="C780" s="3"/>
      <c r="F780" s="3"/>
    </row>
    <row r="781" spans="3:6" ht="12.5" x14ac:dyDescent="0.25">
      <c r="C781" s="3"/>
      <c r="F781" s="3"/>
    </row>
    <row r="782" spans="3:6" ht="12.5" x14ac:dyDescent="0.25">
      <c r="C782" s="3"/>
      <c r="F782" s="3"/>
    </row>
    <row r="783" spans="3:6" ht="12.5" x14ac:dyDescent="0.25">
      <c r="C783" s="3"/>
      <c r="F783" s="3"/>
    </row>
    <row r="784" spans="3:6" ht="12.5" x14ac:dyDescent="0.25">
      <c r="C784" s="3"/>
      <c r="F784" s="3"/>
    </row>
    <row r="785" spans="3:6" ht="12.5" x14ac:dyDescent="0.25">
      <c r="C785" s="3"/>
      <c r="F785" s="3"/>
    </row>
    <row r="786" spans="3:6" ht="12.5" x14ac:dyDescent="0.25">
      <c r="C786" s="3"/>
      <c r="F786" s="3"/>
    </row>
    <row r="787" spans="3:6" ht="12.5" x14ac:dyDescent="0.25">
      <c r="C787" s="3"/>
      <c r="F787" s="3"/>
    </row>
    <row r="788" spans="3:6" ht="12.5" x14ac:dyDescent="0.25">
      <c r="C788" s="3"/>
      <c r="F788" s="3"/>
    </row>
    <row r="789" spans="3:6" ht="12.5" x14ac:dyDescent="0.25">
      <c r="C789" s="3"/>
      <c r="F789" s="3"/>
    </row>
    <row r="790" spans="3:6" ht="12.5" x14ac:dyDescent="0.25">
      <c r="C790" s="3"/>
      <c r="F790" s="3"/>
    </row>
    <row r="791" spans="3:6" ht="12.5" x14ac:dyDescent="0.25">
      <c r="C791" s="3"/>
      <c r="F791" s="3"/>
    </row>
    <row r="792" spans="3:6" ht="12.5" x14ac:dyDescent="0.25">
      <c r="C792" s="3"/>
      <c r="F792" s="3"/>
    </row>
    <row r="793" spans="3:6" ht="12.5" x14ac:dyDescent="0.25">
      <c r="C793" s="3"/>
      <c r="F793" s="3"/>
    </row>
    <row r="794" spans="3:6" ht="12.5" x14ac:dyDescent="0.25">
      <c r="C794" s="3"/>
      <c r="F794" s="3"/>
    </row>
    <row r="795" spans="3:6" ht="12.5" x14ac:dyDescent="0.25">
      <c r="C795" s="3"/>
      <c r="F795" s="3"/>
    </row>
    <row r="796" spans="3:6" ht="12.5" x14ac:dyDescent="0.25">
      <c r="C796" s="3"/>
      <c r="F796" s="3"/>
    </row>
    <row r="797" spans="3:6" ht="12.5" x14ac:dyDescent="0.25">
      <c r="C797" s="3"/>
      <c r="F797" s="3"/>
    </row>
    <row r="798" spans="3:6" ht="12.5" x14ac:dyDescent="0.25">
      <c r="C798" s="3"/>
      <c r="F798" s="3"/>
    </row>
    <row r="799" spans="3:6" ht="12.5" x14ac:dyDescent="0.25">
      <c r="C799" s="3"/>
      <c r="F799" s="3"/>
    </row>
    <row r="800" spans="3:6" ht="12.5" x14ac:dyDescent="0.25">
      <c r="C800" s="3"/>
      <c r="F800" s="3"/>
    </row>
    <row r="801" spans="3:6" ht="12.5" x14ac:dyDescent="0.25">
      <c r="C801" s="3"/>
      <c r="F801" s="3"/>
    </row>
    <row r="802" spans="3:6" ht="12.5" x14ac:dyDescent="0.25">
      <c r="C802" s="3"/>
      <c r="F802" s="3"/>
    </row>
    <row r="803" spans="3:6" ht="12.5" x14ac:dyDescent="0.25">
      <c r="C803" s="3"/>
      <c r="F803" s="3"/>
    </row>
    <row r="804" spans="3:6" ht="12.5" x14ac:dyDescent="0.25">
      <c r="C804" s="3"/>
      <c r="F804" s="3"/>
    </row>
    <row r="805" spans="3:6" ht="12.5" x14ac:dyDescent="0.25">
      <c r="C805" s="3"/>
      <c r="F805" s="3"/>
    </row>
    <row r="806" spans="3:6" ht="12.5" x14ac:dyDescent="0.25">
      <c r="C806" s="3"/>
      <c r="F806" s="3"/>
    </row>
    <row r="807" spans="3:6" ht="12.5" x14ac:dyDescent="0.25">
      <c r="C807" s="3"/>
      <c r="F807" s="3"/>
    </row>
    <row r="808" spans="3:6" ht="12.5" x14ac:dyDescent="0.25">
      <c r="C808" s="3"/>
      <c r="F808" s="3"/>
    </row>
    <row r="809" spans="3:6" ht="12.5" x14ac:dyDescent="0.25">
      <c r="C809" s="3"/>
      <c r="F809" s="3"/>
    </row>
    <row r="810" spans="3:6" ht="12.5" x14ac:dyDescent="0.25">
      <c r="C810" s="3"/>
      <c r="F810" s="3"/>
    </row>
    <row r="811" spans="3:6" ht="12.5" x14ac:dyDescent="0.25">
      <c r="C811" s="3"/>
      <c r="F811" s="3"/>
    </row>
    <row r="812" spans="3:6" ht="12.5" x14ac:dyDescent="0.25">
      <c r="C812" s="3"/>
      <c r="F812" s="3"/>
    </row>
    <row r="813" spans="3:6" ht="12.5" x14ac:dyDescent="0.25">
      <c r="C813" s="3"/>
      <c r="F813" s="3"/>
    </row>
    <row r="814" spans="3:6" ht="12.5" x14ac:dyDescent="0.25">
      <c r="C814" s="3"/>
      <c r="F814" s="3"/>
    </row>
    <row r="815" spans="3:6" ht="12.5" x14ac:dyDescent="0.25">
      <c r="C815" s="3"/>
      <c r="F815" s="3"/>
    </row>
    <row r="816" spans="3:6" ht="12.5" x14ac:dyDescent="0.25">
      <c r="C816" s="3"/>
      <c r="F816" s="3"/>
    </row>
    <row r="817" spans="3:6" ht="12.5" x14ac:dyDescent="0.25">
      <c r="C817" s="3"/>
      <c r="F817" s="3"/>
    </row>
    <row r="818" spans="3:6" ht="12.5" x14ac:dyDescent="0.25">
      <c r="C818" s="3"/>
      <c r="F818" s="3"/>
    </row>
    <row r="819" spans="3:6" ht="12.5" x14ac:dyDescent="0.25">
      <c r="C819" s="3"/>
      <c r="F819" s="3"/>
    </row>
    <row r="820" spans="3:6" ht="12.5" x14ac:dyDescent="0.25">
      <c r="C820" s="3"/>
      <c r="F820" s="3"/>
    </row>
    <row r="821" spans="3:6" ht="12.5" x14ac:dyDescent="0.25">
      <c r="C821" s="3"/>
      <c r="F821" s="3"/>
    </row>
    <row r="822" spans="3:6" ht="12.5" x14ac:dyDescent="0.25">
      <c r="C822" s="3"/>
      <c r="F822" s="3"/>
    </row>
    <row r="823" spans="3:6" ht="12.5" x14ac:dyDescent="0.25">
      <c r="C823" s="3"/>
      <c r="F823" s="3"/>
    </row>
    <row r="824" spans="3:6" ht="12.5" x14ac:dyDescent="0.25">
      <c r="C824" s="3"/>
      <c r="F824" s="3"/>
    </row>
    <row r="825" spans="3:6" ht="12.5" x14ac:dyDescent="0.25">
      <c r="C825" s="3"/>
      <c r="F825" s="3"/>
    </row>
    <row r="826" spans="3:6" ht="12.5" x14ac:dyDescent="0.25">
      <c r="C826" s="3"/>
      <c r="F826" s="3"/>
    </row>
    <row r="827" spans="3:6" ht="12.5" x14ac:dyDescent="0.25">
      <c r="C827" s="3"/>
      <c r="F827" s="3"/>
    </row>
    <row r="828" spans="3:6" ht="12.5" x14ac:dyDescent="0.25">
      <c r="C828" s="3"/>
      <c r="F828" s="3"/>
    </row>
    <row r="829" spans="3:6" ht="12.5" x14ac:dyDescent="0.25">
      <c r="C829" s="3"/>
      <c r="F829" s="3"/>
    </row>
    <row r="830" spans="3:6" ht="12.5" x14ac:dyDescent="0.25">
      <c r="C830" s="3"/>
      <c r="F830" s="3"/>
    </row>
    <row r="831" spans="3:6" ht="12.5" x14ac:dyDescent="0.25">
      <c r="C831" s="3"/>
      <c r="F831" s="3"/>
    </row>
    <row r="832" spans="3:6" ht="12.5" x14ac:dyDescent="0.25">
      <c r="C832" s="3"/>
      <c r="F832" s="3"/>
    </row>
    <row r="833" spans="3:6" ht="12.5" x14ac:dyDescent="0.25">
      <c r="C833" s="3"/>
      <c r="F833" s="3"/>
    </row>
    <row r="834" spans="3:6" ht="12.5" x14ac:dyDescent="0.25">
      <c r="C834" s="3"/>
      <c r="F834" s="3"/>
    </row>
    <row r="835" spans="3:6" ht="12.5" x14ac:dyDescent="0.25">
      <c r="C835" s="3"/>
      <c r="F835" s="3"/>
    </row>
    <row r="836" spans="3:6" ht="12.5" x14ac:dyDescent="0.25">
      <c r="C836" s="3"/>
      <c r="F836" s="3"/>
    </row>
    <row r="837" spans="3:6" ht="12.5" x14ac:dyDescent="0.25">
      <c r="C837" s="3"/>
      <c r="F837" s="3"/>
    </row>
    <row r="838" spans="3:6" ht="12.5" x14ac:dyDescent="0.25">
      <c r="C838" s="3"/>
      <c r="F838" s="3"/>
    </row>
    <row r="839" spans="3:6" ht="12.5" x14ac:dyDescent="0.25">
      <c r="C839" s="3"/>
      <c r="F839" s="3"/>
    </row>
    <row r="840" spans="3:6" ht="12.5" x14ac:dyDescent="0.25">
      <c r="C840" s="3"/>
      <c r="F840" s="3"/>
    </row>
    <row r="841" spans="3:6" ht="12.5" x14ac:dyDescent="0.25">
      <c r="C841" s="3"/>
      <c r="F841" s="3"/>
    </row>
    <row r="842" spans="3:6" ht="12.5" x14ac:dyDescent="0.25">
      <c r="C842" s="3"/>
      <c r="F842" s="3"/>
    </row>
    <row r="843" spans="3:6" ht="12.5" x14ac:dyDescent="0.25">
      <c r="C843" s="3"/>
      <c r="F843" s="3"/>
    </row>
    <row r="844" spans="3:6" ht="12.5" x14ac:dyDescent="0.25">
      <c r="C844" s="3"/>
      <c r="F844" s="3"/>
    </row>
    <row r="845" spans="3:6" ht="12.5" x14ac:dyDescent="0.25">
      <c r="C845" s="3"/>
      <c r="F845" s="3"/>
    </row>
    <row r="846" spans="3:6" ht="12.5" x14ac:dyDescent="0.25">
      <c r="C846" s="3"/>
      <c r="F846" s="3"/>
    </row>
    <row r="847" spans="3:6" ht="12.5" x14ac:dyDescent="0.25">
      <c r="C847" s="3"/>
      <c r="F847" s="3"/>
    </row>
    <row r="848" spans="3:6" ht="12.5" x14ac:dyDescent="0.25">
      <c r="C848" s="3"/>
      <c r="F848" s="3"/>
    </row>
    <row r="849" spans="3:6" ht="12.5" x14ac:dyDescent="0.25">
      <c r="C849" s="3"/>
      <c r="F849" s="3"/>
    </row>
    <row r="850" spans="3:6" ht="12.5" x14ac:dyDescent="0.25">
      <c r="C850" s="3"/>
      <c r="F850" s="3"/>
    </row>
    <row r="851" spans="3:6" ht="12.5" x14ac:dyDescent="0.25">
      <c r="C851" s="3"/>
      <c r="F851" s="3"/>
    </row>
    <row r="852" spans="3:6" ht="12.5" x14ac:dyDescent="0.25">
      <c r="C852" s="3"/>
      <c r="F852" s="3"/>
    </row>
    <row r="853" spans="3:6" ht="12.5" x14ac:dyDescent="0.25">
      <c r="C853" s="3"/>
      <c r="F853" s="3"/>
    </row>
    <row r="854" spans="3:6" ht="12.5" x14ac:dyDescent="0.25">
      <c r="C854" s="3"/>
      <c r="F854" s="3"/>
    </row>
    <row r="855" spans="3:6" ht="12.5" x14ac:dyDescent="0.25">
      <c r="C855" s="3"/>
      <c r="F855" s="3"/>
    </row>
    <row r="856" spans="3:6" ht="12.5" x14ac:dyDescent="0.25">
      <c r="C856" s="3"/>
      <c r="F856" s="3"/>
    </row>
    <row r="857" spans="3:6" ht="12.5" x14ac:dyDescent="0.25">
      <c r="C857" s="3"/>
      <c r="F857" s="3"/>
    </row>
    <row r="858" spans="3:6" ht="12.5" x14ac:dyDescent="0.25">
      <c r="C858" s="3"/>
      <c r="F858" s="3"/>
    </row>
    <row r="859" spans="3:6" ht="12.5" x14ac:dyDescent="0.25">
      <c r="C859" s="3"/>
      <c r="F859" s="3"/>
    </row>
    <row r="860" spans="3:6" ht="12.5" x14ac:dyDescent="0.25">
      <c r="C860" s="3"/>
      <c r="F860" s="3"/>
    </row>
    <row r="861" spans="3:6" ht="12.5" x14ac:dyDescent="0.25">
      <c r="C861" s="3"/>
      <c r="F861" s="3"/>
    </row>
    <row r="862" spans="3:6" ht="12.5" x14ac:dyDescent="0.25">
      <c r="C862" s="3"/>
      <c r="F862" s="3"/>
    </row>
    <row r="863" spans="3:6" ht="12.5" x14ac:dyDescent="0.25">
      <c r="C863" s="3"/>
      <c r="F863" s="3"/>
    </row>
    <row r="864" spans="3:6" ht="12.5" x14ac:dyDescent="0.25">
      <c r="C864" s="3"/>
      <c r="F864" s="3"/>
    </row>
    <row r="865" spans="3:6" ht="12.5" x14ac:dyDescent="0.25">
      <c r="C865" s="3"/>
      <c r="F865" s="3"/>
    </row>
    <row r="866" spans="3:6" ht="12.5" x14ac:dyDescent="0.25">
      <c r="C866" s="3"/>
      <c r="F866" s="3"/>
    </row>
    <row r="867" spans="3:6" ht="12.5" x14ac:dyDescent="0.25">
      <c r="C867" s="3"/>
      <c r="F867" s="3"/>
    </row>
    <row r="868" spans="3:6" ht="12.5" x14ac:dyDescent="0.25">
      <c r="C868" s="3"/>
      <c r="F868" s="3"/>
    </row>
    <row r="869" spans="3:6" ht="12.5" x14ac:dyDescent="0.25">
      <c r="C869" s="3"/>
      <c r="F869" s="3"/>
    </row>
    <row r="870" spans="3:6" ht="12.5" x14ac:dyDescent="0.25">
      <c r="C870" s="3"/>
      <c r="F870" s="3"/>
    </row>
    <row r="871" spans="3:6" ht="12.5" x14ac:dyDescent="0.25">
      <c r="C871" s="3"/>
      <c r="F871" s="3"/>
    </row>
    <row r="872" spans="3:6" ht="12.5" x14ac:dyDescent="0.25">
      <c r="C872" s="3"/>
      <c r="F872" s="3"/>
    </row>
    <row r="873" spans="3:6" ht="12.5" x14ac:dyDescent="0.25">
      <c r="C873" s="3"/>
      <c r="F873" s="3"/>
    </row>
    <row r="874" spans="3:6" ht="12.5" x14ac:dyDescent="0.25">
      <c r="C874" s="3"/>
      <c r="F874" s="3"/>
    </row>
    <row r="875" spans="3:6" ht="12.5" x14ac:dyDescent="0.25">
      <c r="C875" s="3"/>
      <c r="F875" s="3"/>
    </row>
    <row r="876" spans="3:6" ht="12.5" x14ac:dyDescent="0.25">
      <c r="C876" s="3"/>
      <c r="F876" s="3"/>
    </row>
    <row r="877" spans="3:6" ht="12.5" x14ac:dyDescent="0.25">
      <c r="C877" s="3"/>
      <c r="F877" s="3"/>
    </row>
    <row r="878" spans="3:6" ht="12.5" x14ac:dyDescent="0.25">
      <c r="C878" s="3"/>
      <c r="F878" s="3"/>
    </row>
    <row r="879" spans="3:6" ht="12.5" x14ac:dyDescent="0.25">
      <c r="C879" s="3"/>
      <c r="F879" s="3"/>
    </row>
    <row r="880" spans="3:6" ht="12.5" x14ac:dyDescent="0.25">
      <c r="C880" s="3"/>
      <c r="F880" s="3"/>
    </row>
    <row r="881" spans="3:6" ht="12.5" x14ac:dyDescent="0.25">
      <c r="C881" s="3"/>
      <c r="F881" s="3"/>
    </row>
    <row r="882" spans="3:6" ht="12.5" x14ac:dyDescent="0.25">
      <c r="C882" s="3"/>
      <c r="F882" s="3"/>
    </row>
    <row r="883" spans="3:6" ht="12.5" x14ac:dyDescent="0.25">
      <c r="C883" s="3"/>
      <c r="F883" s="3"/>
    </row>
    <row r="884" spans="3:6" ht="12.5" x14ac:dyDescent="0.25">
      <c r="C884" s="3"/>
      <c r="F884" s="3"/>
    </row>
    <row r="885" spans="3:6" ht="12.5" x14ac:dyDescent="0.25">
      <c r="C885" s="3"/>
      <c r="F885" s="3"/>
    </row>
    <row r="886" spans="3:6" ht="12.5" x14ac:dyDescent="0.25">
      <c r="C886" s="3"/>
      <c r="F886" s="3"/>
    </row>
    <row r="887" spans="3:6" ht="12.5" x14ac:dyDescent="0.25">
      <c r="C887" s="3"/>
      <c r="F887" s="3"/>
    </row>
    <row r="888" spans="3:6" ht="12.5" x14ac:dyDescent="0.25">
      <c r="C888" s="3"/>
      <c r="F888" s="3"/>
    </row>
    <row r="889" spans="3:6" ht="12.5" x14ac:dyDescent="0.25">
      <c r="C889" s="3"/>
      <c r="F889" s="3"/>
    </row>
    <row r="890" spans="3:6" ht="12.5" x14ac:dyDescent="0.25">
      <c r="C890" s="3"/>
      <c r="F890" s="3"/>
    </row>
    <row r="891" spans="3:6" ht="12.5" x14ac:dyDescent="0.25">
      <c r="C891" s="3"/>
      <c r="F891" s="3"/>
    </row>
    <row r="892" spans="3:6" ht="12.5" x14ac:dyDescent="0.25">
      <c r="C892" s="3"/>
      <c r="F892" s="3"/>
    </row>
    <row r="893" spans="3:6" ht="12.5" x14ac:dyDescent="0.25">
      <c r="C893" s="3"/>
      <c r="F893" s="3"/>
    </row>
    <row r="894" spans="3:6" ht="12.5" x14ac:dyDescent="0.25">
      <c r="C894" s="3"/>
      <c r="F894" s="3"/>
    </row>
    <row r="895" spans="3:6" ht="12.5" x14ac:dyDescent="0.25">
      <c r="C895" s="3"/>
      <c r="F895" s="3"/>
    </row>
    <row r="896" spans="3:6" ht="12.5" x14ac:dyDescent="0.25">
      <c r="C896" s="3"/>
      <c r="F896" s="3"/>
    </row>
    <row r="897" spans="3:6" ht="12.5" x14ac:dyDescent="0.25">
      <c r="C897" s="3"/>
      <c r="F897" s="3"/>
    </row>
    <row r="898" spans="3:6" ht="12.5" x14ac:dyDescent="0.25">
      <c r="C898" s="3"/>
      <c r="F898" s="3"/>
    </row>
    <row r="899" spans="3:6" ht="12.5" x14ac:dyDescent="0.25">
      <c r="C899" s="3"/>
      <c r="F899" s="3"/>
    </row>
    <row r="900" spans="3:6" ht="12.5" x14ac:dyDescent="0.25">
      <c r="C900" s="3"/>
      <c r="F900" s="3"/>
    </row>
    <row r="901" spans="3:6" ht="12.5" x14ac:dyDescent="0.25">
      <c r="C901" s="3"/>
      <c r="F901" s="3"/>
    </row>
    <row r="902" spans="3:6" ht="12.5" x14ac:dyDescent="0.25">
      <c r="C902" s="3"/>
      <c r="F902" s="3"/>
    </row>
    <row r="903" spans="3:6" ht="12.5" x14ac:dyDescent="0.25">
      <c r="C903" s="3"/>
      <c r="F903" s="3"/>
    </row>
    <row r="904" spans="3:6" ht="12.5" x14ac:dyDescent="0.25">
      <c r="C904" s="3"/>
      <c r="F904" s="3"/>
    </row>
    <row r="905" spans="3:6" ht="12.5" x14ac:dyDescent="0.25">
      <c r="C905" s="3"/>
      <c r="F905" s="3"/>
    </row>
    <row r="906" spans="3:6" ht="12.5" x14ac:dyDescent="0.25">
      <c r="C906" s="3"/>
      <c r="F906" s="3"/>
    </row>
    <row r="907" spans="3:6" ht="12.5" x14ac:dyDescent="0.25">
      <c r="C907" s="3"/>
      <c r="F907" s="3"/>
    </row>
    <row r="908" spans="3:6" ht="12.5" x14ac:dyDescent="0.25">
      <c r="C908" s="3"/>
      <c r="F908" s="3"/>
    </row>
    <row r="909" spans="3:6" ht="12.5" x14ac:dyDescent="0.25">
      <c r="C909" s="3"/>
      <c r="F909" s="3"/>
    </row>
    <row r="910" spans="3:6" ht="12.5" x14ac:dyDescent="0.25">
      <c r="C910" s="3"/>
      <c r="F910" s="3"/>
    </row>
    <row r="911" spans="3:6" ht="12.5" x14ac:dyDescent="0.25">
      <c r="C911" s="3"/>
      <c r="F911" s="3"/>
    </row>
    <row r="912" spans="3:6" ht="12.5" x14ac:dyDescent="0.25">
      <c r="C912" s="3"/>
      <c r="F912" s="3"/>
    </row>
    <row r="913" spans="3:6" ht="12.5" x14ac:dyDescent="0.25">
      <c r="C913" s="3"/>
      <c r="F913" s="3"/>
    </row>
    <row r="914" spans="3:6" ht="12.5" x14ac:dyDescent="0.25">
      <c r="C914" s="3"/>
      <c r="F914" s="3"/>
    </row>
    <row r="915" spans="3:6" ht="12.5" x14ac:dyDescent="0.25">
      <c r="C915" s="3"/>
      <c r="F915" s="3"/>
    </row>
    <row r="916" spans="3:6" ht="12.5" x14ac:dyDescent="0.25">
      <c r="C916" s="3"/>
      <c r="F916" s="3"/>
    </row>
    <row r="917" spans="3:6" ht="12.5" x14ac:dyDescent="0.25">
      <c r="C917" s="3"/>
      <c r="F917" s="3"/>
    </row>
    <row r="918" spans="3:6" ht="12.5" x14ac:dyDescent="0.25">
      <c r="C918" s="3"/>
      <c r="F918" s="3"/>
    </row>
    <row r="919" spans="3:6" ht="12.5" x14ac:dyDescent="0.25">
      <c r="C919" s="3"/>
      <c r="F919" s="3"/>
    </row>
    <row r="920" spans="3:6" ht="12.5" x14ac:dyDescent="0.25">
      <c r="C920" s="3"/>
      <c r="F920" s="3"/>
    </row>
    <row r="921" spans="3:6" ht="12.5" x14ac:dyDescent="0.25">
      <c r="C921" s="3"/>
      <c r="F921" s="3"/>
    </row>
    <row r="922" spans="3:6" ht="12.5" x14ac:dyDescent="0.25">
      <c r="C922" s="3"/>
      <c r="F922" s="3"/>
    </row>
    <row r="923" spans="3:6" ht="12.5" x14ac:dyDescent="0.25">
      <c r="C923" s="3"/>
      <c r="F923" s="3"/>
    </row>
    <row r="924" spans="3:6" ht="12.5" x14ac:dyDescent="0.25">
      <c r="C924" s="3"/>
      <c r="F924" s="3"/>
    </row>
    <row r="925" spans="3:6" ht="12.5" x14ac:dyDescent="0.25">
      <c r="C925" s="3"/>
      <c r="F925" s="3"/>
    </row>
    <row r="926" spans="3:6" ht="12.5" x14ac:dyDescent="0.25">
      <c r="C926" s="3"/>
      <c r="F926" s="3"/>
    </row>
    <row r="927" spans="3:6" ht="12.5" x14ac:dyDescent="0.25">
      <c r="C927" s="3"/>
      <c r="F927" s="3"/>
    </row>
    <row r="928" spans="3:6" ht="12.5" x14ac:dyDescent="0.25">
      <c r="C928" s="3"/>
      <c r="F928" s="3"/>
    </row>
    <row r="929" spans="3:6" ht="12.5" x14ac:dyDescent="0.25">
      <c r="C929" s="3"/>
      <c r="F929" s="3"/>
    </row>
    <row r="930" spans="3:6" ht="12.5" x14ac:dyDescent="0.25">
      <c r="C930" s="3"/>
      <c r="F930" s="3"/>
    </row>
    <row r="931" spans="3:6" ht="12.5" x14ac:dyDescent="0.25">
      <c r="C931" s="3"/>
      <c r="F931" s="3"/>
    </row>
    <row r="932" spans="3:6" ht="12.5" x14ac:dyDescent="0.25">
      <c r="C932" s="3"/>
      <c r="F932" s="3"/>
    </row>
    <row r="933" spans="3:6" ht="12.5" x14ac:dyDescent="0.25">
      <c r="C933" s="3"/>
      <c r="F933" s="3"/>
    </row>
    <row r="934" spans="3:6" ht="12.5" x14ac:dyDescent="0.25">
      <c r="C934" s="3"/>
      <c r="F934" s="3"/>
    </row>
    <row r="935" spans="3:6" ht="12.5" x14ac:dyDescent="0.25">
      <c r="C935" s="3"/>
      <c r="F935" s="3"/>
    </row>
    <row r="936" spans="3:6" ht="12.5" x14ac:dyDescent="0.25">
      <c r="C936" s="3"/>
      <c r="F936" s="3"/>
    </row>
    <row r="937" spans="3:6" ht="12.5" x14ac:dyDescent="0.25">
      <c r="C937" s="3"/>
      <c r="F937" s="3"/>
    </row>
    <row r="938" spans="3:6" ht="12.5" x14ac:dyDescent="0.25">
      <c r="C938" s="3"/>
      <c r="F938" s="3"/>
    </row>
    <row r="939" spans="3:6" ht="12.5" x14ac:dyDescent="0.25">
      <c r="C939" s="3"/>
      <c r="F939" s="3"/>
    </row>
    <row r="940" spans="3:6" ht="12.5" x14ac:dyDescent="0.25">
      <c r="C940" s="3"/>
      <c r="F940" s="3"/>
    </row>
    <row r="941" spans="3:6" ht="12.5" x14ac:dyDescent="0.25">
      <c r="C941" s="3"/>
      <c r="F941" s="3"/>
    </row>
    <row r="942" spans="3:6" ht="12.5" x14ac:dyDescent="0.25">
      <c r="C942" s="3"/>
      <c r="F942" s="3"/>
    </row>
    <row r="943" spans="3:6" ht="12.5" x14ac:dyDescent="0.25">
      <c r="C943" s="3"/>
      <c r="F943" s="3"/>
    </row>
    <row r="944" spans="3:6" ht="12.5" x14ac:dyDescent="0.25">
      <c r="C944" s="3"/>
      <c r="F944" s="3"/>
    </row>
    <row r="945" spans="3:6" ht="12.5" x14ac:dyDescent="0.25">
      <c r="C945" s="3"/>
      <c r="F945" s="3"/>
    </row>
    <row r="946" spans="3:6" ht="12.5" x14ac:dyDescent="0.25">
      <c r="C946" s="3"/>
      <c r="F946" s="3"/>
    </row>
    <row r="947" spans="3:6" ht="12.5" x14ac:dyDescent="0.25">
      <c r="C947" s="3"/>
      <c r="F947" s="3"/>
    </row>
    <row r="948" spans="3:6" ht="12.5" x14ac:dyDescent="0.25">
      <c r="C948" s="3"/>
      <c r="F948" s="3"/>
    </row>
    <row r="949" spans="3:6" ht="12.5" x14ac:dyDescent="0.25">
      <c r="C949" s="3"/>
      <c r="F949" s="3"/>
    </row>
    <row r="950" spans="3:6" ht="12.5" x14ac:dyDescent="0.25">
      <c r="C950" s="3"/>
      <c r="F950" s="3"/>
    </row>
    <row r="951" spans="3:6" ht="12.5" x14ac:dyDescent="0.25">
      <c r="C951" s="3"/>
      <c r="F951" s="3"/>
    </row>
    <row r="952" spans="3:6" ht="12.5" x14ac:dyDescent="0.25">
      <c r="C952" s="3"/>
      <c r="F952" s="3"/>
    </row>
    <row r="953" spans="3:6" ht="12.5" x14ac:dyDescent="0.25">
      <c r="C953" s="3"/>
      <c r="F953" s="3"/>
    </row>
    <row r="954" spans="3:6" ht="12.5" x14ac:dyDescent="0.25">
      <c r="C954" s="3"/>
      <c r="F954" s="3"/>
    </row>
    <row r="955" spans="3:6" ht="12.5" x14ac:dyDescent="0.25">
      <c r="C955" s="3"/>
      <c r="F955" s="3"/>
    </row>
    <row r="956" spans="3:6" ht="12.5" x14ac:dyDescent="0.25">
      <c r="C956" s="3"/>
      <c r="F956" s="3"/>
    </row>
    <row r="957" spans="3:6" ht="12.5" x14ac:dyDescent="0.25">
      <c r="C957" s="3"/>
      <c r="F957" s="3"/>
    </row>
    <row r="958" spans="3:6" ht="12.5" x14ac:dyDescent="0.25">
      <c r="C958" s="3"/>
      <c r="F958" s="3"/>
    </row>
    <row r="959" spans="3:6" ht="12.5" x14ac:dyDescent="0.25">
      <c r="C959" s="3"/>
      <c r="F959" s="3"/>
    </row>
    <row r="960" spans="3:6" ht="12.5" x14ac:dyDescent="0.25">
      <c r="C960" s="3"/>
      <c r="F960" s="3"/>
    </row>
    <row r="961" spans="3:6" ht="12.5" x14ac:dyDescent="0.25">
      <c r="C961" s="3"/>
      <c r="F961" s="3"/>
    </row>
    <row r="962" spans="3:6" ht="12.5" x14ac:dyDescent="0.25">
      <c r="C962" s="3"/>
      <c r="F962" s="3"/>
    </row>
    <row r="963" spans="3:6" ht="12.5" x14ac:dyDescent="0.25">
      <c r="C963" s="3"/>
      <c r="F963" s="3"/>
    </row>
    <row r="964" spans="3:6" ht="12.5" x14ac:dyDescent="0.25">
      <c r="C964" s="3"/>
      <c r="F964" s="3"/>
    </row>
    <row r="965" spans="3:6" ht="12.5" x14ac:dyDescent="0.25">
      <c r="C965" s="3"/>
      <c r="F965" s="3"/>
    </row>
    <row r="966" spans="3:6" ht="12.5" x14ac:dyDescent="0.25">
      <c r="C966" s="3"/>
      <c r="F966" s="3"/>
    </row>
    <row r="967" spans="3:6" ht="12.5" x14ac:dyDescent="0.25">
      <c r="C967" s="3"/>
      <c r="F967" s="3"/>
    </row>
    <row r="968" spans="3:6" ht="12.5" x14ac:dyDescent="0.25">
      <c r="C968" s="3"/>
      <c r="F968" s="3"/>
    </row>
    <row r="969" spans="3:6" ht="12.5" x14ac:dyDescent="0.25">
      <c r="C969" s="3"/>
      <c r="F969" s="3"/>
    </row>
    <row r="970" spans="3:6" ht="12.5" x14ac:dyDescent="0.25">
      <c r="C970" s="3"/>
      <c r="F970" s="3"/>
    </row>
    <row r="971" spans="3:6" ht="12.5" x14ac:dyDescent="0.25">
      <c r="C971" s="3"/>
      <c r="F971" s="3"/>
    </row>
    <row r="972" spans="3:6" ht="12.5" x14ac:dyDescent="0.25">
      <c r="C972" s="3"/>
      <c r="F972" s="3"/>
    </row>
    <row r="973" spans="3:6" ht="12.5" x14ac:dyDescent="0.25">
      <c r="C973" s="3"/>
      <c r="F973" s="3"/>
    </row>
    <row r="974" spans="3:6" ht="12.5" x14ac:dyDescent="0.25">
      <c r="C974" s="3"/>
      <c r="F974" s="3"/>
    </row>
    <row r="975" spans="3:6" ht="12.5" x14ac:dyDescent="0.25">
      <c r="C975" s="3"/>
      <c r="F975" s="3"/>
    </row>
    <row r="976" spans="3:6" ht="12.5" x14ac:dyDescent="0.25">
      <c r="C976" s="3"/>
      <c r="F976" s="3"/>
    </row>
    <row r="977" spans="3:6" ht="12.5" x14ac:dyDescent="0.25">
      <c r="C977" s="3"/>
      <c r="F977" s="3"/>
    </row>
    <row r="978" spans="3:6" ht="12.5" x14ac:dyDescent="0.25">
      <c r="C978" s="3"/>
      <c r="F978" s="3"/>
    </row>
    <row r="979" spans="3:6" ht="12.5" x14ac:dyDescent="0.25">
      <c r="C979" s="3"/>
      <c r="F979" s="3"/>
    </row>
    <row r="980" spans="3:6" ht="12.5" x14ac:dyDescent="0.25">
      <c r="C980" s="3"/>
      <c r="F980" s="3"/>
    </row>
    <row r="981" spans="3:6" ht="12.5" x14ac:dyDescent="0.25">
      <c r="C981" s="3"/>
      <c r="F981" s="3"/>
    </row>
    <row r="982" spans="3:6" ht="12.5" x14ac:dyDescent="0.25">
      <c r="C982" s="3"/>
      <c r="F982" s="3"/>
    </row>
    <row r="983" spans="3:6" ht="12.5" x14ac:dyDescent="0.25">
      <c r="C983" s="3"/>
      <c r="F983" s="3"/>
    </row>
    <row r="984" spans="3:6" ht="12.5" x14ac:dyDescent="0.25">
      <c r="C984" s="3"/>
      <c r="F984" s="3"/>
    </row>
    <row r="985" spans="3:6" ht="12.5" x14ac:dyDescent="0.25">
      <c r="C985" s="3"/>
      <c r="F985" s="3"/>
    </row>
    <row r="986" spans="3:6" ht="12.5" x14ac:dyDescent="0.25">
      <c r="C986" s="3"/>
      <c r="F986" s="3"/>
    </row>
    <row r="987" spans="3:6" ht="12.5" x14ac:dyDescent="0.25">
      <c r="C987" s="3"/>
      <c r="F987" s="3"/>
    </row>
    <row r="988" spans="3:6" ht="12.5" x14ac:dyDescent="0.25">
      <c r="C988" s="3"/>
      <c r="F988" s="3"/>
    </row>
    <row r="989" spans="3:6" ht="12.5" x14ac:dyDescent="0.25">
      <c r="C989" s="3"/>
      <c r="F989" s="3"/>
    </row>
    <row r="990" spans="3:6" ht="12.5" x14ac:dyDescent="0.25">
      <c r="C990" s="3"/>
      <c r="F990" s="3"/>
    </row>
    <row r="991" spans="3:6" ht="12.5" x14ac:dyDescent="0.25">
      <c r="C991" s="3"/>
      <c r="F991" s="3"/>
    </row>
    <row r="992" spans="3:6" ht="12.5" x14ac:dyDescent="0.25">
      <c r="C992" s="3"/>
      <c r="F992" s="3"/>
    </row>
    <row r="993" spans="3:6" ht="12.5" x14ac:dyDescent="0.25">
      <c r="C993" s="3"/>
      <c r="F993" s="3"/>
    </row>
    <row r="994" spans="3:6" ht="12.5" x14ac:dyDescent="0.25">
      <c r="C994" s="3"/>
      <c r="F994" s="3"/>
    </row>
    <row r="995" spans="3:6" ht="12.5" x14ac:dyDescent="0.25">
      <c r="C995" s="3"/>
      <c r="F995" s="3"/>
    </row>
    <row r="996" spans="3:6" ht="12.5" x14ac:dyDescent="0.25">
      <c r="C996" s="3"/>
      <c r="F996" s="3"/>
    </row>
    <row r="997" spans="3:6" ht="12.5" x14ac:dyDescent="0.25">
      <c r="C997" s="3"/>
      <c r="F997" s="3"/>
    </row>
    <row r="998" spans="3:6" ht="12.5" x14ac:dyDescent="0.25">
      <c r="C998" s="3"/>
      <c r="F998" s="3"/>
    </row>
    <row r="999" spans="3:6" ht="12.5" x14ac:dyDescent="0.25">
      <c r="C999" s="3"/>
      <c r="F999" s="3"/>
    </row>
    <row r="1000" spans="3:6" ht="12.5" x14ac:dyDescent="0.25">
      <c r="C1000" s="3"/>
      <c r="F1000" s="3"/>
    </row>
    <row r="1001" spans="3:6" ht="12.5" x14ac:dyDescent="0.25">
      <c r="C1001" s="3"/>
      <c r="F1001" s="3"/>
    </row>
    <row r="1002" spans="3:6" ht="12.5" x14ac:dyDescent="0.25">
      <c r="C1002" s="3"/>
      <c r="F1002" s="3"/>
    </row>
    <row r="1003" spans="3:6" ht="12.5" x14ac:dyDescent="0.25">
      <c r="C1003" s="3"/>
      <c r="F1003" s="3"/>
    </row>
    <row r="1004" spans="3:6" ht="12.5" x14ac:dyDescent="0.25">
      <c r="C1004" s="3"/>
      <c r="F1004" s="3"/>
    </row>
    <row r="1005" spans="3:6" ht="12.5" x14ac:dyDescent="0.25">
      <c r="C1005" s="3"/>
      <c r="F1005" s="3"/>
    </row>
    <row r="1006" spans="3:6" ht="12.5" x14ac:dyDescent="0.25">
      <c r="C1006" s="3"/>
      <c r="F1006" s="3"/>
    </row>
    <row r="1007" spans="3:6" ht="12.5" x14ac:dyDescent="0.25">
      <c r="C1007" s="3"/>
      <c r="F1007" s="3"/>
    </row>
    <row r="1008" spans="3:6" ht="12.5" x14ac:dyDescent="0.25">
      <c r="C1008" s="3"/>
      <c r="F1008" s="3"/>
    </row>
    <row r="1009" spans="3:6" ht="12.5" x14ac:dyDescent="0.25">
      <c r="C1009" s="3"/>
      <c r="F1009" s="3"/>
    </row>
    <row r="1010" spans="3:6" ht="12.5" x14ac:dyDescent="0.25">
      <c r="C1010" s="3"/>
      <c r="F1010" s="3"/>
    </row>
  </sheetData>
  <mergeCells count="1"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7E541-3841-4BD8-A376-93C46B769282}">
  <sheetPr>
    <tabColor rgb="FFFFC000"/>
  </sheetPr>
  <dimension ref="A1:N45"/>
  <sheetViews>
    <sheetView topLeftCell="A10" zoomScale="90" zoomScaleNormal="90" workbookViewId="0">
      <selection activeCell="G37" sqref="G37"/>
    </sheetView>
  </sheetViews>
  <sheetFormatPr defaultColWidth="14.453125" defaultRowHeight="15.75" customHeight="1" x14ac:dyDescent="0.25"/>
  <cols>
    <col min="1" max="1" width="18.26953125" bestFit="1" customWidth="1"/>
    <col min="2" max="2" width="15.7265625" bestFit="1" customWidth="1"/>
    <col min="3" max="4" width="16.26953125" bestFit="1" customWidth="1"/>
    <col min="5" max="5" width="15.453125" bestFit="1" customWidth="1"/>
    <col min="6" max="6" width="18" bestFit="1" customWidth="1"/>
    <col min="7" max="7" width="27.54296875" bestFit="1" customWidth="1"/>
    <col min="9" max="9" width="19.453125" bestFit="1" customWidth="1"/>
    <col min="11" max="11" width="15.7265625" bestFit="1" customWidth="1"/>
    <col min="12" max="12" width="16.26953125" bestFit="1" customWidth="1"/>
    <col min="13" max="13" width="15.453125" bestFit="1" customWidth="1"/>
    <col min="14" max="14" width="19.7265625" bestFit="1" customWidth="1"/>
  </cols>
  <sheetData>
    <row r="1" spans="1:14" s="21" customFormat="1" ht="15.75" customHeight="1" x14ac:dyDescent="0.35">
      <c r="A1" s="66" t="s">
        <v>93</v>
      </c>
    </row>
    <row r="2" spans="1:14" ht="15.75" customHeight="1" x14ac:dyDescent="0.3">
      <c r="A2" s="45"/>
      <c r="B2" s="48" t="s">
        <v>91</v>
      </c>
      <c r="C2" s="48"/>
      <c r="D2" s="48"/>
      <c r="E2" s="48"/>
      <c r="F2" s="48"/>
      <c r="G2" s="49"/>
    </row>
    <row r="3" spans="1:14" ht="15.75" customHeight="1" x14ac:dyDescent="0.3">
      <c r="A3" s="27"/>
      <c r="B3" s="17" t="s">
        <v>0</v>
      </c>
      <c r="C3" s="17" t="s">
        <v>1</v>
      </c>
      <c r="D3" s="17" t="s">
        <v>2</v>
      </c>
      <c r="E3" s="17" t="s">
        <v>3</v>
      </c>
      <c r="F3" s="17" t="s">
        <v>31</v>
      </c>
      <c r="G3" s="46" t="s">
        <v>34</v>
      </c>
    </row>
    <row r="4" spans="1:14" ht="15.75" customHeight="1" x14ac:dyDescent="0.25">
      <c r="A4" s="27" t="s">
        <v>4</v>
      </c>
      <c r="B4" s="12">
        <v>25</v>
      </c>
      <c r="C4" s="12">
        <v>2500</v>
      </c>
      <c r="D4" s="11">
        <f>D26</f>
        <v>3000</v>
      </c>
      <c r="E4" s="77">
        <f>D31</f>
        <v>3600</v>
      </c>
      <c r="F4" s="11"/>
      <c r="G4" s="47"/>
      <c r="H4" s="1"/>
    </row>
    <row r="5" spans="1:14" ht="15.75" customHeight="1" x14ac:dyDescent="0.25">
      <c r="A5" s="27" t="s">
        <v>5</v>
      </c>
      <c r="B5" s="12">
        <v>2000</v>
      </c>
      <c r="C5" s="12">
        <v>30000</v>
      </c>
      <c r="D5" s="11">
        <f>H26</f>
        <v>150000</v>
      </c>
      <c r="E5" s="11">
        <f>H31</f>
        <v>300000</v>
      </c>
      <c r="F5" s="11"/>
      <c r="G5" s="47"/>
      <c r="H5" s="1"/>
      <c r="I5" s="10"/>
    </row>
    <row r="6" spans="1:14" ht="15.75" customHeight="1" x14ac:dyDescent="0.3">
      <c r="A6" s="32" t="s">
        <v>6</v>
      </c>
      <c r="B6" s="50">
        <f t="shared" ref="B6:C6" si="0">B4/B5</f>
        <v>1.2500000000000001E-2</v>
      </c>
      <c r="C6" s="50">
        <f t="shared" si="0"/>
        <v>8.3333333333333329E-2</v>
      </c>
      <c r="D6" s="51">
        <f>D4/D5</f>
        <v>0.02</v>
      </c>
      <c r="E6" s="51">
        <f>E4/E5</f>
        <v>1.2E-2</v>
      </c>
      <c r="F6" s="52">
        <v>0</v>
      </c>
      <c r="G6" s="53">
        <f>SUM(B6:F6)</f>
        <v>0.12783333333333333</v>
      </c>
      <c r="H6" s="1"/>
      <c r="I6" s="2"/>
    </row>
    <row r="7" spans="1:14" s="21" customFormat="1" ht="15.75" customHeight="1" x14ac:dyDescent="0.3">
      <c r="A7" s="12"/>
      <c r="B7" s="54"/>
      <c r="C7" s="54"/>
      <c r="D7" s="55"/>
      <c r="E7" s="55"/>
      <c r="F7" s="56"/>
      <c r="G7" s="57"/>
      <c r="H7" s="22"/>
      <c r="I7" s="2"/>
    </row>
    <row r="8" spans="1:14" s="21" customFormat="1" ht="15.75" customHeight="1" x14ac:dyDescent="0.35">
      <c r="A8" s="66" t="s">
        <v>94</v>
      </c>
      <c r="B8" s="54"/>
      <c r="C8" s="54"/>
      <c r="D8" s="55"/>
      <c r="E8" s="55"/>
      <c r="F8" s="56"/>
      <c r="G8" s="57"/>
      <c r="H8" s="22"/>
      <c r="I8" s="2"/>
    </row>
    <row r="9" spans="1:14" ht="15.75" customHeight="1" x14ac:dyDescent="0.3">
      <c r="A9" s="59"/>
      <c r="B9" s="48" t="s">
        <v>92</v>
      </c>
      <c r="C9" s="48"/>
      <c r="D9" s="48"/>
      <c r="E9" s="48"/>
      <c r="F9" s="48"/>
      <c r="G9" s="60"/>
      <c r="I9" s="1"/>
      <c r="J9" s="1"/>
    </row>
    <row r="10" spans="1:14" ht="15.75" customHeight="1" x14ac:dyDescent="0.3">
      <c r="A10" s="61"/>
      <c r="B10" s="58" t="s">
        <v>0</v>
      </c>
      <c r="C10" s="58" t="s">
        <v>1</v>
      </c>
      <c r="D10" s="58" t="s">
        <v>2</v>
      </c>
      <c r="E10" s="58" t="s">
        <v>3</v>
      </c>
      <c r="F10" s="58" t="s">
        <v>31</v>
      </c>
      <c r="G10" s="62" t="s">
        <v>34</v>
      </c>
      <c r="H10" s="1"/>
      <c r="I10" s="1"/>
      <c r="J10" s="13"/>
      <c r="K10" s="13"/>
      <c r="L10" s="13"/>
      <c r="M10" s="16"/>
      <c r="N10" s="13"/>
    </row>
    <row r="11" spans="1:14" ht="15.75" customHeight="1" x14ac:dyDescent="0.25">
      <c r="A11" s="27" t="s">
        <v>13</v>
      </c>
      <c r="B11" s="18">
        <f>+B6</f>
        <v>1.2500000000000001E-2</v>
      </c>
      <c r="C11" s="18">
        <f t="shared" ref="C11:E11" si="1">+C6</f>
        <v>8.3333333333333329E-2</v>
      </c>
      <c r="D11" s="18">
        <f t="shared" si="1"/>
        <v>0.02</v>
      </c>
      <c r="E11" s="18">
        <f t="shared" si="1"/>
        <v>1.2E-2</v>
      </c>
      <c r="F11" s="18">
        <f>VLOOKUP(A11,$A$35:$G$45,7,FALSE)</f>
        <v>0</v>
      </c>
      <c r="G11" s="63">
        <f>+G6</f>
        <v>0.12783333333333333</v>
      </c>
      <c r="H11" s="1"/>
      <c r="I11" s="1"/>
      <c r="K11" s="10"/>
      <c r="M11" s="11"/>
      <c r="N11" s="11"/>
    </row>
    <row r="12" spans="1:14" s="11" customFormat="1" ht="15.75" customHeight="1" x14ac:dyDescent="0.25">
      <c r="A12" s="27" t="s">
        <v>14</v>
      </c>
      <c r="B12" s="18">
        <v>1.1375000000000001E-2</v>
      </c>
      <c r="C12" s="18">
        <v>9.1666666666666674E-2</v>
      </c>
      <c r="D12" s="18">
        <v>1.9400000000000001E-2</v>
      </c>
      <c r="E12" s="18">
        <v>1.176E-2</v>
      </c>
      <c r="F12" s="18">
        <f t="shared" ref="F12:F21" si="2">VLOOKUP(A12,$A$35:$G$45,7,FALSE)</f>
        <v>4.5833333333333327E-4</v>
      </c>
      <c r="G12" s="63">
        <f t="shared" ref="G12:G21" si="3">SUM(B12:F12)</f>
        <v>0.13466</v>
      </c>
      <c r="H12" s="12"/>
      <c r="I12" s="14"/>
      <c r="K12" s="15"/>
    </row>
    <row r="13" spans="1:14" ht="15.75" customHeight="1" x14ac:dyDescent="0.25">
      <c r="A13" s="27" t="s">
        <v>15</v>
      </c>
      <c r="B13" s="18">
        <v>1.2750000000000001E-2</v>
      </c>
      <c r="C13" s="18">
        <v>7.5833333333333336E-2</v>
      </c>
      <c r="D13" s="18">
        <v>2.5000000000000001E-2</v>
      </c>
      <c r="E13" s="18">
        <v>1.188E-2</v>
      </c>
      <c r="F13" s="18">
        <f t="shared" si="2"/>
        <v>2E-3</v>
      </c>
      <c r="G13" s="63">
        <f t="shared" si="3"/>
        <v>0.12746333333333335</v>
      </c>
      <c r="H13" s="1"/>
      <c r="I13" s="14"/>
      <c r="J13" s="11"/>
      <c r="K13" s="15"/>
      <c r="L13" s="11"/>
      <c r="M13" s="11"/>
      <c r="N13" s="11"/>
    </row>
    <row r="14" spans="1:14" ht="15.75" customHeight="1" x14ac:dyDescent="0.25">
      <c r="A14" s="27" t="s">
        <v>16</v>
      </c>
      <c r="B14" s="18">
        <v>7.2499999999999995E-3</v>
      </c>
      <c r="C14" s="18">
        <v>8.7499999999999994E-2</v>
      </c>
      <c r="D14" s="18">
        <v>2.3E-2</v>
      </c>
      <c r="E14" s="18">
        <v>1.4279999999999999E-2</v>
      </c>
      <c r="F14" s="18">
        <f t="shared" si="2"/>
        <v>1.1208333333333335E-3</v>
      </c>
      <c r="G14" s="63">
        <f t="shared" si="3"/>
        <v>0.1331508333333333</v>
      </c>
      <c r="H14" s="1"/>
      <c r="I14" s="14"/>
      <c r="J14" s="11"/>
      <c r="K14" s="15"/>
      <c r="L14" s="11"/>
      <c r="M14" s="11"/>
      <c r="N14" s="11"/>
    </row>
    <row r="15" spans="1:14" ht="15.75" customHeight="1" x14ac:dyDescent="0.25">
      <c r="A15" s="27" t="s">
        <v>17</v>
      </c>
      <c r="B15" s="18">
        <v>9.6250000000000016E-3</v>
      </c>
      <c r="C15" s="18">
        <v>6.4166666666666664E-2</v>
      </c>
      <c r="D15" s="18">
        <v>1.72E-2</v>
      </c>
      <c r="E15" s="18">
        <v>9.2399999999999999E-3</v>
      </c>
      <c r="F15" s="18">
        <f t="shared" si="2"/>
        <v>1.1083333333333333E-3</v>
      </c>
      <c r="G15" s="63">
        <f t="shared" si="3"/>
        <v>0.10134</v>
      </c>
      <c r="H15" s="1"/>
      <c r="I15" s="14"/>
      <c r="J15" s="11"/>
      <c r="K15" s="15"/>
      <c r="L15" s="11"/>
      <c r="M15" s="11"/>
      <c r="N15" s="11"/>
    </row>
    <row r="16" spans="1:14" ht="15.75" customHeight="1" x14ac:dyDescent="0.25">
      <c r="A16" s="27" t="s">
        <v>25</v>
      </c>
      <c r="B16" s="18">
        <v>7.3749999999999996E-3</v>
      </c>
      <c r="C16" s="18">
        <v>7.3333333333333334E-2</v>
      </c>
      <c r="D16" s="18">
        <v>1.9599999999999999E-2</v>
      </c>
      <c r="E16" s="18">
        <v>1.452E-2</v>
      </c>
      <c r="F16" s="18">
        <f t="shared" si="2"/>
        <v>6.6666666666666675E-4</v>
      </c>
      <c r="G16" s="63">
        <f t="shared" si="3"/>
        <v>0.115495</v>
      </c>
      <c r="H16" s="1"/>
      <c r="I16" s="14"/>
      <c r="J16" s="11"/>
      <c r="K16" s="15"/>
      <c r="L16" s="11"/>
      <c r="M16" s="11"/>
      <c r="N16" s="11"/>
    </row>
    <row r="17" spans="1:14" ht="15.75" customHeight="1" x14ac:dyDescent="0.25">
      <c r="A17" s="27" t="s">
        <v>26</v>
      </c>
      <c r="B17" s="18">
        <v>7.6249999999999998E-3</v>
      </c>
      <c r="C17" s="18">
        <v>9.5833333333333326E-2</v>
      </c>
      <c r="D17" s="18">
        <v>1.7000000000000001E-2</v>
      </c>
      <c r="E17" s="18">
        <v>1.2240000000000001E-2</v>
      </c>
      <c r="F17" s="18">
        <f t="shared" si="2"/>
        <v>1.5E-3</v>
      </c>
      <c r="G17" s="63">
        <f t="shared" si="3"/>
        <v>0.13419833333333331</v>
      </c>
      <c r="H17" s="1"/>
      <c r="I17" s="14"/>
      <c r="J17" s="11"/>
      <c r="K17" s="15"/>
      <c r="L17" s="11"/>
      <c r="M17" s="11"/>
      <c r="N17" s="11"/>
    </row>
    <row r="18" spans="1:14" ht="15.75" customHeight="1" x14ac:dyDescent="0.25">
      <c r="A18" s="27" t="s">
        <v>27</v>
      </c>
      <c r="B18" s="18">
        <v>1.2E-2</v>
      </c>
      <c r="C18" s="18">
        <v>6.083333333333333E-2</v>
      </c>
      <c r="D18" s="18">
        <v>1.9599999999999999E-2</v>
      </c>
      <c r="E18" s="18">
        <v>8.7600000000000004E-3</v>
      </c>
      <c r="F18" s="18">
        <f t="shared" si="2"/>
        <v>1.7374999999999999E-3</v>
      </c>
      <c r="G18" s="63">
        <f t="shared" si="3"/>
        <v>0.10293083333333335</v>
      </c>
      <c r="H18" s="1"/>
      <c r="I18" s="14"/>
      <c r="J18" s="11"/>
      <c r="K18" s="15"/>
      <c r="L18" s="11"/>
      <c r="M18" s="11"/>
      <c r="N18" s="11"/>
    </row>
    <row r="19" spans="1:14" ht="15.75" customHeight="1" x14ac:dyDescent="0.25">
      <c r="A19" s="27" t="s">
        <v>28</v>
      </c>
      <c r="B19" s="18">
        <v>1.0625000000000001E-2</v>
      </c>
      <c r="C19" s="18">
        <v>7.9999999999999988E-2</v>
      </c>
      <c r="D19" s="18">
        <v>2.2799999999999997E-2</v>
      </c>
      <c r="E19" s="18">
        <v>8.3999999999999995E-3</v>
      </c>
      <c r="F19" s="18">
        <f t="shared" si="2"/>
        <v>1.6875E-3</v>
      </c>
      <c r="G19" s="63">
        <f t="shared" si="3"/>
        <v>0.12351249999999998</v>
      </c>
      <c r="H19" s="1"/>
      <c r="I19" s="14"/>
      <c r="J19" s="11"/>
      <c r="K19" s="15"/>
      <c r="L19" s="11"/>
      <c r="M19" s="11"/>
      <c r="N19" s="11"/>
    </row>
    <row r="20" spans="1:14" ht="15.75" customHeight="1" x14ac:dyDescent="0.25">
      <c r="A20" s="27" t="s">
        <v>29</v>
      </c>
      <c r="B20" s="18">
        <v>8.0000000000000002E-3</v>
      </c>
      <c r="C20" s="18">
        <v>8.0833333333333326E-2</v>
      </c>
      <c r="D20" s="18">
        <v>1.6E-2</v>
      </c>
      <c r="E20" s="18">
        <v>1.0920000000000001E-2</v>
      </c>
      <c r="F20" s="18">
        <f t="shared" si="2"/>
        <v>1.8291666666666669E-3</v>
      </c>
      <c r="G20" s="63">
        <f t="shared" si="3"/>
        <v>0.11758249999999999</v>
      </c>
      <c r="H20" s="1"/>
      <c r="I20" s="14"/>
      <c r="J20" s="11"/>
      <c r="K20" s="15"/>
      <c r="L20" s="11"/>
      <c r="M20" s="11"/>
      <c r="N20" s="11"/>
    </row>
    <row r="21" spans="1:14" ht="15.75" customHeight="1" x14ac:dyDescent="0.25">
      <c r="A21" s="32" t="s">
        <v>30</v>
      </c>
      <c r="B21" s="64">
        <v>1.4749999999999999E-2</v>
      </c>
      <c r="C21" s="64">
        <v>4.2499999999999996E-2</v>
      </c>
      <c r="D21" s="64">
        <v>1.7399999999999999E-2</v>
      </c>
      <c r="E21" s="64">
        <v>1.464E-2</v>
      </c>
      <c r="F21" s="64">
        <f t="shared" si="2"/>
        <v>4.4583333333333329E-4</v>
      </c>
      <c r="G21" s="65">
        <f t="shared" si="3"/>
        <v>8.9735833333333334E-2</v>
      </c>
      <c r="H21" s="1"/>
      <c r="I21" s="14"/>
      <c r="J21" s="11"/>
      <c r="K21" s="15"/>
      <c r="L21" s="11"/>
      <c r="M21" s="11"/>
      <c r="N21" s="11"/>
    </row>
    <row r="22" spans="1:14" ht="15.75" customHeight="1" x14ac:dyDescent="0.25">
      <c r="H22" s="1"/>
      <c r="I22" s="1"/>
    </row>
    <row r="23" spans="1:14" ht="15.75" customHeight="1" x14ac:dyDescent="0.35">
      <c r="A23" s="66" t="s">
        <v>96</v>
      </c>
      <c r="H23" s="1"/>
      <c r="I23" s="1"/>
    </row>
    <row r="24" spans="1:14" s="21" customFormat="1" ht="15.75" customHeight="1" x14ac:dyDescent="0.3">
      <c r="A24" s="67" t="s">
        <v>99</v>
      </c>
      <c r="B24" s="68"/>
      <c r="C24" s="68"/>
      <c r="D24" s="68"/>
      <c r="E24" s="69" t="s">
        <v>100</v>
      </c>
      <c r="F24" s="69"/>
      <c r="G24" s="69"/>
      <c r="H24" s="69"/>
      <c r="I24" s="70" t="s">
        <v>34</v>
      </c>
    </row>
    <row r="25" spans="1:14" s="21" customFormat="1" ht="39" x14ac:dyDescent="0.3">
      <c r="A25" s="71" t="s">
        <v>97</v>
      </c>
      <c r="B25" s="72" t="s">
        <v>7</v>
      </c>
      <c r="C25" s="72" t="s">
        <v>8</v>
      </c>
      <c r="D25" s="72" t="s">
        <v>98</v>
      </c>
      <c r="E25" s="72" t="s">
        <v>101</v>
      </c>
      <c r="F25" s="72" t="s">
        <v>102</v>
      </c>
      <c r="G25" s="72" t="s">
        <v>8</v>
      </c>
      <c r="H25" s="72" t="s">
        <v>103</v>
      </c>
      <c r="I25" s="73" t="s">
        <v>95</v>
      </c>
    </row>
    <row r="26" spans="1:14" s="21" customFormat="1" ht="15.75" customHeight="1" x14ac:dyDescent="0.25">
      <c r="A26" s="74">
        <v>15</v>
      </c>
      <c r="B26" s="33">
        <v>8</v>
      </c>
      <c r="C26" s="33">
        <v>25</v>
      </c>
      <c r="D26" s="75">
        <f>A26*B26*C26</f>
        <v>3000</v>
      </c>
      <c r="E26" s="33">
        <v>3</v>
      </c>
      <c r="F26" s="36">
        <f>E26*2000</f>
        <v>6000</v>
      </c>
      <c r="G26" s="33">
        <v>25</v>
      </c>
      <c r="H26" s="36">
        <f>F26*G26</f>
        <v>150000</v>
      </c>
      <c r="I26" s="76">
        <f>D26/H26</f>
        <v>0.02</v>
      </c>
    </row>
    <row r="27" spans="1:14" s="21" customFormat="1" ht="15.75" customHeight="1" x14ac:dyDescent="0.25">
      <c r="H27" s="22"/>
      <c r="I27" s="22"/>
    </row>
    <row r="28" spans="1:14" ht="15.75" customHeight="1" x14ac:dyDescent="0.35">
      <c r="A28" s="66" t="s">
        <v>104</v>
      </c>
      <c r="B28" s="21"/>
      <c r="C28" s="21"/>
      <c r="D28" s="21"/>
      <c r="E28" s="21"/>
      <c r="F28" s="21"/>
      <c r="G28" s="21"/>
      <c r="H28" s="22"/>
      <c r="I28" s="22"/>
    </row>
    <row r="29" spans="1:14" ht="15.75" customHeight="1" x14ac:dyDescent="0.3">
      <c r="A29" s="67" t="s">
        <v>105</v>
      </c>
      <c r="B29" s="68"/>
      <c r="C29" s="68"/>
      <c r="D29" s="68"/>
      <c r="E29" s="69" t="s">
        <v>110</v>
      </c>
      <c r="F29" s="69"/>
      <c r="G29" s="69"/>
      <c r="H29" s="69"/>
      <c r="I29" s="70" t="s">
        <v>34</v>
      </c>
    </row>
    <row r="30" spans="1:14" s="21" customFormat="1" ht="39" x14ac:dyDescent="0.3">
      <c r="A30" s="71" t="s">
        <v>97</v>
      </c>
      <c r="B30" s="72" t="s">
        <v>7</v>
      </c>
      <c r="C30" s="72" t="s">
        <v>8</v>
      </c>
      <c r="D30" s="72" t="s">
        <v>98</v>
      </c>
      <c r="E30" s="72" t="s">
        <v>106</v>
      </c>
      <c r="F30" s="72" t="s">
        <v>108</v>
      </c>
      <c r="G30" s="72" t="s">
        <v>8</v>
      </c>
      <c r="H30" s="72" t="s">
        <v>107</v>
      </c>
      <c r="I30" s="73" t="s">
        <v>109</v>
      </c>
    </row>
    <row r="31" spans="1:14" s="21" customFormat="1" ht="15.75" customHeight="1" x14ac:dyDescent="0.25">
      <c r="A31" s="74">
        <v>18</v>
      </c>
      <c r="B31" s="33">
        <v>8</v>
      </c>
      <c r="C31" s="33">
        <v>25</v>
      </c>
      <c r="D31" s="75">
        <f>A31*B31*C31</f>
        <v>3600</v>
      </c>
      <c r="E31" s="33">
        <v>6</v>
      </c>
      <c r="F31" s="36">
        <v>12000</v>
      </c>
      <c r="G31" s="33">
        <v>25</v>
      </c>
      <c r="H31" s="36">
        <v>300000</v>
      </c>
      <c r="I31" s="76">
        <v>1.2E-2</v>
      </c>
    </row>
    <row r="32" spans="1:14" s="21" customFormat="1" ht="15.75" customHeight="1" x14ac:dyDescent="0.25">
      <c r="H32" s="22"/>
      <c r="I32" s="22"/>
    </row>
    <row r="33" spans="1:10" s="21" customFormat="1" ht="15.75" customHeight="1" x14ac:dyDescent="0.35">
      <c r="A33" s="66" t="s">
        <v>111</v>
      </c>
      <c r="H33" s="22"/>
      <c r="I33" s="22"/>
    </row>
    <row r="34" spans="1:10" s="21" customFormat="1" ht="15.75" customHeight="1" x14ac:dyDescent="0.3">
      <c r="A34" s="81" t="s">
        <v>112</v>
      </c>
      <c r="B34" s="58" t="s">
        <v>35</v>
      </c>
      <c r="C34" s="58" t="s">
        <v>36</v>
      </c>
      <c r="D34" s="58" t="s">
        <v>37</v>
      </c>
      <c r="E34" s="58" t="s">
        <v>38</v>
      </c>
      <c r="F34" s="58" t="s">
        <v>114</v>
      </c>
      <c r="G34" s="82" t="s">
        <v>113</v>
      </c>
      <c r="I34" s="22"/>
      <c r="J34" s="22"/>
    </row>
    <row r="35" spans="1:10" s="21" customFormat="1" ht="15.75" customHeight="1" x14ac:dyDescent="0.25">
      <c r="A35" s="78" t="s">
        <v>13</v>
      </c>
      <c r="B35" s="11">
        <v>0</v>
      </c>
      <c r="C35" s="11">
        <v>6</v>
      </c>
      <c r="D35" s="11">
        <v>2.5</v>
      </c>
      <c r="E35" s="83">
        <f>B35/C35</f>
        <v>0</v>
      </c>
      <c r="F35" s="77">
        <f>E35*D35</f>
        <v>0</v>
      </c>
      <c r="G35" s="79">
        <f>F35/100000</f>
        <v>0</v>
      </c>
      <c r="I35" s="22"/>
      <c r="J35" s="22"/>
    </row>
    <row r="36" spans="1:10" s="21" customFormat="1" ht="15.75" customHeight="1" x14ac:dyDescent="0.25">
      <c r="A36" s="27" t="s">
        <v>14</v>
      </c>
      <c r="B36" s="11">
        <v>110</v>
      </c>
      <c r="C36" s="11">
        <v>6</v>
      </c>
      <c r="D36" s="11">
        <v>2.5</v>
      </c>
      <c r="E36" s="83">
        <f>B36/C36</f>
        <v>18.333333333333332</v>
      </c>
      <c r="F36" s="77">
        <f>E36*D36</f>
        <v>45.833333333333329</v>
      </c>
      <c r="G36" s="79">
        <f t="shared" ref="G36:G45" si="4">F36/100000</f>
        <v>4.5833333333333327E-4</v>
      </c>
      <c r="I36" s="22"/>
      <c r="J36" s="22"/>
    </row>
    <row r="37" spans="1:10" s="21" customFormat="1" ht="15.75" customHeight="1" x14ac:dyDescent="0.25">
      <c r="A37" s="27" t="s">
        <v>15</v>
      </c>
      <c r="B37" s="11">
        <v>480</v>
      </c>
      <c r="C37" s="11">
        <v>6</v>
      </c>
      <c r="D37" s="11">
        <v>2.5</v>
      </c>
      <c r="E37" s="83">
        <f t="shared" ref="E37:E45" si="5">B37/C37</f>
        <v>80</v>
      </c>
      <c r="F37" s="77">
        <f t="shared" ref="F37:F45" si="6">E37*D37</f>
        <v>200</v>
      </c>
      <c r="G37" s="79">
        <f t="shared" si="4"/>
        <v>2E-3</v>
      </c>
      <c r="I37" s="22"/>
      <c r="J37" s="22"/>
    </row>
    <row r="38" spans="1:10" s="21" customFormat="1" ht="15.75" customHeight="1" x14ac:dyDescent="0.25">
      <c r="A38" s="27" t="s">
        <v>16</v>
      </c>
      <c r="B38" s="11">
        <v>269</v>
      </c>
      <c r="C38" s="11">
        <v>6</v>
      </c>
      <c r="D38" s="11">
        <v>2.5</v>
      </c>
      <c r="E38" s="83">
        <f t="shared" si="5"/>
        <v>44.833333333333336</v>
      </c>
      <c r="F38" s="77">
        <f t="shared" si="6"/>
        <v>112.08333333333334</v>
      </c>
      <c r="G38" s="79">
        <f t="shared" si="4"/>
        <v>1.1208333333333335E-3</v>
      </c>
      <c r="I38" s="22"/>
      <c r="J38" s="22"/>
    </row>
    <row r="39" spans="1:10" s="21" customFormat="1" ht="15.75" customHeight="1" x14ac:dyDescent="0.25">
      <c r="A39" s="27" t="s">
        <v>17</v>
      </c>
      <c r="B39" s="11">
        <v>266</v>
      </c>
      <c r="C39" s="11">
        <v>6</v>
      </c>
      <c r="D39" s="11">
        <v>2.5</v>
      </c>
      <c r="E39" s="83">
        <f t="shared" si="5"/>
        <v>44.333333333333336</v>
      </c>
      <c r="F39" s="77">
        <f t="shared" si="6"/>
        <v>110.83333333333334</v>
      </c>
      <c r="G39" s="79">
        <f t="shared" si="4"/>
        <v>1.1083333333333333E-3</v>
      </c>
      <c r="I39" s="22"/>
      <c r="J39" s="22"/>
    </row>
    <row r="40" spans="1:10" ht="15.75" customHeight="1" x14ac:dyDescent="0.25">
      <c r="A40" s="27" t="s">
        <v>25</v>
      </c>
      <c r="B40" s="11">
        <v>160</v>
      </c>
      <c r="C40" s="11">
        <v>6</v>
      </c>
      <c r="D40" s="11">
        <v>2.5</v>
      </c>
      <c r="E40" s="83">
        <f t="shared" si="5"/>
        <v>26.666666666666668</v>
      </c>
      <c r="F40" s="77">
        <f t="shared" si="6"/>
        <v>66.666666666666671</v>
      </c>
      <c r="G40" s="79">
        <f t="shared" si="4"/>
        <v>6.6666666666666675E-4</v>
      </c>
      <c r="I40" s="1"/>
      <c r="J40" s="1"/>
    </row>
    <row r="41" spans="1:10" ht="15.75" customHeight="1" x14ac:dyDescent="0.25">
      <c r="A41" s="27" t="s">
        <v>26</v>
      </c>
      <c r="B41" s="11">
        <v>360</v>
      </c>
      <c r="C41" s="11">
        <v>6</v>
      </c>
      <c r="D41" s="11">
        <v>2.5</v>
      </c>
      <c r="E41" s="83">
        <f t="shared" si="5"/>
        <v>60</v>
      </c>
      <c r="F41" s="77">
        <f t="shared" si="6"/>
        <v>150</v>
      </c>
      <c r="G41" s="79">
        <f t="shared" si="4"/>
        <v>1.5E-3</v>
      </c>
    </row>
    <row r="42" spans="1:10" ht="15.75" customHeight="1" x14ac:dyDescent="0.25">
      <c r="A42" s="27" t="s">
        <v>27</v>
      </c>
      <c r="B42" s="11">
        <v>417</v>
      </c>
      <c r="C42" s="11">
        <v>6</v>
      </c>
      <c r="D42" s="11">
        <v>2.5</v>
      </c>
      <c r="E42" s="83">
        <f t="shared" si="5"/>
        <v>69.5</v>
      </c>
      <c r="F42" s="77">
        <f t="shared" si="6"/>
        <v>173.75</v>
      </c>
      <c r="G42" s="79">
        <f t="shared" si="4"/>
        <v>1.7374999999999999E-3</v>
      </c>
    </row>
    <row r="43" spans="1:10" ht="15.75" customHeight="1" x14ac:dyDescent="0.25">
      <c r="A43" s="27" t="s">
        <v>28</v>
      </c>
      <c r="B43" s="11">
        <v>405</v>
      </c>
      <c r="C43" s="11">
        <v>6</v>
      </c>
      <c r="D43" s="11">
        <v>2.5</v>
      </c>
      <c r="E43" s="83">
        <f t="shared" si="5"/>
        <v>67.5</v>
      </c>
      <c r="F43" s="77">
        <f t="shared" si="6"/>
        <v>168.75</v>
      </c>
      <c r="G43" s="79">
        <f t="shared" si="4"/>
        <v>1.6875E-3</v>
      </c>
    </row>
    <row r="44" spans="1:10" ht="15.75" customHeight="1" x14ac:dyDescent="0.25">
      <c r="A44" s="27" t="s">
        <v>29</v>
      </c>
      <c r="B44" s="11">
        <v>439</v>
      </c>
      <c r="C44" s="11">
        <v>6</v>
      </c>
      <c r="D44" s="11">
        <v>2.5</v>
      </c>
      <c r="E44" s="83">
        <f t="shared" si="5"/>
        <v>73.166666666666671</v>
      </c>
      <c r="F44" s="77">
        <f t="shared" si="6"/>
        <v>182.91666666666669</v>
      </c>
      <c r="G44" s="79">
        <f t="shared" si="4"/>
        <v>1.8291666666666669E-3</v>
      </c>
    </row>
    <row r="45" spans="1:10" ht="15.75" customHeight="1" x14ac:dyDescent="0.25">
      <c r="A45" s="32" t="s">
        <v>30</v>
      </c>
      <c r="B45" s="36">
        <v>107</v>
      </c>
      <c r="C45" s="36">
        <v>6</v>
      </c>
      <c r="D45" s="36">
        <v>2.5</v>
      </c>
      <c r="E45" s="84">
        <f t="shared" si="5"/>
        <v>17.833333333333332</v>
      </c>
      <c r="F45" s="85">
        <f t="shared" si="6"/>
        <v>44.583333333333329</v>
      </c>
      <c r="G45" s="80">
        <f t="shared" si="4"/>
        <v>4.4583333333333329E-4</v>
      </c>
    </row>
  </sheetData>
  <pageMargins left="0.7" right="0.7" top="0.75" bottom="0.75" header="0.3" footer="0.3"/>
  <ignoredErrors>
    <ignoredError sqref="F11" formula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1CA6-8855-4E49-A398-046CB6BAB1A0}">
  <dimension ref="A1:B15"/>
  <sheetViews>
    <sheetView workbookViewId="0"/>
  </sheetViews>
  <sheetFormatPr defaultRowHeight="12.5" x14ac:dyDescent="0.25"/>
  <sheetData>
    <row r="1" spans="1:2" x14ac:dyDescent="0.25">
      <c r="A1">
        <v>1</v>
      </c>
    </row>
    <row r="2" spans="1:2" x14ac:dyDescent="0.25">
      <c r="A2" t="s">
        <v>147</v>
      </c>
    </row>
    <row r="3" spans="1:2" x14ac:dyDescent="0.25">
      <c r="A3">
        <v>1</v>
      </c>
    </row>
    <row r="4" spans="1:2" x14ac:dyDescent="0.25">
      <c r="A4">
        <v>20000</v>
      </c>
    </row>
    <row r="5" spans="1:2" x14ac:dyDescent="0.25">
      <c r="A5">
        <v>40000</v>
      </c>
    </row>
    <row r="6" spans="1:2" x14ac:dyDescent="0.25">
      <c r="A6">
        <v>1000</v>
      </c>
    </row>
    <row r="8" spans="1:2" x14ac:dyDescent="0.25">
      <c r="A8" s="87"/>
      <c r="B8" s="87"/>
    </row>
    <row r="9" spans="1:2" x14ac:dyDescent="0.25">
      <c r="A9" t="s">
        <v>115</v>
      </c>
    </row>
    <row r="10" spans="1:2" x14ac:dyDescent="0.25">
      <c r="A10" t="s">
        <v>116</v>
      </c>
    </row>
    <row r="15" spans="1:2" x14ac:dyDescent="0.25">
      <c r="B15" s="8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CBE3-DE79-495B-B75C-570CB5E316D3}">
  <sheetPr>
    <tabColor theme="3"/>
  </sheetPr>
  <dimension ref="A1:O26"/>
  <sheetViews>
    <sheetView workbookViewId="0">
      <selection activeCell="I25" sqref="I25:I26"/>
    </sheetView>
  </sheetViews>
  <sheetFormatPr defaultRowHeight="12.5" x14ac:dyDescent="0.25"/>
  <cols>
    <col min="2" max="2" width="11.453125" bestFit="1" customWidth="1"/>
  </cols>
  <sheetData>
    <row r="1" spans="1:15" ht="13" x14ac:dyDescent="0.3">
      <c r="A1" s="16" t="s">
        <v>117</v>
      </c>
      <c r="O1" s="94" t="str">
        <f>CONCATENATE("Sensitivity of ",$O$4," to ","Input")</f>
        <v>Sensitivity of $C$18 to Input</v>
      </c>
    </row>
    <row r="3" spans="1:15" x14ac:dyDescent="0.25">
      <c r="A3" t="s">
        <v>131</v>
      </c>
      <c r="O3" t="s">
        <v>130</v>
      </c>
    </row>
    <row r="4" spans="1:15" ht="33.5" x14ac:dyDescent="0.25">
      <c r="B4" s="89" t="s">
        <v>118</v>
      </c>
      <c r="C4" s="89" t="s">
        <v>119</v>
      </c>
      <c r="D4" s="89" t="s">
        <v>120</v>
      </c>
      <c r="E4" s="89" t="s">
        <v>121</v>
      </c>
      <c r="F4" s="89" t="s">
        <v>122</v>
      </c>
      <c r="G4" s="89" t="s">
        <v>123</v>
      </c>
      <c r="H4" s="89" t="s">
        <v>124</v>
      </c>
      <c r="I4" s="89" t="s">
        <v>125</v>
      </c>
      <c r="J4" s="89" t="s">
        <v>126</v>
      </c>
      <c r="K4" s="89" t="s">
        <v>127</v>
      </c>
      <c r="L4" s="89" t="s">
        <v>128</v>
      </c>
      <c r="M4" s="89" t="s">
        <v>129</v>
      </c>
      <c r="N4" s="94">
        <f>MATCH($O$4,OutputAddresses,0)</f>
        <v>1</v>
      </c>
      <c r="O4" s="93" t="s">
        <v>118</v>
      </c>
    </row>
    <row r="5" spans="1:15" x14ac:dyDescent="0.25">
      <c r="A5" s="88">
        <v>0.89999997615814209</v>
      </c>
      <c r="B5" s="95">
        <v>10604.42</v>
      </c>
      <c r="C5" s="96">
        <v>0</v>
      </c>
      <c r="D5" s="96">
        <v>15000</v>
      </c>
      <c r="E5" s="96">
        <v>0</v>
      </c>
      <c r="F5" s="96">
        <v>0</v>
      </c>
      <c r="G5" s="96">
        <v>25000</v>
      </c>
      <c r="H5" s="96">
        <v>0</v>
      </c>
      <c r="I5" s="96">
        <v>0</v>
      </c>
      <c r="J5" s="96">
        <v>25000</v>
      </c>
      <c r="K5" s="96">
        <v>10000</v>
      </c>
      <c r="L5" s="96">
        <v>0</v>
      </c>
      <c r="M5" s="97">
        <v>25000</v>
      </c>
      <c r="O5">
        <f>INDEX(OutputValues,1,$N$4)</f>
        <v>10604.42</v>
      </c>
    </row>
    <row r="6" spans="1:15" x14ac:dyDescent="0.25">
      <c r="A6" s="88">
        <v>0.90499997138977051</v>
      </c>
      <c r="B6" s="98">
        <v>10604.42</v>
      </c>
      <c r="C6" s="99">
        <v>0</v>
      </c>
      <c r="D6" s="99">
        <v>15000</v>
      </c>
      <c r="E6" s="99">
        <v>0</v>
      </c>
      <c r="F6" s="99">
        <v>0</v>
      </c>
      <c r="G6" s="99">
        <v>25000</v>
      </c>
      <c r="H6" s="99">
        <v>0</v>
      </c>
      <c r="I6" s="99">
        <v>0</v>
      </c>
      <c r="J6" s="99">
        <v>25000</v>
      </c>
      <c r="K6" s="99">
        <v>10000</v>
      </c>
      <c r="L6" s="99">
        <v>0</v>
      </c>
      <c r="M6" s="100">
        <v>25000</v>
      </c>
      <c r="O6">
        <f>INDEX(OutputValues,2,$N$4)</f>
        <v>10604.42</v>
      </c>
    </row>
    <row r="7" spans="1:15" x14ac:dyDescent="0.25">
      <c r="A7" s="88">
        <v>0.90999996662139893</v>
      </c>
      <c r="B7" s="98">
        <v>10604.42</v>
      </c>
      <c r="C7" s="99">
        <v>0</v>
      </c>
      <c r="D7" s="99">
        <v>15000</v>
      </c>
      <c r="E7" s="99">
        <v>0</v>
      </c>
      <c r="F7" s="99">
        <v>0</v>
      </c>
      <c r="G7" s="99">
        <v>25000</v>
      </c>
      <c r="H7" s="99">
        <v>0</v>
      </c>
      <c r="I7" s="99">
        <v>0</v>
      </c>
      <c r="J7" s="99">
        <v>25000</v>
      </c>
      <c r="K7" s="99">
        <v>10000</v>
      </c>
      <c r="L7" s="99">
        <v>0</v>
      </c>
      <c r="M7" s="100">
        <v>25000</v>
      </c>
      <c r="O7">
        <f>INDEX(OutputValues,3,$N$4)</f>
        <v>10604.42</v>
      </c>
    </row>
    <row r="8" spans="1:15" x14ac:dyDescent="0.25">
      <c r="A8" s="88">
        <v>0.91499996185302734</v>
      </c>
      <c r="B8" s="98">
        <v>10604.42</v>
      </c>
      <c r="C8" s="99">
        <v>0</v>
      </c>
      <c r="D8" s="99">
        <v>15000</v>
      </c>
      <c r="E8" s="99">
        <v>0</v>
      </c>
      <c r="F8" s="99">
        <v>0</v>
      </c>
      <c r="G8" s="99">
        <v>25000</v>
      </c>
      <c r="H8" s="99">
        <v>0</v>
      </c>
      <c r="I8" s="99">
        <v>0</v>
      </c>
      <c r="J8" s="99">
        <v>25000</v>
      </c>
      <c r="K8" s="99">
        <v>10000</v>
      </c>
      <c r="L8" s="99">
        <v>0</v>
      </c>
      <c r="M8" s="100">
        <v>25000</v>
      </c>
      <c r="O8">
        <f>INDEX(OutputValues,4,$N$4)</f>
        <v>10604.42</v>
      </c>
    </row>
    <row r="9" spans="1:15" x14ac:dyDescent="0.25">
      <c r="A9" s="88">
        <v>0.91999995708465576</v>
      </c>
      <c r="B9" s="98">
        <v>10604.42</v>
      </c>
      <c r="C9" s="99">
        <v>0</v>
      </c>
      <c r="D9" s="99">
        <v>15000</v>
      </c>
      <c r="E9" s="99">
        <v>0</v>
      </c>
      <c r="F9" s="99">
        <v>0</v>
      </c>
      <c r="G9" s="99">
        <v>25000</v>
      </c>
      <c r="H9" s="99">
        <v>0</v>
      </c>
      <c r="I9" s="99">
        <v>0</v>
      </c>
      <c r="J9" s="99">
        <v>25000</v>
      </c>
      <c r="K9" s="99">
        <v>10000</v>
      </c>
      <c r="L9" s="99">
        <v>0</v>
      </c>
      <c r="M9" s="100">
        <v>25000</v>
      </c>
      <c r="O9">
        <f>INDEX(OutputValues,5,$N$4)</f>
        <v>10604.42</v>
      </c>
    </row>
    <row r="10" spans="1:15" x14ac:dyDescent="0.25">
      <c r="A10" s="88">
        <v>0.92499995231628418</v>
      </c>
      <c r="B10" s="98">
        <v>10604.42</v>
      </c>
      <c r="C10" s="99">
        <v>0</v>
      </c>
      <c r="D10" s="99">
        <v>15000</v>
      </c>
      <c r="E10" s="99">
        <v>0</v>
      </c>
      <c r="F10" s="99">
        <v>0</v>
      </c>
      <c r="G10" s="99">
        <v>25000</v>
      </c>
      <c r="H10" s="99">
        <v>0</v>
      </c>
      <c r="I10" s="99">
        <v>0</v>
      </c>
      <c r="J10" s="99">
        <v>25000</v>
      </c>
      <c r="K10" s="99">
        <v>10000</v>
      </c>
      <c r="L10" s="99">
        <v>0</v>
      </c>
      <c r="M10" s="100">
        <v>25000</v>
      </c>
      <c r="O10">
        <f>INDEX(OutputValues,6,$N$4)</f>
        <v>10604.42</v>
      </c>
    </row>
    <row r="11" spans="1:15" x14ac:dyDescent="0.25">
      <c r="A11" s="88">
        <v>0.9299999475479126</v>
      </c>
      <c r="B11" s="98">
        <v>10604.42</v>
      </c>
      <c r="C11" s="99">
        <v>0</v>
      </c>
      <c r="D11" s="99">
        <v>15000</v>
      </c>
      <c r="E11" s="99">
        <v>0</v>
      </c>
      <c r="F11" s="99">
        <v>0</v>
      </c>
      <c r="G11" s="99">
        <v>25000</v>
      </c>
      <c r="H11" s="99">
        <v>0</v>
      </c>
      <c r="I11" s="99">
        <v>0</v>
      </c>
      <c r="J11" s="99">
        <v>25000</v>
      </c>
      <c r="K11" s="99">
        <v>10000</v>
      </c>
      <c r="L11" s="99">
        <v>0</v>
      </c>
      <c r="M11" s="100">
        <v>25000</v>
      </c>
      <c r="O11">
        <f>INDEX(OutputValues,7,$N$4)</f>
        <v>10604.42</v>
      </c>
    </row>
    <row r="12" spans="1:15" x14ac:dyDescent="0.25">
      <c r="A12" s="88">
        <v>0.93500000238418579</v>
      </c>
      <c r="B12" s="98">
        <v>10604.42</v>
      </c>
      <c r="C12" s="99">
        <v>0</v>
      </c>
      <c r="D12" s="99">
        <v>15000</v>
      </c>
      <c r="E12" s="99">
        <v>0</v>
      </c>
      <c r="F12" s="99">
        <v>0</v>
      </c>
      <c r="G12" s="99">
        <v>25000</v>
      </c>
      <c r="H12" s="99">
        <v>0</v>
      </c>
      <c r="I12" s="99">
        <v>0</v>
      </c>
      <c r="J12" s="99">
        <v>25000</v>
      </c>
      <c r="K12" s="99">
        <v>10000</v>
      </c>
      <c r="L12" s="99">
        <v>0</v>
      </c>
      <c r="M12" s="100">
        <v>25000</v>
      </c>
      <c r="O12">
        <f>INDEX(OutputValues,8,$N$4)</f>
        <v>10604.42</v>
      </c>
    </row>
    <row r="13" spans="1:15" x14ac:dyDescent="0.25">
      <c r="A13" s="88">
        <v>0.93999999761581421</v>
      </c>
      <c r="B13" s="98">
        <v>10604.42</v>
      </c>
      <c r="C13" s="99">
        <v>0</v>
      </c>
      <c r="D13" s="99">
        <v>15000</v>
      </c>
      <c r="E13" s="99">
        <v>0</v>
      </c>
      <c r="F13" s="99">
        <v>0</v>
      </c>
      <c r="G13" s="99">
        <v>25000</v>
      </c>
      <c r="H13" s="99">
        <v>0</v>
      </c>
      <c r="I13" s="99">
        <v>0</v>
      </c>
      <c r="J13" s="99">
        <v>25000</v>
      </c>
      <c r="K13" s="99">
        <v>10000</v>
      </c>
      <c r="L13" s="99">
        <v>0</v>
      </c>
      <c r="M13" s="100">
        <v>25000</v>
      </c>
      <c r="O13">
        <f>INDEX(OutputValues,9,$N$4)</f>
        <v>10604.42</v>
      </c>
    </row>
    <row r="14" spans="1:15" x14ac:dyDescent="0.25">
      <c r="A14" s="88">
        <v>0.94499999284744263</v>
      </c>
      <c r="B14" s="98">
        <v>10604.42</v>
      </c>
      <c r="C14" s="99">
        <v>0</v>
      </c>
      <c r="D14" s="99">
        <v>15000</v>
      </c>
      <c r="E14" s="99">
        <v>0</v>
      </c>
      <c r="F14" s="99">
        <v>0</v>
      </c>
      <c r="G14" s="99">
        <v>25000</v>
      </c>
      <c r="H14" s="99">
        <v>0</v>
      </c>
      <c r="I14" s="99">
        <v>0</v>
      </c>
      <c r="J14" s="99">
        <v>25000</v>
      </c>
      <c r="K14" s="99">
        <v>10000</v>
      </c>
      <c r="L14" s="99">
        <v>0</v>
      </c>
      <c r="M14" s="100">
        <v>25000</v>
      </c>
      <c r="O14">
        <f>INDEX(OutputValues,10,$N$4)</f>
        <v>10604.42</v>
      </c>
    </row>
    <row r="15" spans="1:15" x14ac:dyDescent="0.25">
      <c r="A15" s="88">
        <v>0.94999998807907104</v>
      </c>
      <c r="B15" s="98">
        <v>10604.42</v>
      </c>
      <c r="C15" s="99">
        <v>0</v>
      </c>
      <c r="D15" s="99">
        <v>15000</v>
      </c>
      <c r="E15" s="99">
        <v>0</v>
      </c>
      <c r="F15" s="99">
        <v>0</v>
      </c>
      <c r="G15" s="99">
        <v>25000</v>
      </c>
      <c r="H15" s="99">
        <v>0</v>
      </c>
      <c r="I15" s="99">
        <v>0</v>
      </c>
      <c r="J15" s="99">
        <v>25000</v>
      </c>
      <c r="K15" s="99">
        <v>10000</v>
      </c>
      <c r="L15" s="99">
        <v>0</v>
      </c>
      <c r="M15" s="100">
        <v>25000</v>
      </c>
      <c r="O15">
        <f>INDEX(OutputValues,11,$N$4)</f>
        <v>10604.42</v>
      </c>
    </row>
    <row r="16" spans="1:15" x14ac:dyDescent="0.25">
      <c r="A16" s="88">
        <v>0.95499998331069946</v>
      </c>
      <c r="B16" s="98">
        <v>10604.42</v>
      </c>
      <c r="C16" s="99">
        <v>0</v>
      </c>
      <c r="D16" s="99">
        <v>15000</v>
      </c>
      <c r="E16" s="99">
        <v>0</v>
      </c>
      <c r="F16" s="99">
        <v>0</v>
      </c>
      <c r="G16" s="99">
        <v>25000</v>
      </c>
      <c r="H16" s="99">
        <v>0</v>
      </c>
      <c r="I16" s="99">
        <v>0</v>
      </c>
      <c r="J16" s="99">
        <v>25000</v>
      </c>
      <c r="K16" s="99">
        <v>10000</v>
      </c>
      <c r="L16" s="99">
        <v>0</v>
      </c>
      <c r="M16" s="100">
        <v>25000</v>
      </c>
      <c r="O16">
        <f>INDEX(OutputValues,12,$N$4)</f>
        <v>10604.42</v>
      </c>
    </row>
    <row r="17" spans="1:15" x14ac:dyDescent="0.25">
      <c r="A17" s="88">
        <v>0.95999997854232788</v>
      </c>
      <c r="B17" s="98">
        <v>10604.42</v>
      </c>
      <c r="C17" s="99">
        <v>0</v>
      </c>
      <c r="D17" s="99">
        <v>15000</v>
      </c>
      <c r="E17" s="99">
        <v>0</v>
      </c>
      <c r="F17" s="99">
        <v>0</v>
      </c>
      <c r="G17" s="99">
        <v>25000</v>
      </c>
      <c r="H17" s="99">
        <v>0</v>
      </c>
      <c r="I17" s="99">
        <v>0</v>
      </c>
      <c r="J17" s="99">
        <v>25000</v>
      </c>
      <c r="K17" s="99">
        <v>10000</v>
      </c>
      <c r="L17" s="99">
        <v>0</v>
      </c>
      <c r="M17" s="100">
        <v>25000</v>
      </c>
      <c r="O17">
        <f>INDEX(OutputValues,13,$N$4)</f>
        <v>10604.42</v>
      </c>
    </row>
    <row r="18" spans="1:15" x14ac:dyDescent="0.25">
      <c r="A18" s="88">
        <v>0.9649999737739563</v>
      </c>
      <c r="B18" s="98">
        <v>10604.42</v>
      </c>
      <c r="C18" s="99">
        <v>0</v>
      </c>
      <c r="D18" s="99">
        <v>15000</v>
      </c>
      <c r="E18" s="99">
        <v>0</v>
      </c>
      <c r="F18" s="99">
        <v>0</v>
      </c>
      <c r="G18" s="99">
        <v>25000</v>
      </c>
      <c r="H18" s="99">
        <v>0</v>
      </c>
      <c r="I18" s="99">
        <v>0</v>
      </c>
      <c r="J18" s="99">
        <v>25000</v>
      </c>
      <c r="K18" s="99">
        <v>10000</v>
      </c>
      <c r="L18" s="99">
        <v>0</v>
      </c>
      <c r="M18" s="100">
        <v>25000</v>
      </c>
      <c r="O18">
        <f>INDEX(OutputValues,14,$N$4)</f>
        <v>10604.42</v>
      </c>
    </row>
    <row r="19" spans="1:15" x14ac:dyDescent="0.25">
      <c r="A19" s="88">
        <v>0.96999996900558472</v>
      </c>
      <c r="B19" s="98">
        <v>10604.42</v>
      </c>
      <c r="C19" s="99">
        <v>0</v>
      </c>
      <c r="D19" s="99">
        <v>15000</v>
      </c>
      <c r="E19" s="99">
        <v>0</v>
      </c>
      <c r="F19" s="99">
        <v>0</v>
      </c>
      <c r="G19" s="99">
        <v>25000</v>
      </c>
      <c r="H19" s="99">
        <v>0</v>
      </c>
      <c r="I19" s="99">
        <v>0</v>
      </c>
      <c r="J19" s="99">
        <v>25000</v>
      </c>
      <c r="K19" s="99">
        <v>10000</v>
      </c>
      <c r="L19" s="99">
        <v>0</v>
      </c>
      <c r="M19" s="100">
        <v>25000</v>
      </c>
      <c r="O19">
        <f>INDEX(OutputValues,15,$N$4)</f>
        <v>10604.42</v>
      </c>
    </row>
    <row r="20" spans="1:15" x14ac:dyDescent="0.25">
      <c r="A20" s="88">
        <v>0.97499996423721313</v>
      </c>
      <c r="B20" s="98">
        <v>10607.81</v>
      </c>
      <c r="C20" s="99">
        <v>2500</v>
      </c>
      <c r="D20" s="99">
        <v>15000</v>
      </c>
      <c r="E20" s="99">
        <v>0</v>
      </c>
      <c r="F20" s="99">
        <v>0</v>
      </c>
      <c r="G20" s="99">
        <v>25000</v>
      </c>
      <c r="H20" s="99">
        <v>0</v>
      </c>
      <c r="I20" s="99">
        <v>0</v>
      </c>
      <c r="J20" s="99">
        <v>25000</v>
      </c>
      <c r="K20" s="99">
        <v>6250</v>
      </c>
      <c r="L20" s="99">
        <v>1250</v>
      </c>
      <c r="M20" s="100">
        <v>25000</v>
      </c>
      <c r="O20">
        <f>INDEX(OutputValues,16,$N$4)</f>
        <v>10607.81</v>
      </c>
    </row>
    <row r="21" spans="1:15" x14ac:dyDescent="0.25">
      <c r="A21" s="88">
        <v>0.97999995946884155</v>
      </c>
      <c r="B21" s="98">
        <v>11033.4</v>
      </c>
      <c r="C21" s="99">
        <v>8333</v>
      </c>
      <c r="D21" s="99">
        <v>25000</v>
      </c>
      <c r="E21" s="99">
        <v>0</v>
      </c>
      <c r="F21" s="99">
        <v>0</v>
      </c>
      <c r="G21" s="99">
        <v>25000</v>
      </c>
      <c r="H21" s="99">
        <v>0</v>
      </c>
      <c r="I21" s="99">
        <v>0</v>
      </c>
      <c r="J21" s="99">
        <v>25000</v>
      </c>
      <c r="K21" s="99">
        <v>1</v>
      </c>
      <c r="L21" s="99">
        <v>0</v>
      </c>
      <c r="M21" s="100">
        <v>16666</v>
      </c>
      <c r="O21">
        <f>INDEX(OutputValues,17,$N$4)</f>
        <v>11033.4</v>
      </c>
    </row>
    <row r="22" spans="1:15" x14ac:dyDescent="0.25">
      <c r="A22" s="88">
        <v>0.98499995470046997</v>
      </c>
      <c r="B22" s="98">
        <v>11668.33</v>
      </c>
      <c r="C22" s="99">
        <v>25000</v>
      </c>
      <c r="D22" s="99">
        <v>25000</v>
      </c>
      <c r="E22" s="99">
        <v>0</v>
      </c>
      <c r="F22" s="99">
        <v>0</v>
      </c>
      <c r="G22" s="99">
        <v>25000</v>
      </c>
      <c r="H22" s="99">
        <v>0</v>
      </c>
      <c r="I22" s="99">
        <v>0</v>
      </c>
      <c r="J22" s="99">
        <v>25000</v>
      </c>
      <c r="K22" s="99">
        <v>0</v>
      </c>
      <c r="L22" s="99">
        <v>0</v>
      </c>
      <c r="M22" s="100">
        <v>0</v>
      </c>
      <c r="O22">
        <f>INDEX(OutputValues,18,$N$4)</f>
        <v>11668.33</v>
      </c>
    </row>
    <row r="23" spans="1:15" x14ac:dyDescent="0.25">
      <c r="A23" s="88">
        <v>0.98999994993209839</v>
      </c>
      <c r="B23" s="106" t="s">
        <v>132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47"/>
      <c r="O23" t="str">
        <f>INDEX(OutputValues,19,$N$4)</f>
        <v>Not feasible</v>
      </c>
    </row>
    <row r="24" spans="1:15" x14ac:dyDescent="0.25">
      <c r="A24" s="88">
        <v>0.99499994516372681</v>
      </c>
      <c r="B24" s="106" t="s">
        <v>132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47"/>
      <c r="O24" t="str">
        <f>INDEX(OutputValues,20,$N$4)</f>
        <v>Not feasible</v>
      </c>
    </row>
    <row r="25" spans="1:15" x14ac:dyDescent="0.25">
      <c r="A25" s="88">
        <v>1</v>
      </c>
      <c r="B25" s="104" t="s">
        <v>132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92"/>
      <c r="O25" t="str">
        <f>INDEX(OutputValues,21,$N$4)</f>
        <v>Not feasible</v>
      </c>
    </row>
    <row r="26" spans="1:15" x14ac:dyDescent="0.25">
      <c r="C26" s="10" t="s">
        <v>133</v>
      </c>
      <c r="D26" s="10" t="s">
        <v>134</v>
      </c>
      <c r="E26" s="10" t="s">
        <v>135</v>
      </c>
      <c r="F26" s="10" t="s">
        <v>136</v>
      </c>
      <c r="G26" s="10" t="s">
        <v>137</v>
      </c>
      <c r="H26" s="10" t="s">
        <v>138</v>
      </c>
      <c r="I26" s="10" t="s">
        <v>139</v>
      </c>
      <c r="J26" s="10" t="s">
        <v>140</v>
      </c>
      <c r="K26" s="10" t="s">
        <v>141</v>
      </c>
      <c r="L26" s="10" t="s">
        <v>142</v>
      </c>
      <c r="M26" s="10" t="s">
        <v>145</v>
      </c>
    </row>
  </sheetData>
  <dataValidations count="1">
    <dataValidation type="list" allowBlank="1" showInputMessage="1" showErrorMessage="1" sqref="O4" xr:uid="{A352CDAA-E2CB-4E43-B67F-E1216A604E8E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224B-02DB-4892-8D45-73D6B4BEB871}">
  <sheetPr>
    <tabColor theme="3"/>
  </sheetPr>
  <dimension ref="A1:O12"/>
  <sheetViews>
    <sheetView workbookViewId="0">
      <selection activeCell="M18" sqref="M18"/>
    </sheetView>
  </sheetViews>
  <sheetFormatPr defaultRowHeight="12.5" x14ac:dyDescent="0.25"/>
  <cols>
    <col min="2" max="2" width="11.453125" bestFit="1" customWidth="1"/>
  </cols>
  <sheetData>
    <row r="1" spans="1:15" ht="13" x14ac:dyDescent="0.3">
      <c r="A1" s="16" t="s">
        <v>117</v>
      </c>
      <c r="O1" s="94" t="str">
        <f>CONCATENATE("Sensitivity of ",$O$4," to ","Input")</f>
        <v>Sensitivity of $C$18 to Input</v>
      </c>
    </row>
    <row r="3" spans="1:15" x14ac:dyDescent="0.25">
      <c r="A3" t="s">
        <v>143</v>
      </c>
      <c r="O3" t="s">
        <v>130</v>
      </c>
    </row>
    <row r="4" spans="1:15" ht="33.5" x14ac:dyDescent="0.25">
      <c r="B4" s="89" t="s">
        <v>118</v>
      </c>
      <c r="C4" s="89" t="s">
        <v>119</v>
      </c>
      <c r="D4" s="89" t="s">
        <v>120</v>
      </c>
      <c r="E4" s="89" t="s">
        <v>121</v>
      </c>
      <c r="F4" s="89" t="s">
        <v>122</v>
      </c>
      <c r="G4" s="89" t="s">
        <v>123</v>
      </c>
      <c r="H4" s="89" t="s">
        <v>124</v>
      </c>
      <c r="I4" s="89" t="s">
        <v>125</v>
      </c>
      <c r="J4" s="89" t="s">
        <v>126</v>
      </c>
      <c r="K4" s="89" t="s">
        <v>127</v>
      </c>
      <c r="L4" s="89" t="s">
        <v>128</v>
      </c>
      <c r="M4" s="89" t="s">
        <v>129</v>
      </c>
      <c r="N4" s="94">
        <f>MATCH($O$4,OutputAddresses,0)</f>
        <v>1</v>
      </c>
      <c r="O4" s="93" t="s">
        <v>118</v>
      </c>
    </row>
    <row r="5" spans="1:15" x14ac:dyDescent="0.25">
      <c r="A5" s="88">
        <v>1</v>
      </c>
      <c r="B5" s="105" t="s">
        <v>132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  <c r="O5" t="str">
        <f>INDEX(OutputValues,1,$N$4)</f>
        <v>Not feasible</v>
      </c>
    </row>
    <row r="6" spans="1:15" x14ac:dyDescent="0.25">
      <c r="A6" s="88">
        <v>2</v>
      </c>
      <c r="B6" s="98">
        <v>10896.96</v>
      </c>
      <c r="C6" s="99">
        <v>20000</v>
      </c>
      <c r="D6" s="99">
        <v>15000</v>
      </c>
      <c r="E6" s="99">
        <v>0</v>
      </c>
      <c r="F6" s="99">
        <v>0</v>
      </c>
      <c r="G6" s="99">
        <v>25000</v>
      </c>
      <c r="H6" s="99">
        <v>0</v>
      </c>
      <c r="I6" s="99">
        <v>0</v>
      </c>
      <c r="J6" s="99">
        <v>15000</v>
      </c>
      <c r="K6" s="99">
        <v>0</v>
      </c>
      <c r="L6" s="99">
        <v>0</v>
      </c>
      <c r="M6" s="100">
        <v>25000</v>
      </c>
      <c r="O6">
        <f>INDEX(OutputValues,2,$N$4)</f>
        <v>10896.96</v>
      </c>
    </row>
    <row r="7" spans="1:15" x14ac:dyDescent="0.25">
      <c r="A7" s="88">
        <v>3</v>
      </c>
      <c r="B7" s="98">
        <v>10604.42</v>
      </c>
      <c r="C7" s="99">
        <v>0</v>
      </c>
      <c r="D7" s="99">
        <v>15000</v>
      </c>
      <c r="E7" s="99">
        <v>0</v>
      </c>
      <c r="F7" s="99">
        <v>0</v>
      </c>
      <c r="G7" s="99">
        <v>25000</v>
      </c>
      <c r="H7" s="99">
        <v>0</v>
      </c>
      <c r="I7" s="99">
        <v>0</v>
      </c>
      <c r="J7" s="99">
        <v>25000</v>
      </c>
      <c r="K7" s="99">
        <v>10000</v>
      </c>
      <c r="L7" s="99">
        <v>0</v>
      </c>
      <c r="M7" s="100">
        <v>25000</v>
      </c>
      <c r="O7">
        <f>INDEX(OutputValues,3,$N$4)</f>
        <v>10604.42</v>
      </c>
    </row>
    <row r="8" spans="1:15" x14ac:dyDescent="0.25">
      <c r="A8" s="88">
        <v>4</v>
      </c>
      <c r="B8" s="98">
        <v>10604.42</v>
      </c>
      <c r="C8" s="99">
        <v>0</v>
      </c>
      <c r="D8" s="99">
        <v>15000</v>
      </c>
      <c r="E8" s="99">
        <v>0</v>
      </c>
      <c r="F8" s="99">
        <v>0</v>
      </c>
      <c r="G8" s="99">
        <v>25000</v>
      </c>
      <c r="H8" s="99">
        <v>0</v>
      </c>
      <c r="I8" s="99">
        <v>0</v>
      </c>
      <c r="J8" s="99">
        <v>25000</v>
      </c>
      <c r="K8" s="99">
        <v>10000</v>
      </c>
      <c r="L8" s="99">
        <v>0</v>
      </c>
      <c r="M8" s="100">
        <v>25000</v>
      </c>
      <c r="O8">
        <f>INDEX(OutputValues,4,$N$4)</f>
        <v>10604.42</v>
      </c>
    </row>
    <row r="9" spans="1:15" x14ac:dyDescent="0.25">
      <c r="A9" s="88">
        <v>5</v>
      </c>
      <c r="B9" s="98">
        <v>10604.42</v>
      </c>
      <c r="C9" s="99">
        <v>0</v>
      </c>
      <c r="D9" s="99">
        <v>15000</v>
      </c>
      <c r="E9" s="99">
        <v>0</v>
      </c>
      <c r="F9" s="99">
        <v>0</v>
      </c>
      <c r="G9" s="99">
        <v>25000</v>
      </c>
      <c r="H9" s="99">
        <v>0</v>
      </c>
      <c r="I9" s="99">
        <v>0</v>
      </c>
      <c r="J9" s="99">
        <v>25000</v>
      </c>
      <c r="K9" s="99">
        <v>10000</v>
      </c>
      <c r="L9" s="99">
        <v>0</v>
      </c>
      <c r="M9" s="100">
        <v>25000</v>
      </c>
      <c r="O9">
        <f>INDEX(OutputValues,5,$N$4)</f>
        <v>10604.42</v>
      </c>
    </row>
    <row r="10" spans="1:15" x14ac:dyDescent="0.25">
      <c r="A10" s="88">
        <v>6</v>
      </c>
      <c r="B10" s="98">
        <v>10604.42</v>
      </c>
      <c r="C10" s="99">
        <v>0</v>
      </c>
      <c r="D10" s="99">
        <v>15000</v>
      </c>
      <c r="E10" s="99">
        <v>0</v>
      </c>
      <c r="F10" s="99">
        <v>0</v>
      </c>
      <c r="G10" s="99">
        <v>25000</v>
      </c>
      <c r="H10" s="99">
        <v>0</v>
      </c>
      <c r="I10" s="99">
        <v>0</v>
      </c>
      <c r="J10" s="99">
        <v>25000</v>
      </c>
      <c r="K10" s="99">
        <v>10000</v>
      </c>
      <c r="L10" s="99">
        <v>0</v>
      </c>
      <c r="M10" s="100">
        <v>25000</v>
      </c>
      <c r="O10">
        <f>INDEX(OutputValues,6,$N$4)</f>
        <v>10604.42</v>
      </c>
    </row>
    <row r="11" spans="1:15" x14ac:dyDescent="0.25">
      <c r="A11" s="88">
        <v>7</v>
      </c>
      <c r="B11" s="101">
        <v>10604.42</v>
      </c>
      <c r="C11" s="102">
        <v>0</v>
      </c>
      <c r="D11" s="102">
        <v>15000</v>
      </c>
      <c r="E11" s="102">
        <v>0</v>
      </c>
      <c r="F11" s="102">
        <v>0</v>
      </c>
      <c r="G11" s="102">
        <v>25000</v>
      </c>
      <c r="H11" s="102">
        <v>0</v>
      </c>
      <c r="I11" s="102">
        <v>0</v>
      </c>
      <c r="J11" s="102">
        <v>25000</v>
      </c>
      <c r="K11" s="102">
        <v>10000</v>
      </c>
      <c r="L11" s="102">
        <v>0</v>
      </c>
      <c r="M11" s="103">
        <v>25000</v>
      </c>
      <c r="O11">
        <f>INDEX(OutputValues,7,$N$4)</f>
        <v>10604.42</v>
      </c>
    </row>
    <row r="12" spans="1:15" x14ac:dyDescent="0.25">
      <c r="C12" s="10" t="s">
        <v>133</v>
      </c>
      <c r="D12" s="10" t="s">
        <v>134</v>
      </c>
      <c r="E12" s="10" t="s">
        <v>135</v>
      </c>
      <c r="F12" s="10" t="s">
        <v>136</v>
      </c>
      <c r="G12" s="10" t="s">
        <v>137</v>
      </c>
      <c r="H12" s="10" t="s">
        <v>138</v>
      </c>
      <c r="I12" s="10" t="s">
        <v>139</v>
      </c>
      <c r="J12" s="10" t="s">
        <v>140</v>
      </c>
      <c r="K12" s="10" t="s">
        <v>141</v>
      </c>
      <c r="L12" s="10" t="s">
        <v>142</v>
      </c>
      <c r="M12" s="10" t="s">
        <v>145</v>
      </c>
    </row>
  </sheetData>
  <dataValidations count="1">
    <dataValidation type="list" allowBlank="1" showInputMessage="1" showErrorMessage="1" sqref="O4" xr:uid="{6318C152-577E-4B97-AD24-7558290BABD8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7655B-EB8E-49CA-8DC5-BB7E937348ED}">
  <sheetPr>
    <tabColor theme="3"/>
  </sheetPr>
  <dimension ref="A1:U28"/>
  <sheetViews>
    <sheetView zoomScale="90" zoomScaleNormal="90" workbookViewId="0"/>
  </sheetViews>
  <sheetFormatPr defaultRowHeight="12.5" x14ac:dyDescent="0.25"/>
  <cols>
    <col min="2" max="2" width="12.1796875" bestFit="1" customWidth="1"/>
    <col min="21" max="21" width="12.1796875" bestFit="1" customWidth="1"/>
  </cols>
  <sheetData>
    <row r="1" spans="1:21" ht="13" x14ac:dyDescent="0.3">
      <c r="A1" s="16" t="s">
        <v>117</v>
      </c>
      <c r="O1" s="94" t="str">
        <f>CONCATENATE("Sensitivity of ",$O$4," to ","Input")</f>
        <v>Sensitivity of $C$18 to Input</v>
      </c>
    </row>
    <row r="3" spans="1:21" x14ac:dyDescent="0.25">
      <c r="A3" t="s">
        <v>144</v>
      </c>
      <c r="O3" t="s">
        <v>130</v>
      </c>
    </row>
    <row r="4" spans="1:21" ht="33.5" x14ac:dyDescent="0.25">
      <c r="B4" s="89" t="s">
        <v>118</v>
      </c>
      <c r="C4" s="89" t="s">
        <v>119</v>
      </c>
      <c r="D4" s="89" t="s">
        <v>120</v>
      </c>
      <c r="E4" s="89" t="s">
        <v>121</v>
      </c>
      <c r="F4" s="89" t="s">
        <v>122</v>
      </c>
      <c r="G4" s="89" t="s">
        <v>123</v>
      </c>
      <c r="H4" s="89" t="s">
        <v>124</v>
      </c>
      <c r="I4" s="89" t="s">
        <v>125</v>
      </c>
      <c r="J4" s="89" t="s">
        <v>126</v>
      </c>
      <c r="K4" s="89" t="s">
        <v>127</v>
      </c>
      <c r="L4" s="89" t="s">
        <v>128</v>
      </c>
      <c r="M4" s="89" t="s">
        <v>129</v>
      </c>
      <c r="N4" s="94">
        <f>MATCH($O$4,OutputAddresses,0)</f>
        <v>1</v>
      </c>
      <c r="O4" s="93" t="s">
        <v>118</v>
      </c>
    </row>
    <row r="5" spans="1:21" x14ac:dyDescent="0.25">
      <c r="A5" s="88">
        <v>20000</v>
      </c>
      <c r="B5" s="95">
        <v>10714</v>
      </c>
      <c r="C5" s="96">
        <v>0</v>
      </c>
      <c r="D5" s="96">
        <v>15000</v>
      </c>
      <c r="E5" s="96">
        <v>0</v>
      </c>
      <c r="F5" s="96">
        <v>0</v>
      </c>
      <c r="G5" s="96">
        <v>25000</v>
      </c>
      <c r="H5" s="96">
        <v>0</v>
      </c>
      <c r="I5" s="96">
        <v>0</v>
      </c>
      <c r="J5" s="96">
        <v>25000</v>
      </c>
      <c r="K5" s="96">
        <v>5000</v>
      </c>
      <c r="L5" s="96">
        <v>10000</v>
      </c>
      <c r="M5" s="97">
        <v>20000</v>
      </c>
      <c r="O5">
        <f>INDEX(OutputValues,1,$N$4)</f>
        <v>10714</v>
      </c>
      <c r="U5" s="108"/>
    </row>
    <row r="6" spans="1:21" x14ac:dyDescent="0.25">
      <c r="A6" s="88">
        <v>21000</v>
      </c>
      <c r="B6" s="98">
        <v>10692.09</v>
      </c>
      <c r="C6" s="99">
        <v>0</v>
      </c>
      <c r="D6" s="99">
        <v>15000</v>
      </c>
      <c r="E6" s="99">
        <v>0</v>
      </c>
      <c r="F6" s="99">
        <v>0</v>
      </c>
      <c r="G6" s="99">
        <v>25000</v>
      </c>
      <c r="H6" s="99">
        <v>0</v>
      </c>
      <c r="I6" s="99">
        <v>0</v>
      </c>
      <c r="J6" s="99">
        <v>25000</v>
      </c>
      <c r="K6" s="99">
        <v>6000</v>
      </c>
      <c r="L6" s="99">
        <v>8000</v>
      </c>
      <c r="M6" s="100">
        <v>21000</v>
      </c>
      <c r="O6">
        <f>INDEX(OutputValues,2,$N$4)</f>
        <v>10692.09</v>
      </c>
      <c r="U6" s="108"/>
    </row>
    <row r="7" spans="1:21" x14ac:dyDescent="0.25">
      <c r="A7" s="88">
        <v>22000</v>
      </c>
      <c r="B7" s="98">
        <v>10670.17</v>
      </c>
      <c r="C7" s="99">
        <v>0</v>
      </c>
      <c r="D7" s="99">
        <v>15000</v>
      </c>
      <c r="E7" s="99">
        <v>0</v>
      </c>
      <c r="F7" s="99">
        <v>0</v>
      </c>
      <c r="G7" s="99">
        <v>25000</v>
      </c>
      <c r="H7" s="99">
        <v>0</v>
      </c>
      <c r="I7" s="99">
        <v>0</v>
      </c>
      <c r="J7" s="99">
        <v>25000</v>
      </c>
      <c r="K7" s="99">
        <v>7000</v>
      </c>
      <c r="L7" s="99">
        <v>6000</v>
      </c>
      <c r="M7" s="100">
        <v>22000</v>
      </c>
      <c r="O7">
        <f>INDEX(OutputValues,3,$N$4)</f>
        <v>10670.17</v>
      </c>
      <c r="U7" s="108"/>
    </row>
    <row r="8" spans="1:21" x14ac:dyDescent="0.25">
      <c r="A8" s="88">
        <v>23000</v>
      </c>
      <c r="B8" s="98">
        <v>10648.25</v>
      </c>
      <c r="C8" s="99">
        <v>0</v>
      </c>
      <c r="D8" s="99">
        <v>15000</v>
      </c>
      <c r="E8" s="99">
        <v>0</v>
      </c>
      <c r="F8" s="99">
        <v>0</v>
      </c>
      <c r="G8" s="99">
        <v>25000</v>
      </c>
      <c r="H8" s="99">
        <v>0</v>
      </c>
      <c r="I8" s="99">
        <v>0</v>
      </c>
      <c r="J8" s="99">
        <v>25000</v>
      </c>
      <c r="K8" s="99">
        <v>8000</v>
      </c>
      <c r="L8" s="99">
        <v>4000</v>
      </c>
      <c r="M8" s="100">
        <v>23000</v>
      </c>
      <c r="O8">
        <f>INDEX(OutputValues,4,$N$4)</f>
        <v>10648.25</v>
      </c>
      <c r="U8" s="108"/>
    </row>
    <row r="9" spans="1:21" x14ac:dyDescent="0.25">
      <c r="A9" s="88">
        <v>24000</v>
      </c>
      <c r="B9" s="98">
        <v>10626.34</v>
      </c>
      <c r="C9" s="99">
        <v>0</v>
      </c>
      <c r="D9" s="99">
        <v>15000</v>
      </c>
      <c r="E9" s="99">
        <v>0</v>
      </c>
      <c r="F9" s="99">
        <v>0</v>
      </c>
      <c r="G9" s="99">
        <v>25000</v>
      </c>
      <c r="H9" s="99">
        <v>0</v>
      </c>
      <c r="I9" s="99">
        <v>0</v>
      </c>
      <c r="J9" s="99">
        <v>25000</v>
      </c>
      <c r="K9" s="99">
        <v>9000</v>
      </c>
      <c r="L9" s="99">
        <v>2000</v>
      </c>
      <c r="M9" s="100">
        <v>24000</v>
      </c>
      <c r="O9">
        <f>INDEX(OutputValues,5,$N$4)</f>
        <v>10626.34</v>
      </c>
      <c r="U9" s="108"/>
    </row>
    <row r="10" spans="1:21" x14ac:dyDescent="0.25">
      <c r="A10" s="88">
        <v>25000</v>
      </c>
      <c r="B10" s="98">
        <v>10604.42</v>
      </c>
      <c r="C10" s="99">
        <v>0</v>
      </c>
      <c r="D10" s="99">
        <v>15000</v>
      </c>
      <c r="E10" s="99">
        <v>0</v>
      </c>
      <c r="F10" s="99">
        <v>0</v>
      </c>
      <c r="G10" s="99">
        <v>25000</v>
      </c>
      <c r="H10" s="99">
        <v>0</v>
      </c>
      <c r="I10" s="99">
        <v>0</v>
      </c>
      <c r="J10" s="99">
        <v>25000</v>
      </c>
      <c r="K10" s="99">
        <v>10000</v>
      </c>
      <c r="L10" s="99">
        <v>0</v>
      </c>
      <c r="M10" s="100">
        <v>25000</v>
      </c>
      <c r="O10">
        <f>INDEX(OutputValues,6,$N$4)</f>
        <v>10604.42</v>
      </c>
      <c r="U10" s="108"/>
    </row>
    <row r="11" spans="1:21" x14ac:dyDescent="0.25">
      <c r="A11" s="88">
        <v>26000</v>
      </c>
      <c r="B11" s="98">
        <v>10587.93</v>
      </c>
      <c r="C11" s="99">
        <v>4000</v>
      </c>
      <c r="D11" s="99">
        <v>15000</v>
      </c>
      <c r="E11" s="99">
        <v>0</v>
      </c>
      <c r="F11" s="99">
        <v>0</v>
      </c>
      <c r="G11" s="99">
        <v>25000</v>
      </c>
      <c r="H11" s="99">
        <v>0</v>
      </c>
      <c r="I11" s="99">
        <v>0</v>
      </c>
      <c r="J11" s="99">
        <v>25000</v>
      </c>
      <c r="K11" s="99">
        <v>5000</v>
      </c>
      <c r="L11" s="99">
        <v>0</v>
      </c>
      <c r="M11" s="100">
        <v>26000</v>
      </c>
      <c r="O11">
        <f>INDEX(OutputValues,7,$N$4)</f>
        <v>10587.93</v>
      </c>
      <c r="U11" s="108"/>
    </row>
    <row r="12" spans="1:21" x14ac:dyDescent="0.25">
      <c r="A12" s="88">
        <v>27000</v>
      </c>
      <c r="B12" s="98">
        <v>10571.43</v>
      </c>
      <c r="C12" s="99">
        <v>8000</v>
      </c>
      <c r="D12" s="99">
        <v>15000</v>
      </c>
      <c r="E12" s="99">
        <v>0</v>
      </c>
      <c r="F12" s="99">
        <v>0</v>
      </c>
      <c r="G12" s="99">
        <v>25000</v>
      </c>
      <c r="H12" s="99">
        <v>0</v>
      </c>
      <c r="I12" s="99">
        <v>0</v>
      </c>
      <c r="J12" s="99">
        <v>25000</v>
      </c>
      <c r="K12" s="99">
        <v>0</v>
      </c>
      <c r="L12" s="99">
        <v>0</v>
      </c>
      <c r="M12" s="100">
        <v>27000</v>
      </c>
      <c r="O12">
        <f>INDEX(OutputValues,8,$N$4)</f>
        <v>10571.43</v>
      </c>
      <c r="U12" s="108"/>
    </row>
    <row r="13" spans="1:21" x14ac:dyDescent="0.25">
      <c r="A13" s="88">
        <v>28000</v>
      </c>
      <c r="B13" s="98">
        <v>10566.45</v>
      </c>
      <c r="C13" s="99">
        <v>8250</v>
      </c>
      <c r="D13" s="99">
        <v>15000</v>
      </c>
      <c r="E13" s="99">
        <v>0</v>
      </c>
      <c r="F13" s="99">
        <v>0</v>
      </c>
      <c r="G13" s="99">
        <v>23750</v>
      </c>
      <c r="H13" s="99">
        <v>0</v>
      </c>
      <c r="I13" s="99">
        <v>0</v>
      </c>
      <c r="J13" s="99">
        <v>25000</v>
      </c>
      <c r="K13" s="99">
        <v>0</v>
      </c>
      <c r="L13" s="99">
        <v>0</v>
      </c>
      <c r="M13" s="100">
        <v>28000</v>
      </c>
      <c r="O13">
        <f>INDEX(OutputValues,9,$N$4)</f>
        <v>10566.45</v>
      </c>
      <c r="U13" s="108"/>
    </row>
    <row r="14" spans="1:21" x14ac:dyDescent="0.25">
      <c r="A14" s="88">
        <v>29000</v>
      </c>
      <c r="B14" s="98">
        <v>10561.47</v>
      </c>
      <c r="C14" s="99">
        <v>8500</v>
      </c>
      <c r="D14" s="99">
        <v>15000</v>
      </c>
      <c r="E14" s="99">
        <v>0</v>
      </c>
      <c r="F14" s="99">
        <v>0</v>
      </c>
      <c r="G14" s="99">
        <v>22500</v>
      </c>
      <c r="H14" s="99">
        <v>0</v>
      </c>
      <c r="I14" s="99">
        <v>0</v>
      </c>
      <c r="J14" s="99">
        <v>25000</v>
      </c>
      <c r="K14" s="99">
        <v>0</v>
      </c>
      <c r="L14" s="99">
        <v>0</v>
      </c>
      <c r="M14" s="100">
        <v>29000</v>
      </c>
      <c r="O14">
        <f>INDEX(OutputValues,10,$N$4)</f>
        <v>10561.47</v>
      </c>
      <c r="U14" s="108"/>
    </row>
    <row r="15" spans="1:21" x14ac:dyDescent="0.25">
      <c r="A15" s="88">
        <v>30000</v>
      </c>
      <c r="B15" s="98">
        <v>10556.49</v>
      </c>
      <c r="C15" s="99">
        <v>8750</v>
      </c>
      <c r="D15" s="99">
        <v>15000</v>
      </c>
      <c r="E15" s="99">
        <v>0</v>
      </c>
      <c r="F15" s="99">
        <v>0</v>
      </c>
      <c r="G15" s="99">
        <v>21250</v>
      </c>
      <c r="H15" s="99">
        <v>0</v>
      </c>
      <c r="I15" s="99">
        <v>0</v>
      </c>
      <c r="J15" s="99">
        <v>25000</v>
      </c>
      <c r="K15" s="99">
        <v>0</v>
      </c>
      <c r="L15" s="99">
        <v>0</v>
      </c>
      <c r="M15" s="100">
        <v>30000</v>
      </c>
      <c r="O15">
        <f>INDEX(OutputValues,11,$N$4)</f>
        <v>10556.49</v>
      </c>
      <c r="U15" s="108"/>
    </row>
    <row r="16" spans="1:21" x14ac:dyDescent="0.25">
      <c r="A16" s="88">
        <v>31000</v>
      </c>
      <c r="B16" s="98">
        <v>10551.51</v>
      </c>
      <c r="C16" s="99">
        <v>9000</v>
      </c>
      <c r="D16" s="99">
        <v>15000</v>
      </c>
      <c r="E16" s="99">
        <v>0</v>
      </c>
      <c r="F16" s="99">
        <v>0</v>
      </c>
      <c r="G16" s="99">
        <v>20000</v>
      </c>
      <c r="H16" s="99">
        <v>0</v>
      </c>
      <c r="I16" s="99">
        <v>0</v>
      </c>
      <c r="J16" s="99">
        <v>25000</v>
      </c>
      <c r="K16" s="99">
        <v>0</v>
      </c>
      <c r="L16" s="99">
        <v>0</v>
      </c>
      <c r="M16" s="100">
        <v>31000</v>
      </c>
      <c r="O16">
        <f>INDEX(OutputValues,12,$N$4)</f>
        <v>10551.51</v>
      </c>
      <c r="U16" s="108"/>
    </row>
    <row r="17" spans="1:21" x14ac:dyDescent="0.25">
      <c r="A17" s="88">
        <v>32000</v>
      </c>
      <c r="B17" s="98">
        <v>10546.53</v>
      </c>
      <c r="C17" s="99">
        <v>9250</v>
      </c>
      <c r="D17" s="99">
        <v>15000</v>
      </c>
      <c r="E17" s="99">
        <v>0</v>
      </c>
      <c r="F17" s="99">
        <v>0</v>
      </c>
      <c r="G17" s="99">
        <v>18750</v>
      </c>
      <c r="H17" s="99">
        <v>0</v>
      </c>
      <c r="I17" s="99">
        <v>0</v>
      </c>
      <c r="J17" s="99">
        <v>25000</v>
      </c>
      <c r="K17" s="99">
        <v>0</v>
      </c>
      <c r="L17" s="99">
        <v>0</v>
      </c>
      <c r="M17" s="100">
        <v>32000</v>
      </c>
      <c r="O17">
        <f>INDEX(OutputValues,13,$N$4)</f>
        <v>10546.53</v>
      </c>
      <c r="U17" s="108"/>
    </row>
    <row r="18" spans="1:21" x14ac:dyDescent="0.25">
      <c r="A18" s="88">
        <v>33000</v>
      </c>
      <c r="B18" s="98">
        <v>10541.55</v>
      </c>
      <c r="C18" s="99">
        <v>9500</v>
      </c>
      <c r="D18" s="99">
        <v>15000</v>
      </c>
      <c r="E18" s="99">
        <v>0</v>
      </c>
      <c r="F18" s="99">
        <v>0</v>
      </c>
      <c r="G18" s="99">
        <v>17500</v>
      </c>
      <c r="H18" s="99">
        <v>0</v>
      </c>
      <c r="I18" s="99">
        <v>0</v>
      </c>
      <c r="J18" s="99">
        <v>25000</v>
      </c>
      <c r="K18" s="99">
        <v>0</v>
      </c>
      <c r="L18" s="99">
        <v>0</v>
      </c>
      <c r="M18" s="100">
        <v>33000</v>
      </c>
      <c r="O18">
        <f>INDEX(OutputValues,14,$N$4)</f>
        <v>10541.55</v>
      </c>
      <c r="U18" s="108"/>
    </row>
    <row r="19" spans="1:21" x14ac:dyDescent="0.25">
      <c r="A19" s="88">
        <v>34000</v>
      </c>
      <c r="B19" s="98">
        <v>10536.57</v>
      </c>
      <c r="C19" s="99">
        <v>9750</v>
      </c>
      <c r="D19" s="99">
        <v>15000</v>
      </c>
      <c r="E19" s="99">
        <v>0</v>
      </c>
      <c r="F19" s="99">
        <v>0</v>
      </c>
      <c r="G19" s="99">
        <v>16250</v>
      </c>
      <c r="H19" s="99">
        <v>0</v>
      </c>
      <c r="I19" s="99">
        <v>0</v>
      </c>
      <c r="J19" s="99">
        <v>25000</v>
      </c>
      <c r="K19" s="99">
        <v>0</v>
      </c>
      <c r="L19" s="99">
        <v>0</v>
      </c>
      <c r="M19" s="100">
        <v>34000</v>
      </c>
      <c r="O19">
        <f>INDEX(OutputValues,15,$N$4)</f>
        <v>10536.57</v>
      </c>
      <c r="U19" s="108"/>
    </row>
    <row r="20" spans="1:21" x14ac:dyDescent="0.25">
      <c r="A20" s="88">
        <v>35000</v>
      </c>
      <c r="B20" s="98">
        <v>10531.59</v>
      </c>
      <c r="C20" s="99">
        <v>10000</v>
      </c>
      <c r="D20" s="99">
        <v>15000</v>
      </c>
      <c r="E20" s="99">
        <v>0</v>
      </c>
      <c r="F20" s="99">
        <v>0</v>
      </c>
      <c r="G20" s="99">
        <v>15000</v>
      </c>
      <c r="H20" s="99">
        <v>0</v>
      </c>
      <c r="I20" s="99">
        <v>0</v>
      </c>
      <c r="J20" s="99">
        <v>25000</v>
      </c>
      <c r="K20" s="99">
        <v>0</v>
      </c>
      <c r="L20" s="99">
        <v>0</v>
      </c>
      <c r="M20" s="100">
        <v>35000</v>
      </c>
      <c r="O20">
        <f>INDEX(OutputValues,16,$N$4)</f>
        <v>10531.59</v>
      </c>
      <c r="U20" s="108"/>
    </row>
    <row r="21" spans="1:21" x14ac:dyDescent="0.25">
      <c r="A21" s="88">
        <v>36000</v>
      </c>
      <c r="B21" s="98">
        <v>10526.61</v>
      </c>
      <c r="C21" s="99">
        <v>10250</v>
      </c>
      <c r="D21" s="99">
        <v>15000</v>
      </c>
      <c r="E21" s="99">
        <v>0</v>
      </c>
      <c r="F21" s="99">
        <v>0</v>
      </c>
      <c r="G21" s="99">
        <v>13750</v>
      </c>
      <c r="H21" s="99">
        <v>0</v>
      </c>
      <c r="I21" s="99">
        <v>0</v>
      </c>
      <c r="J21" s="99">
        <v>25000</v>
      </c>
      <c r="K21" s="99">
        <v>0</v>
      </c>
      <c r="L21" s="99">
        <v>0</v>
      </c>
      <c r="M21" s="100">
        <v>36000</v>
      </c>
      <c r="O21">
        <f>INDEX(OutputValues,17,$N$4)</f>
        <v>10526.61</v>
      </c>
      <c r="U21" s="108"/>
    </row>
    <row r="22" spans="1:21" x14ac:dyDescent="0.25">
      <c r="A22" s="88">
        <v>37000</v>
      </c>
      <c r="B22" s="98">
        <v>10521.63</v>
      </c>
      <c r="C22" s="99">
        <v>10500</v>
      </c>
      <c r="D22" s="99">
        <v>15000</v>
      </c>
      <c r="E22" s="99">
        <v>0</v>
      </c>
      <c r="F22" s="99">
        <v>0</v>
      </c>
      <c r="G22" s="99">
        <v>12500</v>
      </c>
      <c r="H22" s="99">
        <v>0</v>
      </c>
      <c r="I22" s="99">
        <v>0</v>
      </c>
      <c r="J22" s="99">
        <v>25000</v>
      </c>
      <c r="K22" s="99">
        <v>0</v>
      </c>
      <c r="L22" s="99">
        <v>0</v>
      </c>
      <c r="M22" s="100">
        <v>37000</v>
      </c>
      <c r="O22">
        <f>INDEX(OutputValues,18,$N$4)</f>
        <v>10521.63</v>
      </c>
      <c r="U22" s="108"/>
    </row>
    <row r="23" spans="1:21" x14ac:dyDescent="0.25">
      <c r="A23" s="88">
        <v>38000</v>
      </c>
      <c r="B23" s="98">
        <v>10516.65</v>
      </c>
      <c r="C23" s="99">
        <v>10750</v>
      </c>
      <c r="D23" s="99">
        <v>15000</v>
      </c>
      <c r="E23" s="99">
        <v>0</v>
      </c>
      <c r="F23" s="99">
        <v>0</v>
      </c>
      <c r="G23" s="99">
        <v>11250</v>
      </c>
      <c r="H23" s="99">
        <v>0</v>
      </c>
      <c r="I23" s="99">
        <v>0</v>
      </c>
      <c r="J23" s="99">
        <v>25000</v>
      </c>
      <c r="K23" s="99">
        <v>0</v>
      </c>
      <c r="L23" s="99">
        <v>0</v>
      </c>
      <c r="M23" s="100">
        <v>38000</v>
      </c>
      <c r="O23">
        <f>INDEX(OutputValues,19,$N$4)</f>
        <v>10516.65</v>
      </c>
      <c r="U23" s="108"/>
    </row>
    <row r="24" spans="1:21" x14ac:dyDescent="0.25">
      <c r="A24" s="88">
        <v>39000</v>
      </c>
      <c r="B24" s="98">
        <v>10511.66</v>
      </c>
      <c r="C24" s="99">
        <v>11000</v>
      </c>
      <c r="D24" s="99">
        <v>15000</v>
      </c>
      <c r="E24" s="99">
        <v>0</v>
      </c>
      <c r="F24" s="99">
        <v>0</v>
      </c>
      <c r="G24" s="99">
        <v>10000</v>
      </c>
      <c r="H24" s="99">
        <v>0</v>
      </c>
      <c r="I24" s="99">
        <v>0</v>
      </c>
      <c r="J24" s="99">
        <v>25000</v>
      </c>
      <c r="K24" s="99">
        <v>0</v>
      </c>
      <c r="L24" s="99">
        <v>0</v>
      </c>
      <c r="M24" s="100">
        <v>39000</v>
      </c>
      <c r="O24">
        <f>INDEX(OutputValues,20,$N$4)</f>
        <v>10511.66</v>
      </c>
      <c r="U24" s="108"/>
    </row>
    <row r="25" spans="1:21" x14ac:dyDescent="0.25">
      <c r="A25" s="88">
        <v>40000</v>
      </c>
      <c r="B25" s="101">
        <v>10506.68</v>
      </c>
      <c r="C25" s="102">
        <v>11250</v>
      </c>
      <c r="D25" s="102">
        <v>15000</v>
      </c>
      <c r="E25" s="102">
        <v>0</v>
      </c>
      <c r="F25" s="102">
        <v>0</v>
      </c>
      <c r="G25" s="102">
        <v>8750</v>
      </c>
      <c r="H25" s="102">
        <v>0</v>
      </c>
      <c r="I25" s="102">
        <v>0</v>
      </c>
      <c r="J25" s="102">
        <v>25000</v>
      </c>
      <c r="K25" s="102">
        <v>0</v>
      </c>
      <c r="L25" s="102">
        <v>0</v>
      </c>
      <c r="M25" s="103">
        <v>40000</v>
      </c>
      <c r="O25">
        <f>INDEX(OutputValues,21,$N$4)</f>
        <v>10506.68</v>
      </c>
      <c r="U25" s="108"/>
    </row>
    <row r="28" spans="1:21" x14ac:dyDescent="0.25">
      <c r="A28" s="108">
        <f>B10-B25</f>
        <v>97.739999999999782</v>
      </c>
    </row>
  </sheetData>
  <dataValidations count="1">
    <dataValidation type="list" allowBlank="1" showInputMessage="1" showErrorMessage="1" sqref="O4" xr:uid="{FE6CEB00-3922-42EE-9346-5ECB121ACF22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69E1-3246-457C-A833-E5A4BACB3B1C}">
  <sheetPr>
    <tabColor theme="3"/>
  </sheetPr>
  <dimension ref="A1:O15"/>
  <sheetViews>
    <sheetView workbookViewId="0">
      <selection activeCell="L21" sqref="L21"/>
    </sheetView>
  </sheetViews>
  <sheetFormatPr defaultRowHeight="12.5" x14ac:dyDescent="0.25"/>
  <cols>
    <col min="2" max="2" width="11.453125" bestFit="1" customWidth="1"/>
  </cols>
  <sheetData>
    <row r="1" spans="1:15" ht="13" x14ac:dyDescent="0.3">
      <c r="A1" s="16" t="s">
        <v>117</v>
      </c>
      <c r="O1" s="94" t="str">
        <f>CONCATENATE("Sensitivity of ",$O$4," to ","Input")</f>
        <v>Sensitivity of $C$18 to Input</v>
      </c>
    </row>
    <row r="3" spans="1:15" x14ac:dyDescent="0.25">
      <c r="A3" t="s">
        <v>146</v>
      </c>
      <c r="O3" t="s">
        <v>130</v>
      </c>
    </row>
    <row r="4" spans="1:15" ht="33.5" x14ac:dyDescent="0.25">
      <c r="B4" s="89" t="s">
        <v>118</v>
      </c>
      <c r="C4" s="89" t="s">
        <v>119</v>
      </c>
      <c r="D4" s="89" t="s">
        <v>120</v>
      </c>
      <c r="E4" s="89" t="s">
        <v>121</v>
      </c>
      <c r="F4" s="89" t="s">
        <v>122</v>
      </c>
      <c r="G4" s="89" t="s">
        <v>123</v>
      </c>
      <c r="H4" s="89" t="s">
        <v>124</v>
      </c>
      <c r="I4" s="89" t="s">
        <v>125</v>
      </c>
      <c r="J4" s="89" t="s">
        <v>126</v>
      </c>
      <c r="K4" s="89" t="s">
        <v>127</v>
      </c>
      <c r="L4" s="89" t="s">
        <v>128</v>
      </c>
      <c r="M4" s="89" t="s">
        <v>129</v>
      </c>
      <c r="N4" s="94">
        <f>MATCH($O$4,OutputAddresses,0)</f>
        <v>1</v>
      </c>
      <c r="O4" s="93" t="s">
        <v>118</v>
      </c>
    </row>
    <row r="5" spans="1:15" x14ac:dyDescent="0.25">
      <c r="A5" s="88">
        <v>0</v>
      </c>
      <c r="B5" s="105" t="s">
        <v>132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  <c r="O5" t="str">
        <f>INDEX(OutputValues,1,$N$4)</f>
        <v>Not feasible</v>
      </c>
    </row>
    <row r="6" spans="1:15" x14ac:dyDescent="0.25">
      <c r="A6" s="88">
        <v>0.5</v>
      </c>
      <c r="B6" s="106" t="s">
        <v>132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47"/>
      <c r="O6" t="str">
        <f>INDEX(OutputValues,2,$N$4)</f>
        <v>Not feasible</v>
      </c>
    </row>
    <row r="7" spans="1:15" x14ac:dyDescent="0.25">
      <c r="A7" s="88">
        <v>1</v>
      </c>
      <c r="B7" s="106" t="s">
        <v>132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47"/>
      <c r="O7" t="str">
        <f>INDEX(OutputValues,3,$N$4)</f>
        <v>Not feasible</v>
      </c>
    </row>
    <row r="8" spans="1:15" x14ac:dyDescent="0.25">
      <c r="A8" s="88">
        <v>1.5</v>
      </c>
      <c r="B8" s="98">
        <v>11688.96</v>
      </c>
      <c r="C8" s="99">
        <v>25000</v>
      </c>
      <c r="D8" s="99">
        <v>15000</v>
      </c>
      <c r="E8" s="99">
        <v>0</v>
      </c>
      <c r="F8" s="99">
        <v>0</v>
      </c>
      <c r="G8" s="99">
        <v>0</v>
      </c>
      <c r="H8" s="99">
        <v>0</v>
      </c>
      <c r="I8" s="99">
        <v>0</v>
      </c>
      <c r="J8" s="99">
        <v>25000</v>
      </c>
      <c r="K8" s="99">
        <v>22500</v>
      </c>
      <c r="L8" s="99">
        <v>0</v>
      </c>
      <c r="M8" s="100">
        <v>12500</v>
      </c>
      <c r="O8">
        <f>INDEX(OutputValues,4,$N$4)</f>
        <v>11688.96</v>
      </c>
    </row>
    <row r="9" spans="1:15" x14ac:dyDescent="0.25">
      <c r="A9" s="88">
        <v>2</v>
      </c>
      <c r="B9" s="98">
        <v>11266.75</v>
      </c>
      <c r="C9" s="99">
        <v>25000</v>
      </c>
      <c r="D9" s="99">
        <v>15000</v>
      </c>
      <c r="E9" s="99">
        <v>0</v>
      </c>
      <c r="F9" s="99">
        <v>0</v>
      </c>
      <c r="G9" s="99">
        <v>0</v>
      </c>
      <c r="H9" s="99">
        <v>0</v>
      </c>
      <c r="I9" s="99">
        <v>0</v>
      </c>
      <c r="J9" s="99">
        <v>25000</v>
      </c>
      <c r="K9" s="99">
        <v>10000</v>
      </c>
      <c r="L9" s="99">
        <v>0</v>
      </c>
      <c r="M9" s="100">
        <v>25000</v>
      </c>
      <c r="O9">
        <f>INDEX(OutputValues,5,$N$4)</f>
        <v>11266.75</v>
      </c>
    </row>
    <row r="10" spans="1:15" x14ac:dyDescent="0.25">
      <c r="A10" s="88">
        <v>2.5</v>
      </c>
      <c r="B10" s="98">
        <v>10912.56</v>
      </c>
      <c r="C10" s="99">
        <v>20000</v>
      </c>
      <c r="D10" s="99">
        <v>15000</v>
      </c>
      <c r="E10" s="99">
        <v>0</v>
      </c>
      <c r="F10" s="99">
        <v>0</v>
      </c>
      <c r="G10" s="99">
        <v>15000</v>
      </c>
      <c r="H10" s="99">
        <v>0</v>
      </c>
      <c r="I10" s="99">
        <v>0</v>
      </c>
      <c r="J10" s="99">
        <v>25000</v>
      </c>
      <c r="K10" s="99">
        <v>0</v>
      </c>
      <c r="L10" s="99">
        <v>0</v>
      </c>
      <c r="M10" s="100">
        <v>25000</v>
      </c>
      <c r="O10">
        <f>INDEX(OutputValues,6,$N$4)</f>
        <v>10912.56</v>
      </c>
    </row>
    <row r="11" spans="1:15" x14ac:dyDescent="0.25">
      <c r="A11" s="88">
        <v>3</v>
      </c>
      <c r="B11" s="98">
        <v>10604.42</v>
      </c>
      <c r="C11" s="99">
        <v>0</v>
      </c>
      <c r="D11" s="99">
        <v>15000</v>
      </c>
      <c r="E11" s="99">
        <v>0</v>
      </c>
      <c r="F11" s="99">
        <v>0</v>
      </c>
      <c r="G11" s="99">
        <v>25000</v>
      </c>
      <c r="H11" s="99">
        <v>0</v>
      </c>
      <c r="I11" s="99">
        <v>0</v>
      </c>
      <c r="J11" s="99">
        <v>25000</v>
      </c>
      <c r="K11" s="99">
        <v>10000</v>
      </c>
      <c r="L11" s="99">
        <v>0</v>
      </c>
      <c r="M11" s="100">
        <v>25000</v>
      </c>
      <c r="O11">
        <f>INDEX(OutputValues,7,$N$4)</f>
        <v>10604.42</v>
      </c>
    </row>
    <row r="12" spans="1:15" x14ac:dyDescent="0.25">
      <c r="A12" s="88">
        <v>3.5</v>
      </c>
      <c r="B12" s="98">
        <v>10524.25</v>
      </c>
      <c r="C12" s="99">
        <v>0</v>
      </c>
      <c r="D12" s="99">
        <v>15000</v>
      </c>
      <c r="E12" s="99">
        <v>0</v>
      </c>
      <c r="F12" s="99">
        <v>0</v>
      </c>
      <c r="G12" s="99">
        <v>25000</v>
      </c>
      <c r="H12" s="99">
        <v>10000</v>
      </c>
      <c r="I12" s="99">
        <v>0</v>
      </c>
      <c r="J12" s="99">
        <v>25000</v>
      </c>
      <c r="K12" s="99">
        <v>0</v>
      </c>
      <c r="L12" s="99">
        <v>0</v>
      </c>
      <c r="M12" s="100">
        <v>25000</v>
      </c>
      <c r="O12">
        <f>INDEX(OutputValues,8,$N$4)</f>
        <v>10524.25</v>
      </c>
    </row>
    <row r="13" spans="1:15" x14ac:dyDescent="0.25">
      <c r="A13" s="88">
        <v>4</v>
      </c>
      <c r="B13" s="98">
        <v>10524.25</v>
      </c>
      <c r="C13" s="99">
        <v>0</v>
      </c>
      <c r="D13" s="99">
        <v>15000</v>
      </c>
      <c r="E13" s="99">
        <v>0</v>
      </c>
      <c r="F13" s="99">
        <v>0</v>
      </c>
      <c r="G13" s="99">
        <v>25000</v>
      </c>
      <c r="H13" s="99">
        <v>10000</v>
      </c>
      <c r="I13" s="99">
        <v>0</v>
      </c>
      <c r="J13" s="99">
        <v>25000</v>
      </c>
      <c r="K13" s="99">
        <v>0</v>
      </c>
      <c r="L13" s="99">
        <v>0</v>
      </c>
      <c r="M13" s="100">
        <v>25000</v>
      </c>
      <c r="O13">
        <f>INDEX(OutputValues,9,$N$4)</f>
        <v>10524.25</v>
      </c>
    </row>
    <row r="14" spans="1:15" x14ac:dyDescent="0.25">
      <c r="A14" s="88">
        <v>4.5</v>
      </c>
      <c r="B14" s="98">
        <v>10524.25</v>
      </c>
      <c r="C14" s="99">
        <v>0</v>
      </c>
      <c r="D14" s="99">
        <v>15000</v>
      </c>
      <c r="E14" s="99">
        <v>0</v>
      </c>
      <c r="F14" s="99">
        <v>0</v>
      </c>
      <c r="G14" s="99">
        <v>25000</v>
      </c>
      <c r="H14" s="99">
        <v>10000</v>
      </c>
      <c r="I14" s="99">
        <v>0</v>
      </c>
      <c r="J14" s="99">
        <v>25000</v>
      </c>
      <c r="K14" s="99">
        <v>0</v>
      </c>
      <c r="L14" s="99">
        <v>0</v>
      </c>
      <c r="M14" s="100">
        <v>25000</v>
      </c>
      <c r="O14">
        <f>INDEX(OutputValues,10,$N$4)</f>
        <v>10524.25</v>
      </c>
    </row>
    <row r="15" spans="1:15" x14ac:dyDescent="0.25">
      <c r="A15" s="88">
        <v>5</v>
      </c>
      <c r="B15" s="101">
        <v>10524.25</v>
      </c>
      <c r="C15" s="102">
        <v>0</v>
      </c>
      <c r="D15" s="102">
        <v>15000</v>
      </c>
      <c r="E15" s="102">
        <v>0</v>
      </c>
      <c r="F15" s="102">
        <v>0</v>
      </c>
      <c r="G15" s="102">
        <v>25000</v>
      </c>
      <c r="H15" s="102">
        <v>10000</v>
      </c>
      <c r="I15" s="102">
        <v>0</v>
      </c>
      <c r="J15" s="102">
        <v>25000</v>
      </c>
      <c r="K15" s="102">
        <v>0</v>
      </c>
      <c r="L15" s="102">
        <v>0</v>
      </c>
      <c r="M15" s="103">
        <v>25000</v>
      </c>
      <c r="O15">
        <f>INDEX(OutputValues,11,$N$4)</f>
        <v>10524.25</v>
      </c>
    </row>
  </sheetData>
  <dataValidations count="1">
    <dataValidation type="list" allowBlank="1" showInputMessage="1" showErrorMessage="1" sqref="O4" xr:uid="{7F98F4BE-5F74-422A-A5BA-2D33C4629E73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rsklibSimData</vt:lpstr>
      <vt:lpstr>RiskSerializationData</vt:lpstr>
      <vt:lpstr>Optimization_Model</vt:lpstr>
      <vt:lpstr>Label_Cost(Data_Source)</vt:lpstr>
      <vt:lpstr>Analysis1_AverageQuality</vt:lpstr>
      <vt:lpstr>Analysis2_AverageDeliveryDays</vt:lpstr>
      <vt:lpstr>Analysis3_MaxLabelsSupplier10</vt:lpstr>
      <vt:lpstr>Analysis4_AverageRiskFactor</vt:lpstr>
      <vt:lpstr>TwoWay_sensitivity</vt:lpstr>
      <vt:lpstr>Analysis1_AverageQuality!ChartData</vt:lpstr>
      <vt:lpstr>Analysis2_AverageDeliveryDays!ChartData</vt:lpstr>
      <vt:lpstr>Analysis3_MaxLabelsSupplier10!ChartData</vt:lpstr>
      <vt:lpstr>Analysis4_AverageRiskFactor!ChartData</vt:lpstr>
      <vt:lpstr>TwoWay_sensitivity!ChartData1</vt:lpstr>
      <vt:lpstr>TwoWay_sensitivity!ChartData2</vt:lpstr>
      <vt:lpstr>Analysis1_AverageQuality!InputValues</vt:lpstr>
      <vt:lpstr>Analysis2_AverageDeliveryDays!InputValues</vt:lpstr>
      <vt:lpstr>Analysis3_MaxLabelsSupplier10!InputValues</vt:lpstr>
      <vt:lpstr>Analysis4_AverageRiskFactor!InputValues</vt:lpstr>
      <vt:lpstr>TwoWay_sensitivity!InputValues1</vt:lpstr>
      <vt:lpstr>TwoWay_sensitivity!InputValues2</vt:lpstr>
      <vt:lpstr>Analysis1_AverageQuality!OutputAddresses</vt:lpstr>
      <vt:lpstr>Analysis2_AverageDeliveryDays!OutputAddresses</vt:lpstr>
      <vt:lpstr>Analysis3_MaxLabelsSupplier10!OutputAddresses</vt:lpstr>
      <vt:lpstr>Analysis4_AverageRiskFactor!OutputAddresses</vt:lpstr>
      <vt:lpstr>TwoWay_sensitivity!OutputAddresses</vt:lpstr>
      <vt:lpstr>Analysis1_AverageQuality!OutputValues</vt:lpstr>
      <vt:lpstr>Analysis2_AverageDeliveryDays!OutputValues</vt:lpstr>
      <vt:lpstr>Analysis3_MaxLabelsSupplier10!OutputValues</vt:lpstr>
      <vt:lpstr>Analysis4_AverageRiskFactor!OutputValues</vt:lpstr>
      <vt:lpstr>TwoWay_sensitivity!OutputValues_1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</dc:creator>
  <cp:lastModifiedBy>Sapna Goyal</cp:lastModifiedBy>
  <dcterms:created xsi:type="dcterms:W3CDTF">2018-02-24T22:22:16Z</dcterms:created>
  <dcterms:modified xsi:type="dcterms:W3CDTF">2018-03-13T01:00:31Z</dcterms:modified>
</cp:coreProperties>
</file>