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pivotTables/pivotTable4.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LAPPY GARAGE\Desktop\topmentor\"/>
    </mc:Choice>
  </mc:AlternateContent>
  <xr:revisionPtr revIDLastSave="0" documentId="13_ncr:1_{E6ACB0A3-5DE5-414B-8618-34A6E69EA217}" xr6:coauthVersionLast="47" xr6:coauthVersionMax="47" xr10:uidLastSave="{00000000-0000-0000-0000-000000000000}"/>
  <bookViews>
    <workbookView xWindow="-120" yWindow="-120" windowWidth="20730" windowHeight="11160" firstSheet="1" activeTab="5" xr2:uid="{BE48A90F-1B1B-43C1-B3BE-1B9FB61D0D8E}"/>
  </bookViews>
  <sheets>
    <sheet name="Sales comparison" sheetId="5" r:id="rId1"/>
    <sheet name="Task 4  Data Filtering" sheetId="6" r:id="rId2"/>
    <sheet name="Task 5  Chart Customization" sheetId="7" r:id="rId3"/>
    <sheet name="Task 6  Sales Projection" sheetId="10" r:id="rId4"/>
    <sheet name="Task7 DI" sheetId="11" r:id="rId5"/>
    <sheet name="Sheet20" sheetId="20" r:id="rId6"/>
    <sheet name="Task 1  Sales Trend Analysis" sheetId="4" r:id="rId7"/>
    <sheet name="sliercers&amp; timeline tool use" sheetId="15" r:id="rId8"/>
    <sheet name="Sheet1base data" sheetId="1" r:id="rId9"/>
    <sheet name="Sheet16" sheetId="16" r:id="rId10"/>
    <sheet name="anolamies" sheetId="12" r:id="rId11"/>
    <sheet name="expensing data task" sheetId="17" r:id="rId12"/>
    <sheet name="basefile for expand" sheetId="14" r:id="rId13"/>
  </sheets>
  <definedNames>
    <definedName name="_xlnm._FilterDatabase" localSheetId="3" hidden="1">'Task 6  Sales Projection'!$A$29:$C$44</definedName>
    <definedName name="_xlchart.v1.0" hidden="1">anolamies!$C$1</definedName>
    <definedName name="_xlchart.v1.1" hidden="1">anolamies!$C$2:$C$16</definedName>
    <definedName name="_xlchart.v1.2" hidden="1">anolamies!$C$1</definedName>
    <definedName name="_xlchart.v1.3" hidden="1">anolamies!$C$2:$C$16</definedName>
    <definedName name="NativeTimeline_Date">#N/A</definedName>
    <definedName name="Slicer_Date">#N/A</definedName>
    <definedName name="Slicer_Fruit">#N/A</definedName>
    <definedName name="Slicer_Sales">#N/A</definedName>
  </definedNames>
  <calcPr calcId="191029"/>
  <pivotCaches>
    <pivotCache cacheId="70" r:id="rId14"/>
    <pivotCache cacheId="69"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14" l="1"/>
  <c r="C17" i="14"/>
  <c r="C16" i="14"/>
  <c r="C15" i="12"/>
  <c r="F7" i="12"/>
  <c r="F8" i="12" s="1"/>
  <c r="F6" i="12"/>
  <c r="C16" i="11"/>
  <c r="C15" i="11"/>
  <c r="C14" i="11"/>
  <c r="F10" i="12" l="1"/>
  <c r="F9" i="12"/>
  <c r="D16" i="12" l="1"/>
  <c r="D9" i="12"/>
  <c r="D13" i="12"/>
  <c r="D4" i="12"/>
  <c r="D8" i="12"/>
  <c r="D14" i="12"/>
  <c r="D5" i="12"/>
  <c r="D2" i="12"/>
  <c r="D15" i="12"/>
  <c r="D6" i="12"/>
  <c r="D12" i="12"/>
  <c r="D3" i="12"/>
  <c r="D7" i="12"/>
  <c r="D10" i="12"/>
  <c r="D11" i="12"/>
  <c r="C67" i="10" l="1"/>
  <c r="C44" i="10"/>
  <c r="C43" i="10"/>
  <c r="C42" i="10"/>
  <c r="C16" i="1"/>
  <c r="C15" i="1"/>
  <c r="C14" i="1"/>
  <c r="C5" i="10"/>
  <c r="H3" i="10"/>
  <c r="H7" i="10"/>
  <c r="H2" i="10"/>
  <c r="H4" i="10"/>
  <c r="H8" i="10"/>
  <c r="H5" i="10"/>
  <c r="H6" i="10"/>
  <c r="D5" i="10"/>
  <c r="E5" i="10"/>
</calcChain>
</file>

<file path=xl/sharedStrings.xml><?xml version="1.0" encoding="utf-8"?>
<sst xmlns="http://schemas.openxmlformats.org/spreadsheetml/2006/main" count="210" uniqueCount="52">
  <si>
    <t>Column Labels</t>
  </si>
  <si>
    <t>Date</t>
  </si>
  <si>
    <t>Apple</t>
  </si>
  <si>
    <t>banana</t>
  </si>
  <si>
    <t>Kiwi</t>
  </si>
  <si>
    <t>Mango</t>
  </si>
  <si>
    <t>orange</t>
  </si>
  <si>
    <t>Grand Total</t>
  </si>
  <si>
    <t>Fruit</t>
  </si>
  <si>
    <t>Sales</t>
  </si>
  <si>
    <t>Sum of Sales</t>
  </si>
  <si>
    <t>Row Labels</t>
  </si>
  <si>
    <t>(All)</t>
  </si>
  <si>
    <t>Column1</t>
  </si>
  <si>
    <t>Forecast(Sales)</t>
  </si>
  <si>
    <t>Lower Confidence Bound(Sales)</t>
  </si>
  <si>
    <t>Upper Confidence Bound(Sales)</t>
  </si>
  <si>
    <t>Statistic</t>
  </si>
  <si>
    <t>Value</t>
  </si>
  <si>
    <t>Alpha</t>
  </si>
  <si>
    <t>Beta</t>
  </si>
  <si>
    <t>Gamma</t>
  </si>
  <si>
    <t>MASE</t>
  </si>
  <si>
    <t>SMAPE</t>
  </si>
  <si>
    <t>MAE</t>
  </si>
  <si>
    <t>RMSE</t>
  </si>
  <si>
    <t>Mean</t>
  </si>
  <si>
    <t>Standard Error</t>
  </si>
  <si>
    <t>Median</t>
  </si>
  <si>
    <t>Mode</t>
  </si>
  <si>
    <t>Standard Deviation</t>
  </si>
  <si>
    <t>Sample Variance</t>
  </si>
  <si>
    <t>Kurtosis</t>
  </si>
  <si>
    <t>Skewness</t>
  </si>
  <si>
    <t>Range</t>
  </si>
  <si>
    <t>Minimum</t>
  </si>
  <si>
    <t>Maximum</t>
  </si>
  <si>
    <t>Sum</t>
  </si>
  <si>
    <t>Count</t>
  </si>
  <si>
    <t>Bin</t>
  </si>
  <si>
    <t>More</t>
  </si>
  <si>
    <t>Frequency</t>
  </si>
  <si>
    <t>Q1</t>
  </si>
  <si>
    <t>Q3</t>
  </si>
  <si>
    <t>IQR</t>
  </si>
  <si>
    <t>Lower Bound</t>
  </si>
  <si>
    <t>Upper Bound</t>
  </si>
  <si>
    <t>Outlier</t>
  </si>
  <si>
    <t>Avogado</t>
  </si>
  <si>
    <t>Grapes</t>
  </si>
  <si>
    <t>before expending file</t>
  </si>
  <si>
    <t>After expending data pivot &amp; trendline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</si>
</sst>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2"/>
      <color rgb="FF1F2328"/>
      <name val="Segoe UI"/>
      <family val="2"/>
    </font>
    <font>
      <b/>
      <sz val="12"/>
      <color rgb="FF1F2328"/>
      <name val="Segoe UI"/>
      <family val="2"/>
    </font>
    <font>
      <i/>
      <sz val="11"/>
      <color theme="1"/>
      <name val="Calibri"/>
      <family val="2"/>
      <scheme val="minor"/>
    </font>
  </fonts>
  <fills count="3">
    <fill>
      <patternFill patternType="none"/>
    </fill>
    <fill>
      <patternFill patternType="gray125"/>
    </fill>
    <fill>
      <patternFill patternType="solid">
        <fgColor rgb="FFFFFFFF"/>
        <bgColor indexed="64"/>
      </patternFill>
    </fill>
  </fills>
  <borders count="9">
    <border>
      <left/>
      <right/>
      <top/>
      <bottom/>
      <diagonal/>
    </border>
    <border>
      <left style="thin">
        <color theme="7"/>
      </left>
      <right/>
      <top style="thin">
        <color theme="7"/>
      </top>
      <bottom/>
      <diagonal/>
    </border>
    <border>
      <left/>
      <right/>
      <top style="thin">
        <color theme="7"/>
      </top>
      <bottom/>
      <diagonal/>
    </border>
    <border>
      <left/>
      <right style="thin">
        <color theme="7"/>
      </right>
      <top style="thin">
        <color theme="7"/>
      </top>
      <bottom/>
      <diagonal/>
    </border>
    <border>
      <left style="thin">
        <color theme="7"/>
      </left>
      <right/>
      <top style="thin">
        <color theme="7"/>
      </top>
      <bottom style="thin">
        <color theme="7"/>
      </bottom>
      <diagonal/>
    </border>
    <border>
      <left/>
      <right/>
      <top style="thin">
        <color theme="7"/>
      </top>
      <bottom style="thin">
        <color theme="7"/>
      </bottom>
      <diagonal/>
    </border>
    <border>
      <left/>
      <right style="thin">
        <color theme="7"/>
      </right>
      <top style="thin">
        <color theme="7"/>
      </top>
      <bottom style="thin">
        <color theme="7"/>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5">
    <xf numFmtId="0" fontId="0" fillId="0" borderId="0" xfId="0"/>
    <xf numFmtId="14" fontId="0" fillId="0" borderId="0" xfId="0" applyNumberFormat="1" applyAlignment="1">
      <alignment horizontal="left"/>
    </xf>
    <xf numFmtId="0" fontId="0" fillId="0" borderId="0" xfId="0" pivotButton="1"/>
    <xf numFmtId="14" fontId="2" fillId="2" borderId="1" xfId="0" applyNumberFormat="1" applyFont="1" applyFill="1" applyBorder="1" applyAlignment="1">
      <alignment horizontal="left" vertical="center" wrapText="1" indent="1"/>
    </xf>
    <xf numFmtId="0" fontId="0" fillId="0" borderId="2" xfId="0" applyBorder="1"/>
    <xf numFmtId="0" fontId="0" fillId="0" borderId="3" xfId="0" applyBorder="1"/>
    <xf numFmtId="14" fontId="3" fillId="2" borderId="1" xfId="0" applyNumberFormat="1" applyFont="1" applyFill="1" applyBorder="1" applyAlignment="1">
      <alignment horizontal="left" vertical="center" wrapText="1" indent="1"/>
    </xf>
    <xf numFmtId="0" fontId="1" fillId="0" borderId="2" xfId="0" applyFont="1" applyBorder="1"/>
    <xf numFmtId="0" fontId="1" fillId="0" borderId="3" xfId="0" applyFont="1" applyBorder="1"/>
    <xf numFmtId="14" fontId="2" fillId="2" borderId="4" xfId="0" applyNumberFormat="1" applyFont="1" applyFill="1" applyBorder="1" applyAlignment="1">
      <alignment horizontal="left" vertical="center" wrapText="1" indent="1"/>
    </xf>
    <xf numFmtId="0" fontId="0" fillId="0" borderId="5" xfId="0" applyBorder="1"/>
    <xf numFmtId="0" fontId="0" fillId="0" borderId="6" xfId="0" applyBorder="1"/>
    <xf numFmtId="0" fontId="0" fillId="0" borderId="0" xfId="0" applyNumberFormat="1"/>
    <xf numFmtId="0" fontId="0" fillId="0" borderId="0" xfId="0" applyAlignment="1">
      <alignment horizontal="left"/>
    </xf>
    <xf numFmtId="14" fontId="0" fillId="0" borderId="0" xfId="0" applyNumberFormat="1"/>
    <xf numFmtId="2" fontId="0" fillId="0" borderId="0" xfId="0" applyNumberFormat="1"/>
    <xf numFmtId="4" fontId="0" fillId="0" borderId="0" xfId="0" applyNumberFormat="1"/>
    <xf numFmtId="0" fontId="0" fillId="0" borderId="0" xfId="0" applyFill="1" applyBorder="1" applyAlignment="1"/>
    <xf numFmtId="0" fontId="0" fillId="0" borderId="7" xfId="0" applyFill="1" applyBorder="1" applyAlignment="1"/>
    <xf numFmtId="0" fontId="4" fillId="0" borderId="8" xfId="0" applyFont="1" applyFill="1" applyBorder="1" applyAlignment="1">
      <alignment horizontal="center"/>
    </xf>
    <xf numFmtId="0" fontId="4" fillId="0" borderId="8" xfId="0" applyFont="1" applyFill="1" applyBorder="1" applyAlignment="1">
      <alignment horizontal="centerContinuous"/>
    </xf>
    <xf numFmtId="10" fontId="0" fillId="0" borderId="0" xfId="0" applyNumberFormat="1" applyFill="1" applyBorder="1" applyAlignment="1"/>
    <xf numFmtId="0" fontId="0" fillId="0" borderId="0" xfId="0" applyNumberFormat="1" applyFill="1" applyBorder="1" applyAlignment="1"/>
    <xf numFmtId="10" fontId="0" fillId="0" borderId="7" xfId="0" applyNumberFormat="1" applyFill="1" applyBorder="1" applyAlignment="1"/>
    <xf numFmtId="0" fontId="0" fillId="0" borderId="7" xfId="0" applyNumberFormat="1" applyFill="1" applyBorder="1" applyAlignment="1"/>
  </cellXfs>
  <cellStyles count="1">
    <cellStyle name="Normal" xfId="0" builtinId="0"/>
  </cellStyles>
  <dxfs count="2">
    <dxf>
      <numFmt numFmtId="4"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[task4.xlsx]Sales comparison!PivotTable12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comparison'!$B$1:$B$2</c:f>
              <c:strCache>
                <c:ptCount val="1"/>
                <c:pt idx="0">
                  <c:v>Apple</c:v>
                </c:pt>
              </c:strCache>
            </c:strRef>
          </c:tx>
          <c:spPr>
            <a:solidFill>
              <a:schemeClr val="accent1"/>
            </a:solidFill>
            <a:ln>
              <a:noFill/>
            </a:ln>
            <a:effectLst/>
          </c:spPr>
          <c:invertIfNegative val="0"/>
          <c:cat>
            <c:strRef>
              <c:f>'Sales comparison'!$A$3:$A$4</c:f>
              <c:strCache>
                <c:ptCount val="1"/>
                <c:pt idx="0">
                  <c:v>01-10-2023</c:v>
                </c:pt>
              </c:strCache>
            </c:strRef>
          </c:cat>
          <c:val>
            <c:numRef>
              <c:f>'Sales comparison'!$B$3:$B$4</c:f>
              <c:numCache>
                <c:formatCode>General</c:formatCode>
                <c:ptCount val="1"/>
                <c:pt idx="0">
                  <c:v>30</c:v>
                </c:pt>
              </c:numCache>
            </c:numRef>
          </c:val>
          <c:extLst>
            <c:ext xmlns:c16="http://schemas.microsoft.com/office/drawing/2014/chart" uri="{C3380CC4-5D6E-409C-BE32-E72D297353CC}">
              <c16:uniqueId val="{00000000-C0F3-488D-9517-53A2CD827A68}"/>
            </c:ext>
          </c:extLst>
        </c:ser>
        <c:ser>
          <c:idx val="1"/>
          <c:order val="1"/>
          <c:tx>
            <c:strRef>
              <c:f>'Sales comparison'!$C$1:$C$2</c:f>
              <c:strCache>
                <c:ptCount val="1"/>
                <c:pt idx="0">
                  <c:v>banana</c:v>
                </c:pt>
              </c:strCache>
            </c:strRef>
          </c:tx>
          <c:spPr>
            <a:solidFill>
              <a:schemeClr val="accent2"/>
            </a:solidFill>
            <a:ln>
              <a:noFill/>
            </a:ln>
            <a:effectLst/>
          </c:spPr>
          <c:invertIfNegative val="0"/>
          <c:cat>
            <c:strRef>
              <c:f>'Sales comparison'!$A$3:$A$4</c:f>
              <c:strCache>
                <c:ptCount val="1"/>
                <c:pt idx="0">
                  <c:v>01-10-2023</c:v>
                </c:pt>
              </c:strCache>
            </c:strRef>
          </c:cat>
          <c:val>
            <c:numRef>
              <c:f>'Sales comparison'!$C$3:$C$4</c:f>
              <c:numCache>
                <c:formatCode>General</c:formatCode>
                <c:ptCount val="1"/>
                <c:pt idx="0">
                  <c:v>50</c:v>
                </c:pt>
              </c:numCache>
            </c:numRef>
          </c:val>
          <c:extLst>
            <c:ext xmlns:c16="http://schemas.microsoft.com/office/drawing/2014/chart" uri="{C3380CC4-5D6E-409C-BE32-E72D297353CC}">
              <c16:uniqueId val="{00000004-C0F3-488D-9517-53A2CD827A68}"/>
            </c:ext>
          </c:extLst>
        </c:ser>
        <c:dLbls>
          <c:showLegendKey val="0"/>
          <c:showVal val="0"/>
          <c:showCatName val="0"/>
          <c:showSerName val="0"/>
          <c:showPercent val="0"/>
          <c:showBubbleSize val="0"/>
        </c:dLbls>
        <c:gapWidth val="219"/>
        <c:overlap val="-27"/>
        <c:axId val="2013685024"/>
        <c:axId val="2107665312"/>
      </c:barChart>
      <c:catAx>
        <c:axId val="201368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665312"/>
        <c:crosses val="autoZero"/>
        <c:auto val="1"/>
        <c:lblAlgn val="ctr"/>
        <c:lblOffset val="100"/>
        <c:noMultiLvlLbl val="0"/>
      </c:catAx>
      <c:valAx>
        <c:axId val="210766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68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[task4.xlsx]expensing data task!PivotTable23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10555543827799005"/>
          <c:y val="0.18490681470571574"/>
          <c:w val="0.79997917150436637"/>
          <c:h val="0.65730608784262523"/>
        </c:manualLayout>
      </c:layout>
      <c:barChart>
        <c:barDir val="col"/>
        <c:grouping val="clustered"/>
        <c:varyColors val="0"/>
        <c:ser>
          <c:idx val="0"/>
          <c:order val="0"/>
          <c:tx>
            <c:strRef>
              <c:f>'expensing data task'!$B$3:$B$4</c:f>
              <c:strCache>
                <c:ptCount val="1"/>
                <c:pt idx="0">
                  <c:v>Avogado</c:v>
                </c:pt>
              </c:strCache>
            </c:strRef>
          </c:tx>
          <c:spPr>
            <a:solidFill>
              <a:schemeClr val="accent1"/>
            </a:solidFill>
            <a:ln>
              <a:noFill/>
            </a:ln>
            <a:effectLst/>
          </c:spPr>
          <c:invertIfNegative val="0"/>
          <c:cat>
            <c:strRef>
              <c:f>'expensing data task'!$A$5:$A$10</c:f>
              <c:strCache>
                <c:ptCount val="5"/>
                <c:pt idx="0">
                  <c:v>01-10-2023</c:v>
                </c:pt>
                <c:pt idx="1">
                  <c:v>02-10-2023</c:v>
                </c:pt>
                <c:pt idx="2">
                  <c:v>03-10-2023</c:v>
                </c:pt>
                <c:pt idx="3">
                  <c:v>04-10-2023</c:v>
                </c:pt>
                <c:pt idx="4">
                  <c:v>05-10-2023</c:v>
                </c:pt>
              </c:strCache>
            </c:strRef>
          </c:cat>
          <c:val>
            <c:numRef>
              <c:f>'expensing data task'!$B$5:$B$10</c:f>
              <c:numCache>
                <c:formatCode>General</c:formatCode>
                <c:ptCount val="5"/>
                <c:pt idx="3">
                  <c:v>170</c:v>
                </c:pt>
              </c:numCache>
            </c:numRef>
          </c:val>
          <c:extLst>
            <c:ext xmlns:c16="http://schemas.microsoft.com/office/drawing/2014/chart" uri="{C3380CC4-5D6E-409C-BE32-E72D297353CC}">
              <c16:uniqueId val="{00000000-C239-40DD-9717-6BA3E8EB90B4}"/>
            </c:ext>
          </c:extLst>
        </c:ser>
        <c:ser>
          <c:idx val="1"/>
          <c:order val="1"/>
          <c:tx>
            <c:strRef>
              <c:f>'expensing data task'!$C$3:$C$4</c:f>
              <c:strCache>
                <c:ptCount val="1"/>
                <c:pt idx="0">
                  <c:v>banana</c:v>
                </c:pt>
              </c:strCache>
            </c:strRef>
          </c:tx>
          <c:spPr>
            <a:solidFill>
              <a:schemeClr val="accent2"/>
            </a:solidFill>
            <a:ln>
              <a:noFill/>
            </a:ln>
            <a:effectLst/>
          </c:spPr>
          <c:invertIfNegative val="0"/>
          <c:cat>
            <c:strRef>
              <c:f>'expensing data task'!$A$5:$A$10</c:f>
              <c:strCache>
                <c:ptCount val="5"/>
                <c:pt idx="0">
                  <c:v>01-10-2023</c:v>
                </c:pt>
                <c:pt idx="1">
                  <c:v>02-10-2023</c:v>
                </c:pt>
                <c:pt idx="2">
                  <c:v>03-10-2023</c:v>
                </c:pt>
                <c:pt idx="3">
                  <c:v>04-10-2023</c:v>
                </c:pt>
                <c:pt idx="4">
                  <c:v>05-10-2023</c:v>
                </c:pt>
              </c:strCache>
            </c:strRef>
          </c:cat>
          <c:val>
            <c:numRef>
              <c:f>'expensing data task'!$C$5:$C$10</c:f>
              <c:numCache>
                <c:formatCode>General</c:formatCode>
                <c:ptCount val="5"/>
                <c:pt idx="0">
                  <c:v>50</c:v>
                </c:pt>
                <c:pt idx="1">
                  <c:v>70</c:v>
                </c:pt>
                <c:pt idx="2">
                  <c:v>35</c:v>
                </c:pt>
              </c:numCache>
            </c:numRef>
          </c:val>
          <c:extLst>
            <c:ext xmlns:c16="http://schemas.microsoft.com/office/drawing/2014/chart" uri="{C3380CC4-5D6E-409C-BE32-E72D297353CC}">
              <c16:uniqueId val="{00000001-C239-40DD-9717-6BA3E8EB90B4}"/>
            </c:ext>
          </c:extLst>
        </c:ser>
        <c:ser>
          <c:idx val="2"/>
          <c:order val="2"/>
          <c:tx>
            <c:strRef>
              <c:f>'expensing data task'!$D$3:$D$4</c:f>
              <c:strCache>
                <c:ptCount val="1"/>
                <c:pt idx="0">
                  <c:v>Grapes</c:v>
                </c:pt>
              </c:strCache>
            </c:strRef>
          </c:tx>
          <c:spPr>
            <a:solidFill>
              <a:schemeClr val="accent3"/>
            </a:solidFill>
            <a:ln>
              <a:noFill/>
            </a:ln>
            <a:effectLst/>
          </c:spPr>
          <c:invertIfNegative val="0"/>
          <c:cat>
            <c:strRef>
              <c:f>'expensing data task'!$A$5:$A$10</c:f>
              <c:strCache>
                <c:ptCount val="5"/>
                <c:pt idx="0">
                  <c:v>01-10-2023</c:v>
                </c:pt>
                <c:pt idx="1">
                  <c:v>02-10-2023</c:v>
                </c:pt>
                <c:pt idx="2">
                  <c:v>03-10-2023</c:v>
                </c:pt>
                <c:pt idx="3">
                  <c:v>04-10-2023</c:v>
                </c:pt>
                <c:pt idx="4">
                  <c:v>05-10-2023</c:v>
                </c:pt>
              </c:strCache>
            </c:strRef>
          </c:cat>
          <c:val>
            <c:numRef>
              <c:f>'expensing data task'!$D$5:$D$10</c:f>
              <c:numCache>
                <c:formatCode>General</c:formatCode>
                <c:ptCount val="5"/>
                <c:pt idx="4">
                  <c:v>200</c:v>
                </c:pt>
              </c:numCache>
            </c:numRef>
          </c:val>
          <c:extLst>
            <c:ext xmlns:c16="http://schemas.microsoft.com/office/drawing/2014/chart" uri="{C3380CC4-5D6E-409C-BE32-E72D297353CC}">
              <c16:uniqueId val="{00000002-C239-40DD-9717-6BA3E8EB90B4}"/>
            </c:ext>
          </c:extLst>
        </c:ser>
        <c:ser>
          <c:idx val="3"/>
          <c:order val="3"/>
          <c:tx>
            <c:strRef>
              <c:f>'expensing data task'!$E$3:$E$4</c:f>
              <c:strCache>
                <c:ptCount val="1"/>
                <c:pt idx="0">
                  <c:v>Kiwi</c:v>
                </c:pt>
              </c:strCache>
            </c:strRef>
          </c:tx>
          <c:spPr>
            <a:solidFill>
              <a:schemeClr val="accent4"/>
            </a:solidFill>
            <a:ln>
              <a:noFill/>
            </a:ln>
            <a:effectLst/>
          </c:spPr>
          <c:invertIfNegative val="0"/>
          <c:cat>
            <c:strRef>
              <c:f>'expensing data task'!$A$5:$A$10</c:f>
              <c:strCache>
                <c:ptCount val="5"/>
                <c:pt idx="0">
                  <c:v>01-10-2023</c:v>
                </c:pt>
                <c:pt idx="1">
                  <c:v>02-10-2023</c:v>
                </c:pt>
                <c:pt idx="2">
                  <c:v>03-10-2023</c:v>
                </c:pt>
                <c:pt idx="3">
                  <c:v>04-10-2023</c:v>
                </c:pt>
                <c:pt idx="4">
                  <c:v>05-10-2023</c:v>
                </c:pt>
              </c:strCache>
            </c:strRef>
          </c:cat>
          <c:val>
            <c:numRef>
              <c:f>'expensing data task'!$E$5:$E$10</c:f>
              <c:numCache>
                <c:formatCode>General</c:formatCode>
                <c:ptCount val="5"/>
                <c:pt idx="0">
                  <c:v>60</c:v>
                </c:pt>
                <c:pt idx="1">
                  <c:v>80</c:v>
                </c:pt>
                <c:pt idx="2">
                  <c:v>85</c:v>
                </c:pt>
              </c:numCache>
            </c:numRef>
          </c:val>
          <c:extLst>
            <c:ext xmlns:c16="http://schemas.microsoft.com/office/drawing/2014/chart" uri="{C3380CC4-5D6E-409C-BE32-E72D297353CC}">
              <c16:uniqueId val="{00000003-C239-40DD-9717-6BA3E8EB90B4}"/>
            </c:ext>
          </c:extLst>
        </c:ser>
        <c:ser>
          <c:idx val="4"/>
          <c:order val="4"/>
          <c:tx>
            <c:strRef>
              <c:f>'expensing data task'!$F$3:$F$4</c:f>
              <c:strCache>
                <c:ptCount val="1"/>
                <c:pt idx="0">
                  <c:v>Mango</c:v>
                </c:pt>
              </c:strCache>
            </c:strRef>
          </c:tx>
          <c:spPr>
            <a:solidFill>
              <a:schemeClr val="accent5"/>
            </a:solidFill>
            <a:ln>
              <a:noFill/>
            </a:ln>
            <a:effectLst/>
          </c:spPr>
          <c:invertIfNegative val="0"/>
          <c:cat>
            <c:strRef>
              <c:f>'expensing data task'!$A$5:$A$10</c:f>
              <c:strCache>
                <c:ptCount val="5"/>
                <c:pt idx="0">
                  <c:v>01-10-2023</c:v>
                </c:pt>
                <c:pt idx="1">
                  <c:v>02-10-2023</c:v>
                </c:pt>
                <c:pt idx="2">
                  <c:v>03-10-2023</c:v>
                </c:pt>
                <c:pt idx="3">
                  <c:v>04-10-2023</c:v>
                </c:pt>
                <c:pt idx="4">
                  <c:v>05-10-2023</c:v>
                </c:pt>
              </c:strCache>
            </c:strRef>
          </c:cat>
          <c:val>
            <c:numRef>
              <c:f>'expensing data task'!$F$5:$F$10</c:f>
              <c:numCache>
                <c:formatCode>General</c:formatCode>
                <c:ptCount val="5"/>
                <c:pt idx="0">
                  <c:v>40</c:v>
                </c:pt>
                <c:pt idx="1">
                  <c:v>60</c:v>
                </c:pt>
                <c:pt idx="2">
                  <c:v>55</c:v>
                </c:pt>
              </c:numCache>
            </c:numRef>
          </c:val>
          <c:extLst>
            <c:ext xmlns:c16="http://schemas.microsoft.com/office/drawing/2014/chart" uri="{C3380CC4-5D6E-409C-BE32-E72D297353CC}">
              <c16:uniqueId val="{00000004-C239-40DD-9717-6BA3E8EB90B4}"/>
            </c:ext>
          </c:extLst>
        </c:ser>
        <c:ser>
          <c:idx val="5"/>
          <c:order val="5"/>
          <c:tx>
            <c:strRef>
              <c:f>'expensing data task'!$G$3:$G$4</c:f>
              <c:strCache>
                <c:ptCount val="1"/>
                <c:pt idx="0">
                  <c:v>orange</c:v>
                </c:pt>
              </c:strCache>
            </c:strRef>
          </c:tx>
          <c:spPr>
            <a:solidFill>
              <a:schemeClr val="accent6"/>
            </a:solidFill>
            <a:ln>
              <a:noFill/>
            </a:ln>
            <a:effectLst/>
          </c:spPr>
          <c:invertIfNegative val="0"/>
          <c:cat>
            <c:strRef>
              <c:f>'expensing data task'!$A$5:$A$10</c:f>
              <c:strCache>
                <c:ptCount val="5"/>
                <c:pt idx="0">
                  <c:v>01-10-2023</c:v>
                </c:pt>
                <c:pt idx="1">
                  <c:v>02-10-2023</c:v>
                </c:pt>
                <c:pt idx="2">
                  <c:v>03-10-2023</c:v>
                </c:pt>
                <c:pt idx="3">
                  <c:v>04-10-2023</c:v>
                </c:pt>
                <c:pt idx="4">
                  <c:v>05-10-2023</c:v>
                </c:pt>
              </c:strCache>
            </c:strRef>
          </c:cat>
          <c:val>
            <c:numRef>
              <c:f>'expensing data task'!$G$5:$G$10</c:f>
              <c:numCache>
                <c:formatCode>General</c:formatCode>
                <c:ptCount val="5"/>
                <c:pt idx="0">
                  <c:v>70</c:v>
                </c:pt>
                <c:pt idx="1">
                  <c:v>80</c:v>
                </c:pt>
                <c:pt idx="2">
                  <c:v>65</c:v>
                </c:pt>
              </c:numCache>
            </c:numRef>
          </c:val>
          <c:extLst>
            <c:ext xmlns:c16="http://schemas.microsoft.com/office/drawing/2014/chart" uri="{C3380CC4-5D6E-409C-BE32-E72D297353CC}">
              <c16:uniqueId val="{00000005-C239-40DD-9717-6BA3E8EB90B4}"/>
            </c:ext>
          </c:extLst>
        </c:ser>
        <c:ser>
          <c:idx val="6"/>
          <c:order val="6"/>
          <c:tx>
            <c:strRef>
              <c:f>'expensing data task'!$H$3:$H$4</c:f>
              <c:strCache>
                <c:ptCount val="1"/>
                <c:pt idx="0">
                  <c:v>Apple</c:v>
                </c:pt>
              </c:strCache>
            </c:strRef>
          </c:tx>
          <c:spPr>
            <a:solidFill>
              <a:schemeClr val="accent1">
                <a:lumMod val="60000"/>
              </a:schemeClr>
            </a:solidFill>
            <a:ln>
              <a:noFill/>
            </a:ln>
            <a:effectLst/>
          </c:spPr>
          <c:invertIfNegative val="0"/>
          <c:trendline>
            <c:spPr>
              <a:ln w="19050" cap="rnd">
                <a:solidFill>
                  <a:schemeClr val="accent1">
                    <a:lumMod val="60000"/>
                  </a:schemeClr>
                </a:solidFill>
                <a:prstDash val="sysDot"/>
              </a:ln>
              <a:effectLst/>
            </c:spPr>
            <c:trendlineType val="linear"/>
            <c:dispRSqr val="0"/>
            <c:dispEq val="0"/>
          </c:trendline>
          <c:cat>
            <c:strRef>
              <c:f>'expensing data task'!$A$5:$A$10</c:f>
              <c:strCache>
                <c:ptCount val="5"/>
                <c:pt idx="0">
                  <c:v>01-10-2023</c:v>
                </c:pt>
                <c:pt idx="1">
                  <c:v>02-10-2023</c:v>
                </c:pt>
                <c:pt idx="2">
                  <c:v>03-10-2023</c:v>
                </c:pt>
                <c:pt idx="3">
                  <c:v>04-10-2023</c:v>
                </c:pt>
                <c:pt idx="4">
                  <c:v>05-10-2023</c:v>
                </c:pt>
              </c:strCache>
            </c:strRef>
          </c:cat>
          <c:val>
            <c:numRef>
              <c:f>'expensing data task'!$H$5:$H$10</c:f>
              <c:numCache>
                <c:formatCode>General</c:formatCode>
                <c:ptCount val="5"/>
                <c:pt idx="0">
                  <c:v>30</c:v>
                </c:pt>
                <c:pt idx="1">
                  <c:v>10</c:v>
                </c:pt>
                <c:pt idx="2">
                  <c:v>50</c:v>
                </c:pt>
              </c:numCache>
            </c:numRef>
          </c:val>
          <c:extLst>
            <c:ext xmlns:c16="http://schemas.microsoft.com/office/drawing/2014/chart" uri="{C3380CC4-5D6E-409C-BE32-E72D297353CC}">
              <c16:uniqueId val="{00000006-C239-40DD-9717-6BA3E8EB90B4}"/>
            </c:ext>
          </c:extLst>
        </c:ser>
        <c:dLbls>
          <c:dLblPos val="outEnd"/>
          <c:showLegendKey val="0"/>
          <c:showVal val="0"/>
          <c:showCatName val="0"/>
          <c:showSerName val="0"/>
          <c:showPercent val="0"/>
          <c:showBubbleSize val="0"/>
        </c:dLbls>
        <c:gapWidth val="219"/>
        <c:overlap val="-27"/>
        <c:axId val="198429840"/>
        <c:axId val="1306412352"/>
      </c:barChart>
      <c:catAx>
        <c:axId val="198429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412352"/>
        <c:crosses val="autoZero"/>
        <c:auto val="1"/>
        <c:lblAlgn val="ctr"/>
        <c:lblOffset val="100"/>
        <c:noMultiLvlLbl val="0"/>
      </c:catAx>
      <c:valAx>
        <c:axId val="130641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2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[task4.xlsx]Task 4  Data Filtering!PivotTable13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4  Data Filtering'!$B$1:$B$2</c:f>
              <c:strCache>
                <c:ptCount val="1"/>
                <c:pt idx="0">
                  <c:v>02-10-2023</c:v>
                </c:pt>
              </c:strCache>
            </c:strRef>
          </c:tx>
          <c:spPr>
            <a:solidFill>
              <a:schemeClr val="accent1"/>
            </a:solidFill>
            <a:ln>
              <a:noFill/>
            </a:ln>
            <a:effectLst/>
          </c:spPr>
          <c:invertIfNegative val="0"/>
          <c:cat>
            <c:strRef>
              <c:f>'Task 4  Data Filtering'!$A$3:$A$8</c:f>
              <c:strCache>
                <c:ptCount val="5"/>
                <c:pt idx="0">
                  <c:v>Apple</c:v>
                </c:pt>
                <c:pt idx="1">
                  <c:v>banana</c:v>
                </c:pt>
                <c:pt idx="2">
                  <c:v>Kiwi</c:v>
                </c:pt>
                <c:pt idx="3">
                  <c:v>Mango</c:v>
                </c:pt>
                <c:pt idx="4">
                  <c:v>orange</c:v>
                </c:pt>
              </c:strCache>
            </c:strRef>
          </c:cat>
          <c:val>
            <c:numRef>
              <c:f>'Task 4  Data Filtering'!$B$3:$B$8</c:f>
              <c:numCache>
                <c:formatCode>General</c:formatCode>
                <c:ptCount val="5"/>
                <c:pt idx="0">
                  <c:v>10</c:v>
                </c:pt>
                <c:pt idx="1">
                  <c:v>70</c:v>
                </c:pt>
                <c:pt idx="2">
                  <c:v>80</c:v>
                </c:pt>
                <c:pt idx="3">
                  <c:v>60</c:v>
                </c:pt>
                <c:pt idx="4">
                  <c:v>80</c:v>
                </c:pt>
              </c:numCache>
            </c:numRef>
          </c:val>
          <c:extLst>
            <c:ext xmlns:c16="http://schemas.microsoft.com/office/drawing/2014/chart" uri="{C3380CC4-5D6E-409C-BE32-E72D297353CC}">
              <c16:uniqueId val="{00000000-75BB-4133-A35C-11961AB443C8}"/>
            </c:ext>
          </c:extLst>
        </c:ser>
        <c:dLbls>
          <c:showLegendKey val="0"/>
          <c:showVal val="0"/>
          <c:showCatName val="0"/>
          <c:showSerName val="0"/>
          <c:showPercent val="0"/>
          <c:showBubbleSize val="0"/>
        </c:dLbls>
        <c:gapWidth val="219"/>
        <c:overlap val="-27"/>
        <c:axId val="2013683104"/>
        <c:axId val="2107671760"/>
      </c:barChart>
      <c:catAx>
        <c:axId val="201368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671760"/>
        <c:crosses val="autoZero"/>
        <c:auto val="1"/>
        <c:lblAlgn val="ctr"/>
        <c:lblOffset val="100"/>
        <c:noMultiLvlLbl val="0"/>
      </c:catAx>
      <c:valAx>
        <c:axId val="210767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68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[task4.xlsx]Task 5  Chart Customization!PivotTable14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5  Chart Customization'!$B$4:$B$5</c:f>
              <c:strCache>
                <c:ptCount val="1"/>
                <c:pt idx="0">
                  <c:v>Apple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exp"/>
            <c:dispRSqr val="0"/>
            <c:dispEq val="0"/>
          </c:trendline>
          <c:cat>
            <c:strRef>
              <c:f>'Task 5  Chart Customization'!$A$6</c:f>
              <c:strCache>
                <c:ptCount val="1"/>
                <c:pt idx="0">
                  <c:v>Total</c:v>
                </c:pt>
              </c:strCache>
            </c:strRef>
          </c:cat>
          <c:val>
            <c:numRef>
              <c:f>'Task 5  Chart Customization'!$B$6</c:f>
              <c:numCache>
                <c:formatCode>General</c:formatCode>
                <c:ptCount val="1"/>
                <c:pt idx="0">
                  <c:v>90</c:v>
                </c:pt>
              </c:numCache>
            </c:numRef>
          </c:val>
          <c:extLst>
            <c:ext xmlns:c16="http://schemas.microsoft.com/office/drawing/2014/chart" uri="{C3380CC4-5D6E-409C-BE32-E72D297353CC}">
              <c16:uniqueId val="{00000000-4D0D-414F-A9A7-56814CBD3059}"/>
            </c:ext>
          </c:extLst>
        </c:ser>
        <c:ser>
          <c:idx val="1"/>
          <c:order val="1"/>
          <c:tx>
            <c:strRef>
              <c:f>'Task 5  Chart Customization'!$C$4:$C$5</c:f>
              <c:strCache>
                <c:ptCount val="1"/>
                <c:pt idx="0">
                  <c:v>banana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5  Chart Customization'!$A$6</c:f>
              <c:strCache>
                <c:ptCount val="1"/>
                <c:pt idx="0">
                  <c:v>Total</c:v>
                </c:pt>
              </c:strCache>
            </c:strRef>
          </c:cat>
          <c:val>
            <c:numRef>
              <c:f>'Task 5  Chart Customization'!$C$6</c:f>
              <c:numCache>
                <c:formatCode>General</c:formatCode>
                <c:ptCount val="1"/>
                <c:pt idx="0">
                  <c:v>155</c:v>
                </c:pt>
              </c:numCache>
            </c:numRef>
          </c:val>
          <c:extLst>
            <c:ext xmlns:c16="http://schemas.microsoft.com/office/drawing/2014/chart" uri="{C3380CC4-5D6E-409C-BE32-E72D297353CC}">
              <c16:uniqueId val="{00000010-4D0D-414F-A9A7-56814CBD3059}"/>
            </c:ext>
          </c:extLst>
        </c:ser>
        <c:ser>
          <c:idx val="2"/>
          <c:order val="2"/>
          <c:tx>
            <c:strRef>
              <c:f>'Task 5  Chart Customization'!$D$4:$D$5</c:f>
              <c:strCache>
                <c:ptCount val="1"/>
                <c:pt idx="0">
                  <c:v>Kiwi</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5  Chart Customization'!$A$6</c:f>
              <c:strCache>
                <c:ptCount val="1"/>
                <c:pt idx="0">
                  <c:v>Total</c:v>
                </c:pt>
              </c:strCache>
            </c:strRef>
          </c:cat>
          <c:val>
            <c:numRef>
              <c:f>'Task 5  Chart Customization'!$D$6</c:f>
              <c:numCache>
                <c:formatCode>General</c:formatCode>
                <c:ptCount val="1"/>
                <c:pt idx="0">
                  <c:v>225</c:v>
                </c:pt>
              </c:numCache>
            </c:numRef>
          </c:val>
          <c:extLst>
            <c:ext xmlns:c16="http://schemas.microsoft.com/office/drawing/2014/chart" uri="{C3380CC4-5D6E-409C-BE32-E72D297353CC}">
              <c16:uniqueId val="{00000011-4D0D-414F-A9A7-56814CBD3059}"/>
            </c:ext>
          </c:extLst>
        </c:ser>
        <c:ser>
          <c:idx val="3"/>
          <c:order val="3"/>
          <c:tx>
            <c:strRef>
              <c:f>'Task 5  Chart Customization'!$E$4:$E$5</c:f>
              <c:strCache>
                <c:ptCount val="1"/>
                <c:pt idx="0">
                  <c:v>Mango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5  Chart Customization'!$A$6</c:f>
              <c:strCache>
                <c:ptCount val="1"/>
                <c:pt idx="0">
                  <c:v>Total</c:v>
                </c:pt>
              </c:strCache>
            </c:strRef>
          </c:cat>
          <c:val>
            <c:numRef>
              <c:f>'Task 5  Chart Customization'!$E$6</c:f>
              <c:numCache>
                <c:formatCode>General</c:formatCode>
                <c:ptCount val="1"/>
                <c:pt idx="0">
                  <c:v>155</c:v>
                </c:pt>
              </c:numCache>
            </c:numRef>
          </c:val>
          <c:extLst>
            <c:ext xmlns:c16="http://schemas.microsoft.com/office/drawing/2014/chart" uri="{C3380CC4-5D6E-409C-BE32-E72D297353CC}">
              <c16:uniqueId val="{00000012-4D0D-414F-A9A7-56814CBD3059}"/>
            </c:ext>
          </c:extLst>
        </c:ser>
        <c:ser>
          <c:idx val="4"/>
          <c:order val="4"/>
          <c:tx>
            <c:strRef>
              <c:f>'Task 5  Chart Customization'!$F$4:$F$5</c:f>
              <c:strCache>
                <c:ptCount val="1"/>
                <c:pt idx="0">
                  <c:v>orange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5  Chart Customization'!$A$6</c:f>
              <c:strCache>
                <c:ptCount val="1"/>
                <c:pt idx="0">
                  <c:v>Total</c:v>
                </c:pt>
              </c:strCache>
            </c:strRef>
          </c:cat>
          <c:val>
            <c:numRef>
              <c:f>'Task 5  Chart Customization'!$F$6</c:f>
              <c:numCache>
                <c:formatCode>General</c:formatCode>
                <c:ptCount val="1"/>
                <c:pt idx="0">
                  <c:v>215</c:v>
                </c:pt>
              </c:numCache>
            </c:numRef>
          </c:val>
          <c:extLst>
            <c:ext xmlns:c16="http://schemas.microsoft.com/office/drawing/2014/chart" uri="{C3380CC4-5D6E-409C-BE32-E72D297353CC}">
              <c16:uniqueId val="{00000013-4D0D-414F-A9A7-56814CBD3059}"/>
            </c:ext>
          </c:extLst>
        </c:ser>
        <c:dLbls>
          <c:dLblPos val="outEnd"/>
          <c:showLegendKey val="0"/>
          <c:showVal val="1"/>
          <c:showCatName val="0"/>
          <c:showSerName val="0"/>
          <c:showPercent val="0"/>
          <c:showBubbleSize val="0"/>
        </c:dLbls>
        <c:gapWidth val="219"/>
        <c:overlap val="-27"/>
        <c:axId val="2013674944"/>
        <c:axId val="2107678208"/>
      </c:barChart>
      <c:catAx>
        <c:axId val="201367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678208"/>
        <c:crosses val="autoZero"/>
        <c:auto val="1"/>
        <c:lblAlgn val="ctr"/>
        <c:lblOffset val="100"/>
        <c:noMultiLvlLbl val="0"/>
      </c:catAx>
      <c:valAx>
        <c:axId val="210767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674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'Task 6  Sales Projection'!$B$1</c:f>
              <c:strCache>
                <c:ptCount val="1"/>
                <c:pt idx="0">
                  <c:v>Sales</c:v>
                </c:pt>
              </c:strCache>
            </c:strRef>
          </c:tx>
          <c:spPr>
            <a:ln w="28575" cap="rnd">
              <a:solidFill>
                <a:schemeClr val="accent1"/>
              </a:solidFill>
              <a:round/>
            </a:ln>
            <a:effectLst/>
          </c:spPr>
          <c:marker>
            <c:symbol val="none"/>
          </c:marker>
          <c:val>
            <c:numRef>
              <c:f>'Task 6  Sales Projection'!$B$2:$B$5</c:f>
              <c:numCache>
                <c:formatCode>General</c:formatCode>
                <c:ptCount val="4"/>
                <c:pt idx="0">
                  <c:v>50</c:v>
                </c:pt>
                <c:pt idx="1">
                  <c:v>60</c:v>
                </c:pt>
                <c:pt idx="2">
                  <c:v>58</c:v>
                </c:pt>
              </c:numCache>
            </c:numRef>
          </c:val>
          <c:smooth val="0"/>
          <c:extLst>
            <c:ext xmlns:c16="http://schemas.microsoft.com/office/drawing/2014/chart" uri="{C3380CC4-5D6E-409C-BE32-E72D297353CC}">
              <c16:uniqueId val="{00000000-E431-4C1B-967F-9B3492E39F68}"/>
            </c:ext>
          </c:extLst>
        </c:ser>
        <c:ser>
          <c:idx val="1"/>
          <c:order val="1"/>
          <c:tx>
            <c:strRef>
              <c:f>'Task 6  Sales Projection'!$C$1</c:f>
              <c:strCache>
                <c:ptCount val="1"/>
                <c:pt idx="0">
                  <c:v>Forecast(Sales)</c:v>
                </c:pt>
              </c:strCache>
            </c:strRef>
          </c:tx>
          <c:spPr>
            <a:ln w="25400" cap="rnd">
              <a:solidFill>
                <a:schemeClr val="accent2"/>
              </a:solidFill>
              <a:round/>
            </a:ln>
            <a:effectLst/>
          </c:spPr>
          <c:marker>
            <c:symbol val="none"/>
          </c:marker>
          <c:cat>
            <c:numRef>
              <c:f>'Task 6  Sales Projection'!$A$2:$A$5</c:f>
              <c:numCache>
                <c:formatCode>m/d/yyyy</c:formatCode>
                <c:ptCount val="4"/>
                <c:pt idx="0">
                  <c:v>45200</c:v>
                </c:pt>
                <c:pt idx="1">
                  <c:v>45201</c:v>
                </c:pt>
                <c:pt idx="2">
                  <c:v>45202</c:v>
                </c:pt>
                <c:pt idx="3">
                  <c:v>45203</c:v>
                </c:pt>
              </c:numCache>
            </c:numRef>
          </c:cat>
          <c:val>
            <c:numRef>
              <c:f>'Task 6  Sales Projection'!$C$2:$C$5</c:f>
              <c:numCache>
                <c:formatCode>General</c:formatCode>
                <c:ptCount val="4"/>
                <c:pt idx="2">
                  <c:v>58</c:v>
                </c:pt>
                <c:pt idx="3">
                  <c:v>63.550394000000004</c:v>
                </c:pt>
              </c:numCache>
            </c:numRef>
          </c:val>
          <c:smooth val="0"/>
          <c:extLst>
            <c:ext xmlns:c16="http://schemas.microsoft.com/office/drawing/2014/chart" uri="{C3380CC4-5D6E-409C-BE32-E72D297353CC}">
              <c16:uniqueId val="{00000001-E431-4C1B-967F-9B3492E39F68}"/>
            </c:ext>
          </c:extLst>
        </c:ser>
        <c:ser>
          <c:idx val="2"/>
          <c:order val="2"/>
          <c:tx>
            <c:strRef>
              <c:f>'Task 6  Sales Projection'!$D$1</c:f>
              <c:strCache>
                <c:ptCount val="1"/>
                <c:pt idx="0">
                  <c:v>Lower Confidence Bound(Sales)</c:v>
                </c:pt>
              </c:strCache>
            </c:strRef>
          </c:tx>
          <c:spPr>
            <a:ln w="12700" cap="rnd">
              <a:solidFill>
                <a:srgbClr val="ED7D31"/>
              </a:solidFill>
              <a:prstDash val="solid"/>
              <a:round/>
            </a:ln>
            <a:effectLst/>
          </c:spPr>
          <c:marker>
            <c:symbol val="none"/>
          </c:marker>
          <c:cat>
            <c:numRef>
              <c:f>'Task 6  Sales Projection'!$A$2:$A$5</c:f>
              <c:numCache>
                <c:formatCode>m/d/yyyy</c:formatCode>
                <c:ptCount val="4"/>
                <c:pt idx="0">
                  <c:v>45200</c:v>
                </c:pt>
                <c:pt idx="1">
                  <c:v>45201</c:v>
                </c:pt>
                <c:pt idx="2">
                  <c:v>45202</c:v>
                </c:pt>
                <c:pt idx="3">
                  <c:v>45203</c:v>
                </c:pt>
              </c:numCache>
            </c:numRef>
          </c:cat>
          <c:val>
            <c:numRef>
              <c:f>'Task 6  Sales Projection'!$D$2:$D$5</c:f>
              <c:numCache>
                <c:formatCode>General</c:formatCode>
                <c:ptCount val="4"/>
                <c:pt idx="2" formatCode="0.00">
                  <c:v>58</c:v>
                </c:pt>
                <c:pt idx="3" formatCode="0.00">
                  <c:v>56.627749044679156</c:v>
                </c:pt>
              </c:numCache>
            </c:numRef>
          </c:val>
          <c:smooth val="0"/>
          <c:extLst>
            <c:ext xmlns:c16="http://schemas.microsoft.com/office/drawing/2014/chart" uri="{C3380CC4-5D6E-409C-BE32-E72D297353CC}">
              <c16:uniqueId val="{00000002-E431-4C1B-967F-9B3492E39F68}"/>
            </c:ext>
          </c:extLst>
        </c:ser>
        <c:ser>
          <c:idx val="3"/>
          <c:order val="3"/>
          <c:tx>
            <c:strRef>
              <c:f>'Task 6  Sales Projection'!$E$1</c:f>
              <c:strCache>
                <c:ptCount val="1"/>
                <c:pt idx="0">
                  <c:v>Upper Confidence Bound(Sales)</c:v>
                </c:pt>
              </c:strCache>
            </c:strRef>
          </c:tx>
          <c:spPr>
            <a:ln w="12700" cap="rnd">
              <a:solidFill>
                <a:srgbClr val="ED7D31"/>
              </a:solidFill>
              <a:prstDash val="solid"/>
              <a:round/>
            </a:ln>
            <a:effectLst/>
          </c:spPr>
          <c:marker>
            <c:symbol val="none"/>
          </c:marker>
          <c:cat>
            <c:numRef>
              <c:f>'Task 6  Sales Projection'!$A$2:$A$5</c:f>
              <c:numCache>
                <c:formatCode>m/d/yyyy</c:formatCode>
                <c:ptCount val="4"/>
                <c:pt idx="0">
                  <c:v>45200</c:v>
                </c:pt>
                <c:pt idx="1">
                  <c:v>45201</c:v>
                </c:pt>
                <c:pt idx="2">
                  <c:v>45202</c:v>
                </c:pt>
                <c:pt idx="3">
                  <c:v>45203</c:v>
                </c:pt>
              </c:numCache>
            </c:numRef>
          </c:cat>
          <c:val>
            <c:numRef>
              <c:f>'Task 6  Sales Projection'!$E$2:$E$5</c:f>
              <c:numCache>
                <c:formatCode>General</c:formatCode>
                <c:ptCount val="4"/>
                <c:pt idx="2" formatCode="0.00">
                  <c:v>58</c:v>
                </c:pt>
                <c:pt idx="3" formatCode="0.00">
                  <c:v>70.473038955320845</c:v>
                </c:pt>
              </c:numCache>
            </c:numRef>
          </c:val>
          <c:smooth val="0"/>
          <c:extLst>
            <c:ext xmlns:c16="http://schemas.microsoft.com/office/drawing/2014/chart" uri="{C3380CC4-5D6E-409C-BE32-E72D297353CC}">
              <c16:uniqueId val="{00000003-E431-4C1B-967F-9B3492E39F68}"/>
            </c:ext>
          </c:extLst>
        </c:ser>
        <c:dLbls>
          <c:showLegendKey val="0"/>
          <c:showVal val="0"/>
          <c:showCatName val="0"/>
          <c:showSerName val="0"/>
          <c:showPercent val="0"/>
          <c:showBubbleSize val="0"/>
        </c:dLbls>
        <c:smooth val="0"/>
        <c:axId val="2114334448"/>
        <c:axId val="2115491184"/>
      </c:lineChart>
      <c:catAx>
        <c:axId val="211433444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491184"/>
        <c:crosses val="autoZero"/>
        <c:auto val="1"/>
        <c:lblAlgn val="ctr"/>
        <c:lblOffset val="100"/>
        <c:noMultiLvlLbl val="0"/>
      </c:catAx>
      <c:valAx>
        <c:axId val="211549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334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layout>
        <c:manualLayout>
          <c:xMode val="edge"/>
          <c:yMode val="edge"/>
          <c:x val="2.4912510936132806E-3"/>
          <c:y val="4.0404040404040407E-2"/>
        </c:manualLayout>
      </c:layout>
      <c:overlay val="0"/>
    </c:title>
    <c:autoTitleDeleted val="0"/>
    <c:plotArea>
      <c:layout/>
      <c:barChart>
        <c:barDir val="col"/>
        <c:grouping val="clustered"/>
        <c:varyColors val="0"/>
        <c:ser>
          <c:idx val="0"/>
          <c:order val="0"/>
          <c:tx>
            <c:v>Frequency</c:v>
          </c:tx>
          <c:invertIfNegative val="0"/>
          <c:cat>
            <c:strRef>
              <c:f>'Task7 DI'!$T$4:$T$7</c:f>
              <c:strCache>
                <c:ptCount val="4"/>
                <c:pt idx="0">
                  <c:v>60</c:v>
                </c:pt>
                <c:pt idx="1">
                  <c:v>More</c:v>
                </c:pt>
                <c:pt idx="2">
                  <c:v>35</c:v>
                </c:pt>
                <c:pt idx="3">
                  <c:v>10</c:v>
                </c:pt>
              </c:strCache>
            </c:strRef>
          </c:cat>
          <c:val>
            <c:numRef>
              <c:f>'Task7 DI'!$U$4:$U$7</c:f>
              <c:numCache>
                <c:formatCode>General</c:formatCode>
                <c:ptCount val="4"/>
                <c:pt idx="0">
                  <c:v>6</c:v>
                </c:pt>
                <c:pt idx="1">
                  <c:v>6</c:v>
                </c:pt>
                <c:pt idx="2">
                  <c:v>2</c:v>
                </c:pt>
                <c:pt idx="3">
                  <c:v>1</c:v>
                </c:pt>
              </c:numCache>
            </c:numRef>
          </c:val>
          <c:extLst>
            <c:ext xmlns:c16="http://schemas.microsoft.com/office/drawing/2014/chart" uri="{C3380CC4-5D6E-409C-BE32-E72D297353CC}">
              <c16:uniqueId val="{00000001-84A8-43CF-8689-4B05972882C0}"/>
            </c:ext>
          </c:extLst>
        </c:ser>
        <c:dLbls>
          <c:showLegendKey val="0"/>
          <c:showVal val="0"/>
          <c:showCatName val="0"/>
          <c:showSerName val="0"/>
          <c:showPercent val="0"/>
          <c:showBubbleSize val="0"/>
        </c:dLbls>
        <c:gapWidth val="150"/>
        <c:axId val="1173068576"/>
        <c:axId val="1229532816"/>
      </c:barChart>
      <c:catAx>
        <c:axId val="1173068576"/>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229532816"/>
        <c:crosses val="autoZero"/>
        <c:auto val="1"/>
        <c:lblAlgn val="ctr"/>
        <c:lblOffset val="100"/>
        <c:noMultiLvlLbl val="0"/>
      </c:catAx>
      <c:valAx>
        <c:axId val="1229532816"/>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173068576"/>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[task4.xlsx]Task 1  Sales Trend Analysis!PivotTable11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  Sales Trend Analysis'!$B$1:$B$2</c:f>
              <c:strCache>
                <c:ptCount val="1"/>
                <c:pt idx="0">
                  <c:v>01-10-2023</c:v>
                </c:pt>
              </c:strCache>
            </c:strRef>
          </c:tx>
          <c:spPr>
            <a:solidFill>
              <a:schemeClr val="accent1"/>
            </a:solidFill>
            <a:ln>
              <a:noFill/>
            </a:ln>
            <a:effectLst/>
          </c:spPr>
          <c:invertIfNegative val="0"/>
          <c:trendline>
            <c:spPr>
              <a:ln w="19050" cap="rnd">
                <a:solidFill>
                  <a:schemeClr val="accent1"/>
                </a:solidFill>
                <a:prstDash val="sysDot"/>
              </a:ln>
              <a:effectLst/>
            </c:spPr>
            <c:trendlineType val="movingAvg"/>
            <c:period val="2"/>
            <c:dispRSqr val="0"/>
            <c:dispEq val="0"/>
          </c:trendline>
          <c:cat>
            <c:strRef>
              <c:f>'Task 1  Sales Trend Analysis'!$A$3:$A$8</c:f>
              <c:strCache>
                <c:ptCount val="5"/>
                <c:pt idx="0">
                  <c:v>Apple</c:v>
                </c:pt>
                <c:pt idx="1">
                  <c:v>banana</c:v>
                </c:pt>
                <c:pt idx="2">
                  <c:v>Kiwi</c:v>
                </c:pt>
                <c:pt idx="3">
                  <c:v>Mango</c:v>
                </c:pt>
                <c:pt idx="4">
                  <c:v>orange</c:v>
                </c:pt>
              </c:strCache>
            </c:strRef>
          </c:cat>
          <c:val>
            <c:numRef>
              <c:f>'Task 1  Sales Trend Analysis'!$B$3:$B$8</c:f>
              <c:numCache>
                <c:formatCode>General</c:formatCode>
                <c:ptCount val="5"/>
                <c:pt idx="0">
                  <c:v>30</c:v>
                </c:pt>
                <c:pt idx="1">
                  <c:v>50</c:v>
                </c:pt>
                <c:pt idx="2">
                  <c:v>60</c:v>
                </c:pt>
                <c:pt idx="3">
                  <c:v>40</c:v>
                </c:pt>
                <c:pt idx="4">
                  <c:v>70</c:v>
                </c:pt>
              </c:numCache>
            </c:numRef>
          </c:val>
          <c:extLst>
            <c:ext xmlns:c16="http://schemas.microsoft.com/office/drawing/2014/chart" uri="{C3380CC4-5D6E-409C-BE32-E72D297353CC}">
              <c16:uniqueId val="{00000000-FF1A-4BF9-8D7E-C84287039C43}"/>
            </c:ext>
          </c:extLst>
        </c:ser>
        <c:ser>
          <c:idx val="1"/>
          <c:order val="1"/>
          <c:tx>
            <c:strRef>
              <c:f>'Task 1  Sales Trend Analysis'!$C$1:$C$2</c:f>
              <c:strCache>
                <c:ptCount val="1"/>
                <c:pt idx="0">
                  <c:v>02-10-2023</c:v>
                </c:pt>
              </c:strCache>
            </c:strRef>
          </c:tx>
          <c:spPr>
            <a:solidFill>
              <a:schemeClr val="accent2"/>
            </a:solidFill>
            <a:ln>
              <a:noFill/>
            </a:ln>
            <a:effectLst/>
          </c:spPr>
          <c:invertIfNegative val="0"/>
          <c:cat>
            <c:strRef>
              <c:f>'Task 1  Sales Trend Analysis'!$A$3:$A$8</c:f>
              <c:strCache>
                <c:ptCount val="5"/>
                <c:pt idx="0">
                  <c:v>Apple</c:v>
                </c:pt>
                <c:pt idx="1">
                  <c:v>banana</c:v>
                </c:pt>
                <c:pt idx="2">
                  <c:v>Kiwi</c:v>
                </c:pt>
                <c:pt idx="3">
                  <c:v>Mango</c:v>
                </c:pt>
                <c:pt idx="4">
                  <c:v>orange</c:v>
                </c:pt>
              </c:strCache>
            </c:strRef>
          </c:cat>
          <c:val>
            <c:numRef>
              <c:f>'Task 1  Sales Trend Analysis'!$C$3:$C$8</c:f>
              <c:numCache>
                <c:formatCode>General</c:formatCode>
                <c:ptCount val="5"/>
                <c:pt idx="0">
                  <c:v>10</c:v>
                </c:pt>
                <c:pt idx="1">
                  <c:v>70</c:v>
                </c:pt>
                <c:pt idx="2">
                  <c:v>80</c:v>
                </c:pt>
                <c:pt idx="3">
                  <c:v>60</c:v>
                </c:pt>
                <c:pt idx="4">
                  <c:v>80</c:v>
                </c:pt>
              </c:numCache>
            </c:numRef>
          </c:val>
          <c:extLst>
            <c:ext xmlns:c16="http://schemas.microsoft.com/office/drawing/2014/chart" uri="{C3380CC4-5D6E-409C-BE32-E72D297353CC}">
              <c16:uniqueId val="{00000002-FF1A-4BF9-8D7E-C84287039C43}"/>
            </c:ext>
          </c:extLst>
        </c:ser>
        <c:ser>
          <c:idx val="2"/>
          <c:order val="2"/>
          <c:tx>
            <c:strRef>
              <c:f>'Task 1  Sales Trend Analysis'!$D$1:$D$2</c:f>
              <c:strCache>
                <c:ptCount val="1"/>
                <c:pt idx="0">
                  <c:v>03-10-2023</c:v>
                </c:pt>
              </c:strCache>
            </c:strRef>
          </c:tx>
          <c:spPr>
            <a:solidFill>
              <a:schemeClr val="accent3"/>
            </a:solidFill>
            <a:ln>
              <a:noFill/>
            </a:ln>
            <a:effectLst/>
          </c:spPr>
          <c:invertIfNegative val="0"/>
          <c:cat>
            <c:strRef>
              <c:f>'Task 1  Sales Trend Analysis'!$A$3:$A$8</c:f>
              <c:strCache>
                <c:ptCount val="5"/>
                <c:pt idx="0">
                  <c:v>Apple</c:v>
                </c:pt>
                <c:pt idx="1">
                  <c:v>banana</c:v>
                </c:pt>
                <c:pt idx="2">
                  <c:v>Kiwi</c:v>
                </c:pt>
                <c:pt idx="3">
                  <c:v>Mango</c:v>
                </c:pt>
                <c:pt idx="4">
                  <c:v>orange</c:v>
                </c:pt>
              </c:strCache>
            </c:strRef>
          </c:cat>
          <c:val>
            <c:numRef>
              <c:f>'Task 1  Sales Trend Analysis'!$D$3:$D$8</c:f>
              <c:numCache>
                <c:formatCode>General</c:formatCode>
                <c:ptCount val="5"/>
                <c:pt idx="0">
                  <c:v>50</c:v>
                </c:pt>
                <c:pt idx="1">
                  <c:v>35</c:v>
                </c:pt>
                <c:pt idx="2">
                  <c:v>85</c:v>
                </c:pt>
                <c:pt idx="3">
                  <c:v>55</c:v>
                </c:pt>
                <c:pt idx="4">
                  <c:v>65</c:v>
                </c:pt>
              </c:numCache>
            </c:numRef>
          </c:val>
          <c:extLst>
            <c:ext xmlns:c16="http://schemas.microsoft.com/office/drawing/2014/chart" uri="{C3380CC4-5D6E-409C-BE32-E72D297353CC}">
              <c16:uniqueId val="{00000003-FF1A-4BF9-8D7E-C84287039C43}"/>
            </c:ext>
          </c:extLst>
        </c:ser>
        <c:dLbls>
          <c:showLegendKey val="0"/>
          <c:showVal val="0"/>
          <c:showCatName val="0"/>
          <c:showSerName val="0"/>
          <c:showPercent val="0"/>
          <c:showBubbleSize val="0"/>
        </c:dLbls>
        <c:gapWidth val="219"/>
        <c:overlap val="-27"/>
        <c:axId val="2013675424"/>
        <c:axId val="2107676720"/>
      </c:barChart>
      <c:catAx>
        <c:axId val="201367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676720"/>
        <c:crosses val="autoZero"/>
        <c:auto val="1"/>
        <c:lblAlgn val="ctr"/>
        <c:lblOffset val="100"/>
        <c:noMultiLvlLbl val="0"/>
      </c:catAx>
      <c:valAx>
        <c:axId val="210767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67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[task4.xlsx]sliercers&amp; timeline tool use!PivotTable22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'sliercers&amp; timeline tool use'!$B$3:$B$4</c:f>
              <c:strCache>
                <c:ptCount val="1"/>
                <c:pt idx="0">
                  <c:v>Apple</c:v>
                </c:pt>
              </c:strCache>
            </c:strRef>
          </c:tx>
          <c:spPr>
            <a:solidFill>
              <a:schemeClr val="accent1"/>
            </a:solidFill>
            <a:ln>
              <a:noFill/>
            </a:ln>
            <a:effectLst/>
          </c:spPr>
          <c:invertIfNegative val="0"/>
          <c:cat>
            <c:strRef>
              <c:f>'sliercers&amp; timeline tool use'!$A$5:$A$6</c:f>
              <c:strCache>
                <c:ptCount val="1"/>
                <c:pt idx="0">
                  <c:v>03-10-2023</c:v>
                </c:pt>
              </c:strCache>
            </c:strRef>
          </c:cat>
          <c:val>
            <c:numRef>
              <c:f>'sliercers&amp; timeline tool use'!$B$5:$B$6</c:f>
              <c:numCache>
                <c:formatCode>General</c:formatCode>
                <c:ptCount val="1"/>
                <c:pt idx="0">
                  <c:v>50</c:v>
                </c:pt>
              </c:numCache>
            </c:numRef>
          </c:val>
          <c:extLst>
            <c:ext xmlns:c16="http://schemas.microsoft.com/office/drawing/2014/chart" uri="{C3380CC4-5D6E-409C-BE32-E72D297353CC}">
              <c16:uniqueId val="{00000000-7788-4A20-AEF2-7FCF99574837}"/>
            </c:ext>
          </c:extLst>
        </c:ser>
        <c:ser>
          <c:idx val="1"/>
          <c:order val="1"/>
          <c:tx>
            <c:strRef>
              <c:f>'sliercers&amp; timeline tool use'!$C$3:$C$4</c:f>
              <c:strCache>
                <c:ptCount val="1"/>
                <c:pt idx="0">
                  <c:v>banana</c:v>
                </c:pt>
              </c:strCache>
            </c:strRef>
          </c:tx>
          <c:spPr>
            <a:solidFill>
              <a:schemeClr val="accent2"/>
            </a:solidFill>
            <a:ln>
              <a:noFill/>
            </a:ln>
            <a:effectLst/>
          </c:spPr>
          <c:invertIfNegative val="0"/>
          <c:cat>
            <c:strRef>
              <c:f>'sliercers&amp; timeline tool use'!$A$5:$A$6</c:f>
              <c:strCache>
                <c:ptCount val="1"/>
                <c:pt idx="0">
                  <c:v>03-10-2023</c:v>
                </c:pt>
              </c:strCache>
            </c:strRef>
          </c:cat>
          <c:val>
            <c:numRef>
              <c:f>'sliercers&amp; timeline tool use'!$C$5:$C$6</c:f>
              <c:numCache>
                <c:formatCode>General</c:formatCode>
                <c:ptCount val="1"/>
                <c:pt idx="0">
                  <c:v>35</c:v>
                </c:pt>
              </c:numCache>
            </c:numRef>
          </c:val>
          <c:extLst>
            <c:ext xmlns:c16="http://schemas.microsoft.com/office/drawing/2014/chart" uri="{C3380CC4-5D6E-409C-BE32-E72D297353CC}">
              <c16:uniqueId val="{00000001-7788-4A20-AEF2-7FCF99574837}"/>
            </c:ext>
          </c:extLst>
        </c:ser>
        <c:ser>
          <c:idx val="2"/>
          <c:order val="2"/>
          <c:tx>
            <c:strRef>
              <c:f>'sliercers&amp; timeline tool use'!$D$3:$D$4</c:f>
              <c:strCache>
                <c:ptCount val="1"/>
                <c:pt idx="0">
                  <c:v>Kiwi</c:v>
                </c:pt>
              </c:strCache>
            </c:strRef>
          </c:tx>
          <c:spPr>
            <a:solidFill>
              <a:schemeClr val="accent3"/>
            </a:solidFill>
            <a:ln>
              <a:noFill/>
            </a:ln>
            <a:effectLst/>
          </c:spPr>
          <c:invertIfNegative val="0"/>
          <c:cat>
            <c:strRef>
              <c:f>'sliercers&amp; timeline tool use'!$A$5:$A$6</c:f>
              <c:strCache>
                <c:ptCount val="1"/>
                <c:pt idx="0">
                  <c:v>03-10-2023</c:v>
                </c:pt>
              </c:strCache>
            </c:strRef>
          </c:cat>
          <c:val>
            <c:numRef>
              <c:f>'sliercers&amp; timeline tool use'!$D$5:$D$6</c:f>
              <c:numCache>
                <c:formatCode>General</c:formatCode>
                <c:ptCount val="1"/>
                <c:pt idx="0">
                  <c:v>85</c:v>
                </c:pt>
              </c:numCache>
            </c:numRef>
          </c:val>
          <c:extLst>
            <c:ext xmlns:c16="http://schemas.microsoft.com/office/drawing/2014/chart" uri="{C3380CC4-5D6E-409C-BE32-E72D297353CC}">
              <c16:uniqueId val="{00000002-7788-4A20-AEF2-7FCF99574837}"/>
            </c:ext>
          </c:extLst>
        </c:ser>
        <c:ser>
          <c:idx val="3"/>
          <c:order val="3"/>
          <c:tx>
            <c:strRef>
              <c:f>'sliercers&amp; timeline tool use'!$E$3:$E$4</c:f>
              <c:strCache>
                <c:ptCount val="1"/>
                <c:pt idx="0">
                  <c:v>Mango</c:v>
                </c:pt>
              </c:strCache>
            </c:strRef>
          </c:tx>
          <c:spPr>
            <a:solidFill>
              <a:schemeClr val="accent4"/>
            </a:solidFill>
            <a:ln>
              <a:noFill/>
            </a:ln>
            <a:effectLst/>
          </c:spPr>
          <c:invertIfNegative val="0"/>
          <c:cat>
            <c:strRef>
              <c:f>'sliercers&amp; timeline tool use'!$A$5:$A$6</c:f>
              <c:strCache>
                <c:ptCount val="1"/>
                <c:pt idx="0">
                  <c:v>03-10-2023</c:v>
                </c:pt>
              </c:strCache>
            </c:strRef>
          </c:cat>
          <c:val>
            <c:numRef>
              <c:f>'sliercers&amp; timeline tool use'!$E$5:$E$6</c:f>
              <c:numCache>
                <c:formatCode>General</c:formatCode>
                <c:ptCount val="1"/>
                <c:pt idx="0">
                  <c:v>55</c:v>
                </c:pt>
              </c:numCache>
            </c:numRef>
          </c:val>
          <c:extLst>
            <c:ext xmlns:c16="http://schemas.microsoft.com/office/drawing/2014/chart" uri="{C3380CC4-5D6E-409C-BE32-E72D297353CC}">
              <c16:uniqueId val="{00000003-7788-4A20-AEF2-7FCF99574837}"/>
            </c:ext>
          </c:extLst>
        </c:ser>
        <c:ser>
          <c:idx val="4"/>
          <c:order val="4"/>
          <c:tx>
            <c:strRef>
              <c:f>'sliercers&amp; timeline tool use'!$F$3:$F$4</c:f>
              <c:strCache>
                <c:ptCount val="1"/>
                <c:pt idx="0">
                  <c:v>orange</c:v>
                </c:pt>
              </c:strCache>
            </c:strRef>
          </c:tx>
          <c:spPr>
            <a:solidFill>
              <a:schemeClr val="accent5"/>
            </a:solidFill>
            <a:ln>
              <a:noFill/>
            </a:ln>
            <a:effectLst/>
          </c:spPr>
          <c:invertIfNegative val="0"/>
          <c:cat>
            <c:strRef>
              <c:f>'sliercers&amp; timeline tool use'!$A$5:$A$6</c:f>
              <c:strCache>
                <c:ptCount val="1"/>
                <c:pt idx="0">
                  <c:v>03-10-2023</c:v>
                </c:pt>
              </c:strCache>
            </c:strRef>
          </c:cat>
          <c:val>
            <c:numRef>
              <c:f>'sliercers&amp; timeline tool use'!$F$5:$F$6</c:f>
              <c:numCache>
                <c:formatCode>General</c:formatCode>
                <c:ptCount val="1"/>
                <c:pt idx="0">
                  <c:v>65</c:v>
                </c:pt>
              </c:numCache>
            </c:numRef>
          </c:val>
          <c:extLst>
            <c:ext xmlns:c16="http://schemas.microsoft.com/office/drawing/2014/chart" uri="{C3380CC4-5D6E-409C-BE32-E72D297353CC}">
              <c16:uniqueId val="{00000004-7788-4A20-AEF2-7FCF99574837}"/>
            </c:ext>
          </c:extLst>
        </c:ser>
        <c:dLbls>
          <c:showLegendKey val="0"/>
          <c:showVal val="0"/>
          <c:showCatName val="0"/>
          <c:showSerName val="0"/>
          <c:showPercent val="0"/>
          <c:showBubbleSize val="0"/>
        </c:dLbls>
        <c:gapWidth val="219"/>
        <c:overlap val="-27"/>
        <c:axId val="193105280"/>
        <c:axId val="1306403920"/>
      </c:barChart>
      <c:catAx>
        <c:axId val="19310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403920"/>
        <c:crosses val="autoZero"/>
        <c:auto val="1"/>
        <c:lblAlgn val="ctr"/>
        <c:lblOffset val="100"/>
        <c:noMultiLvlLbl val="0"/>
      </c:catAx>
      <c:valAx>
        <c:axId val="1306403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0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238735783027122"/>
          <c:y val="0.19486111111111112"/>
          <c:w val="0.87753018372703417"/>
          <c:h val="0.72088764946048411"/>
        </c:manualLayout>
      </c:layout>
      <c:lineChart>
        <c:grouping val="standard"/>
        <c:varyColors val="0"/>
        <c:ser>
          <c:idx val="0"/>
          <c:order val="0"/>
          <c:tx>
            <c:strRef>
              <c:f>anolamies!$C$1</c:f>
              <c:strCache>
                <c:ptCount val="1"/>
                <c:pt idx="0">
                  <c:v>Sales</c:v>
                </c:pt>
              </c:strCache>
            </c:strRef>
          </c:tx>
          <c:spPr>
            <a:ln w="28575" cap="rnd">
              <a:solidFill>
                <a:schemeClr val="accent1"/>
              </a:solidFill>
              <a:round/>
            </a:ln>
            <a:effectLst/>
          </c:spPr>
          <c:marker>
            <c:symbol val="none"/>
          </c:marker>
          <c:val>
            <c:numRef>
              <c:f>anolamies!$C$2:$C$16</c:f>
              <c:numCache>
                <c:formatCode>General</c:formatCode>
                <c:ptCount val="15"/>
                <c:pt idx="0">
                  <c:v>40</c:v>
                </c:pt>
                <c:pt idx="1">
                  <c:v>60</c:v>
                </c:pt>
                <c:pt idx="2">
                  <c:v>55</c:v>
                </c:pt>
                <c:pt idx="3">
                  <c:v>50</c:v>
                </c:pt>
                <c:pt idx="4">
                  <c:v>70</c:v>
                </c:pt>
                <c:pt idx="5">
                  <c:v>35</c:v>
                </c:pt>
                <c:pt idx="6">
                  <c:v>60</c:v>
                </c:pt>
                <c:pt idx="7">
                  <c:v>80</c:v>
                </c:pt>
                <c:pt idx="8">
                  <c:v>85</c:v>
                </c:pt>
                <c:pt idx="9">
                  <c:v>70</c:v>
                </c:pt>
                <c:pt idx="10">
                  <c:v>80</c:v>
                </c:pt>
                <c:pt idx="11">
                  <c:v>65</c:v>
                </c:pt>
                <c:pt idx="12">
                  <c:v>500</c:v>
                </c:pt>
                <c:pt idx="13">
                  <c:v>10</c:v>
                </c:pt>
                <c:pt idx="14">
                  <c:v>2000</c:v>
                </c:pt>
              </c:numCache>
            </c:numRef>
          </c:val>
          <c:smooth val="0"/>
          <c:extLst>
            <c:ext xmlns:c16="http://schemas.microsoft.com/office/drawing/2014/chart" uri="{C3380CC4-5D6E-409C-BE32-E72D297353CC}">
              <c16:uniqueId val="{00000000-B23A-49CB-AE55-17634F926975}"/>
            </c:ext>
          </c:extLst>
        </c:ser>
        <c:dLbls>
          <c:showLegendKey val="0"/>
          <c:showVal val="0"/>
          <c:showCatName val="0"/>
          <c:showSerName val="0"/>
          <c:showPercent val="0"/>
          <c:showBubbleSize val="0"/>
        </c:dLbls>
        <c:smooth val="0"/>
        <c:axId val="193102880"/>
        <c:axId val="1306390528"/>
      </c:lineChart>
      <c:catAx>
        <c:axId val="19310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390528"/>
        <c:crosses val="autoZero"/>
        <c:auto val="1"/>
        <c:lblAlgn val="ctr"/>
        <c:lblOffset val="100"/>
        <c:noMultiLvlLbl val="0"/>
      </c:catAx>
      <c:valAx>
        <c:axId val="130639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02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[task4.xlsx]expensing data task!PivotTable24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'expensing data task'!$B$12:$B$13</c:f>
              <c:strCache>
                <c:ptCount val="1"/>
                <c:pt idx="0">
                  <c:v>Apple</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'expensing data task'!$A$14:$A$17</c:f>
              <c:strCache>
                <c:ptCount val="3"/>
                <c:pt idx="0">
                  <c:v>01-10-2023</c:v>
                </c:pt>
                <c:pt idx="1">
                  <c:v>02-10-2023</c:v>
                </c:pt>
                <c:pt idx="2">
                  <c:v>03-10-2023</c:v>
                </c:pt>
              </c:strCache>
            </c:strRef>
          </c:cat>
          <c:val>
            <c:numRef>
              <c:f>'expensing data task'!$B$14:$B$17</c:f>
              <c:numCache>
                <c:formatCode>General</c:formatCode>
                <c:ptCount val="3"/>
                <c:pt idx="0">
                  <c:v>30</c:v>
                </c:pt>
                <c:pt idx="1">
                  <c:v>10</c:v>
                </c:pt>
                <c:pt idx="2">
                  <c:v>50</c:v>
                </c:pt>
              </c:numCache>
            </c:numRef>
          </c:val>
          <c:extLst>
            <c:ext xmlns:c16="http://schemas.microsoft.com/office/drawing/2014/chart" uri="{C3380CC4-5D6E-409C-BE32-E72D297353CC}">
              <c16:uniqueId val="{00000000-E804-4285-A894-49A8477EBE25}"/>
            </c:ext>
          </c:extLst>
        </c:ser>
        <c:ser>
          <c:idx val="1"/>
          <c:order val="1"/>
          <c:tx>
            <c:strRef>
              <c:f>'expensing data task'!$C$12:$C$13</c:f>
              <c:strCache>
                <c:ptCount val="1"/>
                <c:pt idx="0">
                  <c:v>banana</c:v>
                </c:pt>
              </c:strCache>
            </c:strRef>
          </c:tx>
          <c:spPr>
            <a:solidFill>
              <a:schemeClr val="accent2"/>
            </a:solidFill>
            <a:ln>
              <a:noFill/>
            </a:ln>
            <a:effectLst/>
          </c:spPr>
          <c:invertIfNegative val="0"/>
          <c:cat>
            <c:strRef>
              <c:f>'expensing data task'!$A$14:$A$17</c:f>
              <c:strCache>
                <c:ptCount val="3"/>
                <c:pt idx="0">
                  <c:v>01-10-2023</c:v>
                </c:pt>
                <c:pt idx="1">
                  <c:v>02-10-2023</c:v>
                </c:pt>
                <c:pt idx="2">
                  <c:v>03-10-2023</c:v>
                </c:pt>
              </c:strCache>
            </c:strRef>
          </c:cat>
          <c:val>
            <c:numRef>
              <c:f>'expensing data task'!$C$14:$C$17</c:f>
              <c:numCache>
                <c:formatCode>General</c:formatCode>
                <c:ptCount val="3"/>
                <c:pt idx="0">
                  <c:v>50</c:v>
                </c:pt>
                <c:pt idx="1">
                  <c:v>70</c:v>
                </c:pt>
                <c:pt idx="2">
                  <c:v>35</c:v>
                </c:pt>
              </c:numCache>
            </c:numRef>
          </c:val>
          <c:extLst>
            <c:ext xmlns:c16="http://schemas.microsoft.com/office/drawing/2014/chart" uri="{C3380CC4-5D6E-409C-BE32-E72D297353CC}">
              <c16:uniqueId val="{00000001-E804-4285-A894-49A8477EBE25}"/>
            </c:ext>
          </c:extLst>
        </c:ser>
        <c:ser>
          <c:idx val="2"/>
          <c:order val="2"/>
          <c:tx>
            <c:strRef>
              <c:f>'expensing data task'!$D$12:$D$13</c:f>
              <c:strCache>
                <c:ptCount val="1"/>
                <c:pt idx="0">
                  <c:v>Kiwi</c:v>
                </c:pt>
              </c:strCache>
            </c:strRef>
          </c:tx>
          <c:spPr>
            <a:solidFill>
              <a:schemeClr val="accent3"/>
            </a:solidFill>
            <a:ln>
              <a:noFill/>
            </a:ln>
            <a:effectLst/>
          </c:spPr>
          <c:invertIfNegative val="0"/>
          <c:cat>
            <c:strRef>
              <c:f>'expensing data task'!$A$14:$A$17</c:f>
              <c:strCache>
                <c:ptCount val="3"/>
                <c:pt idx="0">
                  <c:v>01-10-2023</c:v>
                </c:pt>
                <c:pt idx="1">
                  <c:v>02-10-2023</c:v>
                </c:pt>
                <c:pt idx="2">
                  <c:v>03-10-2023</c:v>
                </c:pt>
              </c:strCache>
            </c:strRef>
          </c:cat>
          <c:val>
            <c:numRef>
              <c:f>'expensing data task'!$D$14:$D$17</c:f>
              <c:numCache>
                <c:formatCode>General</c:formatCode>
                <c:ptCount val="3"/>
                <c:pt idx="0">
                  <c:v>60</c:v>
                </c:pt>
                <c:pt idx="1">
                  <c:v>80</c:v>
                </c:pt>
                <c:pt idx="2">
                  <c:v>85</c:v>
                </c:pt>
              </c:numCache>
            </c:numRef>
          </c:val>
          <c:extLst>
            <c:ext xmlns:c16="http://schemas.microsoft.com/office/drawing/2014/chart" uri="{C3380CC4-5D6E-409C-BE32-E72D297353CC}">
              <c16:uniqueId val="{00000002-E804-4285-A894-49A8477EBE25}"/>
            </c:ext>
          </c:extLst>
        </c:ser>
        <c:ser>
          <c:idx val="3"/>
          <c:order val="3"/>
          <c:tx>
            <c:strRef>
              <c:f>'expensing data task'!$E$12:$E$13</c:f>
              <c:strCache>
                <c:ptCount val="1"/>
                <c:pt idx="0">
                  <c:v>Mango</c:v>
                </c:pt>
              </c:strCache>
            </c:strRef>
          </c:tx>
          <c:spPr>
            <a:solidFill>
              <a:schemeClr val="accent4"/>
            </a:solidFill>
            <a:ln>
              <a:noFill/>
            </a:ln>
            <a:effectLst/>
          </c:spPr>
          <c:invertIfNegative val="0"/>
          <c:cat>
            <c:strRef>
              <c:f>'expensing data task'!$A$14:$A$17</c:f>
              <c:strCache>
                <c:ptCount val="3"/>
                <c:pt idx="0">
                  <c:v>01-10-2023</c:v>
                </c:pt>
                <c:pt idx="1">
                  <c:v>02-10-2023</c:v>
                </c:pt>
                <c:pt idx="2">
                  <c:v>03-10-2023</c:v>
                </c:pt>
              </c:strCache>
            </c:strRef>
          </c:cat>
          <c:val>
            <c:numRef>
              <c:f>'expensing data task'!$E$14:$E$17</c:f>
              <c:numCache>
                <c:formatCode>General</c:formatCode>
                <c:ptCount val="3"/>
                <c:pt idx="0">
                  <c:v>40</c:v>
                </c:pt>
                <c:pt idx="1">
                  <c:v>60</c:v>
                </c:pt>
                <c:pt idx="2">
                  <c:v>55</c:v>
                </c:pt>
              </c:numCache>
            </c:numRef>
          </c:val>
          <c:extLst>
            <c:ext xmlns:c16="http://schemas.microsoft.com/office/drawing/2014/chart" uri="{C3380CC4-5D6E-409C-BE32-E72D297353CC}">
              <c16:uniqueId val="{00000003-E804-4285-A894-49A8477EBE25}"/>
            </c:ext>
          </c:extLst>
        </c:ser>
        <c:ser>
          <c:idx val="4"/>
          <c:order val="4"/>
          <c:tx>
            <c:strRef>
              <c:f>'expensing data task'!$F$12:$F$13</c:f>
              <c:strCache>
                <c:ptCount val="1"/>
                <c:pt idx="0">
                  <c:v>orange</c:v>
                </c:pt>
              </c:strCache>
            </c:strRef>
          </c:tx>
          <c:spPr>
            <a:solidFill>
              <a:schemeClr val="accent5"/>
            </a:solidFill>
            <a:ln>
              <a:noFill/>
            </a:ln>
            <a:effectLst/>
          </c:spPr>
          <c:invertIfNegative val="0"/>
          <c:cat>
            <c:strRef>
              <c:f>'expensing data task'!$A$14:$A$17</c:f>
              <c:strCache>
                <c:ptCount val="3"/>
                <c:pt idx="0">
                  <c:v>01-10-2023</c:v>
                </c:pt>
                <c:pt idx="1">
                  <c:v>02-10-2023</c:v>
                </c:pt>
                <c:pt idx="2">
                  <c:v>03-10-2023</c:v>
                </c:pt>
              </c:strCache>
            </c:strRef>
          </c:cat>
          <c:val>
            <c:numRef>
              <c:f>'expensing data task'!$F$14:$F$17</c:f>
              <c:numCache>
                <c:formatCode>General</c:formatCode>
                <c:ptCount val="3"/>
                <c:pt idx="0">
                  <c:v>70</c:v>
                </c:pt>
                <c:pt idx="1">
                  <c:v>80</c:v>
                </c:pt>
                <c:pt idx="2">
                  <c:v>65</c:v>
                </c:pt>
              </c:numCache>
            </c:numRef>
          </c:val>
          <c:extLst>
            <c:ext xmlns:c16="http://schemas.microsoft.com/office/drawing/2014/chart" uri="{C3380CC4-5D6E-409C-BE32-E72D297353CC}">
              <c16:uniqueId val="{00000004-E804-4285-A894-49A8477EBE25}"/>
            </c:ext>
          </c:extLst>
        </c:ser>
        <c:dLbls>
          <c:showLegendKey val="0"/>
          <c:showVal val="0"/>
          <c:showCatName val="0"/>
          <c:showSerName val="0"/>
          <c:showPercent val="0"/>
          <c:showBubbleSize val="0"/>
        </c:dLbls>
        <c:gapWidth val="219"/>
        <c:overlap val="-27"/>
        <c:axId val="198428400"/>
        <c:axId val="1306413344"/>
      </c:barChart>
      <c:catAx>
        <c:axId val="19842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413344"/>
        <c:crosses val="autoZero"/>
        <c:auto val="1"/>
        <c:lblAlgn val="ctr"/>
        <c:lblOffset val="100"/>
        <c:noMultiLvlLbl val="0"/>
      </c:catAx>
      <c:valAx>
        <c:axId val="130641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2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boxWhisker" uniqueId="{EC5D9DBE-1A83-4D78-A0A1-2252B39787E4}">
          <cx:tx>
            <cx:txData>
              <cx:f>_xlchart.v1.2</cx:f>
              <cx:v>Sales</cx:v>
            </cx:txData>
          </cx:tx>
          <cx:dataId val="0"/>
          <cx:layoutPr>
            <cx:visibility meanLine="1" meanMarker="1" nonoutliers="0" outliers="1"/>
            <cx:statistics quartileMethod="exclusive"/>
          </cx:layoutPr>
        </cx:series>
      </cx:plotAreaRegion>
      <cx:axis id="0">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microsoft.com/office/2014/relationships/chartEx" Target="../charts/chartEx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276225</xdr:colOff>
      <xdr:row>8</xdr:row>
      <xdr:rowOff>76200</xdr:rowOff>
    </xdr:from>
    <xdr:to>
      <xdr:col>11</xdr:col>
      <xdr:colOff>581025</xdr:colOff>
      <xdr:row>22</xdr:row>
      <xdr:rowOff>152400</xdr:rowOff>
    </xdr:to>
    <xdr:graphicFrame macro="">
      <xdr:nvGraphicFramePr>
        <xdr:cNvPr id="2" name="Chart 1">
          <a:extLst>
            <a:ext uri="{FF2B5EF4-FFF2-40B4-BE49-F238E27FC236}">
              <a16:creationId xmlns:a16="http://schemas.microsoft.com/office/drawing/2014/main" id="{2CBA5DB2-AA0E-A10E-6F71-473BB5722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96D73194-A998-79AC-380B-F4E7DC134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628650</xdr:colOff>
      <xdr:row>9</xdr:row>
      <xdr:rowOff>28575</xdr:rowOff>
    </xdr:from>
    <xdr:to>
      <xdr:col>11</xdr:col>
      <xdr:colOff>238125</xdr:colOff>
      <xdr:row>23</xdr:row>
      <xdr:rowOff>104775</xdr:rowOff>
    </xdr:to>
    <xdr:graphicFrame macro="">
      <xdr:nvGraphicFramePr>
        <xdr:cNvPr id="2" name="Chart 1">
          <a:extLst>
            <a:ext uri="{FF2B5EF4-FFF2-40B4-BE49-F238E27FC236}">
              <a16:creationId xmlns:a16="http://schemas.microsoft.com/office/drawing/2014/main" id="{FD3ABDB8-B11C-8A79-34B2-4654878E4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1781175</xdr:colOff>
      <xdr:row>9</xdr:row>
      <xdr:rowOff>14287</xdr:rowOff>
    </xdr:from>
    <xdr:to>
      <xdr:col>11</xdr:col>
      <xdr:colOff>66675</xdr:colOff>
      <xdr:row>24</xdr:row>
      <xdr:rowOff>90487</xdr:rowOff>
    </xdr:to>
    <xdr:graphicFrame macro="">
      <xdr:nvGraphicFramePr>
        <xdr:cNvPr id="2" name="Chart 1">
          <a:extLst>
            <a:ext uri="{FF2B5EF4-FFF2-40B4-BE49-F238E27FC236}">
              <a16:creationId xmlns:a16="http://schemas.microsoft.com/office/drawing/2014/main" id="{BC9ADFDF-B550-22BB-0026-277D261B1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10</xdr:row>
      <xdr:rowOff>38100</xdr:rowOff>
    </xdr:from>
    <xdr:to>
      <xdr:col>13</xdr:col>
      <xdr:colOff>295275</xdr:colOff>
      <xdr:row>18</xdr:row>
      <xdr:rowOff>152400</xdr:rowOff>
    </xdr:to>
    <xdr:graphicFrame macro="">
      <xdr:nvGraphicFramePr>
        <xdr:cNvPr id="2" name="Chart 1">
          <a:extLst>
            <a:ext uri="{FF2B5EF4-FFF2-40B4-BE49-F238E27FC236}">
              <a16:creationId xmlns:a16="http://schemas.microsoft.com/office/drawing/2014/main" id="{C888FDF0-C849-ED15-54B7-8A339CABF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371475</xdr:colOff>
      <xdr:row>9</xdr:row>
      <xdr:rowOff>123825</xdr:rowOff>
    </xdr:from>
    <xdr:to>
      <xdr:col>10</xdr:col>
      <xdr:colOff>590550</xdr:colOff>
      <xdr:row>24</xdr:row>
      <xdr:rowOff>9525</xdr:rowOff>
    </xdr:to>
    <xdr:graphicFrame macro="">
      <xdr:nvGraphicFramePr>
        <xdr:cNvPr id="2" name="Chart 1">
          <a:extLst>
            <a:ext uri="{FF2B5EF4-FFF2-40B4-BE49-F238E27FC236}">
              <a16:creationId xmlns:a16="http://schemas.microsoft.com/office/drawing/2014/main" id="{F89C6195-9EDB-22EE-2CCF-2327FDF51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85725</xdr:colOff>
      <xdr:row>9</xdr:row>
      <xdr:rowOff>38100</xdr:rowOff>
    </xdr:from>
    <xdr:to>
      <xdr:col>12</xdr:col>
      <xdr:colOff>47625</xdr:colOff>
      <xdr:row>17</xdr:row>
      <xdr:rowOff>180975</xdr:rowOff>
    </xdr:to>
    <mc:AlternateContent xmlns:mc="http://schemas.openxmlformats.org/markup-compatibility/2006">
      <mc:Choice xmlns:a14="http://schemas.microsoft.com/office/drawing/2010/main" Requires="a14">
        <xdr:graphicFrame macro="">
          <xdr:nvGraphicFramePr>
            <xdr:cNvPr id="2" name="Date">
              <a:extLst>
                <a:ext uri="{FF2B5EF4-FFF2-40B4-BE49-F238E27FC236}">
                  <a16:creationId xmlns:a16="http://schemas.microsoft.com/office/drawing/2014/main" id="{121A6F69-9DAF-02F9-0B38-C91524A76B16}"/>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4572000" y="1752600"/>
              <a:ext cx="1828800" cy="1666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238125</xdr:colOff>
      <xdr:row>9</xdr:row>
      <xdr:rowOff>47625</xdr:rowOff>
    </xdr:from>
    <xdr:to>
      <xdr:col>16</xdr:col>
      <xdr:colOff>419100</xdr:colOff>
      <xdr:row>22</xdr:row>
      <xdr:rowOff>95250</xdr:rowOff>
    </xdr:to>
    <mc:AlternateContent xmlns:mc="http://schemas.openxmlformats.org/markup-compatibility/2006">
      <mc:Choice xmlns:a14="http://schemas.microsoft.com/office/drawing/2010/main" Requires="a14">
        <xdr:graphicFrame macro="">
          <xdr:nvGraphicFramePr>
            <xdr:cNvPr id="3" name="Fruit">
              <a:extLst>
                <a:ext uri="{FF2B5EF4-FFF2-40B4-BE49-F238E27FC236}">
                  <a16:creationId xmlns:a16="http://schemas.microsoft.com/office/drawing/2014/main" id="{8BAD0C98-2067-1135-A801-14BAC06612B0}"/>
                </a:ext>
              </a:extLst>
            </xdr:cNvPr>
            <xdr:cNvGraphicFramePr/>
          </xdr:nvGraphicFramePr>
          <xdr:xfrm>
            <a:off x="0" y="0"/>
            <a:ext cx="0" cy="0"/>
          </xdr:xfrm>
          <a:graphic>
            <a:graphicData uri="http://schemas.microsoft.com/office/drawing/2010/slicer">
              <sle:slicer xmlns:sle="http://schemas.microsoft.com/office/drawing/2010/slicer" name="Fruit"/>
            </a:graphicData>
          </a:graphic>
        </xdr:graphicFrame>
      </mc:Choice>
      <mc:Fallback>
        <xdr:sp macro="" textlink="">
          <xdr:nvSpPr>
            <xdr:cNvPr id="0" name=""/>
            <xdr:cNvSpPr>
              <a:spLocks noTextEdit="1"/>
            </xdr:cNvSpPr>
          </xdr:nvSpPr>
          <xdr:spPr>
            <a:xfrm>
              <a:off x="6591300" y="17621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590550</xdr:colOff>
      <xdr:row>9</xdr:row>
      <xdr:rowOff>19050</xdr:rowOff>
    </xdr:from>
    <xdr:to>
      <xdr:col>20</xdr:col>
      <xdr:colOff>619125</xdr:colOff>
      <xdr:row>22</xdr:row>
      <xdr:rowOff>66675</xdr:rowOff>
    </xdr:to>
    <mc:AlternateContent xmlns:mc="http://schemas.openxmlformats.org/markup-compatibility/2006">
      <mc:Choice xmlns:a14="http://schemas.microsoft.com/office/drawing/2010/main" Requires="a14">
        <xdr:graphicFrame macro="">
          <xdr:nvGraphicFramePr>
            <xdr:cNvPr id="4" name="Sales">
              <a:extLst>
                <a:ext uri="{FF2B5EF4-FFF2-40B4-BE49-F238E27FC236}">
                  <a16:creationId xmlns:a16="http://schemas.microsoft.com/office/drawing/2014/main" id="{327F6B95-15BC-FD29-4F43-99278C7BE7F6}"/>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dr:sp macro="" textlink="">
          <xdr:nvSpPr>
            <xdr:cNvPr id="0" name=""/>
            <xdr:cNvSpPr>
              <a:spLocks noTextEdit="1"/>
            </xdr:cNvSpPr>
          </xdr:nvSpPr>
          <xdr:spPr>
            <a:xfrm>
              <a:off x="8591550" y="1733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28575</xdr:colOff>
      <xdr:row>1</xdr:row>
      <xdr:rowOff>28575</xdr:rowOff>
    </xdr:from>
    <xdr:to>
      <xdr:col>16</xdr:col>
      <xdr:colOff>47625</xdr:colOff>
      <xdr:row>8</xdr:row>
      <xdr:rowOff>66675</xdr:rowOff>
    </xdr:to>
    <mc:AlternateContent xmlns:mc="http://schemas.openxmlformats.org/markup-compatibility/2006">
      <mc:Choice xmlns:tsle="http://schemas.microsoft.com/office/drawing/2012/timeslicer" Requires="tsle">
        <xdr:graphicFrame macro="">
          <xdr:nvGraphicFramePr>
            <xdr:cNvPr id="5" name="Date 1">
              <a:extLst>
                <a:ext uri="{FF2B5EF4-FFF2-40B4-BE49-F238E27FC236}">
                  <a16:creationId xmlns:a16="http://schemas.microsoft.com/office/drawing/2014/main" id="{7C0F85C7-CB48-BF6F-EAF9-E71538170602}"/>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4714875" y="219075"/>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8</xdr:row>
      <xdr:rowOff>180976</xdr:rowOff>
    </xdr:from>
    <xdr:to>
      <xdr:col>6</xdr:col>
      <xdr:colOff>285750</xdr:colOff>
      <xdr:row>21</xdr:row>
      <xdr:rowOff>104776</xdr:rowOff>
    </xdr:to>
    <xdr:graphicFrame macro="">
      <xdr:nvGraphicFramePr>
        <xdr:cNvPr id="6" name="Chart 5">
          <a:extLst>
            <a:ext uri="{FF2B5EF4-FFF2-40B4-BE49-F238E27FC236}">
              <a16:creationId xmlns:a16="http://schemas.microsoft.com/office/drawing/2014/main" id="{16150A3F-53AD-C367-1741-BB095E882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485775</xdr:colOff>
      <xdr:row>3</xdr:row>
      <xdr:rowOff>90487</xdr:rowOff>
    </xdr:from>
    <xdr:to>
      <xdr:col>14</xdr:col>
      <xdr:colOff>180975</xdr:colOff>
      <xdr:row>15</xdr:row>
      <xdr:rowOff>204787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453D72F-A302-6717-7BEE-116B478C03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14850" y="71913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476250</xdr:colOff>
      <xdr:row>16</xdr:row>
      <xdr:rowOff>0</xdr:rowOff>
    </xdr:from>
    <xdr:to>
      <xdr:col>14</xdr:col>
      <xdr:colOff>571499</xdr:colOff>
      <xdr:row>28</xdr:row>
      <xdr:rowOff>57150</xdr:rowOff>
    </xdr:to>
    <xdr:graphicFrame macro="">
      <xdr:nvGraphicFramePr>
        <xdr:cNvPr id="4" name="Chart 3">
          <a:extLst>
            <a:ext uri="{FF2B5EF4-FFF2-40B4-BE49-F238E27FC236}">
              <a16:creationId xmlns:a16="http://schemas.microsoft.com/office/drawing/2014/main" id="{2CB74D0A-B973-A679-99F3-12D9D9018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190500</xdr:colOff>
      <xdr:row>18</xdr:row>
      <xdr:rowOff>47624</xdr:rowOff>
    </xdr:from>
    <xdr:to>
      <xdr:col>6</xdr:col>
      <xdr:colOff>104776</xdr:colOff>
      <xdr:row>29</xdr:row>
      <xdr:rowOff>152399</xdr:rowOff>
    </xdr:to>
    <xdr:graphicFrame macro="">
      <xdr:nvGraphicFramePr>
        <xdr:cNvPr id="3" name="Chart 2">
          <a:extLst>
            <a:ext uri="{FF2B5EF4-FFF2-40B4-BE49-F238E27FC236}">
              <a16:creationId xmlns:a16="http://schemas.microsoft.com/office/drawing/2014/main" id="{8DCC1C51-EF82-C5C2-6F13-C14F60FE2C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495299</xdr:colOff>
      <xdr:row>0</xdr:row>
      <xdr:rowOff>0</xdr:rowOff>
    </xdr:from>
    <xdr:to>
      <xdr:col>15</xdr:col>
      <xdr:colOff>390524</xdr:colOff>
      <xdr:row>13</xdr:row>
      <xdr:rowOff>171450</xdr:rowOff>
    </xdr:to>
    <xdr:graphicFrame macro="">
      <xdr:nvGraphicFramePr>
        <xdr:cNvPr id="4" name="Chart 3">
          <a:extLst>
            <a:ext uri="{FF2B5EF4-FFF2-40B4-BE49-F238E27FC236}">
              <a16:creationId xmlns:a16="http://schemas.microsoft.com/office/drawing/2014/main" id="{9795818C-5DB6-5CCE-A747-1706C3985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PY GARAGE" refreshedDate="45254.942841550925" createdVersion="8" refreshedVersion="8" minRefreshableVersion="3" recordCount="15" xr:uid="{D5CA4066-3B95-4AA2-8876-F9476DA0446C}">
  <cacheSource type="worksheet">
    <worksheetSource ref="A1:C16" sheet="Sheet1base data"/>
  </cacheSource>
  <cacheFields count="3">
    <cacheField name="Date" numFmtId="14">
      <sharedItems containsSemiMixedTypes="0" containsNonDate="0" containsDate="1" containsString="0" minDate="2023-10-01T00:00:00" maxDate="2023-10-04T00:00:00" count="3">
        <d v="2023-10-01T00:00:00"/>
        <d v="2023-10-02T00:00:00"/>
        <d v="2023-10-03T00:00:00"/>
      </sharedItems>
    </cacheField>
    <cacheField name="Fruit" numFmtId="0">
      <sharedItems count="5">
        <s v="Mango"/>
        <s v="banana"/>
        <s v="Kiwi"/>
        <s v="orange"/>
        <s v="Apple"/>
      </sharedItems>
    </cacheField>
    <cacheField name="Sales" numFmtId="0">
      <sharedItems containsSemiMixedTypes="0" containsString="0" containsNumber="1" containsInteger="1" minValue="10" maxValue="85" count="11">
        <n v="40"/>
        <n v="60"/>
        <n v="55"/>
        <n v="50"/>
        <n v="70"/>
        <n v="35"/>
        <n v="80"/>
        <n v="85"/>
        <n v="65"/>
        <n v="30"/>
        <n v="10"/>
      </sharedItems>
    </cacheField>
  </cacheFields>
  <extLst>
    <ext xmlns:x14="http://schemas.microsoft.com/office/spreadsheetml/2009/9/main" uri="{725AE2AE-9491-48be-B2B4-4EB974FC3084}">
      <x14:pivotCacheDefinition pivotCacheId="11342503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PY GARAGE" refreshedDate="45255.761313078707" createdVersion="8" refreshedVersion="8" minRefreshableVersion="3" recordCount="17" xr:uid="{35F81AD5-3D83-40D8-A1D6-D8A13C890DA5}">
  <cacheSource type="worksheet">
    <worksheetSource ref="A1:C18" sheet="basefile for expand"/>
  </cacheSource>
  <cacheFields count="3">
    <cacheField name="Date" numFmtId="14">
      <sharedItems containsSemiMixedTypes="0" containsNonDate="0" containsDate="1" containsString="0" minDate="2023-10-01T00:00:00" maxDate="2023-10-06T00:00:00" count="5">
        <d v="2023-10-01T00:00:00"/>
        <d v="2023-10-02T00:00:00"/>
        <d v="2023-10-03T00:00:00"/>
        <d v="2023-10-04T00:00:00"/>
        <d v="2023-10-05T00:00:00"/>
      </sharedItems>
    </cacheField>
    <cacheField name="Fruit" numFmtId="0">
      <sharedItems count="7">
        <s v="Mango"/>
        <s v="Avogado"/>
        <s v="Grapes"/>
        <s v="banana"/>
        <s v="Kiwi"/>
        <s v="orange"/>
        <s v="Apple"/>
      </sharedItems>
    </cacheField>
    <cacheField name="Sales" numFmtId="0">
      <sharedItems containsSemiMixedTypes="0" containsString="0" containsNumber="1" containsInteger="1" minValue="10" maxValue="2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x v="0"/>
  </r>
  <r>
    <x v="1"/>
    <x v="0"/>
    <x v="1"/>
  </r>
  <r>
    <x v="2"/>
    <x v="0"/>
    <x v="2"/>
  </r>
  <r>
    <x v="0"/>
    <x v="1"/>
    <x v="3"/>
  </r>
  <r>
    <x v="1"/>
    <x v="1"/>
    <x v="4"/>
  </r>
  <r>
    <x v="2"/>
    <x v="1"/>
    <x v="5"/>
  </r>
  <r>
    <x v="0"/>
    <x v="2"/>
    <x v="1"/>
  </r>
  <r>
    <x v="1"/>
    <x v="2"/>
    <x v="6"/>
  </r>
  <r>
    <x v="2"/>
    <x v="2"/>
    <x v="7"/>
  </r>
  <r>
    <x v="0"/>
    <x v="3"/>
    <x v="4"/>
  </r>
  <r>
    <x v="1"/>
    <x v="3"/>
    <x v="6"/>
  </r>
  <r>
    <x v="2"/>
    <x v="3"/>
    <x v="8"/>
  </r>
  <r>
    <x v="0"/>
    <x v="4"/>
    <x v="9"/>
  </r>
  <r>
    <x v="1"/>
    <x v="4"/>
    <x v="10"/>
  </r>
  <r>
    <x v="2"/>
    <x v="4"/>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n v="40"/>
  </r>
  <r>
    <x v="1"/>
    <x v="0"/>
    <n v="60"/>
  </r>
  <r>
    <x v="2"/>
    <x v="0"/>
    <n v="55"/>
  </r>
  <r>
    <x v="3"/>
    <x v="1"/>
    <n v="170"/>
  </r>
  <r>
    <x v="4"/>
    <x v="2"/>
    <n v="200"/>
  </r>
  <r>
    <x v="0"/>
    <x v="3"/>
    <n v="50"/>
  </r>
  <r>
    <x v="1"/>
    <x v="3"/>
    <n v="70"/>
  </r>
  <r>
    <x v="2"/>
    <x v="3"/>
    <n v="35"/>
  </r>
  <r>
    <x v="0"/>
    <x v="4"/>
    <n v="60"/>
  </r>
  <r>
    <x v="1"/>
    <x v="4"/>
    <n v="80"/>
  </r>
  <r>
    <x v="2"/>
    <x v="4"/>
    <n v="85"/>
  </r>
  <r>
    <x v="0"/>
    <x v="5"/>
    <n v="70"/>
  </r>
  <r>
    <x v="1"/>
    <x v="5"/>
    <n v="80"/>
  </r>
  <r>
    <x v="2"/>
    <x v="5"/>
    <n v="65"/>
  </r>
  <r>
    <x v="0"/>
    <x v="6"/>
    <n v="30"/>
  </r>
  <r>
    <x v="1"/>
    <x v="6"/>
    <n v="10"/>
  </r>
  <r>
    <x v="2"/>
    <x v="6"/>
    <n v="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3AAB32-51A3-4DFA-B6D0-797E2C59AFC4}" name="PivotTable12"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4" firstHeaderRow="1" firstDataRow="2" firstDataCol="1"/>
  <pivotFields count="3">
    <pivotField axis="axisRow" numFmtId="14" showAll="0">
      <items count="4">
        <item x="0"/>
        <item h="1" x="1"/>
        <item h="1" x="2"/>
        <item t="default"/>
      </items>
    </pivotField>
    <pivotField axis="axisCol" showAll="0">
      <items count="6">
        <item x="4"/>
        <item x="1"/>
        <item h="1" x="2"/>
        <item h="1" x="0"/>
        <item h="1" x="3"/>
        <item t="default"/>
      </items>
    </pivotField>
    <pivotField dataField="1" showAll="0"/>
  </pivotFields>
  <rowFields count="1">
    <field x="0"/>
  </rowFields>
  <rowItems count="2">
    <i>
      <x/>
    </i>
    <i t="grand">
      <x/>
    </i>
  </rowItems>
  <colFields count="1">
    <field x="1"/>
  </colFields>
  <colItems count="3">
    <i>
      <x/>
    </i>
    <i>
      <x v="1"/>
    </i>
    <i t="grand">
      <x/>
    </i>
  </colItems>
  <dataFields count="1">
    <dataField name="Sum of Sales"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C30367-88E2-4C19-9851-45AC5E2CABB0}" name="PivotTable13"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8" firstHeaderRow="1" firstDataRow="2" firstDataCol="1"/>
  <pivotFields count="3">
    <pivotField axis="axisCol" numFmtId="14" showAll="0">
      <items count="4">
        <item h="1" x="0"/>
        <item x="1"/>
        <item h="1" x="2"/>
        <item t="default"/>
      </items>
    </pivotField>
    <pivotField axis="axisRow" showAll="0">
      <items count="6">
        <item x="4"/>
        <item x="1"/>
        <item x="2"/>
        <item x="0"/>
        <item x="3"/>
        <item t="default"/>
      </items>
    </pivotField>
    <pivotField dataField="1" showAll="0"/>
  </pivotFields>
  <rowFields count="1">
    <field x="1"/>
  </rowFields>
  <rowItems count="6">
    <i>
      <x/>
    </i>
    <i>
      <x v="1"/>
    </i>
    <i>
      <x v="2"/>
    </i>
    <i>
      <x v="3"/>
    </i>
    <i>
      <x v="4"/>
    </i>
    <i t="grand">
      <x/>
    </i>
  </rowItems>
  <colFields count="1">
    <field x="0"/>
  </colFields>
  <colItems count="2">
    <i>
      <x v="1"/>
    </i>
    <i t="grand">
      <x/>
    </i>
  </colItems>
  <dataFields count="1">
    <dataField name="Sum of Sales" fld="2"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0" count="1" selected="0">
            <x v="1"/>
          </reference>
        </references>
      </pivotArea>
    </chartFormat>
    <chartFormat chart="0" format="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857B2A-9C30-4052-82FC-C291190E593C}" name="PivotTable14"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G6" firstHeaderRow="1" firstDataRow="2" firstDataCol="1" rowPageCount="1" colPageCount="1"/>
  <pivotFields count="3">
    <pivotField axis="axisPage" numFmtId="14" multipleItemSelectionAllowed="1" showAll="0">
      <items count="4">
        <item x="0"/>
        <item x="1"/>
        <item x="2"/>
        <item t="default"/>
      </items>
    </pivotField>
    <pivotField axis="axisCol" outline="0" multipleItemSelectionAllowed="1" showAll="0">
      <items count="6">
        <item x="4"/>
        <item x="1"/>
        <item x="2"/>
        <item x="0"/>
        <item x="3"/>
        <item t="default"/>
      </items>
    </pivotField>
    <pivotField dataField="1" showAll="0"/>
  </pivotFields>
  <rowItems count="1">
    <i/>
  </rowItems>
  <colFields count="1">
    <field x="1"/>
  </colFields>
  <colItems count="6">
    <i>
      <x/>
    </i>
    <i>
      <x v="1"/>
    </i>
    <i>
      <x v="2"/>
    </i>
    <i>
      <x v="3"/>
    </i>
    <i>
      <x v="4"/>
    </i>
    <i t="grand">
      <x/>
    </i>
  </colItems>
  <pageFields count="1">
    <pageField fld="0" hier="-1"/>
  </pageFields>
  <dataFields count="1">
    <dataField name="Sum of Sales" fld="2" baseField="0"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3">
          <reference field="4294967294" count="1" selected="0">
            <x v="0"/>
          </reference>
          <reference field="0" count="1" selected="0">
            <x v="0"/>
          </reference>
          <reference field="1" count="1" selected="0">
            <x v="3"/>
          </reference>
        </references>
      </pivotArea>
    </chartFormat>
    <chartFormat chart="0" format="4" series="1">
      <pivotArea type="data" outline="0" fieldPosition="0">
        <references count="3">
          <reference field="4294967294" count="1" selected="0">
            <x v="0"/>
          </reference>
          <reference field="0" count="1" selected="0">
            <x v="0"/>
          </reference>
          <reference field="1" count="1" selected="0">
            <x v="4"/>
          </reference>
        </references>
      </pivotArea>
    </chartFormat>
    <chartFormat chart="0" format="5" series="1">
      <pivotArea type="data" outline="0" fieldPosition="0">
        <references count="3">
          <reference field="4294967294" count="1" selected="0">
            <x v="0"/>
          </reference>
          <reference field="0" count="1" selected="0">
            <x v="1"/>
          </reference>
          <reference field="1" count="1" selected="0">
            <x v="0"/>
          </reference>
        </references>
      </pivotArea>
    </chartFormat>
    <chartFormat chart="0" format="6" series="1">
      <pivotArea type="data" outline="0" fieldPosition="0">
        <references count="3">
          <reference field="4294967294" count="1" selected="0">
            <x v="0"/>
          </reference>
          <reference field="0" count="1" selected="0">
            <x v="1"/>
          </reference>
          <reference field="1" count="1" selected="0">
            <x v="1"/>
          </reference>
        </references>
      </pivotArea>
    </chartFormat>
    <chartFormat chart="0" format="7" series="1">
      <pivotArea type="data" outline="0" fieldPosition="0">
        <references count="3">
          <reference field="4294967294" count="1" selected="0">
            <x v="0"/>
          </reference>
          <reference field="0" count="1" selected="0">
            <x v="1"/>
          </reference>
          <reference field="1" count="1" selected="0">
            <x v="2"/>
          </reference>
        </references>
      </pivotArea>
    </chartFormat>
    <chartFormat chart="0" format="8" series="1">
      <pivotArea type="data" outline="0" fieldPosition="0">
        <references count="3">
          <reference field="4294967294" count="1" selected="0">
            <x v="0"/>
          </reference>
          <reference field="0" count="1" selected="0">
            <x v="1"/>
          </reference>
          <reference field="1" count="1" selected="0">
            <x v="3"/>
          </reference>
        </references>
      </pivotArea>
    </chartFormat>
    <chartFormat chart="0" format="9" series="1">
      <pivotArea type="data" outline="0" fieldPosition="0">
        <references count="3">
          <reference field="4294967294" count="1" selected="0">
            <x v="0"/>
          </reference>
          <reference field="0" count="1" selected="0">
            <x v="1"/>
          </reference>
          <reference field="1" count="1" selected="0">
            <x v="4"/>
          </reference>
        </references>
      </pivotArea>
    </chartFormat>
    <chartFormat chart="0" format="10" series="1">
      <pivotArea type="data" outline="0" fieldPosition="0">
        <references count="3">
          <reference field="4294967294" count="1" selected="0">
            <x v="0"/>
          </reference>
          <reference field="0" count="1" selected="0">
            <x v="2"/>
          </reference>
          <reference field="1" count="1" selected="0">
            <x v="0"/>
          </reference>
        </references>
      </pivotArea>
    </chartFormat>
    <chartFormat chart="0" format="11" series="1">
      <pivotArea type="data" outline="0" fieldPosition="0">
        <references count="3">
          <reference field="4294967294" count="1" selected="0">
            <x v="0"/>
          </reference>
          <reference field="0" count="1" selected="0">
            <x v="2"/>
          </reference>
          <reference field="1" count="1" selected="0">
            <x v="1"/>
          </reference>
        </references>
      </pivotArea>
    </chartFormat>
    <chartFormat chart="0" format="12" series="1">
      <pivotArea type="data" outline="0" fieldPosition="0">
        <references count="3">
          <reference field="4294967294" count="1" selected="0">
            <x v="0"/>
          </reference>
          <reference field="0" count="1" selected="0">
            <x v="2"/>
          </reference>
          <reference field="1" count="1" selected="0">
            <x v="2"/>
          </reference>
        </references>
      </pivotArea>
    </chartFormat>
    <chartFormat chart="0" format="13" series="1">
      <pivotArea type="data" outline="0" fieldPosition="0">
        <references count="3">
          <reference field="4294967294" count="1" selected="0">
            <x v="0"/>
          </reference>
          <reference field="0" count="1" selected="0">
            <x v="2"/>
          </reference>
          <reference field="1" count="1" selected="0">
            <x v="3"/>
          </reference>
        </references>
      </pivotArea>
    </chartFormat>
    <chartFormat chart="0" format="14" series="1">
      <pivotArea type="data" outline="0" fieldPosition="0">
        <references count="3">
          <reference field="4294967294" count="1" selected="0">
            <x v="0"/>
          </reference>
          <reference field="0" count="1" selected="0">
            <x v="2"/>
          </reference>
          <reference field="1" count="1" selected="0">
            <x v="4"/>
          </reference>
        </references>
      </pivotArea>
    </chartFormat>
    <chartFormat chart="0" format="15" series="1">
      <pivotArea type="data" outline="0" fieldPosition="0">
        <references count="2">
          <reference field="4294967294" count="1" selected="0">
            <x v="0"/>
          </reference>
          <reference field="1" count="1" selected="0">
            <x v="1"/>
          </reference>
        </references>
      </pivotArea>
    </chartFormat>
    <chartFormat chart="0" format="16" series="1">
      <pivotArea type="data" outline="0" fieldPosition="0">
        <references count="2">
          <reference field="4294967294" count="1" selected="0">
            <x v="0"/>
          </reference>
          <reference field="1" count="1" selected="0">
            <x v="2"/>
          </reference>
        </references>
      </pivotArea>
    </chartFormat>
    <chartFormat chart="0" format="17" series="1">
      <pivotArea type="data" outline="0" fieldPosition="0">
        <references count="2">
          <reference field="4294967294" count="1" selected="0">
            <x v="0"/>
          </reference>
          <reference field="1" count="1" selected="0">
            <x v="3"/>
          </reference>
        </references>
      </pivotArea>
    </chartFormat>
    <chartFormat chart="0" format="18" series="1">
      <pivotArea type="data" outline="0" fieldPosition="0">
        <references count="2">
          <reference field="4294967294" count="1" selected="0">
            <x v="0"/>
          </reference>
          <reference field="1" count="1" selected="0">
            <x v="4"/>
          </reference>
        </references>
      </pivotArea>
    </chartFormat>
    <chartFormat chart="0" format="19"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4A134F-7782-4D6D-A6E5-F88686FF6F21}" name="PivotTable11"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E8" firstHeaderRow="1" firstDataRow="2" firstDataCol="1"/>
  <pivotFields count="3">
    <pivotField axis="axisCol" numFmtId="14" showAll="0">
      <items count="4">
        <item x="0"/>
        <item x="1"/>
        <item x="2"/>
        <item t="default"/>
      </items>
    </pivotField>
    <pivotField axis="axisRow" showAll="0">
      <items count="6">
        <item x="4"/>
        <item x="1"/>
        <item x="2"/>
        <item x="0"/>
        <item x="3"/>
        <item t="default"/>
      </items>
    </pivotField>
    <pivotField dataField="1" showAll="0"/>
  </pivotFields>
  <rowFields count="1">
    <field x="1"/>
  </rowFields>
  <rowItems count="6">
    <i>
      <x/>
    </i>
    <i>
      <x v="1"/>
    </i>
    <i>
      <x v="2"/>
    </i>
    <i>
      <x v="3"/>
    </i>
    <i>
      <x v="4"/>
    </i>
    <i t="grand">
      <x/>
    </i>
  </rowItems>
  <colFields count="1">
    <field x="0"/>
  </colFields>
  <colItems count="4">
    <i>
      <x/>
    </i>
    <i>
      <x v="1"/>
    </i>
    <i>
      <x v="2"/>
    </i>
    <i t="grand">
      <x/>
    </i>
  </colItems>
  <dataFields count="1">
    <dataField name="Sum of Sales"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949F2D-8E2E-4DC3-BE8A-80E3B604895D}" name="PivotTable22" cacheId="7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
  <location ref="A3:G6" firstHeaderRow="1" firstDataRow="2" firstDataCol="1"/>
  <pivotFields count="3">
    <pivotField axis="axisRow" numFmtId="14" showAll="0">
      <items count="4">
        <item h="1" x="0"/>
        <item h="1" x="1"/>
        <item x="2"/>
        <item t="default"/>
      </items>
    </pivotField>
    <pivotField axis="axisCol" showAll="0">
      <items count="6">
        <item x="4"/>
        <item x="1"/>
        <item x="2"/>
        <item x="0"/>
        <item x="3"/>
        <item t="default"/>
      </items>
    </pivotField>
    <pivotField dataField="1" showAll="0">
      <items count="12">
        <item x="10"/>
        <item x="9"/>
        <item x="5"/>
        <item x="0"/>
        <item x="3"/>
        <item x="2"/>
        <item x="1"/>
        <item x="8"/>
        <item x="4"/>
        <item x="6"/>
        <item x="7"/>
        <item t="default"/>
      </items>
    </pivotField>
  </pivotFields>
  <rowFields count="1">
    <field x="0"/>
  </rowFields>
  <rowItems count="2">
    <i>
      <x v="2"/>
    </i>
    <i t="grand">
      <x/>
    </i>
  </rowItems>
  <colFields count="1">
    <field x="1"/>
  </colFields>
  <colItems count="6">
    <i>
      <x/>
    </i>
    <i>
      <x v="1"/>
    </i>
    <i>
      <x v="2"/>
    </i>
    <i>
      <x v="3"/>
    </i>
    <i>
      <x v="4"/>
    </i>
    <i t="grand">
      <x/>
    </i>
  </colItems>
  <dataFields count="1">
    <dataField name="Sum of Sales" fld="2" baseField="0" baseItem="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B3F8F6-299A-429C-9F9E-C02FB752CC1A}" name="PivotTable24"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G17" firstHeaderRow="1" firstDataRow="2" firstDataCol="1"/>
  <pivotFields count="3">
    <pivotField axis="axisRow" numFmtId="14" showAll="0">
      <items count="4">
        <item x="0"/>
        <item x="1"/>
        <item x="2"/>
        <item t="default"/>
      </items>
    </pivotField>
    <pivotField axis="axisCol" showAll="0">
      <items count="6">
        <item x="4"/>
        <item x="1"/>
        <item x="2"/>
        <item x="0"/>
        <item x="3"/>
        <item t="default"/>
      </items>
    </pivotField>
    <pivotField dataField="1" showAll="0"/>
  </pivotFields>
  <rowFields count="1">
    <field x="0"/>
  </rowFields>
  <rowItems count="4">
    <i>
      <x/>
    </i>
    <i>
      <x v="1"/>
    </i>
    <i>
      <x v="2"/>
    </i>
    <i t="grand">
      <x/>
    </i>
  </rowItems>
  <colFields count="1">
    <field x="1"/>
  </colFields>
  <colItems count="6">
    <i>
      <x/>
    </i>
    <i>
      <x v="1"/>
    </i>
    <i>
      <x v="2"/>
    </i>
    <i>
      <x v="3"/>
    </i>
    <i>
      <x v="4"/>
    </i>
    <i t="grand">
      <x/>
    </i>
  </colItems>
  <dataFields count="1">
    <dataField name="Sum of Sales" fld="2" baseField="0" baseItem="0"/>
  </dataFields>
  <chartFormats count="5">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15BD5E-826F-49C5-823B-97B9B2EC6391}" name="PivotTable23" cacheId="6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I10" firstHeaderRow="1" firstDataRow="2" firstDataCol="1"/>
  <pivotFields count="3">
    <pivotField axis="axisRow" numFmtId="14" showAll="0">
      <items count="6">
        <item x="0"/>
        <item x="1"/>
        <item x="2"/>
        <item x="3"/>
        <item x="4"/>
        <item t="default"/>
      </items>
    </pivotField>
    <pivotField axis="axisCol" showAll="0">
      <items count="8">
        <item x="1"/>
        <item x="3"/>
        <item x="2"/>
        <item x="4"/>
        <item x="0"/>
        <item x="5"/>
        <item x="6"/>
        <item t="default"/>
      </items>
    </pivotField>
    <pivotField dataField="1" showAll="0"/>
  </pivotFields>
  <rowFields count="1">
    <field x="0"/>
  </rowFields>
  <rowItems count="6">
    <i>
      <x/>
    </i>
    <i>
      <x v="1"/>
    </i>
    <i>
      <x v="2"/>
    </i>
    <i>
      <x v="3"/>
    </i>
    <i>
      <x v="4"/>
    </i>
    <i t="grand">
      <x/>
    </i>
  </rowItems>
  <colFields count="1">
    <field x="1"/>
  </colFields>
  <colItems count="8">
    <i>
      <x/>
    </i>
    <i>
      <x v="1"/>
    </i>
    <i>
      <x v="2"/>
    </i>
    <i>
      <x v="3"/>
    </i>
    <i>
      <x v="4"/>
    </i>
    <i>
      <x v="5"/>
    </i>
    <i>
      <x v="6"/>
    </i>
    <i t="grand">
      <x/>
    </i>
  </colItems>
  <dataFields count="1">
    <dataField name="Sum of Sales" fld="2" baseField="0" baseItem="0"/>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719CCB11-44AB-4E27-8CCD-0FA85EF7275D}" sourceName="Date">
  <pivotTables>
    <pivotTable tabId="15" name="PivotTable22"/>
  </pivotTables>
  <data>
    <tabular pivotCacheId="1134250301">
      <items count="3">
        <i x="0"/>
        <i x="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uit" xr10:uid="{F9DA9D8A-7285-4756-BE8B-04EAB20E3E8E}" sourceName="Fruit">
  <pivotTables>
    <pivotTable tabId="15" name="PivotTable22"/>
  </pivotTables>
  <data>
    <tabular pivotCacheId="1134250301">
      <items count="5">
        <i x="4" s="1"/>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301045E5-299F-4F7F-BC29-16B63DC64284}" sourceName="Sales">
  <pivotTables>
    <pivotTable tabId="15" name="PivotTable22"/>
  </pivotTables>
  <data>
    <tabular pivotCacheId="1134250301">
      <items count="11">
        <i x="5" s="1"/>
        <i x="3" s="1"/>
        <i x="2" s="1"/>
        <i x="8" s="1"/>
        <i x="7" s="1"/>
        <i x="10" s="1" nd="1"/>
        <i x="9" s="1" nd="1"/>
        <i x="0" s="1" nd="1"/>
        <i x="1" s="1" nd="1"/>
        <i x="4"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CA368934-29D3-4FF8-92D7-F6488139BE72}" cache="Slicer_Date" caption="Date" rowHeight="241300"/>
  <slicer name="Fruit" xr10:uid="{A32F5C29-4BCC-47C8-98FE-6C123050A5EB}" cache="Slicer_Fruit" caption="Fruit" rowHeight="241300"/>
  <slicer name="Sales" xr10:uid="{4330206E-7C44-465D-8B4D-42F3BF7D23DE}" cache="Slicer_Sales" caption="Sale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229990-3FDC-4B34-AB46-B88EB888B470}" name="Table3" displayName="Table3" ref="A1:E5" totalsRowShown="0">
  <autoFilter ref="A1:E5" xr:uid="{D5229990-3FDC-4B34-AB46-B88EB888B470}"/>
  <tableColumns count="5">
    <tableColumn id="1" xr3:uid="{B13D5F92-35BC-4894-AE14-4CF2B6E5E4F5}" name="Date" dataDxfId="1"/>
    <tableColumn id="2" xr3:uid="{906439EF-D060-4461-9B72-1753DB872A5C}" name="Sales"/>
    <tableColumn id="3" xr3:uid="{3DD7B694-DFEF-40B4-9CF8-CE547E71D89F}" name="Forecast(Sales)"/>
    <tableColumn id="4" xr3:uid="{0FEC136F-9DB1-4AE3-868D-54316826BC77}" name="Lower Confidence Bound(Sales)"/>
    <tableColumn id="5" xr3:uid="{4A1D389E-72CF-431D-8E09-A0A7C3DB97D3}" name="Upper Confidence Bound(Sal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2F217C-CB30-4E01-A5AF-7D7B7B9C1AAB}" name="Table4" displayName="Table4" ref="G1:H8" totalsRowShown="0">
  <autoFilter ref="G1:H8" xr:uid="{F82F217C-CB30-4E01-A5AF-7D7B7B9C1AAB}"/>
  <tableColumns count="2">
    <tableColumn id="1" xr3:uid="{C2389A1A-CCBC-43A0-8ED0-8F4B6C3DE10D}" name="Statistic"/>
    <tableColumn id="2" xr3:uid="{0104BCDB-3F9D-4080-AB00-A5310EE62C60}" name="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4CEE0D0-FFFE-4996-8EC3-DC5CF3C85850}" sourceName="Date">
  <pivotTables>
    <pivotTable tabId="15" name="PivotTable22"/>
  </pivotTables>
  <state minimalRefreshVersion="6" lastRefreshVersion="6" pivotCacheId="1134250301"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71970BB9-5929-4BAB-8993-87B331DA89C6}" cache="NativeTimeline_Date" caption="Date" level="2" selectionLevel="2" scrollPosition="2023-06-07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8F824-5F97-474F-A57E-52157770B1EC}">
  <dimension ref="A1:D4"/>
  <sheetViews>
    <sheetView topLeftCell="A7" workbookViewId="0">
      <selection activeCell="E26" sqref="E26"/>
    </sheetView>
  </sheetViews>
  <sheetFormatPr defaultRowHeight="15" x14ac:dyDescent="0.25"/>
  <cols>
    <col min="1" max="1" width="13.140625" bestFit="1" customWidth="1"/>
    <col min="2" max="2" width="16.28515625" bestFit="1" customWidth="1"/>
    <col min="3" max="3" width="7.42578125" bestFit="1" customWidth="1"/>
    <col min="4" max="5" width="11.28515625" bestFit="1" customWidth="1"/>
  </cols>
  <sheetData>
    <row r="1" spans="1:4" x14ac:dyDescent="0.25">
      <c r="A1" s="2" t="s">
        <v>10</v>
      </c>
      <c r="B1" s="2" t="s">
        <v>0</v>
      </c>
    </row>
    <row r="2" spans="1:4" x14ac:dyDescent="0.25">
      <c r="A2" s="2" t="s">
        <v>11</v>
      </c>
      <c r="B2" t="s">
        <v>2</v>
      </c>
      <c r="C2" t="s">
        <v>3</v>
      </c>
      <c r="D2" t="s">
        <v>7</v>
      </c>
    </row>
    <row r="3" spans="1:4" x14ac:dyDescent="0.25">
      <c r="A3" s="1">
        <v>45200</v>
      </c>
      <c r="B3" s="12">
        <v>30</v>
      </c>
      <c r="C3" s="12">
        <v>50</v>
      </c>
      <c r="D3" s="12">
        <v>80</v>
      </c>
    </row>
    <row r="4" spans="1:4" x14ac:dyDescent="0.25">
      <c r="A4" s="1" t="s">
        <v>7</v>
      </c>
      <c r="B4" s="12">
        <v>30</v>
      </c>
      <c r="C4" s="12">
        <v>50</v>
      </c>
      <c r="D4" s="12">
        <v>80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624B8-E417-4EF8-8AA6-324708CFAA7F}">
  <dimension ref="A1"/>
  <sheetViews>
    <sheetView workbookViewId="0">
      <selection sqref="A1:C18"/>
    </sheetView>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6B50E-E782-4B49-BE1F-D990782E7111}">
  <dimension ref="A1:F16"/>
  <sheetViews>
    <sheetView topLeftCell="A7" workbookViewId="0">
      <selection activeCell="E6" sqref="E6:F10"/>
    </sheetView>
  </sheetViews>
  <sheetFormatPr defaultRowHeight="15" x14ac:dyDescent="0.25"/>
  <cols>
    <col min="1" max="1" width="14.7109375" bestFit="1" customWidth="1"/>
  </cols>
  <sheetData>
    <row r="1" spans="1:6" x14ac:dyDescent="0.25">
      <c r="A1" t="s">
        <v>1</v>
      </c>
      <c r="B1" t="s">
        <v>8</v>
      </c>
      <c r="C1" t="s">
        <v>9</v>
      </c>
      <c r="D1" t="s">
        <v>47</v>
      </c>
    </row>
    <row r="2" spans="1:6" ht="17.25" x14ac:dyDescent="0.25">
      <c r="A2" s="3">
        <v>45200</v>
      </c>
      <c r="B2" s="4" t="s">
        <v>5</v>
      </c>
      <c r="C2" s="5">
        <v>40</v>
      </c>
      <c r="D2" t="b">
        <f>OR(C2&gt;$F$10,C2&lt;$F$9)</f>
        <v>0</v>
      </c>
    </row>
    <row r="3" spans="1:6" ht="17.25" x14ac:dyDescent="0.25">
      <c r="A3" s="6">
        <v>45201</v>
      </c>
      <c r="B3" s="7" t="s">
        <v>5</v>
      </c>
      <c r="C3" s="8">
        <v>60</v>
      </c>
      <c r="D3" t="b">
        <f t="shared" ref="D3:D16" si="0">OR(C3&gt;$F$10,C3&lt;$F$9)</f>
        <v>0</v>
      </c>
    </row>
    <row r="4" spans="1:6" ht="17.25" x14ac:dyDescent="0.25">
      <c r="A4" s="3">
        <v>45202</v>
      </c>
      <c r="B4" s="4" t="s">
        <v>5</v>
      </c>
      <c r="C4" s="5">
        <v>55</v>
      </c>
      <c r="D4" t="b">
        <f t="shared" si="0"/>
        <v>0</v>
      </c>
    </row>
    <row r="5" spans="1:6" ht="17.25" x14ac:dyDescent="0.25">
      <c r="A5" s="3">
        <v>45200</v>
      </c>
      <c r="B5" s="4" t="s">
        <v>3</v>
      </c>
      <c r="C5" s="5">
        <v>50</v>
      </c>
      <c r="D5" t="b">
        <f t="shared" si="0"/>
        <v>0</v>
      </c>
    </row>
    <row r="6" spans="1:6" ht="17.25" x14ac:dyDescent="0.25">
      <c r="A6" s="3">
        <v>45201</v>
      </c>
      <c r="B6" s="4" t="s">
        <v>3</v>
      </c>
      <c r="C6" s="5">
        <v>70</v>
      </c>
      <c r="D6" t="b">
        <f t="shared" si="0"/>
        <v>0</v>
      </c>
      <c r="E6" t="s">
        <v>42</v>
      </c>
      <c r="F6">
        <f>_xlfn.QUARTILE.EXC(C2:C16,1)</f>
        <v>50</v>
      </c>
    </row>
    <row r="7" spans="1:6" ht="17.25" x14ac:dyDescent="0.25">
      <c r="A7" s="3">
        <v>45202</v>
      </c>
      <c r="B7" s="4" t="s">
        <v>3</v>
      </c>
      <c r="C7" s="5">
        <v>35</v>
      </c>
      <c r="D7" t="b">
        <f t="shared" si="0"/>
        <v>0</v>
      </c>
      <c r="E7" t="s">
        <v>43</v>
      </c>
      <c r="F7">
        <f>_xlfn.QUARTILE.EXC(C2:C16,3)</f>
        <v>80</v>
      </c>
    </row>
    <row r="8" spans="1:6" ht="17.25" x14ac:dyDescent="0.25">
      <c r="A8" s="3">
        <v>45200</v>
      </c>
      <c r="B8" s="4" t="s">
        <v>4</v>
      </c>
      <c r="C8" s="5">
        <v>60</v>
      </c>
      <c r="D8" t="b">
        <f t="shared" si="0"/>
        <v>0</v>
      </c>
      <c r="E8" t="s">
        <v>44</v>
      </c>
      <c r="F8">
        <f>F7-F6</f>
        <v>30</v>
      </c>
    </row>
    <row r="9" spans="1:6" ht="17.25" x14ac:dyDescent="0.25">
      <c r="A9" s="3">
        <v>45201</v>
      </c>
      <c r="B9" s="4" t="s">
        <v>4</v>
      </c>
      <c r="C9" s="5">
        <v>80</v>
      </c>
      <c r="D9" t="b">
        <f>OR(C9&gt;$F$10,C9&lt;$F$9)</f>
        <v>0</v>
      </c>
      <c r="E9" t="s">
        <v>45</v>
      </c>
      <c r="F9">
        <f>F6-(1.5*F8)</f>
        <v>5</v>
      </c>
    </row>
    <row r="10" spans="1:6" ht="17.25" x14ac:dyDescent="0.25">
      <c r="A10" s="3">
        <v>45202</v>
      </c>
      <c r="B10" s="4" t="s">
        <v>4</v>
      </c>
      <c r="C10" s="5">
        <v>85</v>
      </c>
      <c r="D10" t="b">
        <f t="shared" si="0"/>
        <v>0</v>
      </c>
      <c r="E10" t="s">
        <v>46</v>
      </c>
      <c r="F10">
        <f>F7+(1.5*F8)</f>
        <v>125</v>
      </c>
    </row>
    <row r="11" spans="1:6" ht="17.25" x14ac:dyDescent="0.25">
      <c r="A11" s="3">
        <v>45200</v>
      </c>
      <c r="B11" s="4" t="s">
        <v>6</v>
      </c>
      <c r="C11" s="5">
        <v>70</v>
      </c>
      <c r="D11" t="b">
        <f t="shared" si="0"/>
        <v>0</v>
      </c>
    </row>
    <row r="12" spans="1:6" ht="17.25" x14ac:dyDescent="0.25">
      <c r="A12" s="3">
        <v>45201</v>
      </c>
      <c r="B12" s="4" t="s">
        <v>6</v>
      </c>
      <c r="C12" s="5">
        <v>80</v>
      </c>
      <c r="D12" t="b">
        <f t="shared" si="0"/>
        <v>0</v>
      </c>
    </row>
    <row r="13" spans="1:6" ht="17.25" x14ac:dyDescent="0.25">
      <c r="A13" s="3">
        <v>45202</v>
      </c>
      <c r="B13" s="4" t="s">
        <v>6</v>
      </c>
      <c r="C13" s="5">
        <v>65</v>
      </c>
      <c r="D13" t="b">
        <f t="shared" si="0"/>
        <v>0</v>
      </c>
    </row>
    <row r="14" spans="1:6" ht="17.25" x14ac:dyDescent="0.25">
      <c r="A14" s="3">
        <v>45200</v>
      </c>
      <c r="B14" s="4" t="s">
        <v>2</v>
      </c>
      <c r="C14" s="5">
        <v>500</v>
      </c>
      <c r="D14" t="b">
        <f t="shared" si="0"/>
        <v>1</v>
      </c>
    </row>
    <row r="15" spans="1:6" ht="17.25" x14ac:dyDescent="0.25">
      <c r="A15" s="3">
        <v>45201</v>
      </c>
      <c r="B15" s="4" t="s">
        <v>2</v>
      </c>
      <c r="C15" s="5">
        <f>300-C3-C6-C9-C12</f>
        <v>10</v>
      </c>
      <c r="D15" t="b">
        <f t="shared" si="0"/>
        <v>0</v>
      </c>
    </row>
    <row r="16" spans="1:6" ht="17.25" x14ac:dyDescent="0.25">
      <c r="A16" s="9">
        <v>45202</v>
      </c>
      <c r="B16" s="10" t="s">
        <v>2</v>
      </c>
      <c r="C16" s="11">
        <v>2000</v>
      </c>
      <c r="D16" t="b">
        <f t="shared" si="0"/>
        <v>1</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319A-1733-4450-BC08-2730427E7EFF}">
  <dimension ref="A1:I17"/>
  <sheetViews>
    <sheetView workbookViewId="0">
      <selection activeCell="G5" sqref="G5"/>
    </sheetView>
  </sheetViews>
  <sheetFormatPr defaultRowHeight="15" x14ac:dyDescent="0.25"/>
  <cols>
    <col min="1" max="1" width="13.140625" bestFit="1" customWidth="1"/>
    <col min="2" max="2" width="16.28515625" bestFit="1" customWidth="1"/>
    <col min="3" max="3" width="7.42578125" bestFit="1" customWidth="1"/>
    <col min="4" max="4" width="4.85546875" bestFit="1" customWidth="1"/>
    <col min="5" max="6" width="7.140625" bestFit="1" customWidth="1"/>
    <col min="7" max="7" width="11.28515625" bestFit="1" customWidth="1"/>
    <col min="8" max="8" width="6.28515625" bestFit="1" customWidth="1"/>
    <col min="9" max="9" width="11.28515625" bestFit="1" customWidth="1"/>
  </cols>
  <sheetData>
    <row r="1" spans="1:9" x14ac:dyDescent="0.25">
      <c r="A1" t="s">
        <v>51</v>
      </c>
    </row>
    <row r="3" spans="1:9" x14ac:dyDescent="0.25">
      <c r="A3" s="2" t="s">
        <v>10</v>
      </c>
      <c r="B3" s="2" t="s">
        <v>0</v>
      </c>
    </row>
    <row r="4" spans="1:9" x14ac:dyDescent="0.25">
      <c r="A4" s="2" t="s">
        <v>11</v>
      </c>
      <c r="B4" t="s">
        <v>48</v>
      </c>
      <c r="C4" t="s">
        <v>3</v>
      </c>
      <c r="D4" t="s">
        <v>49</v>
      </c>
      <c r="E4" t="s">
        <v>4</v>
      </c>
      <c r="F4" t="s">
        <v>5</v>
      </c>
      <c r="G4" t="s">
        <v>6</v>
      </c>
      <c r="H4" t="s">
        <v>2</v>
      </c>
      <c r="I4" t="s">
        <v>7</v>
      </c>
    </row>
    <row r="5" spans="1:9" x14ac:dyDescent="0.25">
      <c r="A5" s="1">
        <v>45200</v>
      </c>
      <c r="B5" s="12"/>
      <c r="C5" s="12">
        <v>50</v>
      </c>
      <c r="D5" s="12"/>
      <c r="E5" s="12">
        <v>60</v>
      </c>
      <c r="F5" s="12">
        <v>40</v>
      </c>
      <c r="G5" s="12">
        <v>70</v>
      </c>
      <c r="H5" s="12">
        <v>30</v>
      </c>
      <c r="I5" s="12">
        <v>250</v>
      </c>
    </row>
    <row r="6" spans="1:9" x14ac:dyDescent="0.25">
      <c r="A6" s="1">
        <v>45201</v>
      </c>
      <c r="B6" s="12"/>
      <c r="C6" s="12">
        <v>70</v>
      </c>
      <c r="D6" s="12"/>
      <c r="E6" s="12">
        <v>80</v>
      </c>
      <c r="F6" s="12">
        <v>60</v>
      </c>
      <c r="G6" s="12">
        <v>80</v>
      </c>
      <c r="H6" s="12">
        <v>10</v>
      </c>
      <c r="I6" s="12">
        <v>300</v>
      </c>
    </row>
    <row r="7" spans="1:9" x14ac:dyDescent="0.25">
      <c r="A7" s="1">
        <v>45202</v>
      </c>
      <c r="B7" s="12"/>
      <c r="C7" s="12">
        <v>35</v>
      </c>
      <c r="D7" s="12"/>
      <c r="E7" s="12">
        <v>85</v>
      </c>
      <c r="F7" s="12">
        <v>55</v>
      </c>
      <c r="G7" s="12">
        <v>65</v>
      </c>
      <c r="H7" s="12">
        <v>50</v>
      </c>
      <c r="I7" s="12">
        <v>290</v>
      </c>
    </row>
    <row r="8" spans="1:9" x14ac:dyDescent="0.25">
      <c r="A8" s="1">
        <v>45203</v>
      </c>
      <c r="B8" s="12">
        <v>170</v>
      </c>
      <c r="C8" s="12"/>
      <c r="D8" s="12"/>
      <c r="E8" s="12"/>
      <c r="F8" s="12"/>
      <c r="G8" s="12"/>
      <c r="H8" s="12"/>
      <c r="I8" s="12">
        <v>170</v>
      </c>
    </row>
    <row r="9" spans="1:9" x14ac:dyDescent="0.25">
      <c r="A9" s="1">
        <v>45204</v>
      </c>
      <c r="B9" s="12"/>
      <c r="C9" s="12"/>
      <c r="D9" s="12">
        <v>200</v>
      </c>
      <c r="E9" s="12"/>
      <c r="F9" s="12"/>
      <c r="G9" s="12"/>
      <c r="H9" s="12"/>
      <c r="I9" s="12">
        <v>200</v>
      </c>
    </row>
    <row r="10" spans="1:9" x14ac:dyDescent="0.25">
      <c r="A10" s="1" t="s">
        <v>7</v>
      </c>
      <c r="B10" s="12">
        <v>170</v>
      </c>
      <c r="C10" s="12">
        <v>155</v>
      </c>
      <c r="D10" s="12">
        <v>200</v>
      </c>
      <c r="E10" s="12">
        <v>225</v>
      </c>
      <c r="F10" s="12">
        <v>155</v>
      </c>
      <c r="G10" s="12">
        <v>215</v>
      </c>
      <c r="H10" s="12">
        <v>90</v>
      </c>
      <c r="I10" s="12">
        <v>1210</v>
      </c>
    </row>
    <row r="11" spans="1:9" x14ac:dyDescent="0.25">
      <c r="A11" t="s">
        <v>50</v>
      </c>
    </row>
    <row r="12" spans="1:9" x14ac:dyDescent="0.25">
      <c r="A12" s="2" t="s">
        <v>10</v>
      </c>
      <c r="B12" s="2" t="s">
        <v>0</v>
      </c>
    </row>
    <row r="13" spans="1:9" x14ac:dyDescent="0.25">
      <c r="A13" s="2" t="s">
        <v>11</v>
      </c>
      <c r="B13" t="s">
        <v>2</v>
      </c>
      <c r="C13" t="s">
        <v>3</v>
      </c>
      <c r="D13" t="s">
        <v>4</v>
      </c>
      <c r="E13" t="s">
        <v>5</v>
      </c>
      <c r="F13" t="s">
        <v>6</v>
      </c>
      <c r="G13" t="s">
        <v>7</v>
      </c>
    </row>
    <row r="14" spans="1:9" x14ac:dyDescent="0.25">
      <c r="A14" s="1">
        <v>45200</v>
      </c>
      <c r="B14" s="12">
        <v>30</v>
      </c>
      <c r="C14" s="12">
        <v>50</v>
      </c>
      <c r="D14" s="12">
        <v>60</v>
      </c>
      <c r="E14" s="12">
        <v>40</v>
      </c>
      <c r="F14" s="12">
        <v>70</v>
      </c>
      <c r="G14" s="12">
        <v>250</v>
      </c>
    </row>
    <row r="15" spans="1:9" x14ac:dyDescent="0.25">
      <c r="A15" s="1">
        <v>45201</v>
      </c>
      <c r="B15" s="12">
        <v>10</v>
      </c>
      <c r="C15" s="12">
        <v>70</v>
      </c>
      <c r="D15" s="12">
        <v>80</v>
      </c>
      <c r="E15" s="12">
        <v>60</v>
      </c>
      <c r="F15" s="12">
        <v>80</v>
      </c>
      <c r="G15" s="12">
        <v>300</v>
      </c>
    </row>
    <row r="16" spans="1:9" x14ac:dyDescent="0.25">
      <c r="A16" s="1">
        <v>45202</v>
      </c>
      <c r="B16" s="12">
        <v>50</v>
      </c>
      <c r="C16" s="12">
        <v>35</v>
      </c>
      <c r="D16" s="12">
        <v>85</v>
      </c>
      <c r="E16" s="12">
        <v>55</v>
      </c>
      <c r="F16" s="12">
        <v>65</v>
      </c>
      <c r="G16" s="12">
        <v>290</v>
      </c>
    </row>
    <row r="17" spans="1:7" x14ac:dyDescent="0.25">
      <c r="A17" s="1" t="s">
        <v>7</v>
      </c>
      <c r="B17" s="12">
        <v>90</v>
      </c>
      <c r="C17" s="12">
        <v>155</v>
      </c>
      <c r="D17" s="12">
        <v>225</v>
      </c>
      <c r="E17" s="12">
        <v>155</v>
      </c>
      <c r="F17" s="12">
        <v>215</v>
      </c>
      <c r="G17" s="12">
        <v>840</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A2165-537A-4CB9-AF0D-89138197EB17}">
  <dimension ref="A1:C18"/>
  <sheetViews>
    <sheetView workbookViewId="0"/>
  </sheetViews>
  <sheetFormatPr defaultRowHeight="15" x14ac:dyDescent="0.25"/>
  <cols>
    <col min="1" max="1" width="14.7109375" bestFit="1" customWidth="1"/>
  </cols>
  <sheetData>
    <row r="1" spans="1:3" x14ac:dyDescent="0.25">
      <c r="A1" t="s">
        <v>1</v>
      </c>
      <c r="B1" t="s">
        <v>8</v>
      </c>
      <c r="C1" t="s">
        <v>9</v>
      </c>
    </row>
    <row r="2" spans="1:3" ht="17.25" x14ac:dyDescent="0.25">
      <c r="A2" s="3">
        <v>45200</v>
      </c>
      <c r="B2" s="4" t="s">
        <v>5</v>
      </c>
      <c r="C2" s="5">
        <v>40</v>
      </c>
    </row>
    <row r="3" spans="1:3" ht="17.25" x14ac:dyDescent="0.25">
      <c r="A3" s="6">
        <v>45201</v>
      </c>
      <c r="B3" s="7" t="s">
        <v>5</v>
      </c>
      <c r="C3" s="8">
        <v>60</v>
      </c>
    </row>
    <row r="4" spans="1:3" ht="17.25" x14ac:dyDescent="0.25">
      <c r="A4" s="3">
        <v>45202</v>
      </c>
      <c r="B4" s="4" t="s">
        <v>5</v>
      </c>
      <c r="C4" s="5">
        <v>55</v>
      </c>
    </row>
    <row r="5" spans="1:3" ht="17.25" x14ac:dyDescent="0.25">
      <c r="A5" s="3">
        <v>45203</v>
      </c>
      <c r="B5" s="4" t="s">
        <v>48</v>
      </c>
      <c r="C5" s="5">
        <v>170</v>
      </c>
    </row>
    <row r="6" spans="1:3" ht="17.25" x14ac:dyDescent="0.25">
      <c r="A6" s="3">
        <v>45204</v>
      </c>
      <c r="B6" s="4" t="s">
        <v>49</v>
      </c>
      <c r="C6" s="5">
        <v>200</v>
      </c>
    </row>
    <row r="7" spans="1:3" ht="17.25" x14ac:dyDescent="0.25">
      <c r="A7" s="3">
        <v>45200</v>
      </c>
      <c r="B7" s="4" t="s">
        <v>3</v>
      </c>
      <c r="C7" s="5">
        <v>50</v>
      </c>
    </row>
    <row r="8" spans="1:3" ht="17.25" x14ac:dyDescent="0.25">
      <c r="A8" s="3">
        <v>45201</v>
      </c>
      <c r="B8" s="4" t="s">
        <v>3</v>
      </c>
      <c r="C8" s="5">
        <v>70</v>
      </c>
    </row>
    <row r="9" spans="1:3" ht="17.25" x14ac:dyDescent="0.25">
      <c r="A9" s="3">
        <v>45202</v>
      </c>
      <c r="B9" s="4" t="s">
        <v>3</v>
      </c>
      <c r="C9" s="5">
        <v>35</v>
      </c>
    </row>
    <row r="10" spans="1:3" ht="17.25" x14ac:dyDescent="0.25">
      <c r="A10" s="3">
        <v>45200</v>
      </c>
      <c r="B10" s="4" t="s">
        <v>4</v>
      </c>
      <c r="C10" s="5">
        <v>60</v>
      </c>
    </row>
    <row r="11" spans="1:3" ht="17.25" x14ac:dyDescent="0.25">
      <c r="A11" s="3">
        <v>45201</v>
      </c>
      <c r="B11" s="4" t="s">
        <v>4</v>
      </c>
      <c r="C11" s="5">
        <v>80</v>
      </c>
    </row>
    <row r="12" spans="1:3" ht="17.25" x14ac:dyDescent="0.25">
      <c r="A12" s="3">
        <v>45202</v>
      </c>
      <c r="B12" s="4" t="s">
        <v>4</v>
      </c>
      <c r="C12" s="5">
        <v>85</v>
      </c>
    </row>
    <row r="13" spans="1:3" ht="17.25" x14ac:dyDescent="0.25">
      <c r="A13" s="3">
        <v>45200</v>
      </c>
      <c r="B13" s="4" t="s">
        <v>6</v>
      </c>
      <c r="C13" s="5">
        <v>70</v>
      </c>
    </row>
    <row r="14" spans="1:3" ht="17.25" x14ac:dyDescent="0.25">
      <c r="A14" s="3">
        <v>45201</v>
      </c>
      <c r="B14" s="4" t="s">
        <v>6</v>
      </c>
      <c r="C14" s="5">
        <v>80</v>
      </c>
    </row>
    <row r="15" spans="1:3" ht="17.25" x14ac:dyDescent="0.25">
      <c r="A15" s="3">
        <v>45202</v>
      </c>
      <c r="B15" s="4" t="s">
        <v>6</v>
      </c>
      <c r="C15" s="5">
        <v>65</v>
      </c>
    </row>
    <row r="16" spans="1:3" ht="17.25" x14ac:dyDescent="0.25">
      <c r="A16" s="3">
        <v>45200</v>
      </c>
      <c r="B16" s="4" t="s">
        <v>2</v>
      </c>
      <c r="C16" s="5">
        <f>250-C2-C7-C10-C13</f>
        <v>30</v>
      </c>
    </row>
    <row r="17" spans="1:3" ht="17.25" x14ac:dyDescent="0.25">
      <c r="A17" s="3">
        <v>45201</v>
      </c>
      <c r="B17" s="4" t="s">
        <v>2</v>
      </c>
      <c r="C17" s="5">
        <f>300-C3-C8-C11-C14</f>
        <v>10</v>
      </c>
    </row>
    <row r="18" spans="1:3" ht="17.25" x14ac:dyDescent="0.25">
      <c r="A18" s="9">
        <v>45202</v>
      </c>
      <c r="B18" s="10" t="s">
        <v>2</v>
      </c>
      <c r="C18" s="11">
        <f>290-C15-C12-C9-C4</f>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BAE7E-459F-4A2B-812F-0EE542DE7A26}">
  <dimension ref="A1:C8"/>
  <sheetViews>
    <sheetView workbookViewId="0">
      <selection activeCell="H20" sqref="H20"/>
    </sheetView>
  </sheetViews>
  <sheetFormatPr defaultRowHeight="15" x14ac:dyDescent="0.25"/>
  <cols>
    <col min="1" max="1" width="13.140625" bestFit="1" customWidth="1"/>
    <col min="2" max="2" width="16.28515625" bestFit="1" customWidth="1"/>
    <col min="3" max="3" width="11.28515625" bestFit="1" customWidth="1"/>
    <col min="4" max="4" width="10.42578125" bestFit="1" customWidth="1"/>
    <col min="5" max="5" width="11.28515625" bestFit="1" customWidth="1"/>
    <col min="6" max="6" width="7.140625" bestFit="1" customWidth="1"/>
    <col min="7" max="7" width="11.28515625" bestFit="1" customWidth="1"/>
  </cols>
  <sheetData>
    <row r="1" spans="1:3" x14ac:dyDescent="0.25">
      <c r="A1" s="2" t="s">
        <v>10</v>
      </c>
      <c r="B1" s="2" t="s">
        <v>0</v>
      </c>
    </row>
    <row r="2" spans="1:3" x14ac:dyDescent="0.25">
      <c r="A2" s="2" t="s">
        <v>11</v>
      </c>
      <c r="B2" s="14">
        <v>45201</v>
      </c>
      <c r="C2" s="14" t="s">
        <v>7</v>
      </c>
    </row>
    <row r="3" spans="1:3" x14ac:dyDescent="0.25">
      <c r="A3" s="13" t="s">
        <v>2</v>
      </c>
      <c r="B3" s="12">
        <v>10</v>
      </c>
      <c r="C3" s="12">
        <v>10</v>
      </c>
    </row>
    <row r="4" spans="1:3" x14ac:dyDescent="0.25">
      <c r="A4" s="13" t="s">
        <v>3</v>
      </c>
      <c r="B4" s="12">
        <v>70</v>
      </c>
      <c r="C4" s="12">
        <v>70</v>
      </c>
    </row>
    <row r="5" spans="1:3" x14ac:dyDescent="0.25">
      <c r="A5" s="13" t="s">
        <v>4</v>
      </c>
      <c r="B5" s="12">
        <v>80</v>
      </c>
      <c r="C5" s="12">
        <v>80</v>
      </c>
    </row>
    <row r="6" spans="1:3" x14ac:dyDescent="0.25">
      <c r="A6" s="13" t="s">
        <v>5</v>
      </c>
      <c r="B6" s="12">
        <v>60</v>
      </c>
      <c r="C6" s="12">
        <v>60</v>
      </c>
    </row>
    <row r="7" spans="1:3" x14ac:dyDescent="0.25">
      <c r="A7" s="13" t="s">
        <v>6</v>
      </c>
      <c r="B7" s="12">
        <v>80</v>
      </c>
      <c r="C7" s="12">
        <v>80</v>
      </c>
    </row>
    <row r="8" spans="1:3" x14ac:dyDescent="0.25">
      <c r="A8" s="13" t="s">
        <v>7</v>
      </c>
      <c r="B8" s="12">
        <v>300</v>
      </c>
      <c r="C8" s="12">
        <v>300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36349-1C14-4366-8FFE-E6FF2AFBBEFC}">
  <dimension ref="A2:G6"/>
  <sheetViews>
    <sheetView workbookViewId="0">
      <selection activeCell="B19" sqref="B19"/>
    </sheetView>
  </sheetViews>
  <sheetFormatPr defaultRowHeight="15" x14ac:dyDescent="0.25"/>
  <cols>
    <col min="1" max="1" width="12.140625" bestFit="1" customWidth="1"/>
    <col min="2" max="2" width="16.28515625" bestFit="1" customWidth="1"/>
    <col min="3" max="3" width="7.42578125" bestFit="1" customWidth="1"/>
    <col min="4" max="4" width="4.85546875" bestFit="1" customWidth="1"/>
    <col min="5" max="6" width="7.140625" bestFit="1" customWidth="1"/>
    <col min="7" max="7" width="11.28515625" bestFit="1" customWidth="1"/>
    <col min="8" max="8" width="12.28515625" bestFit="1" customWidth="1"/>
    <col min="9" max="9" width="7.42578125" bestFit="1" customWidth="1"/>
    <col min="10" max="10" width="4.85546875" bestFit="1" customWidth="1"/>
    <col min="11" max="12" width="7.140625" bestFit="1" customWidth="1"/>
    <col min="13" max="13" width="15.42578125" bestFit="1" customWidth="1"/>
    <col min="14" max="14" width="12.28515625" bestFit="1" customWidth="1"/>
    <col min="15" max="15" width="7.42578125" bestFit="1" customWidth="1"/>
    <col min="16" max="16" width="4.85546875" bestFit="1" customWidth="1"/>
    <col min="17" max="18" width="7.140625" bestFit="1" customWidth="1"/>
    <col min="19" max="19" width="15.42578125" bestFit="1" customWidth="1"/>
    <col min="20" max="20" width="11.28515625" bestFit="1" customWidth="1"/>
  </cols>
  <sheetData>
    <row r="2" spans="1:7" x14ac:dyDescent="0.25">
      <c r="A2" s="2" t="s">
        <v>1</v>
      </c>
      <c r="B2" t="s">
        <v>12</v>
      </c>
    </row>
    <row r="4" spans="1:7" x14ac:dyDescent="0.25">
      <c r="B4" s="2" t="s">
        <v>0</v>
      </c>
    </row>
    <row r="5" spans="1:7" x14ac:dyDescent="0.25">
      <c r="B5" t="s">
        <v>2</v>
      </c>
      <c r="C5" t="s">
        <v>3</v>
      </c>
      <c r="D5" t="s">
        <v>4</v>
      </c>
      <c r="E5" t="s">
        <v>5</v>
      </c>
      <c r="F5" t="s">
        <v>6</v>
      </c>
      <c r="G5" t="s">
        <v>7</v>
      </c>
    </row>
    <row r="6" spans="1:7" x14ac:dyDescent="0.25">
      <c r="A6" t="s">
        <v>10</v>
      </c>
      <c r="B6" s="12">
        <v>90</v>
      </c>
      <c r="C6" s="12">
        <v>155</v>
      </c>
      <c r="D6" s="12">
        <v>225</v>
      </c>
      <c r="E6" s="12">
        <v>155</v>
      </c>
      <c r="F6" s="12">
        <v>215</v>
      </c>
      <c r="G6" s="12">
        <v>840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3DAB3-B9CD-4BA8-9F7A-03473AEE2E28}">
  <sheetPr filterMode="1"/>
  <dimension ref="A1:H67"/>
  <sheetViews>
    <sheetView workbookViewId="0">
      <selection activeCell="C68" sqref="C68"/>
    </sheetView>
  </sheetViews>
  <sheetFormatPr defaultRowHeight="15" x14ac:dyDescent="0.25"/>
  <cols>
    <col min="1" max="1" width="14.7109375" bestFit="1" customWidth="1"/>
    <col min="2" max="2" width="9.28515625" bestFit="1" customWidth="1"/>
    <col min="3" max="3" width="16.5703125" customWidth="1"/>
    <col min="4" max="4" width="31.28515625" customWidth="1"/>
    <col min="5" max="5" width="31.42578125" customWidth="1"/>
    <col min="7" max="7" width="10.140625" customWidth="1"/>
    <col min="8" max="8" width="8.28515625" customWidth="1"/>
  </cols>
  <sheetData>
    <row r="1" spans="1:8" x14ac:dyDescent="0.25">
      <c r="A1" t="s">
        <v>1</v>
      </c>
      <c r="B1" t="s">
        <v>9</v>
      </c>
      <c r="C1" t="s">
        <v>14</v>
      </c>
      <c r="D1" t="s">
        <v>15</v>
      </c>
      <c r="E1" t="s">
        <v>16</v>
      </c>
      <c r="G1" t="s">
        <v>17</v>
      </c>
      <c r="H1" t="s">
        <v>18</v>
      </c>
    </row>
    <row r="2" spans="1:8" x14ac:dyDescent="0.25">
      <c r="A2" s="14">
        <v>45200</v>
      </c>
      <c r="B2">
        <v>50</v>
      </c>
      <c r="G2" t="s">
        <v>19</v>
      </c>
      <c r="H2" s="16">
        <f>_xlfn.FORECAST.ETS.STAT($B$2:$B$4,$A$2:$A$4,1,1,1)</f>
        <v>0.1</v>
      </c>
    </row>
    <row r="3" spans="1:8" x14ac:dyDescent="0.25">
      <c r="A3" s="14">
        <v>45201</v>
      </c>
      <c r="B3">
        <v>60</v>
      </c>
      <c r="G3" t="s">
        <v>20</v>
      </c>
      <c r="H3" s="16">
        <f>_xlfn.FORECAST.ETS.STAT($B$2:$B$4,$A$2:$A$4,2,1,1)</f>
        <v>9.9000000000000005E-2</v>
      </c>
    </row>
    <row r="4" spans="1:8" x14ac:dyDescent="0.25">
      <c r="A4" s="14">
        <v>45202</v>
      </c>
      <c r="B4">
        <v>58</v>
      </c>
      <c r="C4">
        <v>58</v>
      </c>
      <c r="D4" s="15">
        <v>58</v>
      </c>
      <c r="E4" s="15">
        <v>58</v>
      </c>
      <c r="G4" t="s">
        <v>21</v>
      </c>
      <c r="H4" s="16">
        <f>_xlfn.FORECAST.ETS.STAT($B$2:$B$4,$A$2:$A$4,3,1,1)</f>
        <v>2.2204460492503131E-16</v>
      </c>
    </row>
    <row r="5" spans="1:8" x14ac:dyDescent="0.25">
      <c r="A5" s="14">
        <v>45203</v>
      </c>
      <c r="C5">
        <f>_xlfn.FORECAST.ETS(A5,$B$2:$B$4,$A$2:$A$4,1,1)</f>
        <v>63.550394000000004</v>
      </c>
      <c r="D5" s="15">
        <f>C5-_xlfn.FORECAST.ETS.CONFINT(A5,$B$2:$B$4,$A$2:$A$4,0.95,1,1)</f>
        <v>56.627749044679156</v>
      </c>
      <c r="E5" s="15">
        <f>C5+_xlfn.FORECAST.ETS.CONFINT(A5,$B$2:$B$4,$A$2:$A$4,0.95,1,1)</f>
        <v>70.473038955320845</v>
      </c>
      <c r="G5" t="s">
        <v>22</v>
      </c>
      <c r="H5" s="16">
        <f>_xlfn.FORECAST.ETS.STAT($B$2:$B$4,$A$2:$A$4,4,1,1)</f>
        <v>0.39966666666666684</v>
      </c>
    </row>
    <row r="6" spans="1:8" x14ac:dyDescent="0.25">
      <c r="G6" t="s">
        <v>23</v>
      </c>
      <c r="H6" s="16">
        <f>_xlfn.FORECAST.ETS.STAT($B$2:$B$4,$A$2:$A$4,5,1,1)</f>
        <v>4.1879875893293152E-2</v>
      </c>
    </row>
    <row r="7" spans="1:8" x14ac:dyDescent="0.25">
      <c r="G7" t="s">
        <v>24</v>
      </c>
      <c r="H7" s="16">
        <f>_xlfn.FORECAST.ETS.STAT($B$2:$B$4,$A$2:$A$4,6,1,1)</f>
        <v>2.398000000000001</v>
      </c>
    </row>
    <row r="8" spans="1:8" x14ac:dyDescent="0.25">
      <c r="G8" t="s">
        <v>25</v>
      </c>
      <c r="H8" s="16">
        <f>_xlfn.FORECAST.ETS.STAT($B$2:$B$4,$A$2:$A$4,7,1,1)</f>
        <v>3.5320266137162672</v>
      </c>
    </row>
    <row r="29" spans="1:3" x14ac:dyDescent="0.25">
      <c r="A29" t="s">
        <v>1</v>
      </c>
      <c r="B29" t="s">
        <v>8</v>
      </c>
      <c r="C29" t="s">
        <v>9</v>
      </c>
    </row>
    <row r="30" spans="1:3" ht="17.25" hidden="1" x14ac:dyDescent="0.25">
      <c r="A30" s="3">
        <v>45200</v>
      </c>
      <c r="B30" s="4" t="s">
        <v>5</v>
      </c>
      <c r="C30" s="5">
        <v>40</v>
      </c>
    </row>
    <row r="31" spans="1:3" ht="17.25" hidden="1" x14ac:dyDescent="0.25">
      <c r="A31" s="6">
        <v>45201</v>
      </c>
      <c r="B31" s="7" t="s">
        <v>5</v>
      </c>
      <c r="C31" s="8">
        <v>60</v>
      </c>
    </row>
    <row r="32" spans="1:3" ht="17.25" hidden="1" x14ac:dyDescent="0.25">
      <c r="A32" s="3">
        <v>45202</v>
      </c>
      <c r="B32" s="4" t="s">
        <v>5</v>
      </c>
      <c r="C32" s="5">
        <v>55</v>
      </c>
    </row>
    <row r="33" spans="1:3" ht="17.25" hidden="1" x14ac:dyDescent="0.25">
      <c r="A33" s="3">
        <v>45200</v>
      </c>
      <c r="B33" s="4" t="s">
        <v>3</v>
      </c>
      <c r="C33" s="5">
        <v>50</v>
      </c>
    </row>
    <row r="34" spans="1:3" ht="17.25" hidden="1" x14ac:dyDescent="0.25">
      <c r="A34" s="3">
        <v>45201</v>
      </c>
      <c r="B34" s="4" t="s">
        <v>3</v>
      </c>
      <c r="C34" s="5">
        <v>70</v>
      </c>
    </row>
    <row r="35" spans="1:3" ht="17.25" hidden="1" x14ac:dyDescent="0.25">
      <c r="A35" s="3">
        <v>45202</v>
      </c>
      <c r="B35" s="4" t="s">
        <v>3</v>
      </c>
      <c r="C35" s="5">
        <v>35</v>
      </c>
    </row>
    <row r="36" spans="1:3" ht="17.25" hidden="1" x14ac:dyDescent="0.25">
      <c r="A36" s="3">
        <v>45200</v>
      </c>
      <c r="B36" s="4" t="s">
        <v>4</v>
      </c>
      <c r="C36" s="5">
        <v>60</v>
      </c>
    </row>
    <row r="37" spans="1:3" ht="17.25" hidden="1" x14ac:dyDescent="0.25">
      <c r="A37" s="3">
        <v>45201</v>
      </c>
      <c r="B37" s="4" t="s">
        <v>4</v>
      </c>
      <c r="C37" s="5">
        <v>80</v>
      </c>
    </row>
    <row r="38" spans="1:3" ht="17.25" hidden="1" x14ac:dyDescent="0.25">
      <c r="A38" s="3">
        <v>45202</v>
      </c>
      <c r="B38" s="4" t="s">
        <v>4</v>
      </c>
      <c r="C38" s="5">
        <v>85</v>
      </c>
    </row>
    <row r="39" spans="1:3" ht="17.25" hidden="1" x14ac:dyDescent="0.25">
      <c r="A39" s="3">
        <v>45200</v>
      </c>
      <c r="B39" s="4" t="s">
        <v>6</v>
      </c>
      <c r="C39" s="5">
        <v>70</v>
      </c>
    </row>
    <row r="40" spans="1:3" ht="17.25" hidden="1" x14ac:dyDescent="0.25">
      <c r="A40" s="3">
        <v>45201</v>
      </c>
      <c r="B40" s="4" t="s">
        <v>6</v>
      </c>
      <c r="C40" s="5">
        <v>80</v>
      </c>
    </row>
    <row r="41" spans="1:3" ht="17.25" hidden="1" x14ac:dyDescent="0.25">
      <c r="A41" s="3">
        <v>45202</v>
      </c>
      <c r="B41" s="4" t="s">
        <v>6</v>
      </c>
      <c r="C41" s="5">
        <v>65</v>
      </c>
    </row>
    <row r="42" spans="1:3" ht="17.25" x14ac:dyDescent="0.25">
      <c r="A42" s="3">
        <v>45200</v>
      </c>
      <c r="B42" s="4" t="s">
        <v>2</v>
      </c>
      <c r="C42" s="5">
        <f>250-C30-C33-C36-C39</f>
        <v>30</v>
      </c>
    </row>
    <row r="43" spans="1:3" ht="17.25" x14ac:dyDescent="0.25">
      <c r="A43" s="3">
        <v>45201</v>
      </c>
      <c r="B43" s="4" t="s">
        <v>2</v>
      </c>
      <c r="C43" s="5">
        <f>300-C31-C34-C37-C40</f>
        <v>10</v>
      </c>
    </row>
    <row r="44" spans="1:3" ht="17.25" x14ac:dyDescent="0.25">
      <c r="A44" s="9">
        <v>45202</v>
      </c>
      <c r="B44" s="10" t="s">
        <v>2</v>
      </c>
      <c r="C44" s="11">
        <f>290-C41-C38-C35-C32</f>
        <v>50</v>
      </c>
    </row>
    <row r="63" spans="1:3" x14ac:dyDescent="0.25">
      <c r="A63" t="s">
        <v>1</v>
      </c>
      <c r="B63" t="s">
        <v>8</v>
      </c>
      <c r="C63" t="s">
        <v>9</v>
      </c>
    </row>
    <row r="64" spans="1:3" ht="17.25" x14ac:dyDescent="0.25">
      <c r="A64" s="3">
        <v>45200</v>
      </c>
      <c r="B64" s="4" t="s">
        <v>2</v>
      </c>
      <c r="C64" s="5">
        <v>30</v>
      </c>
    </row>
    <row r="65" spans="1:3" ht="17.25" x14ac:dyDescent="0.25">
      <c r="A65" s="3">
        <v>45201</v>
      </c>
      <c r="B65" s="4" t="s">
        <v>2</v>
      </c>
      <c r="C65" s="5">
        <v>10</v>
      </c>
    </row>
    <row r="66" spans="1:3" ht="17.25" x14ac:dyDescent="0.25">
      <c r="A66" s="9">
        <v>45202</v>
      </c>
      <c r="B66" s="10" t="s">
        <v>2</v>
      </c>
      <c r="C66" s="11">
        <v>50</v>
      </c>
    </row>
    <row r="67" spans="1:3" ht="17.25" x14ac:dyDescent="0.25">
      <c r="A67" s="9">
        <v>45203</v>
      </c>
      <c r="B67" s="10" t="s">
        <v>2</v>
      </c>
      <c r="C67">
        <f>FORECAST(A67,C64:C66,A64:A66)</f>
        <v>50</v>
      </c>
    </row>
  </sheetData>
  <autoFilter ref="A29:C44" xr:uid="{2A73DAB3-B9CD-4BA8-9F7A-03473AEE2E28}">
    <filterColumn colId="1">
      <filters>
        <filter val="Apple"/>
      </filters>
    </filterColumn>
  </autoFilter>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352E7-E42B-4205-8AF7-1BB0551EADFB}">
  <dimension ref="A1:U21"/>
  <sheetViews>
    <sheetView workbookViewId="0">
      <selection activeCell="B4" sqref="B4"/>
    </sheetView>
  </sheetViews>
  <sheetFormatPr defaultRowHeight="15" x14ac:dyDescent="0.25"/>
  <cols>
    <col min="1" max="1" width="14.7109375" bestFit="1" customWidth="1"/>
    <col min="6" max="6" width="18.140625" bestFit="1" customWidth="1"/>
  </cols>
  <sheetData>
    <row r="1" spans="1:21" x14ac:dyDescent="0.25">
      <c r="A1" t="s">
        <v>1</v>
      </c>
      <c r="B1" t="s">
        <v>8</v>
      </c>
      <c r="C1" t="s">
        <v>9</v>
      </c>
    </row>
    <row r="2" spans="1:21" ht="18" thickBot="1" x14ac:dyDescent="0.3">
      <c r="A2" s="3">
        <v>45200</v>
      </c>
      <c r="B2" s="4" t="s">
        <v>5</v>
      </c>
      <c r="C2" s="5">
        <v>40</v>
      </c>
    </row>
    <row r="3" spans="1:21" ht="17.25" x14ac:dyDescent="0.25">
      <c r="A3" s="6">
        <v>45201</v>
      </c>
      <c r="B3" s="7" t="s">
        <v>5</v>
      </c>
      <c r="C3" s="8">
        <v>60</v>
      </c>
      <c r="R3" s="19" t="s">
        <v>39</v>
      </c>
      <c r="S3" s="19" t="s">
        <v>41</v>
      </c>
      <c r="T3" s="19" t="s">
        <v>39</v>
      </c>
      <c r="U3" s="19" t="s">
        <v>41</v>
      </c>
    </row>
    <row r="4" spans="1:21" ht="17.25" x14ac:dyDescent="0.25">
      <c r="A4" s="3">
        <v>45202</v>
      </c>
      <c r="B4" s="4" t="s">
        <v>5</v>
      </c>
      <c r="C4" s="5">
        <v>55</v>
      </c>
      <c r="R4" s="17">
        <v>10</v>
      </c>
      <c r="S4" s="17">
        <v>1</v>
      </c>
      <c r="T4" s="22">
        <v>60</v>
      </c>
      <c r="U4" s="17">
        <v>6</v>
      </c>
    </row>
    <row r="5" spans="1:21" ht="17.25" x14ac:dyDescent="0.25">
      <c r="A5" s="3">
        <v>45200</v>
      </c>
      <c r="B5" s="4" t="s">
        <v>3</v>
      </c>
      <c r="C5" s="5">
        <v>50</v>
      </c>
      <c r="R5" s="17">
        <v>35</v>
      </c>
      <c r="S5" s="17">
        <v>2</v>
      </c>
      <c r="T5" s="22" t="s">
        <v>40</v>
      </c>
      <c r="U5" s="17">
        <v>6</v>
      </c>
    </row>
    <row r="6" spans="1:21" ht="18" thickBot="1" x14ac:dyDescent="0.3">
      <c r="A6" s="3">
        <v>45201</v>
      </c>
      <c r="B6" s="4" t="s">
        <v>3</v>
      </c>
      <c r="C6" s="5">
        <v>70</v>
      </c>
      <c r="R6" s="17">
        <v>60</v>
      </c>
      <c r="S6" s="17">
        <v>6</v>
      </c>
      <c r="T6" s="22">
        <v>35</v>
      </c>
      <c r="U6" s="17">
        <v>2</v>
      </c>
    </row>
    <row r="7" spans="1:21" ht="18" thickBot="1" x14ac:dyDescent="0.3">
      <c r="A7" s="3">
        <v>45202</v>
      </c>
      <c r="B7" s="4" t="s">
        <v>3</v>
      </c>
      <c r="C7" s="5">
        <v>35</v>
      </c>
      <c r="F7" s="20" t="s">
        <v>13</v>
      </c>
      <c r="G7" s="20"/>
      <c r="R7" s="18" t="s">
        <v>40</v>
      </c>
      <c r="S7" s="18">
        <v>6</v>
      </c>
      <c r="T7" s="24">
        <v>10</v>
      </c>
      <c r="U7" s="18">
        <v>1</v>
      </c>
    </row>
    <row r="8" spans="1:21" ht="17.25" x14ac:dyDescent="0.25">
      <c r="A8" s="3">
        <v>45200</v>
      </c>
      <c r="B8" s="4" t="s">
        <v>4</v>
      </c>
      <c r="C8" s="5">
        <v>60</v>
      </c>
      <c r="F8" s="17"/>
      <c r="G8" s="17"/>
    </row>
    <row r="9" spans="1:21" ht="17.25" x14ac:dyDescent="0.25">
      <c r="A9" s="3">
        <v>45201</v>
      </c>
      <c r="B9" s="4" t="s">
        <v>4</v>
      </c>
      <c r="C9" s="5">
        <v>80</v>
      </c>
      <c r="F9" s="17" t="s">
        <v>26</v>
      </c>
      <c r="G9" s="17">
        <v>56</v>
      </c>
    </row>
    <row r="10" spans="1:21" ht="17.25" x14ac:dyDescent="0.25">
      <c r="A10" s="3">
        <v>45202</v>
      </c>
      <c r="B10" s="4" t="s">
        <v>4</v>
      </c>
      <c r="C10" s="5">
        <v>85</v>
      </c>
      <c r="F10" s="17" t="s">
        <v>27</v>
      </c>
      <c r="G10" s="17">
        <v>5.3718844791323326</v>
      </c>
    </row>
    <row r="11" spans="1:21" ht="17.25" x14ac:dyDescent="0.25">
      <c r="A11" s="3">
        <v>45200</v>
      </c>
      <c r="B11" s="4" t="s">
        <v>6</v>
      </c>
      <c r="C11" s="5">
        <v>70</v>
      </c>
      <c r="F11" s="17" t="s">
        <v>28</v>
      </c>
      <c r="G11" s="17">
        <v>60</v>
      </c>
    </row>
    <row r="12" spans="1:21" ht="17.25" x14ac:dyDescent="0.25">
      <c r="A12" s="3">
        <v>45201</v>
      </c>
      <c r="B12" s="4" t="s">
        <v>6</v>
      </c>
      <c r="C12" s="5">
        <v>80</v>
      </c>
      <c r="F12" s="17" t="s">
        <v>29</v>
      </c>
      <c r="G12" s="17">
        <v>60</v>
      </c>
    </row>
    <row r="13" spans="1:21" ht="17.25" x14ac:dyDescent="0.25">
      <c r="A13" s="3">
        <v>45202</v>
      </c>
      <c r="B13" s="4" t="s">
        <v>6</v>
      </c>
      <c r="C13" s="5">
        <v>65</v>
      </c>
      <c r="F13" s="17" t="s">
        <v>30</v>
      </c>
      <c r="G13" s="17">
        <v>20.80521912542963</v>
      </c>
    </row>
    <row r="14" spans="1:21" ht="17.25" x14ac:dyDescent="0.25">
      <c r="A14" s="3">
        <v>45200</v>
      </c>
      <c r="B14" s="4" t="s">
        <v>2</v>
      </c>
      <c r="C14" s="5">
        <f>250-C2-C5-C8-C11</f>
        <v>30</v>
      </c>
      <c r="F14" s="17" t="s">
        <v>31</v>
      </c>
      <c r="G14" s="17">
        <v>432.85714285714283</v>
      </c>
    </row>
    <row r="15" spans="1:21" ht="17.25" x14ac:dyDescent="0.25">
      <c r="A15" s="3">
        <v>45201</v>
      </c>
      <c r="B15" s="4" t="s">
        <v>2</v>
      </c>
      <c r="C15" s="5">
        <f>300-C3-C6-C9-C12</f>
        <v>10</v>
      </c>
      <c r="F15" s="17" t="s">
        <v>32</v>
      </c>
      <c r="G15" s="17">
        <v>0.13205090501433947</v>
      </c>
    </row>
    <row r="16" spans="1:21" ht="17.25" x14ac:dyDescent="0.25">
      <c r="A16" s="9">
        <v>45202</v>
      </c>
      <c r="B16" s="10" t="s">
        <v>2</v>
      </c>
      <c r="C16" s="11">
        <f>290-C13-C10-C7-C4</f>
        <v>50</v>
      </c>
      <c r="F16" s="17" t="s">
        <v>33</v>
      </c>
      <c r="G16" s="17">
        <v>-0.64354934171244371</v>
      </c>
    </row>
    <row r="17" spans="6:7" x14ac:dyDescent="0.25">
      <c r="F17" s="17" t="s">
        <v>34</v>
      </c>
      <c r="G17" s="17">
        <v>75</v>
      </c>
    </row>
    <row r="18" spans="6:7" x14ac:dyDescent="0.25">
      <c r="F18" s="17" t="s">
        <v>35</v>
      </c>
      <c r="G18" s="17">
        <v>10</v>
      </c>
    </row>
    <row r="19" spans="6:7" x14ac:dyDescent="0.25">
      <c r="F19" s="17" t="s">
        <v>36</v>
      </c>
      <c r="G19" s="17">
        <v>85</v>
      </c>
    </row>
    <row r="20" spans="6:7" x14ac:dyDescent="0.25">
      <c r="F20" s="17" t="s">
        <v>37</v>
      </c>
      <c r="G20" s="17">
        <v>840</v>
      </c>
    </row>
    <row r="21" spans="6:7" ht="15.75" thickBot="1" x14ac:dyDescent="0.3">
      <c r="F21" s="18" t="s">
        <v>38</v>
      </c>
      <c r="G21" s="18">
        <v>15</v>
      </c>
    </row>
  </sheetData>
  <sortState xmlns:xlrd2="http://schemas.microsoft.com/office/spreadsheetml/2017/richdata2" ref="T4:U7">
    <sortCondition descending="1" ref="U4"/>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4A25A-9D68-4B1F-8AD0-6FC2C1433088}">
  <dimension ref="A1"/>
  <sheetViews>
    <sheetView tabSelected="1"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34583-5B66-48BA-AFBA-35F58483856A}">
  <dimension ref="A1:E8"/>
  <sheetViews>
    <sheetView workbookViewId="0">
      <selection activeCell="B12" sqref="B12"/>
    </sheetView>
  </sheetViews>
  <sheetFormatPr defaultRowHeight="15" x14ac:dyDescent="0.25"/>
  <cols>
    <col min="1" max="1" width="13.140625" bestFit="1" customWidth="1"/>
    <col min="2" max="2" width="16.28515625" bestFit="1" customWidth="1"/>
    <col min="3" max="4" width="10.42578125" bestFit="1" customWidth="1"/>
    <col min="5" max="5" width="11.28515625" bestFit="1" customWidth="1"/>
  </cols>
  <sheetData>
    <row r="1" spans="1:5" x14ac:dyDescent="0.25">
      <c r="A1" s="2" t="s">
        <v>10</v>
      </c>
      <c r="B1" s="2" t="s">
        <v>0</v>
      </c>
    </row>
    <row r="2" spans="1:5" x14ac:dyDescent="0.25">
      <c r="A2" s="2" t="s">
        <v>11</v>
      </c>
      <c r="B2" s="14">
        <v>45200</v>
      </c>
      <c r="C2" s="14">
        <v>45201</v>
      </c>
      <c r="D2" s="14">
        <v>45202</v>
      </c>
      <c r="E2" s="14" t="s">
        <v>7</v>
      </c>
    </row>
    <row r="3" spans="1:5" x14ac:dyDescent="0.25">
      <c r="A3" s="13" t="s">
        <v>2</v>
      </c>
      <c r="B3" s="12">
        <v>30</v>
      </c>
      <c r="C3" s="12">
        <v>10</v>
      </c>
      <c r="D3" s="12">
        <v>50</v>
      </c>
      <c r="E3" s="12">
        <v>90</v>
      </c>
    </row>
    <row r="4" spans="1:5" x14ac:dyDescent="0.25">
      <c r="A4" s="13" t="s">
        <v>3</v>
      </c>
      <c r="B4" s="12">
        <v>50</v>
      </c>
      <c r="C4" s="12">
        <v>70</v>
      </c>
      <c r="D4" s="12">
        <v>35</v>
      </c>
      <c r="E4" s="12">
        <v>155</v>
      </c>
    </row>
    <row r="5" spans="1:5" x14ac:dyDescent="0.25">
      <c r="A5" s="13" t="s">
        <v>4</v>
      </c>
      <c r="B5" s="12">
        <v>60</v>
      </c>
      <c r="C5" s="12">
        <v>80</v>
      </c>
      <c r="D5" s="12">
        <v>85</v>
      </c>
      <c r="E5" s="12">
        <v>225</v>
      </c>
    </row>
    <row r="6" spans="1:5" x14ac:dyDescent="0.25">
      <c r="A6" s="13" t="s">
        <v>5</v>
      </c>
      <c r="B6" s="12">
        <v>40</v>
      </c>
      <c r="C6" s="12">
        <v>60</v>
      </c>
      <c r="D6" s="12">
        <v>55</v>
      </c>
      <c r="E6" s="12">
        <v>155</v>
      </c>
    </row>
    <row r="7" spans="1:5" x14ac:dyDescent="0.25">
      <c r="A7" s="13" t="s">
        <v>6</v>
      </c>
      <c r="B7" s="12">
        <v>70</v>
      </c>
      <c r="C7" s="12">
        <v>80</v>
      </c>
      <c r="D7" s="12">
        <v>65</v>
      </c>
      <c r="E7" s="12">
        <v>215</v>
      </c>
    </row>
    <row r="8" spans="1:5" x14ac:dyDescent="0.25">
      <c r="A8" s="13" t="s">
        <v>7</v>
      </c>
      <c r="B8" s="12">
        <v>250</v>
      </c>
      <c r="C8" s="12">
        <v>300</v>
      </c>
      <c r="D8" s="12">
        <v>290</v>
      </c>
      <c r="E8" s="12">
        <v>840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3131C-75FE-4152-B10D-843D4F40999C}">
  <dimension ref="A3:G6"/>
  <sheetViews>
    <sheetView workbookViewId="0">
      <selection activeCell="D6" sqref="D6"/>
    </sheetView>
  </sheetViews>
  <sheetFormatPr defaultRowHeight="15" x14ac:dyDescent="0.25"/>
  <cols>
    <col min="1" max="1" width="13.140625" bestFit="1" customWidth="1"/>
    <col min="2" max="2" width="16.28515625" bestFit="1" customWidth="1"/>
    <col min="3" max="3" width="7.42578125" bestFit="1" customWidth="1"/>
    <col min="4" max="4" width="4.85546875" bestFit="1" customWidth="1"/>
    <col min="5" max="6" width="7.140625" bestFit="1" customWidth="1"/>
    <col min="7" max="7" width="11.28515625" bestFit="1" customWidth="1"/>
    <col min="8" max="8" width="3" bestFit="1" customWidth="1"/>
    <col min="9" max="9" width="12.28515625" bestFit="1" customWidth="1"/>
    <col min="10" max="10" width="6.7109375" bestFit="1" customWidth="1"/>
    <col min="11" max="12" width="3" bestFit="1" customWidth="1"/>
    <col min="13" max="13" width="9.7109375" bestFit="1" customWidth="1"/>
    <col min="14" max="14" width="9" bestFit="1" customWidth="1"/>
    <col min="15" max="16" width="3" bestFit="1" customWidth="1"/>
    <col min="17" max="17" width="12" bestFit="1" customWidth="1"/>
    <col min="18" max="18" width="9" bestFit="1" customWidth="1"/>
    <col min="19" max="20" width="3" bestFit="1" customWidth="1"/>
    <col min="21" max="21" width="12" bestFit="1" customWidth="1"/>
    <col min="22" max="22" width="11.28515625" bestFit="1" customWidth="1"/>
  </cols>
  <sheetData>
    <row r="3" spans="1:7" x14ac:dyDescent="0.25">
      <c r="A3" s="2" t="s">
        <v>10</v>
      </c>
      <c r="B3" s="2" t="s">
        <v>0</v>
      </c>
    </row>
    <row r="4" spans="1:7" x14ac:dyDescent="0.25">
      <c r="A4" s="2" t="s">
        <v>11</v>
      </c>
      <c r="B4" t="s">
        <v>2</v>
      </c>
      <c r="C4" t="s">
        <v>3</v>
      </c>
      <c r="D4" t="s">
        <v>4</v>
      </c>
      <c r="E4" t="s">
        <v>5</v>
      </c>
      <c r="F4" t="s">
        <v>6</v>
      </c>
      <c r="G4" t="s">
        <v>7</v>
      </c>
    </row>
    <row r="5" spans="1:7" x14ac:dyDescent="0.25">
      <c r="A5" s="1">
        <v>45202</v>
      </c>
      <c r="B5" s="12">
        <v>50</v>
      </c>
      <c r="C5" s="12">
        <v>35</v>
      </c>
      <c r="D5" s="12">
        <v>85</v>
      </c>
      <c r="E5" s="12">
        <v>55</v>
      </c>
      <c r="F5" s="12">
        <v>65</v>
      </c>
      <c r="G5" s="12">
        <v>290</v>
      </c>
    </row>
    <row r="6" spans="1:7" x14ac:dyDescent="0.25">
      <c r="A6" s="1" t="s">
        <v>7</v>
      </c>
      <c r="B6" s="12">
        <v>50</v>
      </c>
      <c r="C6" s="12">
        <v>35</v>
      </c>
      <c r="D6" s="12">
        <v>85</v>
      </c>
      <c r="E6" s="12">
        <v>55</v>
      </c>
      <c r="F6" s="12">
        <v>65</v>
      </c>
      <c r="G6" s="12">
        <v>290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BD0E8-49E0-4510-B3E1-FD3F4105C400}">
  <dimension ref="A1:W16"/>
  <sheetViews>
    <sheetView workbookViewId="0">
      <selection activeCell="F7" sqref="F7"/>
    </sheetView>
  </sheetViews>
  <sheetFormatPr defaultRowHeight="15" x14ac:dyDescent="0.25"/>
  <cols>
    <col min="1" max="1" width="14.7109375" bestFit="1" customWidth="1"/>
    <col min="14" max="14" width="18.140625" bestFit="1" customWidth="1"/>
    <col min="19" max="19" width="10.5703125" bestFit="1" customWidth="1"/>
    <col min="21" max="21" width="5.7109375" bestFit="1" customWidth="1"/>
  </cols>
  <sheetData>
    <row r="1" spans="1:23" x14ac:dyDescent="0.25">
      <c r="A1" t="s">
        <v>1</v>
      </c>
      <c r="B1" t="s">
        <v>8</v>
      </c>
      <c r="C1" t="s">
        <v>9</v>
      </c>
    </row>
    <row r="2" spans="1:23" ht="18" thickBot="1" x14ac:dyDescent="0.3">
      <c r="A2" s="3">
        <v>45200</v>
      </c>
      <c r="B2" s="4" t="s">
        <v>5</v>
      </c>
      <c r="C2" s="5">
        <v>40</v>
      </c>
    </row>
    <row r="3" spans="1:23" ht="17.25" x14ac:dyDescent="0.25">
      <c r="A3" s="6">
        <v>45201</v>
      </c>
      <c r="B3" s="7" t="s">
        <v>5</v>
      </c>
      <c r="C3" s="8">
        <v>60</v>
      </c>
      <c r="R3" s="19"/>
      <c r="S3" s="19"/>
      <c r="T3" s="19"/>
      <c r="U3" s="19"/>
      <c r="V3" s="19"/>
      <c r="W3" s="19"/>
    </row>
    <row r="4" spans="1:23" ht="17.25" x14ac:dyDescent="0.25">
      <c r="A4" s="3">
        <v>45202</v>
      </c>
      <c r="B4" s="4" t="s">
        <v>5</v>
      </c>
      <c r="C4" s="5">
        <v>55</v>
      </c>
      <c r="R4" s="17"/>
      <c r="S4" s="17"/>
      <c r="T4" s="21"/>
      <c r="U4" s="22"/>
      <c r="V4" s="17"/>
      <c r="W4" s="21"/>
    </row>
    <row r="5" spans="1:23" ht="17.25" x14ac:dyDescent="0.25">
      <c r="A5" s="3">
        <v>45200</v>
      </c>
      <c r="B5" s="4" t="s">
        <v>3</v>
      </c>
      <c r="C5" s="5">
        <v>50</v>
      </c>
      <c r="R5" s="17"/>
      <c r="S5" s="17"/>
      <c r="T5" s="21"/>
      <c r="U5" s="22"/>
      <c r="V5" s="17"/>
      <c r="W5" s="21"/>
    </row>
    <row r="6" spans="1:23" ht="17.25" x14ac:dyDescent="0.25">
      <c r="A6" s="3">
        <v>45201</v>
      </c>
      <c r="B6" s="4" t="s">
        <v>3</v>
      </c>
      <c r="C6" s="5">
        <v>70</v>
      </c>
      <c r="R6" s="17"/>
      <c r="S6" s="17"/>
      <c r="T6" s="21"/>
      <c r="U6" s="22"/>
      <c r="V6" s="17"/>
      <c r="W6" s="21"/>
    </row>
    <row r="7" spans="1:23" ht="18" thickBot="1" x14ac:dyDescent="0.3">
      <c r="A7" s="3">
        <v>45202</v>
      </c>
      <c r="B7" s="4" t="s">
        <v>3</v>
      </c>
      <c r="C7" s="5">
        <v>35</v>
      </c>
      <c r="R7" s="18"/>
      <c r="S7" s="18"/>
      <c r="T7" s="23"/>
      <c r="U7" s="24"/>
      <c r="V7" s="18"/>
      <c r="W7" s="23"/>
    </row>
    <row r="8" spans="1:23" ht="17.25" x14ac:dyDescent="0.25">
      <c r="A8" s="3">
        <v>45200</v>
      </c>
      <c r="B8" s="4" t="s">
        <v>4</v>
      </c>
      <c r="C8" s="5">
        <v>60</v>
      </c>
    </row>
    <row r="9" spans="1:23" ht="17.25" x14ac:dyDescent="0.25">
      <c r="A9" s="3">
        <v>45201</v>
      </c>
      <c r="B9" s="4" t="s">
        <v>4</v>
      </c>
      <c r="C9" s="5">
        <v>80</v>
      </c>
    </row>
    <row r="10" spans="1:23" ht="17.25" x14ac:dyDescent="0.25">
      <c r="A10" s="3">
        <v>45202</v>
      </c>
      <c r="B10" s="4" t="s">
        <v>4</v>
      </c>
      <c r="C10" s="5">
        <v>85</v>
      </c>
    </row>
    <row r="11" spans="1:23" ht="17.25" x14ac:dyDescent="0.25">
      <c r="A11" s="3">
        <v>45200</v>
      </c>
      <c r="B11" s="4" t="s">
        <v>6</v>
      </c>
      <c r="C11" s="5">
        <v>70</v>
      </c>
    </row>
    <row r="12" spans="1:23" ht="17.25" x14ac:dyDescent="0.25">
      <c r="A12" s="3">
        <v>45201</v>
      </c>
      <c r="B12" s="4" t="s">
        <v>6</v>
      </c>
      <c r="C12" s="5">
        <v>80</v>
      </c>
    </row>
    <row r="13" spans="1:23" ht="17.25" x14ac:dyDescent="0.25">
      <c r="A13" s="3">
        <v>45202</v>
      </c>
      <c r="B13" s="4" t="s">
        <v>6</v>
      </c>
      <c r="C13" s="5">
        <v>65</v>
      </c>
    </row>
    <row r="14" spans="1:23" ht="17.25" x14ac:dyDescent="0.25">
      <c r="A14" s="3">
        <v>45200</v>
      </c>
      <c r="B14" s="4" t="s">
        <v>2</v>
      </c>
      <c r="C14" s="5">
        <f>250-C2-C5-C8-C11</f>
        <v>30</v>
      </c>
    </row>
    <row r="15" spans="1:23" ht="17.25" x14ac:dyDescent="0.25">
      <c r="A15" s="3">
        <v>45201</v>
      </c>
      <c r="B15" s="4" t="s">
        <v>2</v>
      </c>
      <c r="C15" s="5">
        <f>300-C3-C6-C9-C12</f>
        <v>10</v>
      </c>
    </row>
    <row r="16" spans="1:23" ht="17.25" x14ac:dyDescent="0.25">
      <c r="A16" s="9">
        <v>45202</v>
      </c>
      <c r="B16" s="10" t="s">
        <v>2</v>
      </c>
      <c r="C16" s="11">
        <f>290-C13-C10-C7-C4</f>
        <v>50</v>
      </c>
    </row>
  </sheetData>
  <sortState xmlns:xlrd2="http://schemas.microsoft.com/office/spreadsheetml/2017/richdata2" ref="U4:V7">
    <sortCondition descending="1" ref="V4"/>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8 6 3 2 4 6 2 a - 0 5 2 6 - 4 3 3 b - b 6 4 8 - 7 4 f f f 3 d 3 6 5 1 4 " > < T r a n s i t i o n > M o v e T o < / T r a n s i t i o n > < E f f e c t > S t a t i o n < / E f f e c t > < T h e m e > B i n g R o a d < / T h e m e > < T h e m e W i t h L a b e l > f a l s e < / T h e m e W i t h L a b e l > < F l a t M o d e E n a b l e d > f a l s e < / F l a t M o d e E n a b l e d > < D u r a t i o n > 1 0 0 0 0 0 0 0 0 < / D u r a t i o n > < T r a n s i t i o n D u r a t i o n > 3 0 0 0 0 0 0 0 < / T r a n s i t i o n D u r a t i o n > < S p e e d > 0 . 5 < / S p e e d > < F r a m e > < C a m e r a > < L a t i t u d e > - 6 . 7 2 2 3 5 6 4 5 2 6 3 6 1 7 0 8 < / L a t i t u d e > < L o n g i t u d e > 8 9 . 8 1 6 6 2 9 9 0 8 4 6 1 6 2 1 < / L o n g i t u d e > < R o t a t i o n > 0 < / R o t a t i o n > < P i v o t A n g l e > 0 < / P i v o t A n g l e > < D i s t a n c e > 6 . 8 6 6 4 5 5 0 7 8 1 2 5 < / D i s t a n c e > < / C a m e r a > < I m a g e > i V B O R w 0 K G g o A A A A N S U h E U g A A A N Q A A A B 1 C A Y A A A A 2 n s 9 T A A A A A X N S R 0 I A r s 4 c 6 Q A A A A R n Q U 1 B A A C x j w v 8 Y Q U A A A A J c E h Z c w A A B C E A A A Q h A V l M W R s A A B A P S U R B V H h e 7 Z 3 p b 1 z n d c a f O / v G 4 X A T J a 7 W Y k u O 4 g q p a 0 R d X L t G 0 Q I F i i I f 2 g J B k A A J U K B / W d E i K I I W c R Y 7 S h x I l i y J l r V Q o i V R F C W K F J f h M v u d t e e 8 9 w 4 5 p J j U E l + S + v D 8 R o d z Z 3 j n c k Z z n 3 n O O f e 9 7 z g / v 3 S 9 B U K I F Q L + N S H E A u J Q E 3 Q o Q i z h / P x z C o o Q W z g f U 1 C E W I M 1 F C E W E Y f 6 k g 5 F i C W c j y 9 T U I T Y g i k f I R Z x f k G H I s Q a I q g b F B Q h l n B + c Y W C I s Q W r K E I s Q g F R Y h F n F 9 e + Y o p H y G W o E M R Y h H n l 1 / Q o Q i x B R 2 K E I s 4 v 6 J D E W I N E d R N C o o Q S z i / u k p B E W I L 1 l C E W I S C I s Q i z q + v 3 m L K R 4 g l 6 F C E W M T 5 9 T U 6 F C G 2 o E M R Y h F x q N t 0 K E I s 4 X x C Q R F i D e e T 6 x Q U I b Z g D U W I R S g o Q i w i K d 8 d p n y E W M L 5 d I K C I s Q W T P k I s Q g d 6 j U j E A j g 1 F A / u l M p t B o N h A M N 1 B t A O O j I u w W 0 5 N 1 q y E L R r e H e k 0 U 0 m 0 3 / k e R 1 Q A Q 1 S U E d M p l U A m 8 d 7 U Y w 4 I h g W q j V q m i I m C K R K B r N F u R u u X Y Q C n r r q 6 h a I q q A I w u B E M L y i 7 t P l 7 F W K H s r k E O D g j p E T g 3 1 I e n U E I 3 F U X V d h M J h O I 6 o x 2 d 1 d U 1 E F U E i E c f c U h 5 D / U m U y 2 W z T i y R k n y 9 a R z N l c e q + C K R M C 5 M A T H n m b 8 F c t A 4 v / m S g j p o e r s S O N E v g h A x d K Z s 6 k 7 e t f w Q X a 2 t r q K 3 t 9 f c 9 + z Z M w w P D 5 v l n d R q N X P t b a + F S j O K 2 0 8 3 E A 3 R s Q 4 a N i U O m P N n 3 s D J g S 4 8 X Q + h U m s Z E c 3 N z a F Y L K F e r + P R o x k 8 3 2 j C r V Q 2 x a R 0 i k k f o + t q r I r o w u J s G s F g U K 5 D S M e a e O 9 4 G i u F r c e T g 0 E c 6 i 4 d 6 g A I B w M o N I Z w t m c R K y t Z Z E N v 4 u 3 e d X R 1 d Z k 0 T o U R i 8 V Q K B Q x P j 7 m P 2 o L F U 8 o F P J v w a S I k W j U L G u 9 p e E E I 3 L L w f r q E u 7 m x t C Q d z Z Q y y E V 2 5 A 0 0 a x K 9 h k 6 1 A G g T Y P B 3 m G 8 c 6 y O X C 6 P 2 e a 3 c L Y / L 7 V R w m 8 + R I w D 1 W p 1 j I 6 O Y G l p 2 Q i s k 0 4 x t W n K Y x X d h j Y y w k G p u 0 o B 3 F o b Q U + 8 Y V L H Q C S J h b W U 6 R S S / c e 5 c I M O t Z 9 o A + G 9 k 0 e x s b 5 u B N T Z d J i d f b L p R i V J + R L J B N b W 1 k z q l k 6 n z f 2 d a K q n 4 t F a S b f T 3 t Z a N o u e v j 6 v H n M C u P A g h m S k B b c O H E 1 L W l l 3 M T V X w P i g a 9 Y n + w c d a h / R H b / Q O o 7 J 6 S x S q Z R J 9 T q p S J 1 U K p X M s o p J f 9 / T 0 2 P E N D 3 9 C B s b O b O O N h 3 0 u l A o Y G L i h l m / L S Z 1 p o z U W u 2 G h r b Y 3 x 0 p o 1 h 1 U G 8 6 W M w H M F 9 M I B J L 4 u G c 3 F f n 5 + d + I o L S N 4 a x H 1 H E S Q x U b + P M e L e p g S b X j 8 n 9 W 2 g N p K 6 l Y l B 3 6 e / v 8 3 8 D n D x 5 A t 3 d a d N s m J q a w t d f P z D 1 1 r l z 7 2 B x a c m s o 4 8 L h y P b 3 E q 3 k 4 6 Z R U N N U j 1 v v a j 8 v T j u P 6 7 I v S 8 + V 4 a d k J T v H j + y 9 o H j w + P o C l Y Q c i T v 8 r k 1 H 0 a 2 F J R 6 p o V 0 v I W C G 4 A O g D j b s 4 B k 3 B P X b m j n L 5 L s x 8 z 9 m 3 j / / b / C 8 v K K i K 9 f h N J E 1 a 0 i F t 9 S k I r n + t M o o q E W l g r + k W C f S r m I Y n 4 d D X c d Z 0 5 l / H u J T Z w L X 1 F Q t k l E I z g 7 l M G j b A D j G e 8 Y k Z K V W q d a r e H Y s a P 4 9 P 6 W C G K y 8 w 9 n G j j e u y W + N u W a g 0 s z X j f v g x N l h E P 6 S Q h M 3 p l E / 0 A / B g Y G c P 3 2 D N 4 + f Q q 3 F i J m f S U c b I k 7 e c t t 6 p I e l g o 5 5 D e y O D m m B 4 y 1 K 0 h s o i n 3 L s b F 2 E u c G x s w T v F g U W 9 t 0 d f X h 8 H B I / j N g 4 6 c T K j U H T x Z e 7 G L d 2 8 x v C k m 5 b N H c X P 9 2 w u f 4 a 3 T b y E a j e H J k 6 f I x c + a e q k t J m W n m J R A M I h g K I R w J I q 7 U 9 l d n z t j b 8 G m h G W 6 J X X T T p 0 K y n G 8 / 1 7 t z B W L R d T q T V x 4 q D W T u X s b W u u 0 0 V 9 f e B j D s 4 3 t K Z t y 9 3 k Y v a f / 1 t R W m U y 3 a X y c S s x i Y m 6 7 2 6 h D a X Q i G b 6 I K o S g R C A U Q T 6 v 9 R S x C Z s S l u P t k X 6 k U k l Z 9 o S h X T z d 6 V u h l D j M 7 j V S m 6 a / / + c q O o T I W 9 7 J f C 6 I 5 W J Q U s e q O S D c 3 d 2 N t K R u I 5 I y d q K O p c + o E 0 e e h z 4 X I 6 p Q G D f v 6 J i / F 1 8 D 4 9 W D D m U R 7 b Q 1 G n X j T t r i 7 g r k E Y s n 8 L v p O K 7 M b q V u f 4 g 7 C 2 F z v b C L M + 3 k s 8 k C L j 7 J m E 5 g v V 5 D f 2 K 7 o N Q F j a j 0 f e 5 A Z W a E J e m f E w h 5 x 6 6 I N Q I d 4 m L s M U 5 k t n b Q R D K J s e S q O c g 6 l n m x 2 b A b 7 a 5 c Z y 3 0 h x g e G j Q C 1 u b G v f w o v p r f n v I l w i 3 j e H 2 J H Y N v Z d M m 9 T N u F c L E l w + 2 v Q b G 3 o J N C Y u R k f R L d 9 q Z m c f m d n d 3 F z 4 6 V c J Q 9 z c f 9 6 M C y Y g I d j r L T n K l J l J R T y y 7 N S B K v i i P p B q m h a 5 s r i U L n l M 5 U u + V z P 0 M O 8 E a y m I 8 f T J n G h A j I y N y W 1 w i k T D n N F 1 + v D 3 d 0 7 X / G N M r o V 0 b F 0 p Q 3 r H 3 R q s o 1 M I 4 P 1 7 d V X i D i T L O D N b M C Y h T S 2 F U f c G Z T e q G v X / G 4 X S o k m e q 3 m t g 7 C 1 Y Q 1 m i J x n B 6 N i I G Y e n 5 y 4 p a + v r 3 h i 7 H e L Y c f O l a M j O f + N Z B B + 9 W c H 9 5 T D S v k u 1 + f M 3 X P R i H l O L k n 6 2 H P O 3 O 8 X Z l B s m 9 W u r S l h b 3 f A W y J 5 h D W U p y s U C c r k c 5 u c X 0 H t k C P l 8 A Z l M B r / d c c z J B n X R 0 P N c E G / 2 1 1 C o e p + J + j R 6 C 5 f h F r I Y H h n G q f 4 G I h 1 t c 2 2 h 6 8 i K z R C l 6 U V Z W V l 7 4 f U w X i 3 o U J a I h m J m U O u R I w N I x Y K I x a L 4 v O O g r G 3 u L u r p 8 s C H J y s Y 7 6 0 b a X z n T 7 + z e V L i Q 0 k b 0 7 E W B r u 8 + k 3 n p N C G i R c N c S p v W d 1 q c X H 7 o F 3 y 6 k h Z y o u N S y r k D T F a y F b M T q r H e r 5 J t 2 4 v f D Y d N a L K V 7 z P x Q v 3 Y / h y L o L l g n e 7 P 9 n A Y j 7 o d Z 5 E c p l o D U 5 L B K Z i k l q v L b B i Q R s T v N i 4 0 K E s E 4 t 6 5 y p d f 2 o / 1 d u J d v d 0 G N N 6 2 c v c 1 a X 0 B M O b f g v 9 8 a o 3 n E n r q F q 9 g Z V C C + e O l v D d 0 S I S 8 g H Q a t Z F W H V J T / N m P b J 3 W E N Z i k q l b D 7 t u + L e z E W V b 3 b o a c 9 o f 0 E F o 6 3 5 d 4 7 V p H a q I + r X T j p G 0 K N l H K l R r + O L x 0 E R V x 2 n B 8 p y W 1 3 K c 6 r d X h P j 5 Y M O Z Y n p Z R 2 z 1 0 T d b + l 1 S / 1 y k O i 4 v 9 s L Y V M 7 u e J c e j q 8 t t g D 1 a w 4 k Z / i i R t p T M 7 V v e d b r y E T q a D L H y p F 9 o 7 8 l + 8 i M 8 Z L x 8 j R h D l 7 N r + x j v n n K z j R n Z P 7 D w 8 d b K s t 9 k a 4 1 5 v g x a m a I U r N R g 0 r x S D m 1 x p I h i p Y 2 G g g 0 6 u n 2 + / + u h g v F x w p Y S m y R W B y 8 p 4 s i z O F E k i n v B p K f 3 d 6 4 I D y v 5 1 I P t i S l E 6 d a D R d x v n R g i i s i g h c c 2 7 U S q 6 O e t X F 2 N j Q t t f C e P V g y m e J e C K E k d F h M / o 7 1 P L m i d B P K 0 3 8 R n s O R 1 B a G 4 2 m S / j 2 Y B E 9 U W 9 u i p J b M 8 6 k g q r V X F T d i j z v 7 a f m k 1 e H T Q m L U S l X 4 M o O q j W L t s 6 1 n P r r k 4 d z z p H W T H 8 2 U s B Q q o x 4 U I R T r Z l T P o b i a + i P l V A T Z 6 q 5 r q m p d O T 5 b q + H 8 f J B h 7 J I d m 3 N z K m X T n d h J u u 1 r G 8 v H P x p 5 m / 2 u f j g R E G c U o V U N f N O u C I g V 5 Y z 8 a a Z C 1 2 d y X V L i E R C 5 l g W s Q M P 7 F q 8 l G P H z F g + n U S l N + 4 5 0 0 b 5 Y D + z d H T 7 Y E r F 4 o u p H S I q n Y p M p 3 g u S 1 T d M q q V M j 7 4 m 7 / o e A W 8 7 P V C h 7 J I O h 3 D R l 4 K f / n E b 1 R y p k 7 R t M / d P B 6 0 f + j 4 P K d V 9 8 X j i c l V Z z L h o q L h i 6 m s q W m 5 q I / C 8 R O j 3 g a I F V h D W Y 7 n b t L M S F Q q i Q O I C 2 j h / / v p / U 3 7 9 O C s n j Y S C 1 S M c F R A 7 d D T 5 F V I R k y y r K G n 5 b u V E s b f G N n 1 N T B e P e h Q l h k Z 7 U c y l T I 7 b V V q F E 2 r t A H Q n o f c J u p K O v p B j y / p 3 8 g V P T f q d C Q j K r k u i s C X l x b N Z D F L W e 8 Y 2 d / / w 4 f m m t h D B L W L z B h 7 i m e V j N l x j 0 Q 3 U C l 7 b q B u p S l g u w O 4 F 4 y Q R K D 1 m g h J H N D r 2 F U Q Q d n U S J W K K w K q 4 M 5 c H d d m G k b c + j x 0 w G 6 x U M R s t o W + v l 5 4 s z L t / h o Y r x b O x c n p v b 2 7 5 A V U L 1 9 d v Q l E e 9 E M p s w 3 F I Y j M f M N h T r b k M 6 N F w g E z Q 6 t 4 / 7 M m b N / B B W g F 3 4 7 3 h 9 G 1 N B x e O J Q O j G M u l T M c Z G v 1 M S V P M f S T p 4 K + W g 8 D 6 e 6 L i I r 4 e b j k p l G 7 N / + / Q f / 7 9 8 l L 4 9 z 8 S 4 F t R + U y y 4 u X r q P e C o t g k o i E l V B R Y 2 o Q i I q F Z Q e / 9 H J U t r C k h / + o 3 0 2 h e S J y T v d o m F c T k X U H v D a a N S M o N S x v A O 2 E t r F M 6 3 x M i K t A j K h d d y a K Z s D z T / 8 8 T 9 v T n V G 7 E J B 7 S M 3 b j z A 0 n I J s W Q X o t E E w l E V V M Q I y k w 2 a Q S l 0 3 l 1 O p U 2 X 0 V L u g E V k l 7 a B 4 r 9 k e H m W o W k z Q g R U r u O U j E Z Q a k 7 V T 1 3 c i X V K 5 c K q J b z s n 4 L f 3 L u W 3 j / w + / q 1 s k + I I J 6 R E H t I / / z s 9 8 h F J W 0 L 6 6 p X 8 y k f s G Q i s o T V D A Q M r M P G Z f y j w q 2 M W I S I W n v X c + w N a P G j a i 8 r p 7 n T h K b 7 i S 1 l B G U i k m P O Z W l d i o g 2 s x h o x I w X 6 n z o 5 / 8 i 7 9 1 s h 9 Q U A f A f / / 0 U 4 Q i C R H V 9 t Q v G J T U b 6 d L q a B 8 i / J c y n O n z p S v 2 Z B r X 0 j t + q k t q G q 7 d q p 4 j Q h t i A R E q E N 9 M X z v B 9 / X L Z J 9 x L l E Q R 0 I / / k f H y M Q j n X U U 1 7 q p 5 0 3 E z v S P g / P o T Y F J U I y o 8 d V V B 3 N i H a 6 Z 7 p 9 6 k 7 q T C I k v U 9 H b h h n k r q J 7 D / O p X s U 1 E F x 8 f f X M D u 7 a L 5 N M K K p 3 6 a o / A b F b s 0 J r Z 1 U U F p H m X T P b 0 j I c t u Z 1 K l U S C o o T f O 0 f t I t q J j O f v s M P v j o v L c t s u + I o G Y o q A N k Y z 2 H n / 7 X x w h H 4 0 Z U 6 l T a S t 9 y K V 9 U 7 b x P f 5 p 0 T 0 W 1 V T 8 1 V U z q U M a Z v L p J j 0 m p A P X x + u 0 c / / r 9 f 0 K m p 9 t s g x w M F N Q h 8 b 8 / + w T z 8 8 / N V 3 V q T W W O T W 0 T l b e e 6 E P C c y g z 9 Z f W T h r a 2 R M x m R B x t d N F d a W R k S H 8 4 / f + z t s A O V A o q E N E h X L l 0 g R u 3 b w r d V H T i O F I O o B s S U + p 2 B o V d q y r 5 q d 9 2 p B o o F q r Y 6 M M d E W b q D U D 4 m M O S v W I a Y m f / 8 t 3 j b D I 4 e B 8 P k V B v Q 6 U i 3 l 8 f f 0 y V p 4 v m N Z 3 u x m x G 2 0 3 0 i + s 7 h k 4 g t P v n k e q u 8 f / L T l M K K j X E B W S z v W g t Z E 2 H D r R e i s c i S A U 0 U k u 6 U S v G y K o x x Q U I Z b g 6 R u E W M T 5 / G s 6 F C G 2 c C 5 T U I R Y Q w Q 1 S 0 E R Y g n W U I R Y h I I i x C L O 5 f t M + Q i x h X P l / h M K i h B L M O U j x C I U F C E W c a 4 8 Y M p H i C 2 c L y g o Q q w h g n p K Q R F i C d Z Q h F i E g i L E I s 4 X D 5 n y E W I L 5 + r D O Q q K E E s w 5 S P E I h Q U I R Z x r k 4 z 5 S P E F i K o Z x Q U I Z Z w r l F Q h F i D N R Q h F n G u P a J D E W I L E d Q 8 B U W I J Z j y E W I R 5 z o d i h B r 0 K E I s Y h z f Y Y O R Y g t R F A L F B Q h l m D K R 4 h F n A k 6 F C H W c C Y e U 1 C E 2 A H 4 P z O f Q q V i W a A G 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 G u i d = " 0 a d c d 2 8 8 - b 7 7 b - 4 3 c 4 - a 8 b 0 - 4 4 b 9 9 b 8 a c 8 2 e "   R e v = " 1 "   R e v G u i d = " 8 1 1 6 2 5 f 7 - b c a 4 - 4 7 d b - b 0 9 c - 2 8 d 1 9 3 b 2 5 b 8 c " 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8 8 D 3 4 7 E D - F F 6 E - 4 F 3 C - A 1 F A - D F 6 0 F F D E 5 3 1 3 } "   T o u r I d = " f b c b c d 6 5 - d 3 b 7 - 4 4 d a - 8 1 c 9 - c 2 6 f 1 6 2 b e e a 4 "   X m l V e r = " 6 "   M i n X m l V e r = " 3 " > < D e s c r i p t i o n > S o m e   d e s c r i p t i o n   f o r   t h e   t o u r   g o e s   h e r e < / D e s c r i p t i o n > < I m a g e > i V B O R w 0 K G g o A A A A N S U h E U g A A A N Q A A A B 1 C A Y A A A A 2 n s 9 T A A A A A X N S R 0 I A r s 4 c 6 Q A A A A R n Q U 1 B A A C x j w v 8 Y Q U A A A A J c E h Z c w A A B C E A A A Q h A V l M W R s A A B A P S U R B V H h e 7 Z 3 p b 1 z n d c a f O / v G 4 X A T J a 7 W Y k u O 4 g q p a 0 R d X L t G 0 Q I F i i I f 2 g J B k A A J U K B / W d E i K I I W c R Y 7 S h x I l i y J l r V Q o i V R F C W K F J f h M v u d t e e 8 9 w 4 5 p J j U E l + S + v D 8 R o d z Z 3 j n c k Z z n 3 n O O f e 9 7 z g / v 3 S 9 B U K I F Q L + N S H E A u J Q E 3 Q o Q i z h / P x z C o o Q W z g f U 1 C E W I M 1 F C E W E Y f 6 k g 5 F i C W c j y 9 T U I T Y g i k f I R Z x f k G H I s Q a I q g b F B Q h l n B + c Y W C I s Q W r K E I s Q g F R Y h F n F 9 e + Y o p H y G W o E M R Y h H n l 1 / Q o Q i x B R 2 K E I s 4 v 6 J D E W I N E d R N C o o Q S z i / u k p B E W I L 1 l C E W I S C I s Q i z q + v 3 m L K R 4 g l 6 F C E W M T 5 9 T U 6 F C G 2 o E M R Y h F x q N t 0 K E I s 4 X x C Q R F i D e e T 6 x Q U I b Z g D U W I R S g o Q i w i K d 8 d p n y E W M L 5 d I K C I s Q W T P k I s Q g d 6 j U j E A j g 1 F A / u l M p t B o N h A M N 1 B t A O O j I u w W 0 5 N 1 q y E L R r e H e k 0 U 0 m 0 3 / k e R 1 Q A Q 1 S U E d M p l U A m 8 d 7 U Y w 4 I h g W q j V q m i I m C K R K B r N F u R u u X Y Q C n r r q 6 h a I q q A I w u B E M L y i 7 t P l 7 F W K H s r k E O D g j p E T g 3 1 I e n U E I 3 F U X V d h M J h O I 6 o x 2 d 1 d U 1 E F U E i E c f c U h 5 D / U m U y 2 W z T i y R k n y 9 a R z N l c e q + C K R M C 5 M A T H n m b 8 F c t A 4 v / m S g j p o e r s S O N E v g h A x d K Z s 6 k 7 e t f w Q X a 2 t r q K 3 t 9 f c 9 + z Z M w w P D 5 v l n d R q N X P t b a + F S j O K 2 0 8 3 E A 3 R s Q 4 a N i U O m P N n 3 s D J g S 4 8 X Q + h U m s Z E c 3 N z a F Y L K F e r + P R o x k 8 3 2 j C r V Q 2 x a R 0 i k k f o + t q r I r o w u J s G s F g U K 5 D S M e a e O 9 4 G i u F r c e T g 0 E c 6 i 4 d 6 g A I B w M o N I Z w t m c R K y t Z Z E N v 4 u 3 e d X R 1 d Z k 0 T o U R i 8 V Q K B Q x P j 7 m P 2 o L F U 8 o F P J v w a S I k W j U L G u 9 p e E E I 3 L L w f r q E u 7 m x t C Q d z Z Q y y E V 2 5 A 0 0 a x K 9 h k 6 1 A G g T Y P B 3 m G 8 c 6 y O X C 6 P 2 e a 3 c L Y / L 7 V R w m 8 + R I w D 1 W p 1 j I 6 O Y G l p 2 Q i s k 0 4 x t W n K Y x X d h j Y y w k G p u 0 o B 3 F o b Q U + 8 Y V L H Q C S J h b W U 6 R S S / c e 5 c I M O t Z 9 o A + G 9 k 0 e x s b 5 u B N T Z d J i d f b L p R i V J + R L J B N b W 1 k z q l k 6 n z f 2 d a K q n 4 t F a S b f T 3 t Z a N o u e v j 6 v H n M C u P A g h m S k B b c O H E 1 L W l l 3 M T V X w P i g a 9 Y n + w c d a h / R H b / Q O o 7 J 6 S x S q Z R J 9 T q p S J 1 U K p X M s o p J f 9 / T 0 2 P E N D 3 9 C B s b O b O O N h 3 0 u l A o Y G L i h l m / L S Z 1 p o z U W u 2 G h r b Y 3 x 0 p o 1 h 1 U G 8 6 W M w H M F 9 M I B J L 4 u G c 3 F f n 5 + d + I o L S N 4 a x H 1 H E S Q x U b + P M e L e p g S b X j 8 n 9 W 2 g N p K 6 l Y l B 3 6 e / v 8 3 8 D n D x 5 A t 3 d a d N s m J q a w t d f P z D 1 1 r l z 7 2 B x a c m s o 4 8 L h y P b 3 E q 3 k 4 6 Z R U N N U j 1 v v a j 8 v T j u P 6 7 I v S 8 + V 4 a d k J T v H j + y 9 o H j w + P o C l Y Q c i T v 8 r k 1 H 0 a 2 F J R 6 p o V 0 v I W C G 4 A O g D j b s 4 B k 3 B P X b m j n L 5 L s x 8 z 9 m 3 j / / b / C 8 v K K i K 9 f h N J E 1 a 0 i F t 9 S k I r n + t M o o q E W l g r + k W C f S r m I Y n 4 d D X c d Z 0 5 l / H u J T Z w L X 1 F Q t k l E I z g 7 l M G j b A D j G e 8 Y k Z K V W q d a r e H Y s a P 4 9 P 6 W C G K y 8 w 9 n G j j e u y W + N u W a g 0 s z X j f v g x N l h E P 6 S Q h M 3 p l E / 0 A / B g Y G c P 3 2 D N 4 + f Q q 3 F i J m f S U c b I k 7 e c t t 6 p I e l g o 5 5 D e y O D m m B 4 y 1 K 0 h s o i n 3 L s b F 2 E u c G x s w T v F g U W 9 t 0 d f X h 8 H B I / j N g 4 6 c T K j U H T x Z e 7 G L d 2 8 x v C k m 5 b N H c X P 9 2 w u f 4 a 3 T b y E a j e H J k 6 f I x c + a e q k t J m W n m J R A M I h g K I R w J I q 7 U 9 l d n z t j b 8 G m h G W 6 J X X T T p 0 K y n G 8 / 1 7 t z B W L R d T q T V x 4 q D W T u X s b W u u 0 0 V 9 f e B j D s 4 3 t K Z t y 9 3 k Y v a f / 1 t R W m U y 3 a X y c S s x i Y m 6 7 2 6 h D a X Q i G b 6 I K o S g R C A U Q T 6 v 9 R S x C Z s S l u P t k X 6 k U k l Z 9 o S h X T z d 6 V u h l D j M 7 j V S m 6 a / / + c q O o T I W 9 7 J f C 6 I 5 W J Q U s e q O S D c 3 d 2 N t K R u I 5 I y d q K O p c + o E 0 e e h z 4 X I 6 p Q G D f v 6 J i / F 1 8 D 4 9 W D D m U R 7 b Q 1 G n X j T t r i 7 g r k E Y s n 8 L v p O K 7 M b q V u f 4 g 7 C 2 F z v b C L M + 3 k s 8 k C L j 7 J m E 5 g v V 5 D f 2 K 7 o N Q F j a j 0 f e 5 A Z W a E J e m f E w h 5 x 6 6 I N Q I d 4 m L s M U 5 k t n b Q R D K J s e S q O c g 6 l n m x 2 b A b 7 a 5 c Z y 3 0 h x g e G j Q C 1 u b G v f w o v p r f n v I l w i 3 j e H 2 J H Y N v Z d M m 9 T N u F c L E l w + 2 v Q b G 3 o J N C Y u R k f R L d 9 q Z m c f m d n d 3 F z 4 6 V c J Q 9 z c f 9 6 M C y Y g I d j r L T n K l J l J R T y y 7 N S B K v i i P p B q m h a 5 s r i U L n l M 5 U u + V z P 0 M O 8 E a y m I 8 f T J n G h A j I y N y W 1 w i k T D n N F 1 + v D 3 d 0 7 X / G N M r o V 0 b F 0 p Q 3 r H 3 R q s o 1 M I 4 P 1 7 d V X i D i T L O D N b M C Y h T S 2 F U f c G Z T e q G v X / G 4 X S o k m e q 3 m t g 7 C 1 Y Q 1 m i J x n B 6 N i I G Y e n 5 y 4 p a + v r 3 h i 7 H e L Y c f O l a M j O f + N Z B B + 9 W c H 9 5 T D S v k u 1 + f M 3 X P R i H l O L k n 6 2 H P O 3 O 8 X Z l B s m 9 W u r S l h b 3 f A W y J 5 h D W U p y s U C c r k c 5 u c X 0 H t k C P l 8 A Z l M B r / d c c z J B n X R 0 P N c E G / 2 1 1 C o e p + J + j R 6 C 5 f h F r I Y H h n G q f 4 G I h 1 t c 2 2 h 6 8 i K z R C l 6 U V Z W V l 7 4 f U w X i 3 o U J a I h m J m U O u R I w N I x Y K I x a L 4 v O O g r G 3 u L u r p 8 s C H J y s Y 7 6 0 b a X z n T 7 + z e V L i Q 0 k b 0 7 E W B r u 8 + k 3 n p N C G i R c N c S p v W d 1 q c X H 7 o F 3 y 6 k h Z y o u N S y r k D T F a y F b M T q r H e r 5 J t 2 4 v f D Y d N a L K V 7 z P x Q v 3 Y / h y L o L l g n e 7 P 9 n A Y j 7 o d Z 5 E c p l o D U 5 L B K Z i k l q v L b B i Q R s T v N i 4 0 K E s E 4 t 6 5 y p d f 2 o / 1 d u J d v d 0 G N N 6 2 c v c 1 a X 0 B M O b f g v 9 8 a o 3 n E n r q F q 9 g Z V C C + e O l v D d 0 S I S 8 g H Q a t Z F W H V J T / N m P b J 3 W E N Z i k q l b D 7 t u + L e z E W V b 3 b o a c 9 o f 0 E F o 6 3 5 d 4 7 V p H a q I + r X T j p G 0 K N l H K l R r + O L x 0 E R V x 2 n B 8 p y W 1 3 K c 6 r d X h P j 5 Y M O Z Y n p Z R 2 z 1 0 T d b + l 1 S / 1 y k O i 4 v 9 s L Y V M 7 u e J c e j q 8 t t g D 1 a w 4 k Z / i i R t p T M 7 V v e d b r y E T q a D L H y p F 9 o 7 8 l + 8 i M 8 Z L x 8 j R h D l 7 N r + x j v n n K z j R n Z P 7 D w 8 d b K s t 9 k a 4 1 5 v g x a m a I U r N R g 0 r x S D m 1 x p I h i p Y 2 G g g 0 6 u n 2 + / + u h g v F x w p Y S m y R W B y 8 p 4 s i z O F E k i n v B p K f 3 d 6 4 I D y v 5 1 I P t i S l E 6 d a D R d x v n R g i i s i g h c c 2 7 U S q 6 O e t X F 2 N j Q t t f C e P V g y m e J e C K E k d F h M / o 7 1 P L m i d B P K 0 3 8 R n s O R 1 B a G 4 2 m S / j 2 Y B E 9 U W 9 u i p J b M 8 6 k g q r V X F T d i j z v 7 a f m k 1 e H T Q m L U S l X 4 M o O q j W L t s 6 1 n P r r k 4 d z z p H W T H 8 2 U s B Q q o x 4 U I R T r Z l T P o b i a + i P l V A T Z 6 q 5 r q m p d O T 5 b q + H 8 f J B h 7 J I d m 3 N z K m X T n d h J u u 1 r G 8 v H P x p 5 m / 2 u f j g R E G c U o V U N f N O u C I g V 5 Y z 8 a a Z C 1 2 d y X V L i E R C 5 l g W s Q M P 7 F q 8 l G P H z F g + n U S l N + 4 5 0 0 b 5 Y D + z d H T 7 Y E r F 4 o u p H S I q n Y p M p 3 g u S 1 T d M q q V M j 7 4 m 7 / o e A W 8 7 P V C h 7 J I O h 3 D R l 4 K f / n E b 1 R y p k 7 R t M / d P B 6 0 f + j 4 P K d V 9 8 X j i c l V Z z L h o q L h i 6 m s q W m 5 q I / C 8 R O j 3 g a I F V h D W Y 7 n b t L M S F Q q i Q O I C 2 j h / / v p / U 3 7 9 O C s n j Y S C 1 S M c F R A 7 d D T 5 F V I R k y y r K G n 5 b u V E s b f G N n 1 N T B e P e h Q l h k Z 7 U c y l T I 7 b V V q F E 2 r t A H Q n o f c J u p K O v p B j y / p 3 8 g V P T f q d C Q j K r k u i s C X l x b N Z D F L W e 8 Y 2 d / / w 4 f m m t h D B L W L z B h 7 i m e V j N l x j 0 Q 3 U C l 7 b q B u p S l g u w O 4 F 4 y Q R K D 1 m g h J H N D r 2 F U Q Q d n U S J W K K w K q 4 M 5 c H d d m G k b c + j x 0 w G 6 x U M R s t o W + v l 5 4 s z L t / h o Y r x b O x c n p v b 2 7 5 A V U L 1 9 d v Q l E e 9 E M p s w 3 F I Y j M f M N h T r b k M 6 N F w g E z Q 6 t 4 / 7 M m b N / B B W g F 3 4 7 3 h 9 G 1 N B x e O J Q O j G M u l T M c Z G v 1 M S V P M f S T p 4 K + W g 8 D 6 e 6 L i I r 4 e b j k p l G 7 N / + / Q f / 7 9 8 l L 4 9 z 8 S 4 F t R + U y y 4 u X r q P e C o t g k o i E l V B R Y 2 o Q i I q F Z Q e / 9 H J U t r C k h / + o 3 0 2 h e S J y T v d o m F c T k X U H v D a a N S M o N S x v A O 2 E t r F M 6 3 x M i K t A j K h d d y a K Z s D z T / 8 8 T 9 v T n V G 7 E J B 7 S M 3 b j z A 0 n I J s W Q X o t E E w l E V V M Q I y k w 2 a Q S l 0 3 l 1 O p U 2 X 0 V L u g E V k l 7 a B 4 r 9 k e H m W o W k z Q g R U r u O U j E Z Q a k 7 V T 1 3 c i X V K 5 c K q J b z s n 4 L f 3 L u W 3 j / w + / q 1 s k + I I J 6 R E H t I / / z s 9 8 h F J W 0 L 6 6 p X 8 y k f s G Q i s o T V D A Q M r M P G Z f y j w q 2 M W I S I W n v X c + w N a P G j a i 8 r p 7 n T h K b 7 i S 1 l B G U i k m P O Z W l d i o g 2 s x h o x I w X 6 n z o 5 / 8 i 7 9 1 s h 9 Q U A f A f / / 0 U 4 Q i C R H V 9 t Q v G J T U b 6 d L q a B 8 i / J c y n O n z p S v 2 Z B r X 0 j t + q k t q G q 7 d q p 4 j Q h t i A R E q E N 9 M X z v B 9 / X L Z J 9 x L l E Q R 0 I / / k f H y M Q j n X U U 1 7 q p 5 0 3 E z v S P g / P o T Y F J U I y o 8 d V V B 3 N i H a 6 Z 7 p 9 6 k 7 q T C I k v U 9 H b h h n k r q J 7 D / O p X s U 1 E F x 8 f f X M D u 7 a L 5 N M K K p 3 6 a o / A b F b s 0 J r Z 1 U U F p H m X T P b 0 j I c t u Z 1 K l U S C o o T f O 0 f t I t q J j O f v s M P v j o v L c t s u + I o G Y o q A N k Y z 2 H n / 7 X x w h H 4 0 Z U 6 l T a S t 9 y K V 9 U 7 b x P f 5 p 0 T 0 W 1 V T 8 1 V U z q U M a Z v L p J j 0 m p A P X x + u 0 c / / r 9 f 0 K m p 9 t s g x w M F N Q h 8 b 8 / + w T z 8 8 / N V 3 V q T W W O T W 0 T l b e e 6 E P C c y g z 9 Z f W T h r a 2 R M x m R B x t d N F d a W R k S H 8 4 / f + z t s A O V A o q E N E h X L l 0 g R u 3 b w r d V H T i O F I O o B s S U + p 2 B o V d q y r 5 q d 9 2 p B o o F q r Y 6 M M d E W b q D U D 4 m M O S v W I a Y m f / 8 t 3 j b D I 4 e B 8 P k V B v Q 6 U i 3 l 8 f f 0 y V p 4 v m N Z 3 u x m x G 2 0 3 0 i + s 7 h k 4 g t P v n k e q u 8 f / L T l M K K j X E B W S z v W g t Z E 2 H D r R e i s c i S A U 0 U k u 6 U S v G y K o x x Q U I Z b g 6 R u E W M T 5 / G s 6 F C G 2 c C 5 T U I R Y Q w Q 1 S 0 E R Y g n W U I R Y h I I i x C L O 5 f t M + Q i x h X P l / h M K i h B L M O U j x C I U F C E W c a 4 8 Y M p H i C 2 c L y g o Q q w h g n p K Q R F i C d Z Q h F i E g i L E I s 4 X D 5 n y E W I L 5 + r D O Q q K E E s w 5 S P E I h Q U I R Z x r k 4 z 5 S P E F i K o Z x Q U I Z Z w r l F Q h F i D N R Q h F n G u P a J D E W I L E d Q 8 B U W I J Z j y E W I R 5 z o d i h B r 0 K E I s Y h z f Y Y O R Y g t R F A L F B Q h l m D K R 4 h F n A k 6 F C H W c C Y e U 1 C E 2 A H 4 P z O f Q q V i W a A G A A A A A E l F T k S u Q m C C < / I m a g e > < / T o u r > < / T o u r s > < / V i s u a l i z a t i o n > 
</file>

<file path=customXml/itemProps1.xml><?xml version="1.0" encoding="utf-8"?>
<ds:datastoreItem xmlns:ds="http://schemas.openxmlformats.org/officeDocument/2006/customXml" ds:itemID="{88D347ED-FF6E-4F3C-A1FA-DF60FFDE5313}">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53C35EB3-0324-44A9-8DD4-E7CCD90851BE}">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Sales comparison</vt:lpstr>
      <vt:lpstr>Task 4  Data Filtering</vt:lpstr>
      <vt:lpstr>Task 5  Chart Customization</vt:lpstr>
      <vt:lpstr>Task 6  Sales Projection</vt:lpstr>
      <vt:lpstr>Task7 DI</vt:lpstr>
      <vt:lpstr>Sheet20</vt:lpstr>
      <vt:lpstr>Task 1  Sales Trend Analysis</vt:lpstr>
      <vt:lpstr>sliercers&amp; timeline tool use</vt:lpstr>
      <vt:lpstr>Sheet1base data</vt:lpstr>
      <vt:lpstr>Sheet16</vt:lpstr>
      <vt:lpstr>anolamies</vt:lpstr>
      <vt:lpstr>expensing data task</vt:lpstr>
      <vt:lpstr>basefile for expand</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hradyanshu sharma</dc:creator>
  <cp:lastModifiedBy>hradyanshu sharma</cp:lastModifiedBy>
  <dcterms:created xsi:type="dcterms:W3CDTF">2023-11-23T18:30:45Z</dcterms:created>
  <dcterms:modified xsi:type="dcterms:W3CDTF">2023-11-26T15:45:32Z</dcterms:modified>
</cp:coreProperties>
</file>