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115" activeTab="3"/>
  </bookViews>
  <sheets>
    <sheet name="Sheet1" sheetId="1" r:id="rId1"/>
    <sheet name="Sheet2" sheetId="2" r:id="rId2"/>
    <sheet name="Sheet3" sheetId="5" r:id="rId3"/>
    <sheet name="Sheet4" sheetId="4" r:id="rId4"/>
  </sheets>
  <calcPr calcId="144525"/>
</workbook>
</file>

<file path=xl/sharedStrings.xml><?xml version="1.0" encoding="utf-8"?>
<sst xmlns="http://schemas.openxmlformats.org/spreadsheetml/2006/main" count="199" uniqueCount="82">
  <si>
    <t>Predicted Values</t>
  </si>
  <si>
    <t>Accuracy: Total Correct /Actual</t>
  </si>
  <si>
    <t>Cat</t>
  </si>
  <si>
    <t>Dog</t>
  </si>
  <si>
    <t>Bird</t>
  </si>
  <si>
    <t>( 20 + 19 + 28) / 74 =</t>
  </si>
  <si>
    <t xml:space="preserve">  Actual Values</t>
  </si>
  <si>
    <t>Precision = Current Predicted / Total Predicted</t>
  </si>
  <si>
    <t>Cat:</t>
  </si>
  <si>
    <t>20 /23 =</t>
  </si>
  <si>
    <t>Dog:</t>
  </si>
  <si>
    <t>19 / 20 =</t>
  </si>
  <si>
    <t xml:space="preserve">Bird: </t>
  </si>
  <si>
    <t>28 /31 =</t>
  </si>
  <si>
    <t>Recall = Correct /  Predicted</t>
  </si>
  <si>
    <t>20 /22 =</t>
  </si>
  <si>
    <t>19 / 22 =</t>
  </si>
  <si>
    <t>28 /30 =</t>
  </si>
  <si>
    <t>F1-score = ( 2*Precision*Recall ) / ( Precision + Recall )</t>
  </si>
  <si>
    <t>(2*0.87*0.91)/(0.87+0.91)=</t>
  </si>
  <si>
    <t>(2*0.95*0.87)/(0.95+0.87)=</t>
  </si>
  <si>
    <t>(2*0.90*0.93)/(0.90+0.93)=</t>
  </si>
  <si>
    <t>ID</t>
  </si>
  <si>
    <t>Name</t>
  </si>
  <si>
    <t>Age</t>
  </si>
  <si>
    <t>Gender</t>
  </si>
  <si>
    <t>Fan</t>
  </si>
  <si>
    <t>reuslt</t>
  </si>
  <si>
    <t>Bill</t>
  </si>
  <si>
    <t>M</t>
  </si>
  <si>
    <t>Rolling Stones</t>
  </si>
  <si>
    <t>Henry</t>
  </si>
  <si>
    <t>Neither</t>
  </si>
  <si>
    <t>Mary</t>
  </si>
  <si>
    <t>F</t>
  </si>
  <si>
    <t>Taylor Swift</t>
  </si>
  <si>
    <t>Tiffany</t>
  </si>
  <si>
    <t>Michael</t>
  </si>
  <si>
    <t>Carlos</t>
  </si>
  <si>
    <t>Ashely</t>
  </si>
  <si>
    <t>Robert</t>
  </si>
  <si>
    <t>Sally</t>
  </si>
  <si>
    <t>John</t>
  </si>
  <si>
    <t>Michelle</t>
  </si>
  <si>
    <t>?</t>
  </si>
  <si>
    <t>Random#:</t>
  </si>
  <si>
    <t>Trainning Set</t>
  </si>
  <si>
    <t>x</t>
  </si>
  <si>
    <t>y</t>
  </si>
  <si>
    <t>result</t>
  </si>
  <si>
    <t>Distance</t>
  </si>
  <si>
    <t>Rank</t>
  </si>
  <si>
    <t>Testing Set</t>
  </si>
  <si>
    <t>K factors</t>
  </si>
  <si>
    <t>Selection</t>
  </si>
  <si>
    <t>Error rate</t>
  </si>
  <si>
    <t>k=1</t>
  </si>
  <si>
    <t>3 or 2</t>
  </si>
  <si>
    <t>k=2</t>
  </si>
  <si>
    <t>3</t>
  </si>
  <si>
    <t>k=3</t>
  </si>
  <si>
    <t>2</t>
  </si>
  <si>
    <t>k=4</t>
  </si>
  <si>
    <t>k=5</t>
  </si>
  <si>
    <t>k=6</t>
  </si>
  <si>
    <t>k=7</t>
  </si>
  <si>
    <t>Prediction</t>
  </si>
  <si>
    <t>target</t>
  </si>
  <si>
    <t>select k=7:</t>
  </si>
  <si>
    <t xml:space="preserve">When k=7, 5 will vote for result 2 which is: </t>
  </si>
  <si>
    <t>Objects</t>
  </si>
  <si>
    <t>X</t>
  </si>
  <si>
    <t>Y</t>
  </si>
  <si>
    <t>Z</t>
  </si>
  <si>
    <t>OB-1</t>
  </si>
  <si>
    <t>OB-2</t>
  </si>
  <si>
    <t>OB-3</t>
  </si>
  <si>
    <t>OB-4</t>
  </si>
  <si>
    <t>OB-5</t>
  </si>
  <si>
    <t>OB-6</t>
  </si>
  <si>
    <t>OB-7</t>
  </si>
  <si>
    <t>OB-8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</si>
</sst>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0.0000"/>
  </numFmts>
  <fonts count="35">
    <font>
      <sz val="12"/>
      <color theme="1"/>
      <name val="Calibri"/>
      <charset val="134"/>
      <scheme val="minor"/>
    </font>
    <font>
      <b/>
      <sz val="10"/>
      <color rgb="FF000000"/>
      <name val="Times New Roman"/>
      <charset val="134"/>
    </font>
    <font>
      <b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b/>
      <sz val="9"/>
      <color rgb="FFFF0000"/>
      <name val="Times New Roman"/>
      <charset val="134"/>
    </font>
    <font>
      <sz val="9"/>
      <color rgb="FFFF0000"/>
      <name val="Times New Roman"/>
      <charset val="134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sz val="10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24" borderId="16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17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1" fillId="27" borderId="16" applyNumberFormat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0" xfId="0" applyFont="1" applyFill="1" applyAlignment="1">
      <alignment horizontal="center" vertical="top"/>
    </xf>
    <xf numFmtId="0" fontId="0" fillId="0" borderId="4" xfId="0" applyBorder="1">
      <alignment vertical="center"/>
    </xf>
    <xf numFmtId="0" fontId="1" fillId="0" borderId="8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178" fontId="0" fillId="0" borderId="6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0" fontId="10" fillId="0" borderId="0" xfId="0" applyFont="1">
      <alignment vertical="center"/>
    </xf>
    <xf numFmtId="0" fontId="10" fillId="4" borderId="0" xfId="0" applyFont="1" applyFill="1">
      <alignment vertical="center"/>
    </xf>
    <xf numFmtId="2" fontId="0" fillId="0" borderId="5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top" wrapText="1"/>
    </xf>
    <xf numFmtId="0" fontId="12" fillId="5" borderId="7" xfId="0" applyFont="1" applyFill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0" fillId="0" borderId="0" xfId="0" applyBorder="1">
      <alignment vertical="center"/>
    </xf>
    <xf numFmtId="0" fontId="14" fillId="0" borderId="0" xfId="0" applyFont="1" applyBorder="1" applyAlignment="1">
      <alignment horizontal="right" vertical="center" wrapText="1"/>
    </xf>
    <xf numFmtId="0" fontId="13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0"/>
  <sheetViews>
    <sheetView workbookViewId="0">
      <selection activeCell="M23" sqref="M23"/>
    </sheetView>
  </sheetViews>
  <sheetFormatPr defaultColWidth="9" defaultRowHeight="15.75"/>
  <cols>
    <col min="2" max="2" width="12.125" customWidth="1"/>
    <col min="9" max="9" width="24.625" customWidth="1"/>
    <col min="10" max="10" width="25.125" customWidth="1"/>
    <col min="11" max="11" width="12.625" customWidth="1"/>
  </cols>
  <sheetData>
    <row r="1" ht="18" customHeight="1"/>
    <row r="2" ht="17.25" customHeight="1"/>
    <row r="3" ht="16.5"/>
    <row r="4" ht="16.5" spans="2:12">
      <c r="B4" s="53"/>
      <c r="C4" s="53"/>
      <c r="D4" s="54" t="s">
        <v>0</v>
      </c>
      <c r="E4" s="54"/>
      <c r="F4" s="54"/>
      <c r="G4" s="16"/>
      <c r="I4" s="60" t="s">
        <v>1</v>
      </c>
      <c r="J4" s="60"/>
      <c r="K4" s="60"/>
      <c r="L4" s="61"/>
    </row>
    <row r="5" ht="16.5" spans="2:12">
      <c r="B5" s="55"/>
      <c r="C5" s="55"/>
      <c r="D5" s="56" t="s">
        <v>2</v>
      </c>
      <c r="E5" s="57" t="s">
        <v>3</v>
      </c>
      <c r="F5" s="57" t="s">
        <v>4</v>
      </c>
      <c r="G5" s="16"/>
      <c r="I5" s="62" t="s">
        <v>5</v>
      </c>
      <c r="J5" s="61">
        <f>(D6+E7+F8)/G9</f>
        <v>0.905405405405405</v>
      </c>
      <c r="K5" s="61"/>
      <c r="L5" s="61"/>
    </row>
    <row r="6" ht="16.5" spans="2:12">
      <c r="B6" s="58" t="s">
        <v>6</v>
      </c>
      <c r="C6" s="56" t="s">
        <v>2</v>
      </c>
      <c r="D6" s="56">
        <v>20</v>
      </c>
      <c r="E6" s="56">
        <v>1</v>
      </c>
      <c r="F6" s="57">
        <v>1</v>
      </c>
      <c r="G6" s="16">
        <f>SUM(D6:F6)</f>
        <v>22</v>
      </c>
      <c r="I6" s="63"/>
      <c r="J6" s="61"/>
      <c r="K6" s="61"/>
      <c r="L6" s="61"/>
    </row>
    <row r="7" ht="16.5" spans="2:12">
      <c r="B7" s="59"/>
      <c r="C7" s="56" t="s">
        <v>3</v>
      </c>
      <c r="D7" s="56">
        <v>1</v>
      </c>
      <c r="E7" s="56">
        <v>19</v>
      </c>
      <c r="F7" s="56">
        <v>2</v>
      </c>
      <c r="G7" s="16">
        <f>SUM(D7:F7)</f>
        <v>22</v>
      </c>
      <c r="I7" s="64" t="s">
        <v>7</v>
      </c>
      <c r="J7" s="64"/>
      <c r="K7" s="64"/>
      <c r="L7" s="61"/>
    </row>
    <row r="8" ht="16.5" spans="2:11">
      <c r="B8" s="59"/>
      <c r="C8" s="56" t="s">
        <v>4</v>
      </c>
      <c r="D8" s="56">
        <v>2</v>
      </c>
      <c r="E8" s="56">
        <v>0</v>
      </c>
      <c r="F8" s="56">
        <v>28</v>
      </c>
      <c r="G8" s="16">
        <f>SUM(D8:F8)</f>
        <v>30</v>
      </c>
      <c r="I8" s="65" t="s">
        <v>8</v>
      </c>
      <c r="J8" s="65" t="s">
        <v>9</v>
      </c>
      <c r="K8" s="66">
        <f>D6/D9</f>
        <v>0.869565217391304</v>
      </c>
    </row>
    <row r="9" ht="16.5" spans="2:11">
      <c r="B9" s="16"/>
      <c r="C9" s="16"/>
      <c r="D9" s="16">
        <f>SUM(D6:D8)</f>
        <v>23</v>
      </c>
      <c r="E9" s="16">
        <f>SUM(E6:E8)</f>
        <v>20</v>
      </c>
      <c r="F9" s="16">
        <f>SUM(F6:F8)</f>
        <v>31</v>
      </c>
      <c r="G9" s="53">
        <f>SUM(G6:G8)</f>
        <v>74</v>
      </c>
      <c r="I9" s="65" t="s">
        <v>10</v>
      </c>
      <c r="J9" s="65" t="s">
        <v>11</v>
      </c>
      <c r="K9" s="66">
        <f>E7/E9</f>
        <v>0.95</v>
      </c>
    </row>
    <row r="10" spans="9:11">
      <c r="I10" s="65" t="s">
        <v>12</v>
      </c>
      <c r="J10" s="65" t="s">
        <v>13</v>
      </c>
      <c r="K10" s="66">
        <f>F8/F9</f>
        <v>0.903225806451613</v>
      </c>
    </row>
    <row r="12" spans="9:11">
      <c r="I12" s="64" t="s">
        <v>14</v>
      </c>
      <c r="J12" s="64"/>
      <c r="K12" s="64"/>
    </row>
    <row r="13" spans="9:11">
      <c r="I13" s="65" t="s">
        <v>8</v>
      </c>
      <c r="J13" s="65" t="s">
        <v>15</v>
      </c>
      <c r="K13" s="66">
        <f>20/22</f>
        <v>0.909090909090909</v>
      </c>
    </row>
    <row r="14" spans="9:11">
      <c r="I14" s="65" t="s">
        <v>10</v>
      </c>
      <c r="J14" s="65" t="s">
        <v>16</v>
      </c>
      <c r="K14" s="66">
        <f>19/22</f>
        <v>0.863636363636364</v>
      </c>
    </row>
    <row r="15" spans="9:11">
      <c r="I15" s="65" t="s">
        <v>12</v>
      </c>
      <c r="J15" s="65" t="s">
        <v>17</v>
      </c>
      <c r="K15" s="66">
        <f>28/30</f>
        <v>0.933333333333333</v>
      </c>
    </row>
    <row r="17" spans="9:11">
      <c r="I17" s="64" t="s">
        <v>18</v>
      </c>
      <c r="J17" s="64"/>
      <c r="K17" s="64"/>
    </row>
    <row r="18" spans="9:11">
      <c r="I18" s="65" t="s">
        <v>8</v>
      </c>
      <c r="J18" s="65" t="s">
        <v>19</v>
      </c>
      <c r="K18" s="66">
        <f>2*K8*K13/(K8+K13)</f>
        <v>0.888888888888889</v>
      </c>
    </row>
    <row r="19" spans="9:11">
      <c r="I19" s="65" t="s">
        <v>10</v>
      </c>
      <c r="J19" s="65" t="s">
        <v>20</v>
      </c>
      <c r="K19" s="66">
        <f>2*K9*K14/(K9+K14)</f>
        <v>0.904761904761905</v>
      </c>
    </row>
    <row r="20" spans="9:11">
      <c r="I20" s="65" t="s">
        <v>12</v>
      </c>
      <c r="J20" s="65" t="s">
        <v>21</v>
      </c>
      <c r="K20" s="66">
        <f>2*K10*K15/(K10+K15)</f>
        <v>0.918032786885246</v>
      </c>
    </row>
  </sheetData>
  <mergeCells count="7">
    <mergeCell ref="B4:C4"/>
    <mergeCell ref="D4:F4"/>
    <mergeCell ref="I4:K4"/>
    <mergeCell ref="B5:C5"/>
    <mergeCell ref="I7:K7"/>
    <mergeCell ref="I12:K12"/>
    <mergeCell ref="I17:K1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zoomScale="80" zoomScaleNormal="80" workbookViewId="0">
      <selection activeCell="H2" sqref="H2:L12"/>
    </sheetView>
  </sheetViews>
  <sheetFormatPr defaultColWidth="9" defaultRowHeight="15.75"/>
  <cols>
    <col min="1" max="1" width="9.125" customWidth="1"/>
    <col min="2" max="3" width="12.625"/>
    <col min="5" max="5" width="12.625"/>
    <col min="10" max="10" width="12.625"/>
    <col min="13" max="13" width="9" style="16"/>
    <col min="17" max="17" width="12.625"/>
  </cols>
  <sheetData>
    <row r="1" ht="16.5"/>
    <row r="2" ht="16.5" spans="2:13"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30" t="s">
        <v>27</v>
      </c>
    </row>
    <row r="3" spans="2:13">
      <c r="B3" s="9">
        <v>0</v>
      </c>
      <c r="C3" s="10" t="s">
        <v>28</v>
      </c>
      <c r="D3" s="10">
        <v>32</v>
      </c>
      <c r="E3" s="10" t="s">
        <v>29</v>
      </c>
      <c r="F3" s="10" t="s">
        <v>30</v>
      </c>
      <c r="H3" s="9">
        <v>0</v>
      </c>
      <c r="I3" s="10" t="s">
        <v>28</v>
      </c>
      <c r="J3" s="10">
        <v>32</v>
      </c>
      <c r="K3" s="10">
        <v>0</v>
      </c>
      <c r="L3" s="10" t="s">
        <v>30</v>
      </c>
      <c r="M3" s="16">
        <v>1</v>
      </c>
    </row>
    <row r="4" spans="2:13">
      <c r="B4" s="11">
        <v>1</v>
      </c>
      <c r="C4" s="12" t="s">
        <v>31</v>
      </c>
      <c r="D4" s="12">
        <v>40</v>
      </c>
      <c r="E4" s="12" t="s">
        <v>29</v>
      </c>
      <c r="F4" s="12" t="s">
        <v>32</v>
      </c>
      <c r="H4" s="11">
        <v>1</v>
      </c>
      <c r="I4" s="12" t="s">
        <v>31</v>
      </c>
      <c r="J4" s="12">
        <v>40</v>
      </c>
      <c r="K4" s="12">
        <v>0</v>
      </c>
      <c r="L4" s="12" t="s">
        <v>32</v>
      </c>
      <c r="M4" s="16">
        <v>3</v>
      </c>
    </row>
    <row r="5" spans="2:13">
      <c r="B5" s="9">
        <v>2</v>
      </c>
      <c r="C5" s="10" t="s">
        <v>33</v>
      </c>
      <c r="D5" s="10">
        <v>16</v>
      </c>
      <c r="E5" s="10" t="s">
        <v>34</v>
      </c>
      <c r="F5" s="10" t="s">
        <v>35</v>
      </c>
      <c r="H5" s="9">
        <v>2</v>
      </c>
      <c r="I5" s="10" t="s">
        <v>33</v>
      </c>
      <c r="J5" s="10">
        <v>16</v>
      </c>
      <c r="K5" s="10">
        <v>1</v>
      </c>
      <c r="L5" s="10" t="s">
        <v>35</v>
      </c>
      <c r="M5" s="16">
        <v>2</v>
      </c>
    </row>
    <row r="6" spans="2:13">
      <c r="B6" s="11">
        <v>3</v>
      </c>
      <c r="C6" s="12" t="s">
        <v>36</v>
      </c>
      <c r="D6" s="12">
        <v>14</v>
      </c>
      <c r="E6" s="12" t="s">
        <v>34</v>
      </c>
      <c r="F6" s="12" t="s">
        <v>35</v>
      </c>
      <c r="H6" s="11">
        <v>3</v>
      </c>
      <c r="I6" s="12" t="s">
        <v>36</v>
      </c>
      <c r="J6" s="12">
        <v>14</v>
      </c>
      <c r="K6" s="12">
        <v>1</v>
      </c>
      <c r="L6" s="12" t="s">
        <v>35</v>
      </c>
      <c r="M6" s="16">
        <v>2</v>
      </c>
    </row>
    <row r="7" spans="2:13">
      <c r="B7" s="9">
        <v>4</v>
      </c>
      <c r="C7" s="10" t="s">
        <v>37</v>
      </c>
      <c r="D7" s="10">
        <v>55</v>
      </c>
      <c r="E7" s="10" t="s">
        <v>29</v>
      </c>
      <c r="F7" s="10" t="s">
        <v>32</v>
      </c>
      <c r="H7" s="9">
        <v>4</v>
      </c>
      <c r="I7" s="10" t="s">
        <v>37</v>
      </c>
      <c r="J7" s="10">
        <v>55</v>
      </c>
      <c r="K7" s="10">
        <v>0</v>
      </c>
      <c r="L7" s="10" t="s">
        <v>32</v>
      </c>
      <c r="M7" s="16">
        <v>3</v>
      </c>
    </row>
    <row r="8" spans="2:13">
      <c r="B8" s="11">
        <v>5</v>
      </c>
      <c r="C8" s="12" t="s">
        <v>38</v>
      </c>
      <c r="D8" s="12">
        <v>40</v>
      </c>
      <c r="E8" s="12" t="s">
        <v>29</v>
      </c>
      <c r="F8" s="12" t="s">
        <v>35</v>
      </c>
      <c r="H8" s="11">
        <v>5</v>
      </c>
      <c r="I8" s="12" t="s">
        <v>38</v>
      </c>
      <c r="J8" s="12">
        <v>40</v>
      </c>
      <c r="K8" s="12">
        <v>0</v>
      </c>
      <c r="L8" s="12" t="s">
        <v>35</v>
      </c>
      <c r="M8" s="16">
        <v>2</v>
      </c>
    </row>
    <row r="9" spans="2:13">
      <c r="B9" s="9">
        <v>6</v>
      </c>
      <c r="C9" s="10" t="s">
        <v>39</v>
      </c>
      <c r="D9" s="10">
        <v>20</v>
      </c>
      <c r="E9" s="10" t="s">
        <v>34</v>
      </c>
      <c r="F9" s="10" t="s">
        <v>32</v>
      </c>
      <c r="H9" s="9">
        <v>6</v>
      </c>
      <c r="I9" s="10" t="s">
        <v>39</v>
      </c>
      <c r="J9" s="10">
        <v>20</v>
      </c>
      <c r="K9" s="10">
        <v>1</v>
      </c>
      <c r="L9" s="10" t="s">
        <v>32</v>
      </c>
      <c r="M9" s="16">
        <v>3</v>
      </c>
    </row>
    <row r="10" spans="2:13">
      <c r="B10" s="11">
        <v>7</v>
      </c>
      <c r="C10" s="12" t="s">
        <v>40</v>
      </c>
      <c r="D10" s="12">
        <v>15</v>
      </c>
      <c r="E10" s="12" t="s">
        <v>29</v>
      </c>
      <c r="F10" s="12" t="s">
        <v>35</v>
      </c>
      <c r="H10" s="11">
        <v>7</v>
      </c>
      <c r="I10" s="12" t="s">
        <v>40</v>
      </c>
      <c r="J10" s="12">
        <v>15</v>
      </c>
      <c r="K10" s="12">
        <v>0</v>
      </c>
      <c r="L10" s="12" t="s">
        <v>35</v>
      </c>
      <c r="M10" s="16">
        <v>2</v>
      </c>
    </row>
    <row r="11" spans="2:13">
      <c r="B11" s="9">
        <v>8</v>
      </c>
      <c r="C11" s="10" t="s">
        <v>41</v>
      </c>
      <c r="D11" s="10">
        <v>55</v>
      </c>
      <c r="E11" s="10" t="s">
        <v>34</v>
      </c>
      <c r="F11" s="10" t="s">
        <v>30</v>
      </c>
      <c r="H11" s="9">
        <v>8</v>
      </c>
      <c r="I11" s="10" t="s">
        <v>41</v>
      </c>
      <c r="J11" s="10">
        <v>55</v>
      </c>
      <c r="K11" s="10">
        <v>1</v>
      </c>
      <c r="L11" s="10" t="s">
        <v>30</v>
      </c>
      <c r="M11" s="16">
        <v>1</v>
      </c>
    </row>
    <row r="12" ht="16.5" spans="2:13">
      <c r="B12" s="13">
        <v>9</v>
      </c>
      <c r="C12" s="14" t="s">
        <v>42</v>
      </c>
      <c r="D12" s="14">
        <v>15</v>
      </c>
      <c r="E12" s="14" t="s">
        <v>29</v>
      </c>
      <c r="F12" s="14" t="s">
        <v>30</v>
      </c>
      <c r="H12" s="13">
        <v>9</v>
      </c>
      <c r="I12" s="14" t="s">
        <v>42</v>
      </c>
      <c r="J12" s="14">
        <v>15</v>
      </c>
      <c r="K12" s="14">
        <v>0</v>
      </c>
      <c r="L12" s="14" t="s">
        <v>30</v>
      </c>
      <c r="M12" s="16">
        <v>1</v>
      </c>
    </row>
    <row r="13" ht="16.5" spans="2:12">
      <c r="B13" s="17">
        <v>10</v>
      </c>
      <c r="C13" s="18" t="s">
        <v>43</v>
      </c>
      <c r="D13" s="18">
        <v>10</v>
      </c>
      <c r="E13" s="18" t="s">
        <v>34</v>
      </c>
      <c r="F13" s="18" t="s">
        <v>44</v>
      </c>
      <c r="H13" s="17">
        <v>10</v>
      </c>
      <c r="I13" s="18" t="s">
        <v>43</v>
      </c>
      <c r="J13" s="18">
        <v>10</v>
      </c>
      <c r="K13" s="18">
        <v>1</v>
      </c>
      <c r="L13" s="18" t="s">
        <v>44</v>
      </c>
    </row>
    <row r="15" spans="1:4">
      <c r="A15" t="s">
        <v>45</v>
      </c>
      <c r="B15">
        <f>6</f>
        <v>6</v>
      </c>
      <c r="C15">
        <v>0</v>
      </c>
      <c r="D15">
        <v>4</v>
      </c>
    </row>
    <row r="17" ht="16.5" spans="1:15">
      <c r="A17" s="19" t="s">
        <v>46</v>
      </c>
      <c r="H17" s="19" t="s">
        <v>46</v>
      </c>
      <c r="M17"/>
      <c r="O17" s="19" t="s">
        <v>46</v>
      </c>
    </row>
    <row r="18" ht="16.5" spans="2:20">
      <c r="B18" s="8" t="s">
        <v>47</v>
      </c>
      <c r="C18" s="8" t="s">
        <v>48</v>
      </c>
      <c r="D18" s="8" t="s">
        <v>49</v>
      </c>
      <c r="E18" s="20" t="s">
        <v>50</v>
      </c>
      <c r="F18" s="21" t="s">
        <v>51</v>
      </c>
      <c r="I18" s="8" t="s">
        <v>47</v>
      </c>
      <c r="J18" s="8" t="s">
        <v>48</v>
      </c>
      <c r="K18" s="8" t="s">
        <v>49</v>
      </c>
      <c r="L18" s="20" t="s">
        <v>50</v>
      </c>
      <c r="M18" s="21" t="s">
        <v>51</v>
      </c>
      <c r="P18" s="8" t="s">
        <v>47</v>
      </c>
      <c r="Q18" s="8" t="s">
        <v>48</v>
      </c>
      <c r="R18" s="8" t="s">
        <v>49</v>
      </c>
      <c r="S18" s="20" t="s">
        <v>50</v>
      </c>
      <c r="T18" s="21" t="s">
        <v>51</v>
      </c>
    </row>
    <row r="19" spans="1:20">
      <c r="A19" s="11">
        <v>1</v>
      </c>
      <c r="B19" s="12">
        <v>40</v>
      </c>
      <c r="C19" s="12">
        <v>0</v>
      </c>
      <c r="D19" s="12">
        <v>3</v>
      </c>
      <c r="E19" s="22">
        <f>SQRT((B19-B28)^2+(C19-C28)^2)</f>
        <v>8</v>
      </c>
      <c r="F19" s="23">
        <v>1</v>
      </c>
      <c r="H19" s="11">
        <v>1</v>
      </c>
      <c r="I19" s="12">
        <v>40</v>
      </c>
      <c r="J19" s="12">
        <v>0</v>
      </c>
      <c r="K19" s="12">
        <v>3</v>
      </c>
      <c r="L19" s="22">
        <f>SQRT((I19-I28)^2+(J19-J28)^2)</f>
        <v>15</v>
      </c>
      <c r="M19" s="23">
        <v>2</v>
      </c>
      <c r="O19" s="11">
        <v>1</v>
      </c>
      <c r="P19" s="12">
        <v>40</v>
      </c>
      <c r="Q19" s="12">
        <v>0</v>
      </c>
      <c r="R19" s="12">
        <v>3</v>
      </c>
      <c r="S19" s="22">
        <f>SQRT((P19-P28)^2+(Q19-Q28)^2)</f>
        <v>20.0249843945008</v>
      </c>
      <c r="T19" s="23">
        <v>5</v>
      </c>
    </row>
    <row r="20" spans="1:20">
      <c r="A20" s="9">
        <v>2</v>
      </c>
      <c r="B20" s="10">
        <v>16</v>
      </c>
      <c r="C20" s="10">
        <v>1</v>
      </c>
      <c r="D20" s="10">
        <v>2</v>
      </c>
      <c r="E20" s="22">
        <f>SQRT((B20-B28)^2+(C20-C28)^2)</f>
        <v>16.0312195418814</v>
      </c>
      <c r="F20" s="23">
        <v>3</v>
      </c>
      <c r="H20" s="9">
        <v>2</v>
      </c>
      <c r="I20" s="10">
        <v>16</v>
      </c>
      <c r="J20" s="10">
        <v>1</v>
      </c>
      <c r="K20" s="10">
        <v>2</v>
      </c>
      <c r="L20" s="22">
        <f>SQRT((I20-I28)^2+(J20-J28)^2)</f>
        <v>39.0128184062623</v>
      </c>
      <c r="M20" s="23">
        <v>4</v>
      </c>
      <c r="O20" s="9">
        <v>2</v>
      </c>
      <c r="P20" s="10">
        <v>16</v>
      </c>
      <c r="Q20" s="10">
        <v>1</v>
      </c>
      <c r="R20" s="10">
        <v>2</v>
      </c>
      <c r="S20" s="22">
        <f>SQRT((P20-P28)^2+(Q20-Q28)^2)</f>
        <v>4</v>
      </c>
      <c r="T20" s="23">
        <v>1</v>
      </c>
    </row>
    <row r="21" spans="1:20">
      <c r="A21" s="11">
        <v>3</v>
      </c>
      <c r="B21" s="12">
        <v>14</v>
      </c>
      <c r="C21" s="12">
        <v>1</v>
      </c>
      <c r="D21" s="12">
        <v>2</v>
      </c>
      <c r="E21" s="22">
        <f>SQRT((B21-B28)^2+(C21-C28)^2)</f>
        <v>18.0277563773199</v>
      </c>
      <c r="F21" s="23">
        <v>6</v>
      </c>
      <c r="H21" s="11">
        <v>3</v>
      </c>
      <c r="I21" s="12">
        <v>14</v>
      </c>
      <c r="J21" s="12">
        <v>1</v>
      </c>
      <c r="K21" s="12">
        <v>2</v>
      </c>
      <c r="L21" s="22">
        <f>SQRT((I21-I28)^2+(J21-J28)^2)</f>
        <v>41.0121933088198</v>
      </c>
      <c r="M21" s="23">
        <v>7</v>
      </c>
      <c r="O21" s="11">
        <v>3</v>
      </c>
      <c r="P21" s="12">
        <v>14</v>
      </c>
      <c r="Q21" s="12">
        <v>1</v>
      </c>
      <c r="R21" s="12">
        <v>2</v>
      </c>
      <c r="S21" s="22">
        <f>SQRT((P21-P28)^2+(Q21-Q28)^2)</f>
        <v>6</v>
      </c>
      <c r="T21" s="23">
        <v>4</v>
      </c>
    </row>
    <row r="22" spans="1:20">
      <c r="A22" s="11">
        <v>5</v>
      </c>
      <c r="B22" s="12">
        <v>40</v>
      </c>
      <c r="C22" s="12">
        <v>0</v>
      </c>
      <c r="D22" s="12">
        <v>2</v>
      </c>
      <c r="E22" s="22">
        <f>SQRT((B22-B28)^2+(C22-C28)^2)</f>
        <v>8</v>
      </c>
      <c r="F22" s="23">
        <v>1</v>
      </c>
      <c r="H22" s="11">
        <v>5</v>
      </c>
      <c r="I22" s="12">
        <v>40</v>
      </c>
      <c r="J22" s="12">
        <v>0</v>
      </c>
      <c r="K22" s="12">
        <v>2</v>
      </c>
      <c r="L22" s="22">
        <f>SQRT((I22-I28)^2+(J22-J28)^2)</f>
        <v>15</v>
      </c>
      <c r="M22" s="23">
        <v>2</v>
      </c>
      <c r="O22" s="11">
        <v>5</v>
      </c>
      <c r="P22" s="12">
        <v>40</v>
      </c>
      <c r="Q22" s="12">
        <v>0</v>
      </c>
      <c r="R22" s="12">
        <v>2</v>
      </c>
      <c r="S22" s="22">
        <f>SQRT((P22-P31)^2+(Q22-Q31)^2)</f>
        <v>38.0131556174964</v>
      </c>
      <c r="T22" s="23">
        <v>7</v>
      </c>
    </row>
    <row r="23" spans="1:20">
      <c r="A23" s="11">
        <v>7</v>
      </c>
      <c r="B23" s="12">
        <v>15</v>
      </c>
      <c r="C23" s="12">
        <v>0</v>
      </c>
      <c r="D23" s="24">
        <v>2</v>
      </c>
      <c r="E23" s="22">
        <f>SQRT((B23-B28)^2+(C23-C28)^2)</f>
        <v>17</v>
      </c>
      <c r="F23" s="23">
        <v>4</v>
      </c>
      <c r="H23" s="11">
        <v>7</v>
      </c>
      <c r="I23" s="12">
        <v>15</v>
      </c>
      <c r="J23" s="12">
        <v>0</v>
      </c>
      <c r="K23" s="24">
        <v>2</v>
      </c>
      <c r="L23" s="22">
        <f>SQRT((I23-I24)^2+(J23-J24)^2)</f>
        <v>40.0124980474851</v>
      </c>
      <c r="M23" s="23">
        <v>6</v>
      </c>
      <c r="O23" s="11">
        <v>7</v>
      </c>
      <c r="P23" s="12">
        <v>15</v>
      </c>
      <c r="Q23" s="12">
        <v>0</v>
      </c>
      <c r="R23" s="24">
        <v>2</v>
      </c>
      <c r="S23" s="22">
        <f>SQRT((P23-P28)^2+(Q23-Q28)^2)</f>
        <v>5.09901951359278</v>
      </c>
      <c r="T23" s="23">
        <v>2</v>
      </c>
    </row>
    <row r="24" spans="1:20">
      <c r="A24" s="9">
        <v>8</v>
      </c>
      <c r="B24" s="10">
        <v>55</v>
      </c>
      <c r="C24" s="10">
        <v>1</v>
      </c>
      <c r="D24" s="24">
        <v>1</v>
      </c>
      <c r="E24" s="22">
        <f>SQRT((B24-B28)^2+(C24-C28)^2)</f>
        <v>23.0217288664427</v>
      </c>
      <c r="F24" s="23">
        <v>7</v>
      </c>
      <c r="H24" s="9">
        <v>8</v>
      </c>
      <c r="I24" s="10">
        <v>55</v>
      </c>
      <c r="J24" s="10">
        <v>1</v>
      </c>
      <c r="K24" s="24">
        <v>1</v>
      </c>
      <c r="L24" s="22">
        <f>SQRT((I24-I28)^2+(J24-J28)^2)</f>
        <v>1</v>
      </c>
      <c r="M24" s="23">
        <v>1</v>
      </c>
      <c r="O24" s="9">
        <v>8</v>
      </c>
      <c r="P24" s="10">
        <v>55</v>
      </c>
      <c r="Q24" s="10">
        <v>1</v>
      </c>
      <c r="R24" s="24">
        <v>1</v>
      </c>
      <c r="S24" s="22">
        <f>SQRT((P24-P28)^2+(Q24-Q28)^2)</f>
        <v>35</v>
      </c>
      <c r="T24" s="23">
        <v>6</v>
      </c>
    </row>
    <row r="25" ht="16.5" spans="1:20">
      <c r="A25" s="11">
        <v>9</v>
      </c>
      <c r="B25" s="14">
        <v>15</v>
      </c>
      <c r="C25" s="14">
        <v>0</v>
      </c>
      <c r="D25" s="24">
        <v>1</v>
      </c>
      <c r="E25" s="22">
        <f>SQRT((B25-B28)^2+(C25-C28)^2)</f>
        <v>17</v>
      </c>
      <c r="F25" s="23">
        <v>4</v>
      </c>
      <c r="H25" s="11">
        <v>9</v>
      </c>
      <c r="I25" s="14">
        <v>15</v>
      </c>
      <c r="J25" s="14">
        <v>0</v>
      </c>
      <c r="K25" s="24">
        <v>1</v>
      </c>
      <c r="L25" s="22">
        <f>SQRT((I25-I28)^2+(J25-J28)^2)</f>
        <v>40</v>
      </c>
      <c r="M25" s="23">
        <v>5</v>
      </c>
      <c r="O25" s="11">
        <v>9</v>
      </c>
      <c r="P25" s="14">
        <v>15</v>
      </c>
      <c r="Q25" s="14">
        <v>0</v>
      </c>
      <c r="R25" s="24">
        <v>1</v>
      </c>
      <c r="S25" s="22">
        <f>SQRT((P25-P28)^2+(Q25-Q28)^2)</f>
        <v>5.09901951359278</v>
      </c>
      <c r="T25" s="23">
        <v>2</v>
      </c>
    </row>
    <row r="26" spans="13:13">
      <c r="M26"/>
    </row>
    <row r="27" spans="1:15">
      <c r="A27" s="19" t="s">
        <v>52</v>
      </c>
      <c r="H27" s="19" t="s">
        <v>52</v>
      </c>
      <c r="M27"/>
      <c r="O27" s="19" t="s">
        <v>52</v>
      </c>
    </row>
    <row r="28" s="15" customFormat="1" spans="1:20">
      <c r="A28" s="25">
        <v>0</v>
      </c>
      <c r="B28" s="26">
        <v>32</v>
      </c>
      <c r="C28" s="26">
        <v>0</v>
      </c>
      <c r="D28" s="26">
        <v>1</v>
      </c>
      <c r="E28" s="27"/>
      <c r="F28" s="28"/>
      <c r="H28" s="25">
        <v>4</v>
      </c>
      <c r="I28" s="26">
        <v>55</v>
      </c>
      <c r="J28" s="26">
        <v>0</v>
      </c>
      <c r="K28" s="26">
        <v>3</v>
      </c>
      <c r="L28" s="49"/>
      <c r="M28" s="28"/>
      <c r="O28" s="25">
        <v>6</v>
      </c>
      <c r="P28" s="26">
        <v>20</v>
      </c>
      <c r="Q28" s="26">
        <v>1</v>
      </c>
      <c r="R28" s="26">
        <v>3</v>
      </c>
      <c r="S28" s="27"/>
      <c r="T28" s="28"/>
    </row>
    <row r="29" spans="2:4">
      <c r="B29" s="29"/>
      <c r="C29" s="29"/>
      <c r="D29" s="29"/>
    </row>
    <row r="30" spans="1:17">
      <c r="A30" s="30" t="s">
        <v>53</v>
      </c>
      <c r="B30" s="30" t="s">
        <v>54</v>
      </c>
      <c r="C30" s="31" t="s">
        <v>55</v>
      </c>
      <c r="D30" s="16"/>
      <c r="E30" s="16"/>
      <c r="F30" s="16"/>
      <c r="G30" s="16"/>
      <c r="H30" s="30" t="s">
        <v>53</v>
      </c>
      <c r="I30" s="30" t="s">
        <v>54</v>
      </c>
      <c r="J30" s="31" t="s">
        <v>55</v>
      </c>
      <c r="K30" s="16"/>
      <c r="L30" s="16"/>
      <c r="N30" s="16"/>
      <c r="O30" s="30" t="s">
        <v>53</v>
      </c>
      <c r="P30" s="30" t="s">
        <v>54</v>
      </c>
      <c r="Q30" s="31" t="s">
        <v>55</v>
      </c>
    </row>
    <row r="31" spans="1:17">
      <c r="A31" s="16" t="s">
        <v>56</v>
      </c>
      <c r="B31" s="32" t="s">
        <v>57</v>
      </c>
      <c r="C31" s="33">
        <f>1/1</f>
        <v>1</v>
      </c>
      <c r="D31" s="16"/>
      <c r="E31" s="16"/>
      <c r="F31" s="16"/>
      <c r="G31" s="16"/>
      <c r="H31" s="16" t="s">
        <v>56</v>
      </c>
      <c r="I31" s="32">
        <v>1</v>
      </c>
      <c r="J31" s="33">
        <f>1/1</f>
        <v>1</v>
      </c>
      <c r="K31" s="16"/>
      <c r="L31" s="16"/>
      <c r="N31" s="16"/>
      <c r="O31" s="16" t="s">
        <v>56</v>
      </c>
      <c r="P31" s="50">
        <v>2</v>
      </c>
      <c r="Q31" s="33">
        <f>1/1</f>
        <v>1</v>
      </c>
    </row>
    <row r="32" spans="1:17">
      <c r="A32" s="16" t="s">
        <v>58</v>
      </c>
      <c r="B32" s="32" t="s">
        <v>57</v>
      </c>
      <c r="C32" s="33">
        <f>2/2</f>
        <v>1</v>
      </c>
      <c r="D32" s="16"/>
      <c r="E32" s="16"/>
      <c r="F32" s="16"/>
      <c r="G32" s="16"/>
      <c r="H32" s="16" t="s">
        <v>58</v>
      </c>
      <c r="I32" s="51" t="s">
        <v>59</v>
      </c>
      <c r="J32" s="33">
        <f>1/2</f>
        <v>0.5</v>
      </c>
      <c r="K32" s="16"/>
      <c r="L32" s="16"/>
      <c r="N32" s="16"/>
      <c r="O32" s="16" t="s">
        <v>58</v>
      </c>
      <c r="P32" s="50">
        <v>2</v>
      </c>
      <c r="Q32" s="33">
        <f>2/2</f>
        <v>1</v>
      </c>
    </row>
    <row r="33" spans="1:17">
      <c r="A33" s="16" t="s">
        <v>60</v>
      </c>
      <c r="B33" s="32">
        <v>2</v>
      </c>
      <c r="C33" s="33">
        <f>3/3</f>
        <v>1</v>
      </c>
      <c r="D33" s="16"/>
      <c r="E33" s="16"/>
      <c r="F33" s="16"/>
      <c r="G33" s="16"/>
      <c r="H33" s="16" t="s">
        <v>60</v>
      </c>
      <c r="I33" s="52" t="s">
        <v>61</v>
      </c>
      <c r="J33" s="33">
        <f>2/3</f>
        <v>0.666666666666667</v>
      </c>
      <c r="K33" s="16"/>
      <c r="L33" s="16"/>
      <c r="N33" s="16"/>
      <c r="O33" s="16" t="s">
        <v>60</v>
      </c>
      <c r="P33" s="50">
        <v>1</v>
      </c>
      <c r="Q33" s="33">
        <f>3/3</f>
        <v>1</v>
      </c>
    </row>
    <row r="34" spans="1:17">
      <c r="A34" s="16" t="s">
        <v>62</v>
      </c>
      <c r="B34" s="32">
        <v>2</v>
      </c>
      <c r="C34" s="33">
        <f>4/4</f>
        <v>1</v>
      </c>
      <c r="D34" s="16"/>
      <c r="E34" s="16"/>
      <c r="F34" s="16"/>
      <c r="G34" s="16"/>
      <c r="H34" s="16" t="s">
        <v>62</v>
      </c>
      <c r="I34" s="32">
        <v>2</v>
      </c>
      <c r="J34" s="33">
        <f>3/4</f>
        <v>0.75</v>
      </c>
      <c r="K34" s="16"/>
      <c r="L34" s="16"/>
      <c r="N34" s="16"/>
      <c r="O34" s="16" t="s">
        <v>62</v>
      </c>
      <c r="P34" s="50">
        <v>2</v>
      </c>
      <c r="Q34" s="33">
        <f>4/4</f>
        <v>1</v>
      </c>
    </row>
    <row r="35" spans="1:17">
      <c r="A35" s="16" t="s">
        <v>63</v>
      </c>
      <c r="B35" s="34">
        <v>1</v>
      </c>
      <c r="C35" s="33">
        <f>4/5</f>
        <v>0.8</v>
      </c>
      <c r="D35" s="16"/>
      <c r="E35" s="16"/>
      <c r="F35" s="16"/>
      <c r="G35" s="16"/>
      <c r="H35" s="16" t="s">
        <v>63</v>
      </c>
      <c r="I35" s="32">
        <v>1</v>
      </c>
      <c r="J35" s="33">
        <f>4/5</f>
        <v>0.8</v>
      </c>
      <c r="K35" s="16"/>
      <c r="L35" s="16"/>
      <c r="N35" s="16"/>
      <c r="O35" s="16" t="s">
        <v>63</v>
      </c>
      <c r="P35">
        <v>3</v>
      </c>
      <c r="Q35" s="33">
        <f>4/5</f>
        <v>0.8</v>
      </c>
    </row>
    <row r="36" spans="1:17">
      <c r="A36" s="16" t="s">
        <v>64</v>
      </c>
      <c r="B36" s="32">
        <v>2</v>
      </c>
      <c r="C36" s="33">
        <f>5/6</f>
        <v>0.833333333333333</v>
      </c>
      <c r="D36" s="16"/>
      <c r="E36" s="16"/>
      <c r="F36" s="16"/>
      <c r="G36" s="16"/>
      <c r="H36" s="16" t="s">
        <v>64</v>
      </c>
      <c r="I36" s="32">
        <v>2</v>
      </c>
      <c r="J36" s="33">
        <f>5/6</f>
        <v>0.833333333333333</v>
      </c>
      <c r="K36" s="16"/>
      <c r="L36" s="16"/>
      <c r="N36" s="16"/>
      <c r="O36" s="16" t="s">
        <v>64</v>
      </c>
      <c r="P36" s="50">
        <v>1</v>
      </c>
      <c r="Q36" s="33">
        <f>5/6</f>
        <v>0.833333333333333</v>
      </c>
    </row>
    <row r="37" spans="1:17">
      <c r="A37" s="16" t="s">
        <v>65</v>
      </c>
      <c r="B37" s="34">
        <v>1</v>
      </c>
      <c r="C37" s="33">
        <f>5/7</f>
        <v>0.714285714285714</v>
      </c>
      <c r="D37" s="16"/>
      <c r="E37" s="16"/>
      <c r="F37" s="16"/>
      <c r="G37" s="16"/>
      <c r="H37" s="16" t="s">
        <v>65</v>
      </c>
      <c r="I37" s="32">
        <v>2</v>
      </c>
      <c r="J37" s="33">
        <f>6/7</f>
        <v>0.857142857142857</v>
      </c>
      <c r="K37" s="16"/>
      <c r="L37" s="16"/>
      <c r="N37" s="16"/>
      <c r="O37" s="16" t="s">
        <v>65</v>
      </c>
      <c r="P37" s="50">
        <v>2</v>
      </c>
      <c r="Q37" s="33">
        <f>6/7</f>
        <v>0.857142857142857</v>
      </c>
    </row>
    <row r="38" spans="12:13">
      <c r="L38" s="16"/>
      <c r="M38"/>
    </row>
    <row r="40" ht="16.5" spans="2:2">
      <c r="B40" s="19" t="s">
        <v>66</v>
      </c>
    </row>
    <row r="41" ht="16.5" spans="2:13">
      <c r="B41" s="35" t="s">
        <v>67</v>
      </c>
      <c r="C41" s="18">
        <v>10</v>
      </c>
      <c r="D41" s="18">
        <v>1</v>
      </c>
      <c r="M41"/>
    </row>
    <row r="42" spans="2:13">
      <c r="B42" s="16"/>
      <c r="C42" s="36"/>
      <c r="D42" s="36"/>
      <c r="M42"/>
    </row>
    <row r="43" ht="16.5" spans="2:13">
      <c r="B43" t="s">
        <v>68</v>
      </c>
      <c r="M43"/>
    </row>
    <row r="44" ht="16.5" spans="2:13">
      <c r="B44" s="37"/>
      <c r="C44" s="38" t="s">
        <v>47</v>
      </c>
      <c r="D44" s="38" t="s">
        <v>48</v>
      </c>
      <c r="E44" s="38" t="s">
        <v>49</v>
      </c>
      <c r="F44" s="39" t="s">
        <v>50</v>
      </c>
      <c r="M44"/>
    </row>
    <row r="45" spans="2:13">
      <c r="B45" s="40">
        <v>1</v>
      </c>
      <c r="C45" s="12">
        <v>40</v>
      </c>
      <c r="D45" s="12">
        <v>0</v>
      </c>
      <c r="E45" s="12">
        <v>3</v>
      </c>
      <c r="F45" s="41">
        <f>SQRT((C45-C41)^2+(D45-D41)^2)</f>
        <v>30.0166620396073</v>
      </c>
      <c r="M45"/>
    </row>
    <row r="46" spans="2:13">
      <c r="B46" s="42">
        <v>2</v>
      </c>
      <c r="C46" s="10">
        <v>16</v>
      </c>
      <c r="D46" s="10">
        <v>1</v>
      </c>
      <c r="E46" s="10">
        <v>2</v>
      </c>
      <c r="F46" s="41">
        <f>SQRT((C46-C41)^2+(D46-D41)^2)</f>
        <v>6</v>
      </c>
      <c r="M46"/>
    </row>
    <row r="47" spans="2:6">
      <c r="B47" s="40">
        <v>3</v>
      </c>
      <c r="C47" s="12">
        <v>14</v>
      </c>
      <c r="D47" s="12">
        <v>1</v>
      </c>
      <c r="E47" s="12">
        <v>2</v>
      </c>
      <c r="F47" s="41">
        <f>SQRT((C47-C41)^2+(D47-D41)^2)</f>
        <v>4</v>
      </c>
    </row>
    <row r="48" spans="2:6">
      <c r="B48" s="40">
        <v>5</v>
      </c>
      <c r="C48" s="12">
        <v>40</v>
      </c>
      <c r="D48" s="12">
        <v>0</v>
      </c>
      <c r="E48" s="12">
        <v>2</v>
      </c>
      <c r="F48" s="41">
        <f>SQRT((C48-C41)^2+(D48-D41)^2)</f>
        <v>30.0166620396073</v>
      </c>
    </row>
    <row r="49" spans="2:6">
      <c r="B49" s="40">
        <v>7</v>
      </c>
      <c r="C49" s="12">
        <v>15</v>
      </c>
      <c r="D49" s="12">
        <v>0</v>
      </c>
      <c r="E49" s="24">
        <v>2</v>
      </c>
      <c r="F49" s="41">
        <f>SQRT((C49-C41)^2+(D49-D41)^2)</f>
        <v>5.09901951359278</v>
      </c>
    </row>
    <row r="50" spans="2:6">
      <c r="B50" s="42">
        <v>8</v>
      </c>
      <c r="C50" s="10">
        <v>55</v>
      </c>
      <c r="D50" s="10">
        <v>1</v>
      </c>
      <c r="E50" s="24">
        <v>1</v>
      </c>
      <c r="F50" s="41">
        <f>SQRT((C50-C41)^2+(D50-D41)^2)</f>
        <v>45</v>
      </c>
    </row>
    <row r="51" ht="16.5" spans="2:6">
      <c r="B51" s="43">
        <v>9</v>
      </c>
      <c r="C51" s="44">
        <v>15</v>
      </c>
      <c r="D51" s="44">
        <v>0</v>
      </c>
      <c r="E51" s="45">
        <v>1</v>
      </c>
      <c r="F51" s="46">
        <f>SQRT((C51-C41)^2+(D51-D41)^2)</f>
        <v>5.09901951359278</v>
      </c>
    </row>
    <row r="52" spans="2:2">
      <c r="B52" s="47" t="s">
        <v>69</v>
      </c>
    </row>
    <row r="53" spans="2:2">
      <c r="B53" s="48" t="s">
        <v>35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:E11"/>
    </sheetView>
  </sheetViews>
  <sheetFormatPr defaultColWidth="9" defaultRowHeight="15.75" outlineLevelCol="4"/>
  <sheetData>
    <row r="1" ht="16.5" spans="1:5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</row>
    <row r="2" spans="1:5">
      <c r="A2" s="9">
        <v>0</v>
      </c>
      <c r="B2" s="10" t="s">
        <v>28</v>
      </c>
      <c r="C2" s="10">
        <v>32</v>
      </c>
      <c r="D2" s="10">
        <v>0</v>
      </c>
      <c r="E2" s="10" t="s">
        <v>30</v>
      </c>
    </row>
    <row r="3" spans="1:5">
      <c r="A3" s="11">
        <v>1</v>
      </c>
      <c r="B3" s="12" t="s">
        <v>31</v>
      </c>
      <c r="C3" s="12">
        <v>40</v>
      </c>
      <c r="D3" s="12">
        <v>0</v>
      </c>
      <c r="E3" s="12" t="s">
        <v>32</v>
      </c>
    </row>
    <row r="4" spans="1:5">
      <c r="A4" s="9">
        <v>2</v>
      </c>
      <c r="B4" s="10" t="s">
        <v>33</v>
      </c>
      <c r="C4" s="10">
        <v>16</v>
      </c>
      <c r="D4" s="10">
        <v>1</v>
      </c>
      <c r="E4" s="10" t="s">
        <v>35</v>
      </c>
    </row>
    <row r="5" spans="1:5">
      <c r="A5" s="11">
        <v>3</v>
      </c>
      <c r="B5" s="12" t="s">
        <v>36</v>
      </c>
      <c r="C5" s="12">
        <v>14</v>
      </c>
      <c r="D5" s="12">
        <v>1</v>
      </c>
      <c r="E5" s="12" t="s">
        <v>35</v>
      </c>
    </row>
    <row r="6" spans="1:5">
      <c r="A6" s="9">
        <v>4</v>
      </c>
      <c r="B6" s="10" t="s">
        <v>37</v>
      </c>
      <c r="C6" s="10">
        <v>55</v>
      </c>
      <c r="D6" s="10">
        <v>0</v>
      </c>
      <c r="E6" s="10" t="s">
        <v>32</v>
      </c>
    </row>
    <row r="7" spans="1:5">
      <c r="A7" s="11">
        <v>5</v>
      </c>
      <c r="B7" s="12" t="s">
        <v>38</v>
      </c>
      <c r="C7" s="12">
        <v>40</v>
      </c>
      <c r="D7" s="12">
        <v>0</v>
      </c>
      <c r="E7" s="12" t="s">
        <v>35</v>
      </c>
    </row>
    <row r="8" spans="1:5">
      <c r="A8" s="9">
        <v>6</v>
      </c>
      <c r="B8" s="10" t="s">
        <v>39</v>
      </c>
      <c r="C8" s="10">
        <v>20</v>
      </c>
      <c r="D8" s="10">
        <v>1</v>
      </c>
      <c r="E8" s="10" t="s">
        <v>32</v>
      </c>
    </row>
    <row r="9" spans="1:5">
      <c r="A9" s="11">
        <v>7</v>
      </c>
      <c r="B9" s="12" t="s">
        <v>40</v>
      </c>
      <c r="C9" s="12">
        <v>15</v>
      </c>
      <c r="D9" s="12">
        <v>0</v>
      </c>
      <c r="E9" s="12" t="s">
        <v>35</v>
      </c>
    </row>
    <row r="10" spans="1:5">
      <c r="A10" s="9">
        <v>8</v>
      </c>
      <c r="B10" s="10" t="s">
        <v>41</v>
      </c>
      <c r="C10" s="10">
        <v>55</v>
      </c>
      <c r="D10" s="10">
        <v>1</v>
      </c>
      <c r="E10" s="10" t="s">
        <v>30</v>
      </c>
    </row>
    <row r="11" ht="16.5" spans="1:5">
      <c r="A11" s="13">
        <v>9</v>
      </c>
      <c r="B11" s="14" t="s">
        <v>42</v>
      </c>
      <c r="C11" s="14">
        <v>15</v>
      </c>
      <c r="D11" s="14">
        <v>0</v>
      </c>
      <c r="E11" s="14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J13" sqref="J13"/>
    </sheetView>
  </sheetViews>
  <sheetFormatPr defaultColWidth="9" defaultRowHeight="15.75" outlineLevelCol="3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s="2" t="s">
        <v>74</v>
      </c>
      <c r="B2" s="3">
        <v>1</v>
      </c>
      <c r="C2" s="3">
        <v>4</v>
      </c>
      <c r="D2" s="3">
        <v>1</v>
      </c>
    </row>
    <row r="3" spans="1:4">
      <c r="A3" s="4" t="s">
        <v>75</v>
      </c>
      <c r="B3" s="5">
        <v>1</v>
      </c>
      <c r="C3" s="5">
        <v>2</v>
      </c>
      <c r="D3" s="5">
        <v>2</v>
      </c>
    </row>
    <row r="4" spans="1:4">
      <c r="A4" s="2" t="s">
        <v>76</v>
      </c>
      <c r="B4" s="3">
        <v>1</v>
      </c>
      <c r="C4" s="3">
        <v>4</v>
      </c>
      <c r="D4" s="3">
        <v>2</v>
      </c>
    </row>
    <row r="5" spans="1:4">
      <c r="A5" s="4" t="s">
        <v>77</v>
      </c>
      <c r="B5" s="5">
        <v>2</v>
      </c>
      <c r="C5" s="5">
        <v>1</v>
      </c>
      <c r="D5" s="5">
        <v>2</v>
      </c>
    </row>
    <row r="6" spans="1:4">
      <c r="A6" s="2" t="s">
        <v>78</v>
      </c>
      <c r="B6" s="3">
        <v>1</v>
      </c>
      <c r="C6" s="3">
        <v>1</v>
      </c>
      <c r="D6" s="3">
        <v>1</v>
      </c>
    </row>
    <row r="7" spans="1:4">
      <c r="A7" s="4" t="s">
        <v>79</v>
      </c>
      <c r="B7" s="5">
        <v>2</v>
      </c>
      <c r="C7" s="5">
        <v>4</v>
      </c>
      <c r="D7" s="5">
        <v>2</v>
      </c>
    </row>
    <row r="8" spans="1:4">
      <c r="A8" s="2" t="s">
        <v>80</v>
      </c>
      <c r="B8" s="3">
        <v>1</v>
      </c>
      <c r="C8" s="3">
        <v>1</v>
      </c>
      <c r="D8" s="3">
        <v>2</v>
      </c>
    </row>
    <row r="9" spans="1:4">
      <c r="A9" s="6" t="s">
        <v>81</v>
      </c>
      <c r="B9" s="7">
        <v>2</v>
      </c>
      <c r="C9" s="7">
        <v>1</v>
      </c>
      <c r="D9" s="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SharonCao</dc:creator>
  <cp:lastModifiedBy>google1558486676</cp:lastModifiedBy>
  <dcterms:created xsi:type="dcterms:W3CDTF">2022-07-10T00:12:00Z</dcterms:created>
  <dcterms:modified xsi:type="dcterms:W3CDTF">2022-07-27T01:10:51Z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0916970232BD4C39B0E190E4695D8072</vt:lpwstr>
  </property>
</Properties>
</file>