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05" activeTab="1"/>
  </bookViews>
  <sheets>
    <sheet name="Question1" sheetId="1" r:id="rId1"/>
    <sheet name="Question2" sheetId="2" r:id="rId2"/>
    <sheet name="Q2-function Curve" sheetId="3" r:id="rId3"/>
  </sheets>
  <calcPr calcId="144525"/>
</workbook>
</file>

<file path=xl/sharedStrings.xml><?xml version="1.0" encoding="utf-8"?>
<sst xmlns="http://schemas.openxmlformats.org/spreadsheetml/2006/main" count="595" uniqueCount="217">
  <si>
    <t>ID</t>
  </si>
  <si>
    <t>Red</t>
  </si>
  <si>
    <t>Green</t>
  </si>
  <si>
    <t>Blue</t>
  </si>
  <si>
    <t>Size (cm)</t>
  </si>
  <si>
    <t>Fruit (Label)</t>
  </si>
  <si>
    <t>Condition List</t>
  </si>
  <si>
    <t>Apple</t>
  </si>
  <si>
    <t>Red?</t>
  </si>
  <si>
    <t>Water Melon</t>
  </si>
  <si>
    <t>Green?</t>
  </si>
  <si>
    <t>Cherry</t>
  </si>
  <si>
    <t>Size &lt;= 1?</t>
  </si>
  <si>
    <t>1&lt;Size &lt;= 10?</t>
  </si>
  <si>
    <t>Strawberry</t>
  </si>
  <si>
    <t>Size &gt; 10?</t>
  </si>
  <si>
    <t>v</t>
  </si>
  <si>
    <r>
      <rPr>
        <b/>
        <sz val="11"/>
        <color theme="1"/>
        <rFont val="Arial"/>
        <charset val="134"/>
      </rPr>
      <t xml:space="preserve">Step1 </t>
    </r>
    <r>
      <rPr>
        <b/>
        <sz val="11"/>
        <color rgb="FFFF0000"/>
        <rFont val="Arial"/>
        <charset val="134"/>
      </rPr>
      <t>Randomly</t>
    </r>
    <r>
      <rPr>
        <b/>
        <sz val="11"/>
        <color theme="1"/>
        <rFont val="Arial"/>
        <charset val="134"/>
      </rPr>
      <t xml:space="preserve"> create bootstrapping subsets from training set; and </t>
    </r>
    <r>
      <rPr>
        <b/>
        <sz val="11"/>
        <color rgb="FFFF0000"/>
        <rFont val="Arial"/>
        <charset val="134"/>
      </rPr>
      <t>randomly</t>
    </r>
    <r>
      <rPr>
        <b/>
        <sz val="11"/>
        <color theme="1"/>
        <rFont val="Arial"/>
        <charset val="134"/>
      </rPr>
      <t xml:space="preserve"> take sqrt(n) = sqrt(6) = 3 features from condition list 0 ~ 5 for each </t>
    </r>
    <r>
      <rPr>
        <b/>
        <sz val="11"/>
        <color rgb="FFFF0000"/>
        <rFont val="Arial"/>
        <charset val="134"/>
      </rPr>
      <t>Btstrp</t>
    </r>
  </si>
  <si>
    <t>Btstrp1</t>
  </si>
  <si>
    <t>Btstrp2</t>
  </si>
  <si>
    <t>Btstrp3</t>
  </si>
  <si>
    <t>n=5</t>
  </si>
  <si>
    <t>3 features from conditon list</t>
  </si>
  <si>
    <t>CL Btstrp1</t>
  </si>
  <si>
    <t>CL Btstrp2</t>
  </si>
  <si>
    <t>CL Btstrp3</t>
  </si>
  <si>
    <t xml:space="preserve">Step 2 Build up 3 decision trees </t>
  </si>
  <si>
    <t xml:space="preserve">Decision Tree 1 for Btstrp1 and 1st condition list </t>
  </si>
  <si>
    <t>Impurity of root</t>
  </si>
  <si>
    <t>imp = P(C)*(1-P(C))+P(A)*(1-P(A))+P(W)*(1-P(W))+P(S)*(1-P(S))</t>
  </si>
  <si>
    <t>=</t>
  </si>
  <si>
    <t>2/6*(1-2/6)+2/6*(1-2/6)+1/6*(1-1/6)+1/6*(1-1/6)</t>
  </si>
  <si>
    <t>Ave= 6/6*0.72 = 0.72</t>
  </si>
  <si>
    <t>RHS imp=</t>
  </si>
  <si>
    <t>2/3*(1-2/3)+1/3*(1-1/3)</t>
  </si>
  <si>
    <t>LHS imp =</t>
  </si>
  <si>
    <t xml:space="preserve">LHS Ave Imp = </t>
  </si>
  <si>
    <t>RHS Ave imp = 3/6 * 0.44</t>
  </si>
  <si>
    <t>Total ave imp = 0+0.22</t>
  </si>
  <si>
    <t xml:space="preserve">Info Gain = </t>
  </si>
  <si>
    <t>0.72 - 0.22=</t>
  </si>
  <si>
    <t>LHS imp = 3/4*(1-3/4)+1/4*(1-1/4)</t>
  </si>
  <si>
    <t xml:space="preserve">RHS imp= 0 </t>
  </si>
  <si>
    <t>LHS Ave Imp = 4/6 * 0.375</t>
  </si>
  <si>
    <t>RHS Ave imp = 2/6 * 0 = 0</t>
  </si>
  <si>
    <t>Total ave imp = 0 + 0.25</t>
  </si>
  <si>
    <t>0.72-0.25=</t>
  </si>
  <si>
    <t xml:space="preserve">Comparison of Info Gain from 3 conditions </t>
  </si>
  <si>
    <t>Will take Size&lt;=1 as 1st condision check</t>
  </si>
  <si>
    <t>Go to next checking condition</t>
  </si>
  <si>
    <t>LHS imp = 0</t>
  </si>
  <si>
    <t>LHS Ave Imp = 2/6 * 0</t>
  </si>
  <si>
    <t>RHS Ave imp = 1/6 * 0 = 0</t>
  </si>
  <si>
    <t>Total ave imp = 0 + 0</t>
  </si>
  <si>
    <t>0.5-0=</t>
  </si>
  <si>
    <t>So taking the 1&lt;Size&lt;=10 as the second condition</t>
  </si>
  <si>
    <t>Final Tree:</t>
  </si>
  <si>
    <t xml:space="preserve">Decision Tree 2 for Btstrp2 and 1st condition list </t>
  </si>
  <si>
    <t>LHS Ave Imp = 6/6*0.72=0.72</t>
  </si>
  <si>
    <t>3/6 * 0.44</t>
  </si>
  <si>
    <t>RHS Ave imp = 3/6 * 0</t>
  </si>
  <si>
    <t>Total ave imp = 0+0.72</t>
  </si>
  <si>
    <t>RHS Ave imp = 0/6 * 0</t>
  </si>
  <si>
    <t>0.72 - 0.72=</t>
  </si>
  <si>
    <t>LHS imp = 2/4*(1-2/4)+1/4*(1-1/4)+1/4*(1-1/4)</t>
  </si>
  <si>
    <t>LHS Ave Imp = 4/6 * 0.625</t>
  </si>
  <si>
    <t>Total ave imp = 0 + 0.4167</t>
  </si>
  <si>
    <t>0.72-0.4167=</t>
  </si>
  <si>
    <t>Size &gt;10?</t>
  </si>
  <si>
    <t>Will take 1&lt;Size&lt;=10 as 1st condision check</t>
  </si>
  <si>
    <t>There is no way to further distingush the labels</t>
  </si>
  <si>
    <t xml:space="preserve">Decision Tree 3 for Btstrp3 and 1st condition list </t>
  </si>
  <si>
    <t>1/2*(1-1/2)+1/2*(1-1/2)</t>
  </si>
  <si>
    <t>LHS imp =3/4*(1-3/4)+1/4*(1-1/4)</t>
  </si>
  <si>
    <t>LHS imp = 4/5*(1-4/5)+1/5*(1-1/5)</t>
  </si>
  <si>
    <t xml:space="preserve">4/6*0.375 = </t>
  </si>
  <si>
    <t>RHS Ave imp = 2/6 * 0.5</t>
  </si>
  <si>
    <t>LHS Ave Imp = 5/6*0.32</t>
  </si>
  <si>
    <t>RHS Ave imp = 1/6 * 0</t>
  </si>
  <si>
    <t>Total ave imp = 0.25+0.167</t>
  </si>
  <si>
    <t>Total ave imp = 0+0.267</t>
  </si>
  <si>
    <t>0.72 - 0.417=</t>
  </si>
  <si>
    <t>0.72 - 0.267=</t>
  </si>
  <si>
    <t>LHS imp =4/5*(1-4/5)+1/5*(1-1/5)</t>
  </si>
  <si>
    <t>LHS Ave Imp = 5/6 * 0.32</t>
  </si>
  <si>
    <t>Total ave imp = 0 + 0.267</t>
  </si>
  <si>
    <t>0.72-0.267=</t>
  </si>
  <si>
    <t>LHS Ave Imp = 4/5* 0</t>
  </si>
  <si>
    <t>RHS Ave imp = 1/5 * 0 = 0</t>
  </si>
  <si>
    <t>0.453-0=</t>
  </si>
  <si>
    <t>So taking the size &gt; 10 as the second condition</t>
  </si>
  <si>
    <r>
      <t>Step 1 Encoding x Value in Binary Number if Considering 1</t>
    </r>
    <r>
      <rPr>
        <b/>
        <sz val="14"/>
        <color rgb="FFFF0000"/>
        <rFont val="Calibri"/>
        <charset val="134"/>
        <scheme val="minor"/>
      </rPr>
      <t xml:space="preserve"> bits</t>
    </r>
    <r>
      <rPr>
        <b/>
        <sz val="14"/>
        <color theme="1"/>
        <rFont val="Calibri"/>
        <charset val="134"/>
        <scheme val="minor"/>
      </rPr>
      <t xml:space="preserve"> Precision in Fractional Part （or Decimal Part）</t>
    </r>
  </si>
  <si>
    <t>The number of  bits for x1, x2 as chromosome (or called chromosome size)</t>
  </si>
  <si>
    <t>f(x), x∈[lower_bound, upper_bound]</t>
  </si>
  <si>
    <r>
      <rPr>
        <b/>
        <sz val="11"/>
        <color rgb="FF1A1A1A"/>
        <rFont val="Calibri"/>
        <charset val="134"/>
        <scheme val="minor"/>
      </rPr>
      <t xml:space="preserve">Num. of Bit = </t>
    </r>
    <r>
      <rPr>
        <b/>
        <sz val="11"/>
        <color rgb="FFFF0000"/>
        <rFont val="Calibri"/>
        <charset val="134"/>
      </rPr>
      <t>Г</t>
    </r>
    <r>
      <rPr>
        <b/>
        <sz val="11"/>
        <color rgb="FF1A1A1A"/>
        <rFont val="Calibri"/>
        <charset val="134"/>
        <scheme val="minor"/>
      </rPr>
      <t>log2(upper_bound - lower_bound) * 10</t>
    </r>
    <r>
      <rPr>
        <b/>
        <sz val="11"/>
        <color rgb="FF00B0F0"/>
        <rFont val="Calibri"/>
        <charset val="134"/>
        <scheme val="minor"/>
      </rPr>
      <t>^2</t>
    </r>
    <r>
      <rPr>
        <b/>
        <sz val="11"/>
        <color rgb="FFFF0000"/>
        <rFont val="Calibri"/>
        <charset val="134"/>
        <scheme val="minor"/>
      </rPr>
      <t>ꓶ</t>
    </r>
  </si>
  <si>
    <t>range[-2,2]</t>
  </si>
  <si>
    <t>CEILING(LOG((2+2)*10^1,2),1)</t>
  </si>
  <si>
    <t>bits for chromosome</t>
  </si>
  <si>
    <t>00_1000</t>
  </si>
  <si>
    <t>Bin:</t>
  </si>
  <si>
    <t>00_0000 ~ 11_1111</t>
  </si>
  <si>
    <t>Of course, decoding equation from binary to decimal as follows</t>
  </si>
  <si>
    <t>x = lower_bound + decimal(chromosome)*(upper_bound - lower_bound)/(2^chromosome_size-1)</t>
  </si>
  <si>
    <t>e.g.</t>
  </si>
  <si>
    <t>chromosome is 00_0110 (dec. number:6)</t>
  </si>
  <si>
    <t>x=</t>
  </si>
  <si>
    <t xml:space="preserve">Step 2 Choosing Population Size </t>
  </si>
  <si>
    <r>
      <t xml:space="preserve">M(population size) = 1.5 * 6(genes in chromosome) = 9 =~ </t>
    </r>
    <r>
      <rPr>
        <b/>
        <sz val="11"/>
        <color rgb="FFFF0000"/>
        <rFont val="Calibri"/>
        <charset val="134"/>
        <scheme val="minor"/>
      </rPr>
      <t>10</t>
    </r>
  </si>
  <si>
    <r>
      <t xml:space="preserve">Then, </t>
    </r>
    <r>
      <rPr>
        <b/>
        <sz val="11"/>
        <color rgb="FFFF0000"/>
        <rFont val="Calibri"/>
        <charset val="134"/>
        <scheme val="minor"/>
      </rPr>
      <t>randomly</t>
    </r>
    <r>
      <rPr>
        <sz val="11"/>
        <color theme="1"/>
        <rFont val="Calibri"/>
        <charset val="134"/>
        <scheme val="minor"/>
      </rPr>
      <t xml:space="preserve"> take </t>
    </r>
    <r>
      <rPr>
        <b/>
        <sz val="11"/>
        <color rgb="FFFF0000"/>
        <rFont val="Calibri"/>
        <charset val="134"/>
        <scheme val="minor"/>
      </rPr>
      <t>10</t>
    </r>
    <r>
      <rPr>
        <sz val="11"/>
        <color theme="1"/>
        <rFont val="Calibri"/>
        <charset val="134"/>
        <scheme val="minor"/>
      </rPr>
      <t xml:space="preserve"> chromosomes from 0 to 2^6-1 as follows</t>
    </r>
  </si>
  <si>
    <t xml:space="preserve">X1 in this section random changing </t>
  </si>
  <si>
    <t>Random #</t>
  </si>
  <si>
    <t>Conv to bin</t>
  </si>
  <si>
    <t>decoded value</t>
  </si>
  <si>
    <t>Value copied here:</t>
  </si>
  <si>
    <t>x1</t>
  </si>
  <si>
    <t>11111</t>
  </si>
  <si>
    <t>10111</t>
  </si>
  <si>
    <t>11100</t>
  </si>
  <si>
    <t>11011</t>
  </si>
  <si>
    <t>101110</t>
  </si>
  <si>
    <t>1010</t>
  </si>
  <si>
    <t>110001</t>
  </si>
  <si>
    <t>110111</t>
  </si>
  <si>
    <t>100</t>
  </si>
  <si>
    <t>10000</t>
  </si>
  <si>
    <t>10001011</t>
  </si>
  <si>
    <t>11011011</t>
  </si>
  <si>
    <t>10011101</t>
  </si>
  <si>
    <t xml:space="preserve">Step 3 Choosing Fitness Function </t>
  </si>
  <si>
    <t>f(x) = e^(-x^2)+0.01cos(200x)  x∈ [-2, 2]</t>
  </si>
  <si>
    <r>
      <rPr>
        <b/>
        <sz val="14"/>
        <color theme="1"/>
        <rFont val="Calibri"/>
        <charset val="134"/>
        <scheme val="minor"/>
      </rPr>
      <t xml:space="preserve">1. To get </t>
    </r>
    <r>
      <rPr>
        <b/>
        <sz val="14"/>
        <color rgb="FFFF0000"/>
        <rFont val="Calibri"/>
        <charset val="134"/>
        <scheme val="minor"/>
      </rPr>
      <t>max</t>
    </r>
    <r>
      <rPr>
        <b/>
        <sz val="14"/>
        <color theme="1"/>
        <rFont val="Calibri"/>
        <charset val="134"/>
        <scheme val="minor"/>
      </rPr>
      <t xml:space="preserve"> value, fitness function is as follows</t>
    </r>
  </si>
  <si>
    <t>Fitness(x) = function(x) = e^(-x^2)+0.01cos(200x)  x∈ [-2, 2]</t>
  </si>
  <si>
    <t>, and then max(Fitness(x)) = max(function(x))</t>
  </si>
  <si>
    <t xml:space="preserve">Step 4 Selection by Roulette Wheel (or other method) </t>
  </si>
  <si>
    <t>Fitness Value</t>
  </si>
  <si>
    <t>F(x),Cmin*</t>
  </si>
  <si>
    <t>Probability</t>
  </si>
  <si>
    <t>Cum. Prob.</t>
  </si>
  <si>
    <t>Prob. Slots</t>
  </si>
  <si>
    <t>Rand # in [0,1]</t>
  </si>
  <si>
    <t>Selected Chro</t>
  </si>
  <si>
    <t>0-0.223</t>
  </si>
  <si>
    <t>0.223-0.382</t>
  </si>
  <si>
    <t>0.382-0.593</t>
  </si>
  <si>
    <t>0.593-0.797</t>
  </si>
  <si>
    <t>0.797-0.876</t>
  </si>
  <si>
    <t>0.876-0.887</t>
  </si>
  <si>
    <t>0.887-0.933</t>
  </si>
  <si>
    <t>0.933-0.933</t>
  </si>
  <si>
    <t>0.933-1</t>
  </si>
  <si>
    <r>
      <rPr>
        <b/>
        <i/>
        <sz val="11"/>
        <color rgb="FFFF0000"/>
        <rFont val="Calibri"/>
        <charset val="134"/>
        <scheme val="minor"/>
      </rPr>
      <t xml:space="preserve">*Note: </t>
    </r>
    <r>
      <rPr>
        <b/>
        <i/>
        <sz val="11"/>
        <rFont val="Calibri"/>
        <charset val="134"/>
        <scheme val="minor"/>
      </rPr>
      <t xml:space="preserve">how to select Cmin </t>
    </r>
  </si>
  <si>
    <t xml:space="preserve">              To get max value:</t>
  </si>
  <si>
    <t>F(x) =      f(x) + Cmin    if f(x) + Cmin &gt; 0</t>
  </si>
  <si>
    <t xml:space="preserve">                0                     if f(x) + Cmin &lt;=0</t>
  </si>
  <si>
    <t xml:space="preserve">where Cmin can be taken by </t>
  </si>
  <si>
    <t xml:space="preserve">1. pre-assigned small value </t>
  </si>
  <si>
    <t>2. min value from generation 0 until current generation</t>
  </si>
  <si>
    <t>3. min value in current generation or several latest generations</t>
  </si>
  <si>
    <t>Right here, -0.1 is selected for Cmin</t>
  </si>
  <si>
    <t>Step 5 Crossover with Crossover Rate</t>
  </si>
  <si>
    <r>
      <rPr>
        <b/>
        <sz val="11"/>
        <color theme="1"/>
        <rFont val="Calibri"/>
        <charset val="134"/>
        <scheme val="minor"/>
      </rPr>
      <t xml:space="preserve">a. Setup Pc(Crossover Rate) = </t>
    </r>
    <r>
      <rPr>
        <b/>
        <sz val="11"/>
        <color rgb="FFFF0000"/>
        <rFont val="Calibri"/>
        <charset val="134"/>
        <scheme val="minor"/>
      </rPr>
      <t>0.8</t>
    </r>
    <r>
      <rPr>
        <b/>
        <sz val="11"/>
        <color theme="1"/>
        <rFont val="Calibri"/>
        <charset val="134"/>
        <scheme val="minor"/>
      </rPr>
      <t xml:space="preserve">;   usually in 0.5~0.95 </t>
    </r>
  </si>
  <si>
    <t xml:space="preserve">if random number in [0,1] is less then Pc, crossover will be taken </t>
  </si>
  <si>
    <t xml:space="preserve">b. Parent selection: </t>
  </si>
  <si>
    <t>Method 1 : 1-2, 3-4, … … (n-1)-n.                                 E.g. (1-2), (3-4), … … (15-16)</t>
  </si>
  <si>
    <t>Method 2 : 1-n/2, 2-(n/2+1), … … (n/2-1)-n              E.g. (1-9), (2-10), … … (8-16)</t>
  </si>
  <si>
    <t>Method 1 is taken on this process as follows</t>
  </si>
  <si>
    <t>Updated ID</t>
  </si>
  <si>
    <t>Deciaml #</t>
  </si>
  <si>
    <t>Pc = 0.8</t>
  </si>
  <si>
    <t>Crossover</t>
  </si>
  <si>
    <t>Rand Cross Pnt 
in[1,6]</t>
  </si>
  <si>
    <t>Generation P(1)</t>
  </si>
  <si>
    <t>Updated Dec</t>
  </si>
  <si>
    <t>011011</t>
  </si>
  <si>
    <t>&lt; 0.8</t>
  </si>
  <si>
    <t>No</t>
  </si>
  <si>
    <t>010000</t>
  </si>
  <si>
    <t>011111</t>
  </si>
  <si>
    <t>Yes</t>
  </si>
  <si>
    <t>011100</t>
  </si>
  <si>
    <t>010111</t>
  </si>
  <si>
    <t>Step 6 Mutation with Mutation Rate</t>
  </si>
  <si>
    <r>
      <rPr>
        <b/>
        <sz val="11"/>
        <color theme="1"/>
        <rFont val="Calibri"/>
        <charset val="134"/>
        <scheme val="minor"/>
      </rPr>
      <t xml:space="preserve">a. Setup Pm(Mutation Rate) = </t>
    </r>
    <r>
      <rPr>
        <b/>
        <sz val="11"/>
        <color rgb="FFFF0000"/>
        <rFont val="Calibri"/>
        <charset val="134"/>
        <scheme val="minor"/>
      </rPr>
      <t>0.025</t>
    </r>
    <r>
      <rPr>
        <b/>
        <sz val="11"/>
        <color theme="1"/>
        <rFont val="Calibri"/>
        <charset val="134"/>
        <scheme val="minor"/>
      </rPr>
      <t xml:space="preserve">;   usually in 0.1~0.001 </t>
    </r>
  </si>
  <si>
    <r>
      <rPr>
        <b/>
        <sz val="11"/>
        <color theme="1"/>
        <rFont val="Calibri"/>
        <charset val="134"/>
        <scheme val="minor"/>
      </rPr>
      <t>b. Calculate how many bits will be mutated in "</t>
    </r>
    <r>
      <rPr>
        <b/>
        <sz val="11"/>
        <color rgb="FFFF0000"/>
        <rFont val="Calibri"/>
        <charset val="134"/>
        <scheme val="minor"/>
      </rPr>
      <t>Generation P(1)</t>
    </r>
    <r>
      <rPr>
        <b/>
        <sz val="11"/>
        <color theme="1"/>
        <rFont val="Calibri"/>
        <charset val="134"/>
        <scheme val="minor"/>
      </rPr>
      <t xml:space="preserve">" </t>
    </r>
  </si>
  <si>
    <t>6(chromosome size) * 10 (population size) * 0.025 (mutation rate) = 1.5 =~2</t>
  </si>
  <si>
    <t>c. Randomly select 2 bits in all chromosomes and change value from 1 to 0 or 0 to 1</t>
  </si>
  <si>
    <t>Rand. Sel. Chromosome in [1,10]</t>
  </si>
  <si>
    <t>Rand. Sel. Mutation Pnt in [1,6]</t>
  </si>
  <si>
    <t>Mutated P(1)</t>
  </si>
  <si>
    <t>Mutated Dec</t>
  </si>
  <si>
    <r>
      <t>010</t>
    </r>
    <r>
      <rPr>
        <sz val="11"/>
        <color rgb="FFFF0000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00</t>
    </r>
  </si>
  <si>
    <r>
      <t>010</t>
    </r>
    <r>
      <rPr>
        <b/>
        <sz val="11"/>
        <color rgb="FFFF0000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00</t>
    </r>
  </si>
  <si>
    <r>
      <t>0</t>
    </r>
    <r>
      <rPr>
        <sz val="11"/>
        <color rgb="FFFF0000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1100</t>
    </r>
  </si>
  <si>
    <r>
      <t>0</t>
    </r>
    <r>
      <rPr>
        <b/>
        <sz val="11"/>
        <color rgb="FFFF0000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1100</t>
    </r>
  </si>
  <si>
    <t xml:space="preserve">Repeat Step 4 Selection by Roulette Wheel (or other method) </t>
  </si>
  <si>
    <t>0-0.149</t>
  </si>
  <si>
    <t>010100</t>
  </si>
  <si>
    <t>0.149-0.180</t>
  </si>
  <si>
    <t>0.180-0.339</t>
  </si>
  <si>
    <t>0.339-0.516</t>
  </si>
  <si>
    <t>0.516-0.665</t>
  </si>
  <si>
    <t>001100</t>
  </si>
  <si>
    <t>0.665-0.665</t>
  </si>
  <si>
    <t>0.665-0.753</t>
  </si>
  <si>
    <t>0.753-0.913</t>
  </si>
  <si>
    <t>0.913-0.913</t>
  </si>
  <si>
    <t>0.913-1</t>
  </si>
  <si>
    <t>Right here, -0.5 is selected for Cmin</t>
  </si>
  <si>
    <t>Generation P(2)</t>
  </si>
  <si>
    <t>011000</t>
  </si>
  <si>
    <t>Mutated P(2)</t>
  </si>
  <si>
    <t>010011</t>
  </si>
  <si>
    <t>Performance Analysis After Above 2 Time Iterations</t>
  </si>
  <si>
    <t>Fitness Value f(x)</t>
  </si>
  <si>
    <t xml:space="preserve">Max </t>
  </si>
  <si>
    <r>
      <t xml:space="preserve">Comparing x= </t>
    </r>
    <r>
      <rPr>
        <b/>
        <sz val="12"/>
        <color rgb="FFFF0000"/>
        <rFont val="Calibri"/>
        <charset val="134"/>
        <scheme val="minor"/>
      </rPr>
      <t>0.141</t>
    </r>
    <r>
      <rPr>
        <b/>
        <sz val="12"/>
        <color theme="1"/>
        <rFont val="Calibri"/>
        <charset val="134"/>
        <scheme val="minor"/>
      </rPr>
      <t>, f(x) =</t>
    </r>
    <r>
      <rPr>
        <b/>
        <sz val="12"/>
        <color rgb="FFFF0000"/>
        <rFont val="Calibri"/>
        <charset val="134"/>
        <scheme val="minor"/>
      </rPr>
      <t xml:space="preserve">0.970455072150944 </t>
    </r>
    <r>
      <rPr>
        <b/>
        <sz val="12"/>
        <color theme="1"/>
        <rFont val="Calibri"/>
        <charset val="134"/>
        <scheme val="minor"/>
      </rPr>
      <t>with the correct result, 2nd generation P(2) is getting close to it</t>
    </r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</si>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</sst>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4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1A1A1A"/>
      <name val="Consolas"/>
      <charset val="134"/>
    </font>
    <font>
      <b/>
      <sz val="11"/>
      <color rgb="FF1A1A1A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1A1A1A"/>
      <name val="Consolas"/>
      <charset val="134"/>
    </font>
    <font>
      <b/>
      <sz val="11"/>
      <color rgb="FFFF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 val="double"/>
      <sz val="11"/>
      <color theme="1"/>
      <name val="Calibri"/>
      <charset val="134"/>
      <scheme val="minor"/>
    </font>
    <font>
      <b/>
      <sz val="10"/>
      <color rgb="FF000000"/>
      <name val="Times New Roman"/>
      <charset val="134"/>
    </font>
    <font>
      <b/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0000"/>
      <name val="Calibri"/>
      <charset val="134"/>
    </font>
    <font>
      <b/>
      <sz val="11"/>
      <color rgb="FF00B0F0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1"/>
      <color rgb="FFFF000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2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26" borderId="33" applyNumberFormat="0" applyAlignment="0" applyProtection="0">
      <alignment vertical="center"/>
    </xf>
    <xf numFmtId="0" fontId="32" fillId="0" borderId="36" applyNumberFormat="0" applyFill="0" applyAlignment="0" applyProtection="0">
      <alignment vertical="center"/>
    </xf>
    <xf numFmtId="0" fontId="0" fillId="32" borderId="37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36" applyNumberFormat="0" applyFill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29" borderId="35" applyNumberFormat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0" fillId="28" borderId="34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8" fillId="28" borderId="35" applyNumberFormat="0" applyAlignment="0" applyProtection="0">
      <alignment vertical="center"/>
    </xf>
    <xf numFmtId="0" fontId="40" fillId="0" borderId="39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2" borderId="0" xfId="0" applyFont="1" applyFill="1" applyAlignment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2" borderId="0" xfId="0" applyFont="1" applyFill="1" applyBorder="1" applyAlignment="1"/>
    <xf numFmtId="0" fontId="5" fillId="2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Border="1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9" fillId="0" borderId="0" xfId="0" applyFont="1" applyFill="1" applyAlignment="1"/>
    <xf numFmtId="0" fontId="0" fillId="0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0" fillId="0" borderId="0" xfId="0" applyFont="1" applyFill="1" applyAlignment="1"/>
    <xf numFmtId="0" fontId="11" fillId="0" borderId="0" xfId="0" applyFont="1" applyFill="1" applyAlignment="1"/>
    <xf numFmtId="0" fontId="12" fillId="0" borderId="0" xfId="0" applyFont="1" applyFill="1" applyAlignment="1"/>
    <xf numFmtId="0" fontId="5" fillId="0" borderId="0" xfId="0" applyFont="1" applyFill="1" applyAlignment="1"/>
    <xf numFmtId="0" fontId="5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13" fillId="9" borderId="17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1" borderId="13" xfId="0" applyFont="1" applyFill="1" applyBorder="1" applyAlignment="1">
      <alignment horizontal="center"/>
    </xf>
    <xf numFmtId="0" fontId="0" fillId="11" borderId="18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0" fillId="10" borderId="18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9" borderId="16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2" fillId="0" borderId="0" xfId="0" applyFont="1" applyFill="1" applyAlignment="1"/>
    <xf numFmtId="0" fontId="15" fillId="0" borderId="20" xfId="0" applyFont="1" applyBorder="1" applyAlignment="1">
      <alignment horizontal="center" vertical="top"/>
    </xf>
    <xf numFmtId="0" fontId="15" fillId="13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21" xfId="0" applyFont="1" applyBorder="1" applyAlignment="1">
      <alignment horizontal="center" vertical="top"/>
    </xf>
    <xf numFmtId="0" fontId="16" fillId="0" borderId="0" xfId="0" applyFont="1" applyFill="1" applyAlignment="1"/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17" fillId="0" borderId="0" xfId="0" applyFont="1" applyFill="1" applyAlignment="1"/>
    <xf numFmtId="0" fontId="18" fillId="0" borderId="0" xfId="0" applyFont="1" applyFill="1" applyAlignment="1"/>
    <xf numFmtId="0" fontId="15" fillId="4" borderId="0" xfId="0" applyFont="1" applyFill="1" applyAlignment="1">
      <alignment horizontal="center" vertical="top"/>
    </xf>
    <xf numFmtId="0" fontId="15" fillId="16" borderId="0" xfId="0" applyFont="1" applyFill="1" applyAlignment="1">
      <alignment horizontal="center" vertical="top"/>
    </xf>
    <xf numFmtId="0" fontId="15" fillId="16" borderId="21" xfId="0" applyFont="1" applyFill="1" applyBorder="1" applyAlignment="1">
      <alignment horizontal="center" vertical="top"/>
    </xf>
    <xf numFmtId="0" fontId="19" fillId="0" borderId="0" xfId="0" applyFont="1" applyFill="1" applyAlignment="1"/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20" fillId="0" borderId="0" xfId="0" applyFont="1" applyFill="1" applyAlignment="1"/>
    <xf numFmtId="0" fontId="7" fillId="0" borderId="0" xfId="0" applyFont="1" applyFill="1">
      <alignment vertical="center"/>
    </xf>
    <xf numFmtId="0" fontId="21" fillId="0" borderId="1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6" borderId="1" xfId="0" applyFont="1" applyFill="1" applyBorder="1" applyAlignment="1" quotePrefix="1">
      <alignment horizontal="center"/>
    </xf>
    <xf numFmtId="0" fontId="0" fillId="7" borderId="1" xfId="0" applyFont="1" applyFill="1" applyBorder="1" applyAlignment="1" quotePrefix="1">
      <alignment horizontal="center"/>
    </xf>
    <xf numFmtId="0" fontId="0" fillId="3" borderId="1" xfId="0" applyFont="1" applyFill="1" applyBorder="1" applyAlignment="1" quotePrefix="1">
      <alignment horizontal="center"/>
    </xf>
    <xf numFmtId="0" fontId="0" fillId="5" borderId="1" xfId="0" applyFont="1" applyFill="1" applyBorder="1" applyAlignment="1" quotePrefix="1">
      <alignment horizontal="center"/>
    </xf>
    <xf numFmtId="0" fontId="0" fillId="4" borderId="1" xfId="0" applyFont="1" applyFill="1" applyBorder="1" applyAlignment="1" quotePrefix="1">
      <alignment horizontal="center"/>
    </xf>
    <xf numFmtId="0" fontId="0" fillId="7" borderId="13" xfId="0" applyFont="1" applyFill="1" applyBorder="1" applyAlignment="1" quotePrefix="1">
      <alignment horizontal="center"/>
    </xf>
    <xf numFmtId="0" fontId="0" fillId="0" borderId="1" xfId="0" applyFont="1" applyFill="1" applyBorder="1" applyAlignment="1" quotePrefix="1">
      <alignment horizontal="center"/>
    </xf>
    <xf numFmtId="0" fontId="0" fillId="8" borderId="1" xfId="0" applyFont="1" applyFill="1" applyBorder="1" applyAlignment="1" quotePrefix="1">
      <alignment horizontal="center"/>
    </xf>
    <xf numFmtId="0" fontId="0" fillId="9" borderId="1" xfId="0" applyFont="1" applyFill="1" applyBorder="1" applyAlignment="1" quotePrefix="1">
      <alignment horizontal="center"/>
    </xf>
    <xf numFmtId="0" fontId="0" fillId="0" borderId="13" xfId="0" applyFont="1" applyFill="1" applyBorder="1" applyAlignment="1" quotePrefix="1">
      <alignment horizontal="center"/>
    </xf>
    <xf numFmtId="0" fontId="0" fillId="12" borderId="1" xfId="0" applyFont="1" applyFill="1" applyBorder="1" applyAlignment="1" quotePrefix="1">
      <alignment horizontal="center"/>
    </xf>
    <xf numFmtId="0" fontId="0" fillId="11" borderId="1" xfId="0" applyFont="1" applyFill="1" applyBorder="1" applyAlignment="1" quotePrefix="1">
      <alignment horizontal="center"/>
    </xf>
    <xf numFmtId="0" fontId="0" fillId="10" borderId="1" xfId="0" applyFont="1" applyFill="1" applyBorder="1" applyAlignment="1" quotePrefix="1">
      <alignment horizontal="center"/>
    </xf>
    <xf numFmtId="0" fontId="0" fillId="11" borderId="13" xfId="0" applyFont="1" applyFill="1" applyBorder="1" applyAlignment="1" quotePrefix="1">
      <alignment horizontal="center"/>
    </xf>
    <xf numFmtId="0" fontId="0" fillId="11" borderId="18" xfId="0" applyFont="1" applyFill="1" applyBorder="1" applyAlignment="1" quotePrefix="1">
      <alignment horizontal="center"/>
    </xf>
    <xf numFmtId="0" fontId="0" fillId="10" borderId="13" xfId="0" applyFont="1" applyFill="1" applyBorder="1" applyAlignment="1" quotePrefix="1">
      <alignment horizontal="center"/>
    </xf>
    <xf numFmtId="0" fontId="0" fillId="10" borderId="18" xfId="0" applyFont="1" applyFill="1" applyBorder="1" applyAlignment="1" quotePrefix="1">
      <alignment horizontal="center"/>
    </xf>
    <xf numFmtId="0" fontId="0" fillId="9" borderId="13" xfId="0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wmf"/><Relationship Id="rId8" Type="http://schemas.openxmlformats.org/officeDocument/2006/relationships/image" Target="../media/image8.wmf"/><Relationship Id="rId7" Type="http://schemas.openxmlformats.org/officeDocument/2006/relationships/image" Target="../media/image7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0" Type="http://schemas.openxmlformats.org/officeDocument/2006/relationships/image" Target="../media/image10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19050</xdr:colOff>
      <xdr:row>49</xdr:row>
      <xdr:rowOff>167640</xdr:rowOff>
    </xdr:from>
    <xdr:to>
      <xdr:col>7</xdr:col>
      <xdr:colOff>523875</xdr:colOff>
      <xdr:row>55</xdr:row>
      <xdr:rowOff>38100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7225" y="9597390"/>
          <a:ext cx="5305425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551815</xdr:colOff>
      <xdr:row>34</xdr:row>
      <xdr:rowOff>139065</xdr:rowOff>
    </xdr:from>
    <xdr:to>
      <xdr:col>7</xdr:col>
      <xdr:colOff>304800</xdr:colOff>
      <xdr:row>39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1815" y="6711315"/>
          <a:ext cx="51917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514350</xdr:colOff>
      <xdr:row>35</xdr:row>
      <xdr:rowOff>9525</xdr:rowOff>
    </xdr:from>
    <xdr:to>
      <xdr:col>16</xdr:col>
      <xdr:colOff>534035</xdr:colOff>
      <xdr:row>39</xdr:row>
      <xdr:rowOff>108585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29500" y="6772275"/>
          <a:ext cx="51917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635000</xdr:colOff>
      <xdr:row>72</xdr:row>
      <xdr:rowOff>161290</xdr:rowOff>
    </xdr:from>
    <xdr:to>
      <xdr:col>8</xdr:col>
      <xdr:colOff>609600</xdr:colOff>
      <xdr:row>80</xdr:row>
      <xdr:rowOff>180975</xdr:rowOff>
    </xdr:to>
    <xdr:pic>
      <xdr:nvPicPr>
        <xdr:cNvPr id="9" name="Picture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000" y="13972540"/>
          <a:ext cx="6022975" cy="154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238125</xdr:colOff>
      <xdr:row>95</xdr:row>
      <xdr:rowOff>76200</xdr:rowOff>
    </xdr:from>
    <xdr:to>
      <xdr:col>8</xdr:col>
      <xdr:colOff>850900</xdr:colOff>
      <xdr:row>103</xdr:row>
      <xdr:rowOff>95885</xdr:rowOff>
    </xdr:to>
    <xdr:pic>
      <xdr:nvPicPr>
        <xdr:cNvPr id="10" name="Picture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6300" y="18268950"/>
          <a:ext cx="6022975" cy="154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18415</xdr:colOff>
      <xdr:row>122</xdr:row>
      <xdr:rowOff>23495</xdr:rowOff>
    </xdr:from>
    <xdr:to>
      <xdr:col>8</xdr:col>
      <xdr:colOff>29210</xdr:colOff>
      <xdr:row>128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56590" y="23397845"/>
          <a:ext cx="5420995" cy="1119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637540</xdr:colOff>
      <xdr:row>138</xdr:row>
      <xdr:rowOff>24765</xdr:rowOff>
    </xdr:from>
    <xdr:to>
      <xdr:col>7</xdr:col>
      <xdr:colOff>552450</xdr:colOff>
      <xdr:row>143</xdr:row>
      <xdr:rowOff>95250</xdr:rowOff>
    </xdr:to>
    <xdr:pic>
      <xdr:nvPicPr>
        <xdr:cNvPr id="17" name="Picture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7540" y="26447115"/>
          <a:ext cx="5353685" cy="1022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361950</xdr:colOff>
      <xdr:row>120</xdr:row>
      <xdr:rowOff>64770</xdr:rowOff>
    </xdr:from>
    <xdr:to>
      <xdr:col>15</xdr:col>
      <xdr:colOff>62865</xdr:colOff>
      <xdr:row>127</xdr:row>
      <xdr:rowOff>38100</xdr:rowOff>
    </xdr:to>
    <xdr:pic>
      <xdr:nvPicPr>
        <xdr:cNvPr id="18" name="Picture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277100" y="23058120"/>
          <a:ext cx="4015740" cy="1306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31115</xdr:colOff>
      <xdr:row>160</xdr:row>
      <xdr:rowOff>83820</xdr:rowOff>
    </xdr:from>
    <xdr:to>
      <xdr:col>8</xdr:col>
      <xdr:colOff>41910</xdr:colOff>
      <xdr:row>166</xdr:row>
      <xdr:rowOff>60325</xdr:rowOff>
    </xdr:to>
    <xdr:pic>
      <xdr:nvPicPr>
        <xdr:cNvPr id="19" name="Picture 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9290" y="30697170"/>
          <a:ext cx="5420995" cy="1119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581025</xdr:colOff>
      <xdr:row>185</xdr:row>
      <xdr:rowOff>92075</xdr:rowOff>
    </xdr:from>
    <xdr:to>
      <xdr:col>7</xdr:col>
      <xdr:colOff>231775</xdr:colOff>
      <xdr:row>190</xdr:row>
      <xdr:rowOff>142875</xdr:rowOff>
    </xdr:to>
    <xdr:pic>
      <xdr:nvPicPr>
        <xdr:cNvPr id="26" name="Picture 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81025" y="35534600"/>
          <a:ext cx="5089525" cy="1003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847090</xdr:colOff>
      <xdr:row>184</xdr:row>
      <xdr:rowOff>164465</xdr:rowOff>
    </xdr:from>
    <xdr:to>
      <xdr:col>16</xdr:col>
      <xdr:colOff>123825</xdr:colOff>
      <xdr:row>191</xdr:row>
      <xdr:rowOff>28575</xdr:rowOff>
    </xdr:to>
    <xdr:pic>
      <xdr:nvPicPr>
        <xdr:cNvPr id="27" name="Picture 2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95465" y="35416490"/>
          <a:ext cx="5315585" cy="1197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600075</xdr:colOff>
      <xdr:row>200</xdr:row>
      <xdr:rowOff>143510</xdr:rowOff>
    </xdr:from>
    <xdr:to>
      <xdr:col>7</xdr:col>
      <xdr:colOff>449580</xdr:colOff>
      <xdr:row>206</xdr:row>
      <xdr:rowOff>76200</xdr:rowOff>
    </xdr:to>
    <xdr:pic>
      <xdr:nvPicPr>
        <xdr:cNvPr id="28" name="Picture 2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0075" y="38443535"/>
          <a:ext cx="5288280" cy="1075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69215</xdr:colOff>
      <xdr:row>223</xdr:row>
      <xdr:rowOff>98425</xdr:rowOff>
    </xdr:from>
    <xdr:to>
      <xdr:col>9</xdr:col>
      <xdr:colOff>9525</xdr:colOff>
      <xdr:row>235</xdr:row>
      <xdr:rowOff>85725</xdr:rowOff>
    </xdr:to>
    <xdr:pic>
      <xdr:nvPicPr>
        <xdr:cNvPr id="29" name="Picture 2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07390" y="42779950"/>
          <a:ext cx="6217285" cy="2273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47625</xdr:colOff>
      <xdr:row>250</xdr:row>
      <xdr:rowOff>142875</xdr:rowOff>
    </xdr:from>
    <xdr:to>
      <xdr:col>8</xdr:col>
      <xdr:colOff>854710</xdr:colOff>
      <xdr:row>262</xdr:row>
      <xdr:rowOff>130175</xdr:rowOff>
    </xdr:to>
    <xdr:pic>
      <xdr:nvPicPr>
        <xdr:cNvPr id="30" name="Picture 2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85800" y="47967900"/>
          <a:ext cx="6217285" cy="2273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404811</xdr:colOff>
      <xdr:row>74</xdr:row>
      <xdr:rowOff>29768</xdr:rowOff>
    </xdr:from>
    <xdr:to>
      <xdr:col>2</xdr:col>
      <xdr:colOff>479741</xdr:colOff>
      <xdr:row>75</xdr:row>
      <xdr:rowOff>172643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5145" y="14611985"/>
          <a:ext cx="7493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404811</xdr:colOff>
      <xdr:row>155</xdr:row>
      <xdr:rowOff>29768</xdr:rowOff>
    </xdr:from>
    <xdr:to>
      <xdr:col>2</xdr:col>
      <xdr:colOff>479741</xdr:colOff>
      <xdr:row>156</xdr:row>
      <xdr:rowOff>172643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5145" y="31480760"/>
          <a:ext cx="7493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2"/>
  <sheetViews>
    <sheetView workbookViewId="0">
      <selection activeCell="N243" sqref="N243"/>
    </sheetView>
  </sheetViews>
  <sheetFormatPr defaultColWidth="9.14285714285714" defaultRowHeight="15"/>
  <cols>
    <col min="1" max="1" width="9.57142857142857" customWidth="1"/>
    <col min="2" max="4" width="12.8571428571429"/>
    <col min="6" max="7" width="12.1428571428571" customWidth="1"/>
    <col min="9" max="9" width="13" customWidth="1"/>
    <col min="10" max="10" width="10.2857142857143" customWidth="1"/>
    <col min="11" max="11" width="13" customWidth="1"/>
    <col min="12" max="12" width="10.2857142857143" customWidth="1"/>
    <col min="15" max="16" width="12.8571428571429"/>
  </cols>
  <sheetData>
    <row r="1" ht="15.75" spans="1:9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H1" s="112" t="s">
        <v>0</v>
      </c>
      <c r="I1" s="112" t="s">
        <v>6</v>
      </c>
    </row>
    <row r="2" spans="1:9">
      <c r="A2" s="113">
        <v>0</v>
      </c>
      <c r="B2" s="113">
        <v>1</v>
      </c>
      <c r="C2" s="113">
        <v>0</v>
      </c>
      <c r="D2" s="113">
        <v>0</v>
      </c>
      <c r="E2" s="113">
        <v>7</v>
      </c>
      <c r="F2" s="113" t="s">
        <v>7</v>
      </c>
      <c r="H2" s="113">
        <v>0</v>
      </c>
      <c r="I2" s="113" t="s">
        <v>8</v>
      </c>
    </row>
    <row r="3" spans="1:9">
      <c r="A3" s="114">
        <v>1</v>
      </c>
      <c r="B3" s="114">
        <v>0</v>
      </c>
      <c r="C3" s="114">
        <v>1</v>
      </c>
      <c r="D3" s="114">
        <v>0</v>
      </c>
      <c r="E3" s="114">
        <v>20</v>
      </c>
      <c r="F3" s="114" t="s">
        <v>9</v>
      </c>
      <c r="H3" s="114">
        <v>1</v>
      </c>
      <c r="I3" s="114" t="s">
        <v>10</v>
      </c>
    </row>
    <row r="4" spans="1:9">
      <c r="A4" s="113">
        <v>2</v>
      </c>
      <c r="B4" s="113">
        <v>1</v>
      </c>
      <c r="C4" s="113">
        <v>0</v>
      </c>
      <c r="D4" s="113">
        <v>0</v>
      </c>
      <c r="E4" s="113">
        <v>1</v>
      </c>
      <c r="F4" s="113" t="s">
        <v>11</v>
      </c>
      <c r="H4" s="113">
        <v>2</v>
      </c>
      <c r="I4" s="113" t="s">
        <v>12</v>
      </c>
    </row>
    <row r="5" spans="1:9">
      <c r="A5" s="114">
        <v>3</v>
      </c>
      <c r="B5" s="114">
        <v>0</v>
      </c>
      <c r="C5" s="114">
        <v>1</v>
      </c>
      <c r="D5" s="114">
        <v>0</v>
      </c>
      <c r="E5" s="114">
        <v>7.5</v>
      </c>
      <c r="F5" s="114" t="s">
        <v>7</v>
      </c>
      <c r="H5" s="114">
        <v>3</v>
      </c>
      <c r="I5" s="114" t="s">
        <v>13</v>
      </c>
    </row>
    <row r="6" spans="1:9">
      <c r="A6" s="113">
        <v>4</v>
      </c>
      <c r="B6" s="113">
        <v>1</v>
      </c>
      <c r="C6" s="113">
        <v>0</v>
      </c>
      <c r="D6" s="113">
        <v>0</v>
      </c>
      <c r="E6" s="113">
        <v>1</v>
      </c>
      <c r="F6" s="113" t="s">
        <v>14</v>
      </c>
      <c r="H6" s="113">
        <v>4</v>
      </c>
      <c r="I6" s="113" t="s">
        <v>15</v>
      </c>
    </row>
    <row r="7" spans="1:12">
      <c r="A7" s="115">
        <v>5</v>
      </c>
      <c r="B7" s="115">
        <v>1</v>
      </c>
      <c r="C7" s="115">
        <v>0</v>
      </c>
      <c r="D7" s="115">
        <v>0</v>
      </c>
      <c r="E7" s="115">
        <v>0.8</v>
      </c>
      <c r="F7" s="115" t="s">
        <v>11</v>
      </c>
      <c r="H7" s="115"/>
      <c r="I7" s="115"/>
      <c r="L7" t="s">
        <v>16</v>
      </c>
    </row>
    <row r="9" ht="15.75" spans="1:1">
      <c r="A9" s="116" t="s">
        <v>17</v>
      </c>
    </row>
    <row r="10" ht="15.75" spans="1:6">
      <c r="A10" s="117" t="s">
        <v>18</v>
      </c>
      <c r="B10" s="118" t="s">
        <v>19</v>
      </c>
      <c r="C10" s="119" t="s">
        <v>20</v>
      </c>
      <c r="F10" t="s">
        <v>21</v>
      </c>
    </row>
    <row r="11" ht="15.75" spans="1:12">
      <c r="A11" s="120">
        <v>2</v>
      </c>
      <c r="B11" s="121">
        <v>0</v>
      </c>
      <c r="C11" s="122">
        <v>3</v>
      </c>
      <c r="F11" t="s">
        <v>22</v>
      </c>
      <c r="J11" s="117" t="s">
        <v>23</v>
      </c>
      <c r="K11" s="148" t="s">
        <v>24</v>
      </c>
      <c r="L11" s="119" t="s">
        <v>25</v>
      </c>
    </row>
    <row r="12" spans="1:12">
      <c r="A12" s="120">
        <v>3</v>
      </c>
      <c r="B12" s="123">
        <v>2</v>
      </c>
      <c r="C12" s="124">
        <v>3</v>
      </c>
      <c r="J12" s="120">
        <v>2</v>
      </c>
      <c r="K12" s="149">
        <v>3</v>
      </c>
      <c r="L12" s="124">
        <v>0</v>
      </c>
    </row>
    <row r="13" spans="1:12">
      <c r="A13" s="120">
        <v>2</v>
      </c>
      <c r="B13" s="123">
        <v>4</v>
      </c>
      <c r="C13" s="124">
        <v>1</v>
      </c>
      <c r="J13" s="120">
        <v>2</v>
      </c>
      <c r="K13" s="149">
        <v>4</v>
      </c>
      <c r="L13" s="124">
        <v>2</v>
      </c>
    </row>
    <row r="14" ht="15.75" spans="1:12">
      <c r="A14" s="120">
        <v>1</v>
      </c>
      <c r="B14" s="123">
        <v>3</v>
      </c>
      <c r="C14" s="124">
        <v>0</v>
      </c>
      <c r="J14" s="125">
        <v>3</v>
      </c>
      <c r="K14" s="150">
        <v>1</v>
      </c>
      <c r="L14" s="127">
        <v>4</v>
      </c>
    </row>
    <row r="15" spans="1:3">
      <c r="A15" s="120">
        <v>3</v>
      </c>
      <c r="B15" s="123">
        <v>2</v>
      </c>
      <c r="C15" s="124">
        <v>3</v>
      </c>
    </row>
    <row r="16" ht="15.75" spans="1:3">
      <c r="A16" s="125">
        <v>5</v>
      </c>
      <c r="B16" s="126">
        <v>3</v>
      </c>
      <c r="C16" s="127">
        <v>5</v>
      </c>
    </row>
    <row r="17" spans="1:3">
      <c r="A17" s="128"/>
      <c r="B17" s="128"/>
      <c r="C17" s="128"/>
    </row>
    <row r="18" spans="1:6">
      <c r="A18" s="129" t="s">
        <v>26</v>
      </c>
      <c r="B18" s="130"/>
      <c r="C18" s="130"/>
      <c r="D18" s="130"/>
      <c r="E18" s="130"/>
      <c r="F18" s="130"/>
    </row>
    <row r="19" spans="1:6">
      <c r="A19" s="130"/>
      <c r="B19" s="129" t="s">
        <v>27</v>
      </c>
      <c r="C19" s="130"/>
      <c r="D19" s="130"/>
      <c r="E19" s="130"/>
      <c r="F19" s="130"/>
    </row>
    <row r="20" ht="15.75"/>
    <row r="21" ht="15.75" spans="2:11">
      <c r="B21" s="112" t="s">
        <v>0</v>
      </c>
      <c r="C21" s="112" t="s">
        <v>1</v>
      </c>
      <c r="D21" s="112" t="s">
        <v>2</v>
      </c>
      <c r="E21" s="112" t="s">
        <v>3</v>
      </c>
      <c r="F21" s="112" t="s">
        <v>4</v>
      </c>
      <c r="G21" s="112" t="s">
        <v>5</v>
      </c>
      <c r="J21" s="112" t="s">
        <v>0</v>
      </c>
      <c r="K21" s="112" t="s">
        <v>6</v>
      </c>
    </row>
    <row r="22" spans="2:11">
      <c r="B22" s="131">
        <v>2</v>
      </c>
      <c r="C22" s="113">
        <v>1</v>
      </c>
      <c r="D22" s="113">
        <v>0</v>
      </c>
      <c r="E22" s="113">
        <v>0</v>
      </c>
      <c r="F22" s="113">
        <v>1</v>
      </c>
      <c r="G22" s="113" t="s">
        <v>11</v>
      </c>
      <c r="J22" s="131">
        <v>2</v>
      </c>
      <c r="K22" s="113" t="s">
        <v>12</v>
      </c>
    </row>
    <row r="23" spans="2:11">
      <c r="B23" s="132">
        <v>3</v>
      </c>
      <c r="C23" s="114">
        <v>0</v>
      </c>
      <c r="D23" s="114">
        <v>1</v>
      </c>
      <c r="E23" s="114">
        <v>0</v>
      </c>
      <c r="F23" s="114">
        <v>7.5</v>
      </c>
      <c r="G23" s="114" t="s">
        <v>7</v>
      </c>
      <c r="J23" s="132">
        <v>2</v>
      </c>
      <c r="K23" s="113" t="s">
        <v>12</v>
      </c>
    </row>
    <row r="24" spans="2:11">
      <c r="B24" s="131">
        <v>2</v>
      </c>
      <c r="C24" s="113">
        <v>1</v>
      </c>
      <c r="D24" s="113">
        <v>0</v>
      </c>
      <c r="E24" s="113">
        <v>0</v>
      </c>
      <c r="F24" s="113">
        <v>1</v>
      </c>
      <c r="G24" s="113" t="s">
        <v>11</v>
      </c>
      <c r="J24" s="131">
        <v>3</v>
      </c>
      <c r="K24" s="114" t="s">
        <v>13</v>
      </c>
    </row>
    <row r="25" spans="2:11">
      <c r="B25" s="132">
        <v>1</v>
      </c>
      <c r="C25" s="114">
        <v>0</v>
      </c>
      <c r="D25" s="114">
        <v>1</v>
      </c>
      <c r="E25" s="114">
        <v>0</v>
      </c>
      <c r="F25" s="114">
        <v>20</v>
      </c>
      <c r="G25" s="114" t="s">
        <v>9</v>
      </c>
      <c r="J25" s="114"/>
      <c r="K25" s="114"/>
    </row>
    <row r="26" spans="2:11">
      <c r="B26" s="131">
        <v>3</v>
      </c>
      <c r="C26" s="113">
        <v>0</v>
      </c>
      <c r="D26" s="113">
        <v>1</v>
      </c>
      <c r="E26" s="113">
        <v>0</v>
      </c>
      <c r="F26" s="113">
        <v>7.5</v>
      </c>
      <c r="G26" s="113" t="s">
        <v>7</v>
      </c>
      <c r="J26" s="113"/>
      <c r="K26" s="113"/>
    </row>
    <row r="27" ht="15.75" spans="2:11">
      <c r="B27" s="133">
        <v>5</v>
      </c>
      <c r="C27" s="115">
        <v>1</v>
      </c>
      <c r="D27" s="115">
        <v>0</v>
      </c>
      <c r="E27" s="115">
        <v>0</v>
      </c>
      <c r="F27" s="115">
        <v>0.8</v>
      </c>
      <c r="G27" s="115" t="s">
        <v>11</v>
      </c>
      <c r="J27" s="115"/>
      <c r="K27" s="115"/>
    </row>
    <row r="29" ht="15.75" spans="2:2">
      <c r="B29" s="134" t="s">
        <v>28</v>
      </c>
    </row>
    <row r="30" spans="2:2">
      <c r="B30" t="s">
        <v>29</v>
      </c>
    </row>
    <row r="31" spans="2:3">
      <c r="B31" s="135" t="s">
        <v>30</v>
      </c>
      <c r="C31" t="s">
        <v>31</v>
      </c>
    </row>
    <row r="32" spans="2:3">
      <c r="B32" s="135" t="s">
        <v>30</v>
      </c>
      <c r="C32" s="136">
        <f>2/6*(1-2/6)+2/6*(1-2/6)+1/6*(1-1/6)+1/6*(1-1/6)</f>
        <v>0.722222222222222</v>
      </c>
    </row>
    <row r="34" spans="2:2">
      <c r="B34" s="137" t="s">
        <v>32</v>
      </c>
    </row>
    <row r="41" spans="5:15">
      <c r="E41" s="138" t="s">
        <v>33</v>
      </c>
      <c r="F41" t="s">
        <v>34</v>
      </c>
      <c r="N41" s="138" t="s">
        <v>33</v>
      </c>
      <c r="O41" t="s">
        <v>34</v>
      </c>
    </row>
    <row r="42" spans="2:15">
      <c r="B42" s="139" t="s">
        <v>35</v>
      </c>
      <c r="C42" s="140">
        <v>0</v>
      </c>
      <c r="E42" s="135" t="s">
        <v>30</v>
      </c>
      <c r="F42" s="141">
        <f>2/3*(1-2/3)+1/3*(1-1/3)</f>
        <v>0.444444444444444</v>
      </c>
      <c r="K42" s="139" t="s">
        <v>35</v>
      </c>
      <c r="L42" s="140">
        <v>0</v>
      </c>
      <c r="N42" s="135" t="s">
        <v>30</v>
      </c>
      <c r="O42" s="141">
        <f>2/3*(1-2/3)+1/3*(1-1/3)</f>
        <v>0.444444444444444</v>
      </c>
    </row>
    <row r="44" spans="2:14">
      <c r="B44" s="138" t="s">
        <v>36</v>
      </c>
      <c r="C44" s="142">
        <v>0</v>
      </c>
      <c r="E44" s="138" t="s">
        <v>37</v>
      </c>
      <c r="K44" s="138" t="s">
        <v>36</v>
      </c>
      <c r="L44" s="142">
        <v>0</v>
      </c>
      <c r="N44" s="138" t="s">
        <v>37</v>
      </c>
    </row>
    <row r="45" spans="5:15">
      <c r="E45" s="135" t="s">
        <v>30</v>
      </c>
      <c r="F45" s="141">
        <f>3/6*0.44</f>
        <v>0.22</v>
      </c>
      <c r="N45" s="135" t="s">
        <v>30</v>
      </c>
      <c r="O45" s="141">
        <f>3/6*0.44</f>
        <v>0.22</v>
      </c>
    </row>
    <row r="46" spans="2:12">
      <c r="B46" s="143" t="s">
        <v>38</v>
      </c>
      <c r="C46" s="143"/>
      <c r="K46" s="143" t="s">
        <v>38</v>
      </c>
      <c r="L46" s="143"/>
    </row>
    <row r="47" spans="2:12">
      <c r="B47" s="144" t="s">
        <v>30</v>
      </c>
      <c r="C47" s="145">
        <f>C44+F45</f>
        <v>0.22</v>
      </c>
      <c r="K47" s="144" t="s">
        <v>30</v>
      </c>
      <c r="L47" s="145">
        <f>L44+O45</f>
        <v>0.22</v>
      </c>
    </row>
    <row r="49" spans="2:13">
      <c r="B49" s="138" t="s">
        <v>39</v>
      </c>
      <c r="C49" t="s">
        <v>40</v>
      </c>
      <c r="D49" s="146">
        <f>0.72-0.22</f>
        <v>0.5</v>
      </c>
      <c r="K49" s="138" t="s">
        <v>39</v>
      </c>
      <c r="L49" t="s">
        <v>40</v>
      </c>
      <c r="M49" s="146">
        <f>0.72-0.22</f>
        <v>0.5</v>
      </c>
    </row>
    <row r="57" spans="2:6">
      <c r="B57" t="s">
        <v>41</v>
      </c>
      <c r="F57" t="s">
        <v>42</v>
      </c>
    </row>
    <row r="58" spans="2:3">
      <c r="B58" s="135" t="s">
        <v>30</v>
      </c>
      <c r="C58" s="90">
        <f>3/4*(1-3/4)+1/4*(1-1/4)</f>
        <v>0.375</v>
      </c>
    </row>
    <row r="60" spans="2:6">
      <c r="B60" t="s">
        <v>43</v>
      </c>
      <c r="F60" t="s">
        <v>44</v>
      </c>
    </row>
    <row r="61" spans="2:3">
      <c r="B61" s="135" t="s">
        <v>30</v>
      </c>
      <c r="C61" s="147">
        <f>4/6*0.375</f>
        <v>0.25</v>
      </c>
    </row>
    <row r="63" spans="2:2">
      <c r="B63" s="138" t="s">
        <v>45</v>
      </c>
    </row>
    <row r="64" spans="2:3">
      <c r="B64" s="135" t="s">
        <v>30</v>
      </c>
      <c r="C64" s="147">
        <f>0+0.25</f>
        <v>0.25</v>
      </c>
    </row>
    <row r="66" spans="2:4">
      <c r="B66" s="138" t="s">
        <v>39</v>
      </c>
      <c r="C66" t="s">
        <v>46</v>
      </c>
      <c r="D66" s="151">
        <f>0.72-0.25</f>
        <v>0.47</v>
      </c>
    </row>
    <row r="68" spans="2:4">
      <c r="B68" s="152" t="s">
        <v>47</v>
      </c>
      <c r="C68" s="130"/>
      <c r="D68" s="130"/>
    </row>
    <row r="69" spans="2:6">
      <c r="B69" s="37" t="s">
        <v>12</v>
      </c>
      <c r="C69" s="37" t="s">
        <v>12</v>
      </c>
      <c r="D69" s="37" t="s">
        <v>13</v>
      </c>
      <c r="F69" s="153" t="s">
        <v>48</v>
      </c>
    </row>
    <row r="70" spans="2:4">
      <c r="B70" s="154">
        <v>0.5</v>
      </c>
      <c r="C70" s="154">
        <v>0.5</v>
      </c>
      <c r="D70" s="154">
        <v>0.47</v>
      </c>
    </row>
    <row r="72" spans="2:2">
      <c r="B72" s="152" t="s">
        <v>49</v>
      </c>
    </row>
    <row r="82" spans="3:7">
      <c r="C82" t="s">
        <v>50</v>
      </c>
      <c r="G82" t="s">
        <v>42</v>
      </c>
    </row>
    <row r="83" spans="3:4">
      <c r="C83" s="135"/>
      <c r="D83" s="90"/>
    </row>
    <row r="85" spans="3:7">
      <c r="C85" t="s">
        <v>51</v>
      </c>
      <c r="G85" t="s">
        <v>52</v>
      </c>
    </row>
    <row r="86" spans="3:4">
      <c r="C86" s="135" t="s">
        <v>30</v>
      </c>
      <c r="D86" s="147">
        <v>0</v>
      </c>
    </row>
    <row r="88" spans="3:3">
      <c r="C88" s="138" t="s">
        <v>53</v>
      </c>
    </row>
    <row r="89" spans="3:4">
      <c r="C89" s="135" t="s">
        <v>30</v>
      </c>
      <c r="D89" s="147">
        <f>0+0</f>
        <v>0</v>
      </c>
    </row>
    <row r="91" spans="3:5">
      <c r="C91" s="138" t="s">
        <v>39</v>
      </c>
      <c r="D91" t="s">
        <v>54</v>
      </c>
      <c r="E91" s="151">
        <v>0.5</v>
      </c>
    </row>
    <row r="93" spans="2:5">
      <c r="B93" s="155" t="s">
        <v>55</v>
      </c>
      <c r="C93" s="152"/>
      <c r="D93" s="130"/>
      <c r="E93" s="130"/>
    </row>
    <row r="94" spans="3:7">
      <c r="C94" s="156"/>
      <c r="D94" s="156"/>
      <c r="E94" s="156"/>
      <c r="F94" s="29"/>
      <c r="G94" s="153"/>
    </row>
    <row r="95" spans="2:6">
      <c r="B95" s="138" t="s">
        <v>56</v>
      </c>
      <c r="C95" s="157"/>
      <c r="D95" s="157"/>
      <c r="E95" s="157"/>
      <c r="F95" s="158"/>
    </row>
    <row r="107" spans="2:6">
      <c r="B107" s="129" t="s">
        <v>57</v>
      </c>
      <c r="C107" s="130"/>
      <c r="D107" s="130"/>
      <c r="E107" s="130"/>
      <c r="F107" s="130"/>
    </row>
    <row r="109" ht="15.75" spans="2:11">
      <c r="B109" s="112" t="s">
        <v>0</v>
      </c>
      <c r="C109" s="112" t="s">
        <v>1</v>
      </c>
      <c r="D109" s="112" t="s">
        <v>2</v>
      </c>
      <c r="E109" s="112" t="s">
        <v>3</v>
      </c>
      <c r="F109" s="112" t="s">
        <v>4</v>
      </c>
      <c r="G109" s="112" t="s">
        <v>5</v>
      </c>
      <c r="J109" s="112" t="s">
        <v>0</v>
      </c>
      <c r="K109" s="112" t="s">
        <v>6</v>
      </c>
    </row>
    <row r="110" spans="2:11">
      <c r="B110" s="121">
        <v>0</v>
      </c>
      <c r="C110" s="113">
        <v>1</v>
      </c>
      <c r="D110" s="113">
        <v>0</v>
      </c>
      <c r="E110" s="113">
        <v>0</v>
      </c>
      <c r="F110" s="113">
        <v>7</v>
      </c>
      <c r="G110" s="113" t="s">
        <v>7</v>
      </c>
      <c r="J110" s="149">
        <v>3</v>
      </c>
      <c r="K110" s="113" t="s">
        <v>13</v>
      </c>
    </row>
    <row r="111" spans="2:11">
      <c r="B111" s="123">
        <v>2</v>
      </c>
      <c r="C111" s="114">
        <v>1</v>
      </c>
      <c r="D111" s="114">
        <v>0</v>
      </c>
      <c r="E111" s="114">
        <v>0</v>
      </c>
      <c r="F111" s="114">
        <v>1</v>
      </c>
      <c r="G111" s="114" t="s">
        <v>11</v>
      </c>
      <c r="J111" s="149">
        <v>4</v>
      </c>
      <c r="K111" s="90" t="s">
        <v>15</v>
      </c>
    </row>
    <row r="112" ht="15.75" spans="2:11">
      <c r="B112" s="123">
        <v>4</v>
      </c>
      <c r="C112" s="113">
        <v>1</v>
      </c>
      <c r="D112" s="113">
        <v>0</v>
      </c>
      <c r="E112" s="113">
        <v>0</v>
      </c>
      <c r="F112" s="113">
        <v>1</v>
      </c>
      <c r="G112" s="113" t="s">
        <v>14</v>
      </c>
      <c r="J112" s="150">
        <v>1</v>
      </c>
      <c r="K112" s="90" t="s">
        <v>10</v>
      </c>
    </row>
    <row r="113" spans="2:11">
      <c r="B113" s="123">
        <v>3</v>
      </c>
      <c r="C113" s="114">
        <v>0</v>
      </c>
      <c r="D113" s="114">
        <v>1</v>
      </c>
      <c r="E113" s="114">
        <v>0</v>
      </c>
      <c r="F113" s="114">
        <v>7.5</v>
      </c>
      <c r="G113" s="114" t="s">
        <v>7</v>
      </c>
      <c r="J113" s="114"/>
      <c r="K113" s="114"/>
    </row>
    <row r="114" spans="2:11">
      <c r="B114" s="123">
        <v>2</v>
      </c>
      <c r="C114" s="113">
        <v>1</v>
      </c>
      <c r="D114" s="113">
        <v>0</v>
      </c>
      <c r="E114" s="113">
        <v>0</v>
      </c>
      <c r="F114" s="113">
        <v>1</v>
      </c>
      <c r="G114" s="113" t="s">
        <v>11</v>
      </c>
      <c r="J114" s="113"/>
      <c r="K114" s="113"/>
    </row>
    <row r="115" ht="15.75" spans="2:11">
      <c r="B115" s="126">
        <v>3</v>
      </c>
      <c r="C115" s="115">
        <v>0</v>
      </c>
      <c r="D115" s="115">
        <v>1</v>
      </c>
      <c r="E115" s="115">
        <v>0</v>
      </c>
      <c r="F115" s="115">
        <v>7.5</v>
      </c>
      <c r="G115" s="115" t="s">
        <v>7</v>
      </c>
      <c r="J115" s="115"/>
      <c r="K115" s="115"/>
    </row>
    <row r="117" ht="15.75" spans="2:2">
      <c r="B117" s="134" t="s">
        <v>28</v>
      </c>
    </row>
    <row r="118" spans="2:2">
      <c r="B118" t="s">
        <v>29</v>
      </c>
    </row>
    <row r="119" spans="2:3">
      <c r="B119" s="135" t="s">
        <v>30</v>
      </c>
      <c r="C119" t="s">
        <v>31</v>
      </c>
    </row>
    <row r="120" spans="2:3">
      <c r="B120" s="135" t="s">
        <v>30</v>
      </c>
      <c r="C120" s="136">
        <f>2/6*(1-2/6)+2/6*(1-2/6)+1/6*(1-1/6)+1/6*(1-1/6)</f>
        <v>0.722222222222222</v>
      </c>
    </row>
    <row r="122" spans="2:2">
      <c r="B122" s="137" t="s">
        <v>32</v>
      </c>
    </row>
    <row r="129" spans="5:11">
      <c r="E129" s="138" t="s">
        <v>33</v>
      </c>
      <c r="F129">
        <v>0</v>
      </c>
      <c r="J129" s="139" t="s">
        <v>35</v>
      </c>
      <c r="K129" t="s">
        <v>31</v>
      </c>
    </row>
    <row r="130" spans="2:15">
      <c r="B130" s="139" t="s">
        <v>35</v>
      </c>
      <c r="C130" t="s">
        <v>34</v>
      </c>
      <c r="E130" s="135"/>
      <c r="F130" s="141"/>
      <c r="J130" s="135" t="s">
        <v>30</v>
      </c>
      <c r="K130" s="136">
        <f>2/6*(1-2/6)+2/6*(1-2/6)+1/6*(1-1/6)+1/6*(1-1/6)</f>
        <v>0.722222222222222</v>
      </c>
      <c r="N130" s="138" t="s">
        <v>33</v>
      </c>
      <c r="O130">
        <v>0</v>
      </c>
    </row>
    <row r="131" spans="2:15">
      <c r="B131" s="135" t="s">
        <v>30</v>
      </c>
      <c r="C131" s="141">
        <f>2/3*(1-2/3)+1/3*(1-1/3)</f>
        <v>0.444444444444444</v>
      </c>
      <c r="J131" s="138" t="s">
        <v>58</v>
      </c>
      <c r="K131" s="142"/>
      <c r="N131" s="135"/>
      <c r="O131" s="141"/>
    </row>
    <row r="132" spans="2:5">
      <c r="B132" s="138" t="s">
        <v>36</v>
      </c>
      <c r="C132" s="142" t="s">
        <v>59</v>
      </c>
      <c r="E132" s="138" t="s">
        <v>60</v>
      </c>
    </row>
    <row r="133" spans="2:14">
      <c r="B133" s="159" t="s">
        <v>30</v>
      </c>
      <c r="C133" s="160">
        <f>3/6*0.44</f>
        <v>0.22</v>
      </c>
      <c r="E133" s="135" t="s">
        <v>30</v>
      </c>
      <c r="F133" s="141">
        <v>0</v>
      </c>
      <c r="J133" s="143" t="s">
        <v>61</v>
      </c>
      <c r="K133" s="143"/>
      <c r="N133" s="138" t="s">
        <v>62</v>
      </c>
    </row>
    <row r="134" spans="2:15">
      <c r="B134" s="143" t="s">
        <v>38</v>
      </c>
      <c r="C134" s="143"/>
      <c r="J134" s="144" t="s">
        <v>30</v>
      </c>
      <c r="K134" s="145">
        <v>0.72</v>
      </c>
      <c r="N134" s="135" t="s">
        <v>30</v>
      </c>
      <c r="O134" s="141">
        <v>0</v>
      </c>
    </row>
    <row r="135" spans="2:3">
      <c r="B135" s="144" t="s">
        <v>30</v>
      </c>
      <c r="C135" s="145">
        <v>0.22</v>
      </c>
    </row>
    <row r="136" spans="10:12">
      <c r="J136" s="138" t="s">
        <v>39</v>
      </c>
      <c r="K136" t="s">
        <v>63</v>
      </c>
      <c r="L136" s="146">
        <v>0</v>
      </c>
    </row>
    <row r="137" spans="2:4">
      <c r="B137" s="138" t="s">
        <v>39</v>
      </c>
      <c r="C137" t="s">
        <v>40</v>
      </c>
      <c r="D137" s="146">
        <f>0.72-0.22</f>
        <v>0.5</v>
      </c>
    </row>
    <row r="145" spans="2:6">
      <c r="B145" t="s">
        <v>64</v>
      </c>
      <c r="F145" t="s">
        <v>42</v>
      </c>
    </row>
    <row r="146" spans="2:3">
      <c r="B146" s="135" t="s">
        <v>30</v>
      </c>
      <c r="C146" s="90">
        <f>2/4*(1-2/4)+1/4*(1-1/4)+1/4*(1-1/4)</f>
        <v>0.625</v>
      </c>
    </row>
    <row r="148" spans="2:6">
      <c r="B148" t="s">
        <v>65</v>
      </c>
      <c r="F148" t="s">
        <v>44</v>
      </c>
    </row>
    <row r="149" spans="2:3">
      <c r="B149" s="135" t="s">
        <v>30</v>
      </c>
      <c r="C149" s="147">
        <f>4/6*0.625</f>
        <v>0.416666666666667</v>
      </c>
    </row>
    <row r="151" spans="2:2">
      <c r="B151" s="138" t="s">
        <v>66</v>
      </c>
    </row>
    <row r="152" spans="2:3">
      <c r="B152" s="135" t="s">
        <v>30</v>
      </c>
      <c r="C152" s="147">
        <v>0.4167</v>
      </c>
    </row>
    <row r="154" spans="2:4">
      <c r="B154" s="138" t="s">
        <v>39</v>
      </c>
      <c r="C154" t="s">
        <v>67</v>
      </c>
      <c r="D154" s="151">
        <f>0.72-0.4167</f>
        <v>0.3033</v>
      </c>
    </row>
    <row r="156" spans="2:4">
      <c r="B156" s="152" t="s">
        <v>47</v>
      </c>
      <c r="C156" s="130"/>
      <c r="D156" s="130"/>
    </row>
    <row r="157" spans="2:6">
      <c r="B157" s="37" t="s">
        <v>13</v>
      </c>
      <c r="C157" s="37" t="s">
        <v>68</v>
      </c>
      <c r="D157" s="37" t="s">
        <v>2</v>
      </c>
      <c r="F157" s="153" t="s">
        <v>69</v>
      </c>
    </row>
    <row r="158" spans="2:4">
      <c r="B158" s="154">
        <v>0.5</v>
      </c>
      <c r="C158" s="154">
        <v>0</v>
      </c>
      <c r="D158" s="154">
        <v>0.303</v>
      </c>
    </row>
    <row r="160" spans="2:2">
      <c r="B160" s="152" t="s">
        <v>49</v>
      </c>
    </row>
    <row r="168" spans="2:2">
      <c r="B168" s="161" t="s">
        <v>70</v>
      </c>
    </row>
    <row r="170" spans="2:6">
      <c r="B170" s="129" t="s">
        <v>71</v>
      </c>
      <c r="C170" s="130"/>
      <c r="D170" s="130"/>
      <c r="E170" s="130"/>
      <c r="F170" s="130"/>
    </row>
    <row r="171" ht="15.75" spans="13:23"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</row>
    <row r="172" ht="15.75" spans="2:23">
      <c r="B172" s="112" t="s">
        <v>0</v>
      </c>
      <c r="C172" s="112" t="s">
        <v>1</v>
      </c>
      <c r="D172" s="112" t="s">
        <v>2</v>
      </c>
      <c r="E172" s="112" t="s">
        <v>3</v>
      </c>
      <c r="F172" s="112" t="s">
        <v>4</v>
      </c>
      <c r="G172" s="112" t="s">
        <v>5</v>
      </c>
      <c r="J172" s="112" t="s">
        <v>0</v>
      </c>
      <c r="K172" s="112" t="s">
        <v>6</v>
      </c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</row>
    <row r="173" ht="15.75" spans="2:23">
      <c r="B173" s="122">
        <v>3</v>
      </c>
      <c r="C173" s="113">
        <v>0</v>
      </c>
      <c r="D173" s="113">
        <v>1</v>
      </c>
      <c r="E173" s="113">
        <v>0</v>
      </c>
      <c r="F173" s="113">
        <v>7.5</v>
      </c>
      <c r="G173" s="113" t="s">
        <v>7</v>
      </c>
      <c r="J173" s="124">
        <v>0</v>
      </c>
      <c r="K173" s="114" t="s">
        <v>8</v>
      </c>
      <c r="M173" s="162"/>
      <c r="N173" s="163"/>
      <c r="O173" s="163"/>
      <c r="P173" s="163"/>
      <c r="Q173" s="163"/>
      <c r="R173" s="163"/>
      <c r="S173" s="163"/>
      <c r="T173" s="162"/>
      <c r="U173" s="163"/>
      <c r="V173" s="163"/>
      <c r="W173" s="162"/>
    </row>
    <row r="174" spans="2:23">
      <c r="B174" s="124">
        <v>3</v>
      </c>
      <c r="C174" s="114">
        <v>0</v>
      </c>
      <c r="D174" s="114">
        <v>1</v>
      </c>
      <c r="E174" s="114">
        <v>0</v>
      </c>
      <c r="F174" s="114">
        <v>7.5</v>
      </c>
      <c r="G174" s="114" t="s">
        <v>7</v>
      </c>
      <c r="J174" s="124">
        <v>2</v>
      </c>
      <c r="K174" s="113" t="s">
        <v>12</v>
      </c>
      <c r="M174" s="162"/>
      <c r="N174" s="164"/>
      <c r="O174" s="164"/>
      <c r="P174" s="164"/>
      <c r="Q174" s="164"/>
      <c r="R174" s="164"/>
      <c r="S174" s="164"/>
      <c r="T174" s="162"/>
      <c r="U174" s="164"/>
      <c r="V174" s="164"/>
      <c r="W174" s="162"/>
    </row>
    <row r="175" ht="15.75" spans="2:23">
      <c r="B175" s="124">
        <v>1</v>
      </c>
      <c r="C175" s="113">
        <v>0</v>
      </c>
      <c r="D175" s="113">
        <v>1</v>
      </c>
      <c r="E175" s="113">
        <v>0</v>
      </c>
      <c r="F175" s="113">
        <v>20</v>
      </c>
      <c r="G175" s="113" t="s">
        <v>9</v>
      </c>
      <c r="J175" s="127">
        <v>4</v>
      </c>
      <c r="K175" s="114" t="s">
        <v>15</v>
      </c>
      <c r="M175" s="162"/>
      <c r="N175" s="165"/>
      <c r="O175" s="165"/>
      <c r="P175" s="165"/>
      <c r="Q175" s="165"/>
      <c r="R175" s="165"/>
      <c r="S175" s="165"/>
      <c r="T175" s="162"/>
      <c r="U175" s="165"/>
      <c r="V175" s="165"/>
      <c r="W175" s="162"/>
    </row>
    <row r="176" spans="2:23">
      <c r="B176" s="124">
        <v>0</v>
      </c>
      <c r="C176" s="114">
        <v>1</v>
      </c>
      <c r="D176" s="114">
        <v>0</v>
      </c>
      <c r="E176" s="114">
        <v>0</v>
      </c>
      <c r="F176" s="114">
        <v>7</v>
      </c>
      <c r="G176" s="114" t="s">
        <v>7</v>
      </c>
      <c r="J176" s="114"/>
      <c r="K176" s="114"/>
      <c r="M176" s="162"/>
      <c r="N176" s="164"/>
      <c r="O176" s="164"/>
      <c r="P176" s="164"/>
      <c r="Q176" s="164"/>
      <c r="R176" s="164"/>
      <c r="S176" s="164"/>
      <c r="T176" s="162"/>
      <c r="U176" s="164"/>
      <c r="V176" s="164"/>
      <c r="W176" s="162"/>
    </row>
    <row r="177" spans="2:23">
      <c r="B177" s="124">
        <v>3</v>
      </c>
      <c r="C177" s="113">
        <v>0</v>
      </c>
      <c r="D177" s="113">
        <v>1</v>
      </c>
      <c r="E177" s="113">
        <v>0</v>
      </c>
      <c r="F177" s="113">
        <v>7.5</v>
      </c>
      <c r="G177" s="113" t="s">
        <v>7</v>
      </c>
      <c r="J177" s="113"/>
      <c r="K177" s="113"/>
      <c r="M177" s="162"/>
      <c r="N177" s="165"/>
      <c r="O177" s="165"/>
      <c r="P177" s="165"/>
      <c r="Q177" s="165"/>
      <c r="R177" s="165"/>
      <c r="S177" s="165"/>
      <c r="T177" s="162"/>
      <c r="U177" s="165"/>
      <c r="V177" s="165"/>
      <c r="W177" s="162"/>
    </row>
    <row r="178" ht="15.75" spans="2:23">
      <c r="B178" s="127">
        <v>5</v>
      </c>
      <c r="C178" s="115">
        <v>1</v>
      </c>
      <c r="D178" s="115">
        <v>0</v>
      </c>
      <c r="E178" s="115">
        <v>0</v>
      </c>
      <c r="F178" s="115">
        <v>0.8</v>
      </c>
      <c r="G178" s="115" t="s">
        <v>11</v>
      </c>
      <c r="J178" s="115"/>
      <c r="K178" s="115"/>
      <c r="M178" s="162"/>
      <c r="N178" s="164"/>
      <c r="O178" s="164"/>
      <c r="P178" s="164"/>
      <c r="Q178" s="164"/>
      <c r="R178" s="164"/>
      <c r="S178" s="164"/>
      <c r="T178" s="162"/>
      <c r="U178" s="164"/>
      <c r="V178" s="164"/>
      <c r="W178" s="162"/>
    </row>
    <row r="179" ht="15.75" spans="13:23">
      <c r="M179" s="162"/>
      <c r="N179" s="166"/>
      <c r="O179" s="166"/>
      <c r="P179" s="166"/>
      <c r="Q179" s="166"/>
      <c r="R179" s="166"/>
      <c r="S179" s="166"/>
      <c r="T179" s="162"/>
      <c r="U179" s="166"/>
      <c r="V179" s="166"/>
      <c r="W179" s="162"/>
    </row>
    <row r="180" ht="15.75" spans="2:23">
      <c r="B180" s="134" t="s">
        <v>28</v>
      </c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</row>
    <row r="181" spans="2:23">
      <c r="B181" t="s">
        <v>29</v>
      </c>
      <c r="C181"/>
      <c r="D181"/>
      <c r="E181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</row>
    <row r="182" spans="2:3">
      <c r="B182" s="135" t="s">
        <v>30</v>
      </c>
      <c r="C182" t="s">
        <v>31</v>
      </c>
    </row>
    <row r="183" spans="2:3">
      <c r="B183" s="135" t="s">
        <v>30</v>
      </c>
      <c r="C183" s="136">
        <f>2/6*(1-2/6)+2/6*(1-2/6)+1/6*(1-1/6)+1/6*(1-1/6)</f>
        <v>0.722222222222222</v>
      </c>
    </row>
    <row r="185" spans="2:2">
      <c r="B185" s="137" t="s">
        <v>32</v>
      </c>
    </row>
    <row r="192" spans="5:15">
      <c r="E192" s="138" t="s">
        <v>33</v>
      </c>
      <c r="F192" t="s">
        <v>72</v>
      </c>
      <c r="N192" s="138" t="s">
        <v>33</v>
      </c>
      <c r="O192">
        <v>0</v>
      </c>
    </row>
    <row r="193" spans="2:15">
      <c r="B193" s="139" t="s">
        <v>73</v>
      </c>
      <c r="C193" s="140"/>
      <c r="E193" s="135" t="s">
        <v>30</v>
      </c>
      <c r="F193" s="167">
        <f>1/2*(1-1/2)+1/2*(1-1/2)</f>
        <v>0.5</v>
      </c>
      <c r="J193" s="139" t="s">
        <v>74</v>
      </c>
      <c r="K193" s="140"/>
      <c r="N193" s="135"/>
      <c r="O193" s="141"/>
    </row>
    <row r="194" spans="2:11">
      <c r="B194" s="135" t="s">
        <v>30</v>
      </c>
      <c r="C194" s="90">
        <f>3/4*(1-3/4)+1/4*(1-1/4)</f>
        <v>0.375</v>
      </c>
      <c r="J194" s="135" t="s">
        <v>30</v>
      </c>
      <c r="K194" s="90">
        <f>4/5*(1-4/5)+1/5*(1-1/5)</f>
        <v>0.32</v>
      </c>
    </row>
    <row r="195" spans="2:14">
      <c r="B195" s="138" t="s">
        <v>36</v>
      </c>
      <c r="C195" s="168" t="s">
        <v>75</v>
      </c>
      <c r="D195" s="142">
        <f>4/6*0.375</f>
        <v>0.25</v>
      </c>
      <c r="E195" s="138" t="s">
        <v>76</v>
      </c>
      <c r="J195" s="138" t="s">
        <v>77</v>
      </c>
      <c r="K195" s="142"/>
      <c r="N195" s="138" t="s">
        <v>78</v>
      </c>
    </row>
    <row r="196" spans="5:15">
      <c r="E196" s="135" t="s">
        <v>30</v>
      </c>
      <c r="F196" s="141">
        <f>2/6*0.5</f>
        <v>0.166666666666667</v>
      </c>
      <c r="J196" s="135" t="s">
        <v>30</v>
      </c>
      <c r="K196" s="136">
        <f>5/6*0.32</f>
        <v>0.266666666666667</v>
      </c>
      <c r="N196" s="135" t="s">
        <v>30</v>
      </c>
      <c r="O196" s="160">
        <v>0</v>
      </c>
    </row>
    <row r="197" spans="2:11">
      <c r="B197" s="143" t="s">
        <v>79</v>
      </c>
      <c r="C197" s="143"/>
      <c r="J197" s="143" t="s">
        <v>80</v>
      </c>
      <c r="K197" s="143"/>
    </row>
    <row r="198" spans="2:11">
      <c r="B198" s="144" t="s">
        <v>30</v>
      </c>
      <c r="C198" s="145">
        <f>0.25+0.167</f>
        <v>0.417</v>
      </c>
      <c r="J198" s="144" t="s">
        <v>30</v>
      </c>
      <c r="K198" s="145">
        <v>0.267</v>
      </c>
    </row>
    <row r="200" spans="2:12">
      <c r="B200" s="138" t="s">
        <v>39</v>
      </c>
      <c r="C200" t="s">
        <v>81</v>
      </c>
      <c r="D200" s="146">
        <f>0.72-0.417</f>
        <v>0.303</v>
      </c>
      <c r="J200" s="138" t="s">
        <v>39</v>
      </c>
      <c r="K200" t="s">
        <v>82</v>
      </c>
      <c r="L200" s="146">
        <f>0.72-0.267</f>
        <v>0.453</v>
      </c>
    </row>
    <row r="208" spans="2:6">
      <c r="B208" t="s">
        <v>83</v>
      </c>
      <c r="F208" t="s">
        <v>42</v>
      </c>
    </row>
    <row r="209" spans="2:3">
      <c r="B209" s="135" t="s">
        <v>30</v>
      </c>
      <c r="C209" s="90">
        <f>4/5*(1-4/5)+1/5*(1-1/5)</f>
        <v>0.32</v>
      </c>
    </row>
    <row r="211" spans="2:6">
      <c r="B211" t="s">
        <v>84</v>
      </c>
      <c r="F211" t="s">
        <v>52</v>
      </c>
    </row>
    <row r="212" spans="2:3">
      <c r="B212" s="135" t="s">
        <v>30</v>
      </c>
      <c r="C212" s="147">
        <f>5/6*0.32</f>
        <v>0.266666666666667</v>
      </c>
    </row>
    <row r="214" spans="2:2">
      <c r="B214" s="138" t="s">
        <v>85</v>
      </c>
    </row>
    <row r="215" spans="2:3">
      <c r="B215" s="135" t="s">
        <v>30</v>
      </c>
      <c r="C215" s="147">
        <v>0.267</v>
      </c>
    </row>
    <row r="217" spans="2:4">
      <c r="B217" s="138" t="s">
        <v>39</v>
      </c>
      <c r="C217" t="s">
        <v>86</v>
      </c>
      <c r="D217" s="151">
        <f>0.72-0.267</f>
        <v>0.453</v>
      </c>
    </row>
    <row r="219" spans="2:4">
      <c r="B219" s="152" t="s">
        <v>47</v>
      </c>
      <c r="C219" s="130"/>
      <c r="D219" s="130"/>
    </row>
    <row r="220" spans="2:6">
      <c r="B220" s="37" t="s">
        <v>8</v>
      </c>
      <c r="C220" s="37" t="s">
        <v>12</v>
      </c>
      <c r="D220" s="37" t="s">
        <v>68</v>
      </c>
      <c r="F220" s="153" t="s">
        <v>48</v>
      </c>
    </row>
    <row r="221" spans="2:4">
      <c r="B221" s="154">
        <v>0.303</v>
      </c>
      <c r="C221" s="154">
        <v>0.453</v>
      </c>
      <c r="D221" s="154">
        <v>0.453</v>
      </c>
    </row>
    <row r="223" spans="2:2">
      <c r="B223" s="152" t="s">
        <v>49</v>
      </c>
    </row>
    <row r="237" spans="2:5">
      <c r="B237" t="s">
        <v>50</v>
      </c>
      <c r="E237" t="s">
        <v>42</v>
      </c>
    </row>
    <row r="238" spans="2:3">
      <c r="B238" s="135"/>
      <c r="C238" s="90"/>
    </row>
    <row r="240" spans="2:5">
      <c r="B240" t="s">
        <v>87</v>
      </c>
      <c r="E240" t="s">
        <v>88</v>
      </c>
    </row>
    <row r="241" spans="2:3">
      <c r="B241" s="135" t="s">
        <v>30</v>
      </c>
      <c r="C241" s="147">
        <v>0</v>
      </c>
    </row>
    <row r="243" spans="2:2">
      <c r="B243" s="138" t="s">
        <v>53</v>
      </c>
    </row>
    <row r="244" spans="2:3">
      <c r="B244" s="135" t="s">
        <v>30</v>
      </c>
      <c r="C244" s="147">
        <f>0+0</f>
        <v>0</v>
      </c>
    </row>
    <row r="246" spans="2:4">
      <c r="B246" s="138" t="s">
        <v>39</v>
      </c>
      <c r="C246" t="s">
        <v>89</v>
      </c>
      <c r="D246" s="151">
        <v>0.453</v>
      </c>
    </row>
    <row r="248" spans="2:2">
      <c r="B248" s="155" t="s">
        <v>90</v>
      </c>
    </row>
    <row r="250" spans="2:5">
      <c r="B250" s="138" t="s">
        <v>56</v>
      </c>
      <c r="C250" s="152"/>
      <c r="D250" s="130"/>
      <c r="E250" s="130"/>
    </row>
    <row r="251" spans="3:7">
      <c r="C251" s="156"/>
      <c r="D251" s="156"/>
      <c r="E251" s="156"/>
      <c r="F251" s="29"/>
      <c r="G251" s="153"/>
    </row>
    <row r="252" spans="3:6">
      <c r="C252" s="157"/>
      <c r="D252" s="157"/>
      <c r="E252" s="157"/>
      <c r="F252" s="158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0"/>
  <sheetViews>
    <sheetView tabSelected="1" topLeftCell="A225" workbookViewId="0">
      <selection activeCell="K243" sqref="K243"/>
    </sheetView>
  </sheetViews>
  <sheetFormatPr defaultColWidth="9.14285714285714" defaultRowHeight="15"/>
  <cols>
    <col min="1" max="1" width="7.85714285714286" customWidth="1"/>
    <col min="2" max="2" width="13" customWidth="1"/>
    <col min="3" max="3" width="12.4285714285714" customWidth="1"/>
    <col min="4" max="4" width="14"/>
    <col min="5" max="5" width="21.1428571428571" customWidth="1"/>
    <col min="6" max="6" width="18.2857142857143" customWidth="1"/>
    <col min="7" max="7" width="12.8571428571429"/>
    <col min="8" max="9" width="11.4285714285714" customWidth="1"/>
    <col min="10" max="10" width="12.8571428571429"/>
    <col min="11" max="11" width="14.4285714285714" customWidth="1"/>
    <col min="12" max="12" width="14.2857142857143" customWidth="1"/>
    <col min="13" max="13" width="13.8571428571429" customWidth="1"/>
  </cols>
  <sheetData>
    <row r="1" ht="18.75" spans="1:12">
      <c r="A1" s="1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8.75" spans="1:12">
      <c r="A2" s="1"/>
      <c r="B2" s="3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18.75" spans="1:12">
      <c r="A3" s="1"/>
      <c r="B3" s="3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4"/>
      <c r="C4" s="5" t="s">
        <v>93</v>
      </c>
      <c r="D4" s="6"/>
      <c r="E4" s="6"/>
      <c r="F4" s="6"/>
      <c r="G4" s="6"/>
      <c r="H4" s="6"/>
      <c r="I4" s="6"/>
      <c r="J4" s="2"/>
      <c r="K4" s="2"/>
      <c r="L4" s="2"/>
    </row>
    <row r="5" spans="1:12">
      <c r="A5" s="2"/>
      <c r="B5" s="2"/>
      <c r="C5" s="5" t="s">
        <v>94</v>
      </c>
      <c r="D5" s="6"/>
      <c r="E5" s="6"/>
      <c r="F5" s="6"/>
      <c r="G5" s="6"/>
      <c r="H5" s="6"/>
      <c r="I5" s="10" t="s">
        <v>95</v>
      </c>
      <c r="J5" s="2"/>
      <c r="K5" s="2"/>
      <c r="L5" s="2"/>
    </row>
    <row r="6" spans="1:12">
      <c r="A6" s="2"/>
      <c r="B6" s="2"/>
      <c r="C6" s="7" t="s">
        <v>30</v>
      </c>
      <c r="D6" s="2" t="s">
        <v>96</v>
      </c>
      <c r="E6" s="2"/>
      <c r="F6" s="2"/>
      <c r="G6" s="2"/>
      <c r="H6" s="2"/>
      <c r="I6" s="40"/>
      <c r="J6" s="2"/>
      <c r="K6" s="2"/>
      <c r="L6" s="2"/>
    </row>
    <row r="7" spans="1:12">
      <c r="A7" s="2"/>
      <c r="B7" s="2"/>
      <c r="C7" s="7" t="s">
        <v>30</v>
      </c>
      <c r="D7" s="8">
        <f>CEILING(LOG((2+2)*10^1,2),1)</f>
        <v>6</v>
      </c>
      <c r="E7" s="2" t="s">
        <v>97</v>
      </c>
      <c r="F7" s="2"/>
      <c r="G7" s="2"/>
      <c r="H7" s="2" t="s">
        <v>98</v>
      </c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 t="s">
        <v>99</v>
      </c>
      <c r="C9" s="2" t="s">
        <v>100</v>
      </c>
      <c r="D9" s="2"/>
      <c r="E9" s="2"/>
      <c r="F9" s="2"/>
      <c r="G9" s="9"/>
      <c r="H9" s="6"/>
      <c r="I9" s="6"/>
      <c r="J9" s="2"/>
      <c r="K9" s="2"/>
      <c r="L9" s="2"/>
    </row>
    <row r="10" spans="1:12">
      <c r="A10" s="2"/>
      <c r="B10" s="2"/>
      <c r="C10" s="4"/>
      <c r="D10" s="6"/>
      <c r="E10" s="6"/>
      <c r="F10" s="6"/>
      <c r="G10" s="6"/>
      <c r="H10" s="6"/>
      <c r="I10" s="6"/>
      <c r="J10" s="2"/>
      <c r="K10" s="2"/>
      <c r="L10" s="2"/>
    </row>
    <row r="11" ht="15.75" spans="1:12">
      <c r="A11" s="2"/>
      <c r="B11" s="3" t="s">
        <v>101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5" t="s">
        <v>102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5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7" t="s">
        <v>103</v>
      </c>
      <c r="C14" s="2" t="s">
        <v>104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7" t="s">
        <v>105</v>
      </c>
      <c r="D15" s="2">
        <f>-2+BIN2DEC(110)*(2-(-2))/(2^6-1)</f>
        <v>-1.61904761904762</v>
      </c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7"/>
      <c r="D16" s="8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7"/>
      <c r="D17" s="8"/>
      <c r="E17" s="2"/>
      <c r="F17" s="2"/>
      <c r="G17" s="2"/>
      <c r="H17" s="2"/>
      <c r="I17" s="2"/>
      <c r="J17" s="2"/>
      <c r="K17" s="2"/>
      <c r="L17" s="2"/>
    </row>
    <row r="18" ht="18.75" spans="1:12">
      <c r="A18" s="1" t="s">
        <v>106</v>
      </c>
      <c r="B18" s="2"/>
      <c r="C18" s="2"/>
      <c r="D18" s="2"/>
      <c r="E18" s="5"/>
      <c r="F18" s="6"/>
      <c r="G18" s="6"/>
      <c r="H18" s="6"/>
      <c r="I18" s="6"/>
      <c r="J18" s="2"/>
      <c r="K18" s="2"/>
      <c r="L18" s="2"/>
    </row>
    <row r="19" spans="1:12">
      <c r="A19" s="2"/>
      <c r="B19" s="2" t="s">
        <v>107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 t="s">
        <v>108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10" t="s">
        <v>109</v>
      </c>
      <c r="C21" s="7"/>
      <c r="D21" s="8"/>
      <c r="E21" s="2"/>
      <c r="F21" s="11"/>
      <c r="G21" s="12"/>
      <c r="H21" s="13"/>
      <c r="I21" s="41"/>
      <c r="J21" s="11"/>
      <c r="K21" s="2"/>
      <c r="L21" s="2"/>
    </row>
    <row r="22" spans="1:12">
      <c r="A22" s="2"/>
      <c r="B22" s="14" t="s">
        <v>0</v>
      </c>
      <c r="C22" s="14" t="s">
        <v>110</v>
      </c>
      <c r="D22" s="14" t="s">
        <v>111</v>
      </c>
      <c r="E22" s="14" t="s">
        <v>112</v>
      </c>
      <c r="F22" s="11"/>
      <c r="G22" s="15"/>
      <c r="H22" s="15"/>
      <c r="I22" s="15"/>
      <c r="J22" s="15"/>
      <c r="K22" s="2"/>
      <c r="L22" s="2"/>
    </row>
    <row r="23" spans="1:12">
      <c r="A23" s="2"/>
      <c r="B23" s="16">
        <v>1</v>
      </c>
      <c r="C23" s="16">
        <f ca="1">RANDBETWEEN(0,2^6-1)</f>
        <v>51</v>
      </c>
      <c r="D23" s="16" t="str">
        <f ca="1" t="shared" ref="D23:D35" si="0">DEC2BIN(C23)</f>
        <v>110011</v>
      </c>
      <c r="E23" s="16">
        <f ca="1">(-2)+C23*(2-(-2))/(2^6-1)</f>
        <v>1.23809523809524</v>
      </c>
      <c r="F23" s="11"/>
      <c r="G23" s="17"/>
      <c r="H23" s="17"/>
      <c r="I23" s="17"/>
      <c r="J23" s="17"/>
      <c r="K23" s="2"/>
      <c r="L23" s="2"/>
    </row>
    <row r="24" spans="1:12">
      <c r="A24" s="2"/>
      <c r="B24" s="16">
        <v>2</v>
      </c>
      <c r="C24" s="16">
        <f ca="1" t="shared" ref="C24:C32" si="1">RANDBETWEEN(0,2^6-1)</f>
        <v>54</v>
      </c>
      <c r="D24" s="16" t="str">
        <f ca="1" t="shared" si="0"/>
        <v>110110</v>
      </c>
      <c r="E24" s="16">
        <f ca="1" t="shared" ref="E24:E32" si="2">(-2)+C24*(2-(-2))/(2^6-1)</f>
        <v>1.42857142857143</v>
      </c>
      <c r="F24" s="11"/>
      <c r="G24" s="17"/>
      <c r="H24" s="17"/>
      <c r="I24" s="17"/>
      <c r="J24" s="17"/>
      <c r="K24" s="2"/>
      <c r="L24" s="2"/>
    </row>
    <row r="25" spans="1:12">
      <c r="A25" s="2"/>
      <c r="B25" s="16">
        <v>3</v>
      </c>
      <c r="C25" s="16">
        <f ca="1" t="shared" si="1"/>
        <v>37</v>
      </c>
      <c r="D25" s="16" t="str">
        <f ca="1" t="shared" si="0"/>
        <v>100101</v>
      </c>
      <c r="E25" s="16">
        <f ca="1" t="shared" si="2"/>
        <v>0.349206349206349</v>
      </c>
      <c r="F25" s="11"/>
      <c r="G25" s="17"/>
      <c r="H25" s="17"/>
      <c r="I25" s="17"/>
      <c r="J25" s="17"/>
      <c r="K25" s="2"/>
      <c r="L25" s="2"/>
    </row>
    <row r="26" spans="1:12">
      <c r="A26" s="2"/>
      <c r="B26" s="16">
        <v>4</v>
      </c>
      <c r="C26" s="16">
        <f ca="1" t="shared" si="1"/>
        <v>34</v>
      </c>
      <c r="D26" s="16" t="str">
        <f ca="1" t="shared" si="0"/>
        <v>100010</v>
      </c>
      <c r="E26" s="16">
        <f ca="1" t="shared" si="2"/>
        <v>0.158730158730159</v>
      </c>
      <c r="F26" s="11"/>
      <c r="G26" s="17"/>
      <c r="H26" s="17"/>
      <c r="I26" s="17"/>
      <c r="J26" s="17"/>
      <c r="K26" s="2"/>
      <c r="L26" s="2"/>
    </row>
    <row r="27" spans="1:12">
      <c r="A27" s="2"/>
      <c r="B27" s="16">
        <v>5</v>
      </c>
      <c r="C27" s="16">
        <f ca="1" t="shared" si="1"/>
        <v>6</v>
      </c>
      <c r="D27" s="16" t="str">
        <f ca="1" t="shared" si="0"/>
        <v>110</v>
      </c>
      <c r="E27" s="16">
        <f ca="1" t="shared" si="2"/>
        <v>-1.61904761904762</v>
      </c>
      <c r="F27" s="11"/>
      <c r="G27" s="17"/>
      <c r="H27" s="17"/>
      <c r="I27" s="17"/>
      <c r="J27" s="17"/>
      <c r="K27" s="2"/>
      <c r="L27" s="2"/>
    </row>
    <row r="28" spans="1:12">
      <c r="A28" s="2"/>
      <c r="B28" s="16">
        <v>6</v>
      </c>
      <c r="C28" s="16">
        <f ca="1" t="shared" si="1"/>
        <v>29</v>
      </c>
      <c r="D28" s="16" t="str">
        <f ca="1" t="shared" si="0"/>
        <v>11101</v>
      </c>
      <c r="E28" s="16">
        <f ca="1" t="shared" si="2"/>
        <v>-0.158730158730159</v>
      </c>
      <c r="F28" s="11"/>
      <c r="G28" s="17"/>
      <c r="H28" s="17"/>
      <c r="I28" s="17"/>
      <c r="J28" s="17"/>
      <c r="K28" s="2"/>
      <c r="L28" s="2"/>
    </row>
    <row r="29" spans="1:12">
      <c r="A29" s="2"/>
      <c r="B29" s="16">
        <v>7</v>
      </c>
      <c r="C29" s="16">
        <f ca="1" t="shared" si="1"/>
        <v>12</v>
      </c>
      <c r="D29" s="16" t="str">
        <f ca="1" t="shared" si="0"/>
        <v>1100</v>
      </c>
      <c r="E29" s="16">
        <f ca="1" t="shared" si="2"/>
        <v>-1.23809523809524</v>
      </c>
      <c r="F29" s="11"/>
      <c r="G29" s="17"/>
      <c r="H29" s="17"/>
      <c r="I29" s="17"/>
      <c r="J29" s="17"/>
      <c r="K29" s="2"/>
      <c r="L29" s="2"/>
    </row>
    <row r="30" spans="1:12">
      <c r="A30" s="2"/>
      <c r="B30" s="16">
        <v>8</v>
      </c>
      <c r="C30" s="16">
        <f ca="1" t="shared" si="1"/>
        <v>41</v>
      </c>
      <c r="D30" s="16" t="str">
        <f ca="1" t="shared" si="0"/>
        <v>101001</v>
      </c>
      <c r="E30" s="16">
        <f ca="1" t="shared" si="2"/>
        <v>0.603174603174603</v>
      </c>
      <c r="F30" s="11"/>
      <c r="G30" s="17"/>
      <c r="H30" s="17"/>
      <c r="I30" s="17"/>
      <c r="J30" s="17"/>
      <c r="K30" s="2"/>
      <c r="L30" s="2"/>
    </row>
    <row r="31" spans="1:12">
      <c r="A31" s="2"/>
      <c r="B31" s="16">
        <v>9</v>
      </c>
      <c r="C31" s="16">
        <f ca="1" t="shared" si="1"/>
        <v>5</v>
      </c>
      <c r="D31" s="16" t="str">
        <f ca="1" t="shared" si="0"/>
        <v>101</v>
      </c>
      <c r="E31" s="16">
        <f ca="1" t="shared" si="2"/>
        <v>-1.68253968253968</v>
      </c>
      <c r="F31" s="11"/>
      <c r="G31" s="17"/>
      <c r="H31" s="17"/>
      <c r="I31" s="17"/>
      <c r="J31" s="17"/>
      <c r="K31" s="2"/>
      <c r="L31" s="2"/>
    </row>
    <row r="32" spans="1:12">
      <c r="A32" s="2"/>
      <c r="B32" s="16">
        <v>10</v>
      </c>
      <c r="C32" s="16">
        <f ca="1" t="shared" si="1"/>
        <v>2</v>
      </c>
      <c r="D32" s="16" t="str">
        <f ca="1" t="shared" si="0"/>
        <v>10</v>
      </c>
      <c r="E32" s="16">
        <f ca="1" t="shared" si="2"/>
        <v>-1.87301587301587</v>
      </c>
      <c r="F32" s="11"/>
      <c r="G32" s="17"/>
      <c r="H32" s="17"/>
      <c r="I32" s="17"/>
      <c r="J32" s="17"/>
      <c r="K32" s="2"/>
      <c r="L32" s="2"/>
    </row>
    <row r="33" spans="1:12">
      <c r="A33" s="2"/>
      <c r="B33" s="2"/>
      <c r="C33" s="7"/>
      <c r="D33" s="8"/>
      <c r="E33" s="2"/>
      <c r="F33" s="11"/>
      <c r="G33" s="11"/>
      <c r="H33" s="11"/>
      <c r="I33" s="11"/>
      <c r="J33" s="11"/>
      <c r="K33" s="2"/>
      <c r="L33" s="2"/>
    </row>
    <row r="34" spans="1:12">
      <c r="A34" s="2"/>
      <c r="B34" s="6" t="s">
        <v>113</v>
      </c>
      <c r="C34" s="18"/>
      <c r="D34" s="8"/>
      <c r="E34" s="2"/>
      <c r="F34" s="11"/>
      <c r="G34" s="11"/>
      <c r="H34" s="11"/>
      <c r="I34" s="11"/>
      <c r="J34" s="11"/>
      <c r="K34" s="2"/>
      <c r="L34" s="2"/>
    </row>
    <row r="35" spans="1:12">
      <c r="A35" s="2"/>
      <c r="B35" s="19" t="s">
        <v>114</v>
      </c>
      <c r="C35" s="20"/>
      <c r="D35" s="21"/>
      <c r="E35" s="22"/>
      <c r="F35" s="23"/>
      <c r="G35" s="24"/>
      <c r="H35" s="23"/>
      <c r="I35" s="23"/>
      <c r="J35" s="23"/>
      <c r="K35" s="2"/>
      <c r="L35" s="2"/>
    </row>
    <row r="36" spans="1:12">
      <c r="A36" s="2"/>
      <c r="B36" s="25" t="s">
        <v>0</v>
      </c>
      <c r="C36" s="25" t="s">
        <v>110</v>
      </c>
      <c r="D36" s="25" t="s">
        <v>111</v>
      </c>
      <c r="E36" s="25" t="s">
        <v>112</v>
      </c>
      <c r="F36" s="26"/>
      <c r="G36" s="27"/>
      <c r="H36" s="27"/>
      <c r="I36" s="27"/>
      <c r="J36" s="27"/>
      <c r="K36" s="2"/>
      <c r="L36" s="2"/>
    </row>
    <row r="37" spans="1:12">
      <c r="A37" s="2"/>
      <c r="B37" s="25">
        <v>1</v>
      </c>
      <c r="C37" s="25">
        <v>31</v>
      </c>
      <c r="D37" s="25" t="s">
        <v>115</v>
      </c>
      <c r="E37" s="25">
        <v>-0.0317460317460319</v>
      </c>
      <c r="F37" s="26"/>
      <c r="G37" s="27"/>
      <c r="H37" s="27"/>
      <c r="I37" s="27"/>
      <c r="J37" s="27"/>
      <c r="K37" s="2"/>
      <c r="L37" s="2"/>
    </row>
    <row r="38" spans="1:12">
      <c r="A38" s="2"/>
      <c r="B38" s="25">
        <v>2</v>
      </c>
      <c r="C38" s="25">
        <v>23</v>
      </c>
      <c r="D38" s="25" t="s">
        <v>116</v>
      </c>
      <c r="E38" s="25">
        <v>-0.53968253968254</v>
      </c>
      <c r="F38" s="26"/>
      <c r="G38" s="27"/>
      <c r="H38" s="27"/>
      <c r="I38" s="27"/>
      <c r="J38" s="27"/>
      <c r="K38" s="2"/>
      <c r="L38" s="2"/>
    </row>
    <row r="39" spans="1:12">
      <c r="A39" s="2"/>
      <c r="B39" s="25">
        <v>3</v>
      </c>
      <c r="C39" s="25">
        <v>28</v>
      </c>
      <c r="D39" s="25" t="s">
        <v>117</v>
      </c>
      <c r="E39" s="25">
        <v>-0.222222222222222</v>
      </c>
      <c r="F39" s="26"/>
      <c r="G39" s="27"/>
      <c r="H39" s="27"/>
      <c r="I39" s="27"/>
      <c r="J39" s="27"/>
      <c r="K39" s="2"/>
      <c r="L39" s="2"/>
    </row>
    <row r="40" spans="1:12">
      <c r="A40" s="2"/>
      <c r="B40" s="25">
        <v>4</v>
      </c>
      <c r="C40" s="25">
        <v>27</v>
      </c>
      <c r="D40" s="25" t="s">
        <v>118</v>
      </c>
      <c r="E40" s="25">
        <v>-0.285714285714286</v>
      </c>
      <c r="F40" s="26"/>
      <c r="G40" s="27"/>
      <c r="H40" s="27"/>
      <c r="I40" s="27"/>
      <c r="J40" s="27"/>
      <c r="K40" s="2"/>
      <c r="L40" s="2"/>
    </row>
    <row r="41" spans="1:12">
      <c r="A41" s="2"/>
      <c r="B41" s="25">
        <v>5</v>
      </c>
      <c r="C41" s="25">
        <v>46</v>
      </c>
      <c r="D41" s="25" t="s">
        <v>119</v>
      </c>
      <c r="E41" s="25">
        <v>0.92063492063492</v>
      </c>
      <c r="F41" s="26"/>
      <c r="G41" s="27"/>
      <c r="H41" s="27"/>
      <c r="I41" s="27"/>
      <c r="J41" s="27"/>
      <c r="K41" s="2"/>
      <c r="L41" s="2"/>
    </row>
    <row r="42" spans="1:12">
      <c r="A42" s="2"/>
      <c r="B42" s="25">
        <v>6</v>
      </c>
      <c r="C42" s="25">
        <v>10</v>
      </c>
      <c r="D42" s="25" t="s">
        <v>120</v>
      </c>
      <c r="E42" s="25">
        <v>-1.36507936507937</v>
      </c>
      <c r="F42" s="26"/>
      <c r="G42" s="27"/>
      <c r="H42" s="27"/>
      <c r="I42" s="27"/>
      <c r="J42" s="27"/>
      <c r="K42" s="2"/>
      <c r="L42" s="2"/>
    </row>
    <row r="43" spans="1:12">
      <c r="A43" s="2"/>
      <c r="B43" s="25">
        <v>7</v>
      </c>
      <c r="C43" s="25">
        <v>49</v>
      </c>
      <c r="D43" s="25" t="s">
        <v>121</v>
      </c>
      <c r="E43" s="25">
        <v>1.11111111111111</v>
      </c>
      <c r="F43" s="26"/>
      <c r="G43" s="27"/>
      <c r="H43" s="27"/>
      <c r="I43" s="27"/>
      <c r="J43" s="27"/>
      <c r="K43" s="2"/>
      <c r="L43" s="2"/>
    </row>
    <row r="44" spans="1:12">
      <c r="A44" s="2"/>
      <c r="B44" s="25">
        <v>8</v>
      </c>
      <c r="C44" s="25">
        <v>55</v>
      </c>
      <c r="D44" s="25" t="s">
        <v>122</v>
      </c>
      <c r="E44" s="25">
        <v>1.49206349206349</v>
      </c>
      <c r="F44" s="26"/>
      <c r="G44" s="27"/>
      <c r="H44" s="27"/>
      <c r="I44" s="27"/>
      <c r="J44" s="27"/>
      <c r="K44" s="2"/>
      <c r="L44" s="2"/>
    </row>
    <row r="45" spans="1:12">
      <c r="A45" s="2"/>
      <c r="B45" s="25">
        <v>9</v>
      </c>
      <c r="C45" s="25">
        <v>4</v>
      </c>
      <c r="D45" s="25" t="s">
        <v>123</v>
      </c>
      <c r="E45" s="25">
        <v>-1.74603174603175</v>
      </c>
      <c r="F45" s="26"/>
      <c r="G45" s="27"/>
      <c r="H45" s="27"/>
      <c r="I45" s="27"/>
      <c r="J45" s="27"/>
      <c r="K45" s="2"/>
      <c r="L45" s="2"/>
    </row>
    <row r="46" spans="1:12">
      <c r="A46" s="2"/>
      <c r="B46" s="25">
        <v>10</v>
      </c>
      <c r="C46" s="25">
        <v>16</v>
      </c>
      <c r="D46" s="25" t="s">
        <v>124</v>
      </c>
      <c r="E46" s="25">
        <v>-0.984126984126984</v>
      </c>
      <c r="F46" s="26"/>
      <c r="G46" s="27"/>
      <c r="H46" s="27"/>
      <c r="I46" s="27"/>
      <c r="J46" s="27"/>
      <c r="K46" s="2"/>
      <c r="L46" s="2"/>
    </row>
    <row r="47" spans="1:12">
      <c r="A47" s="2"/>
      <c r="B47" s="25">
        <v>11</v>
      </c>
      <c r="C47" s="25">
        <v>139</v>
      </c>
      <c r="D47" s="25" t="s">
        <v>125</v>
      </c>
      <c r="E47" s="28">
        <v>1.09019607843137</v>
      </c>
      <c r="F47" s="26"/>
      <c r="G47" s="27"/>
      <c r="H47" s="27"/>
      <c r="I47" s="27"/>
      <c r="J47" s="27"/>
      <c r="K47" s="2"/>
      <c r="L47" s="2"/>
    </row>
    <row r="48" spans="1:12">
      <c r="A48" s="2"/>
      <c r="B48" s="25">
        <v>12</v>
      </c>
      <c r="C48" s="25">
        <v>219</v>
      </c>
      <c r="D48" s="25" t="s">
        <v>126</v>
      </c>
      <c r="E48" s="28">
        <v>1.71764705882353</v>
      </c>
      <c r="F48" s="26"/>
      <c r="G48" s="27"/>
      <c r="H48" s="27"/>
      <c r="I48" s="27"/>
      <c r="J48" s="27"/>
      <c r="K48" s="2"/>
      <c r="L48" s="2"/>
    </row>
    <row r="49" spans="1:12">
      <c r="A49" s="2"/>
      <c r="B49" s="25">
        <v>13</v>
      </c>
      <c r="C49" s="25">
        <v>157</v>
      </c>
      <c r="D49" s="25" t="s">
        <v>127</v>
      </c>
      <c r="E49" s="28">
        <v>1.23137254901961</v>
      </c>
      <c r="F49" s="26"/>
      <c r="G49" s="27"/>
      <c r="H49" s="27"/>
      <c r="I49" s="27"/>
      <c r="J49" s="27"/>
      <c r="K49" s="2"/>
      <c r="L49" s="2"/>
    </row>
    <row r="50" spans="1:12">
      <c r="A50" s="2"/>
      <c r="B50" s="2"/>
      <c r="C50" s="2"/>
      <c r="D50" s="2"/>
      <c r="E50" s="2"/>
      <c r="F50" s="11"/>
      <c r="G50" s="11"/>
      <c r="H50" s="11"/>
      <c r="I50" s="11"/>
      <c r="J50" s="11"/>
      <c r="K50" s="2"/>
      <c r="L50" s="2"/>
    </row>
    <row r="51" spans="6:10">
      <c r="F51" s="29"/>
      <c r="G51" s="29"/>
      <c r="H51" s="29"/>
      <c r="I51" s="29"/>
      <c r="J51" s="29"/>
    </row>
    <row r="52" ht="18.75" spans="1:6">
      <c r="A52" s="1" t="s">
        <v>128</v>
      </c>
      <c r="B52" s="2"/>
      <c r="C52" s="2"/>
      <c r="D52" s="2"/>
      <c r="E52" s="2"/>
      <c r="F52" s="2"/>
    </row>
    <row r="53" ht="18.75" spans="1:6">
      <c r="A53" s="2"/>
      <c r="B53" s="1" t="s">
        <v>129</v>
      </c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ht="18.75" spans="1:6">
      <c r="A55" s="2"/>
      <c r="B55" s="30" t="s">
        <v>130</v>
      </c>
      <c r="C55" s="31"/>
      <c r="D55" s="31"/>
      <c r="E55" s="31"/>
      <c r="F55" s="31"/>
    </row>
    <row r="56" ht="18.75" spans="1:6">
      <c r="A56" s="2"/>
      <c r="B56" s="31"/>
      <c r="C56" s="32" t="s">
        <v>131</v>
      </c>
      <c r="D56" s="33"/>
      <c r="E56" s="33"/>
      <c r="F56" s="31"/>
    </row>
    <row r="57" ht="18.75" spans="1:6">
      <c r="A57" s="2"/>
      <c r="B57" s="31"/>
      <c r="C57" s="30" t="s">
        <v>132</v>
      </c>
      <c r="D57" s="31"/>
      <c r="E57" s="31"/>
      <c r="F57" s="31"/>
    </row>
    <row r="58" spans="1:6">
      <c r="A58" s="2"/>
      <c r="B58" s="2"/>
      <c r="C58" s="2"/>
      <c r="D58" s="2"/>
      <c r="E58" s="2"/>
      <c r="F58" s="2"/>
    </row>
    <row r="59" ht="18.75" spans="1:1">
      <c r="A59" s="30" t="s">
        <v>133</v>
      </c>
    </row>
    <row r="61" spans="2:12">
      <c r="B61" s="34" t="s">
        <v>0</v>
      </c>
      <c r="C61" s="34" t="s">
        <v>110</v>
      </c>
      <c r="D61" s="34" t="s">
        <v>111</v>
      </c>
      <c r="E61" s="34" t="s">
        <v>112</v>
      </c>
      <c r="F61" s="35" t="s">
        <v>134</v>
      </c>
      <c r="G61" s="35" t="s">
        <v>135</v>
      </c>
      <c r="H61" s="35" t="s">
        <v>136</v>
      </c>
      <c r="I61" s="35" t="s">
        <v>137</v>
      </c>
      <c r="J61" s="35" t="s">
        <v>138</v>
      </c>
      <c r="K61" s="35" t="s">
        <v>139</v>
      </c>
      <c r="L61" s="35" t="s">
        <v>140</v>
      </c>
    </row>
    <row r="62" spans="2:12">
      <c r="B62" s="25">
        <v>1</v>
      </c>
      <c r="C62" s="36">
        <v>31</v>
      </c>
      <c r="D62" s="36" t="s">
        <v>115</v>
      </c>
      <c r="E62" s="25">
        <v>-0.0317460317460319</v>
      </c>
      <c r="F62" s="37">
        <f>EXP(-E62*E62)+0.01*COS(200*E62)</f>
        <v>1.00897091116398</v>
      </c>
      <c r="G62" s="37">
        <f>IF(F62+(-0.1)&gt;0,F62+(-0.1),0)</f>
        <v>0.90897091116398</v>
      </c>
      <c r="H62" s="37">
        <f>G62/G72</f>
        <v>0.222718317407518</v>
      </c>
      <c r="I62" s="37">
        <f>H62</f>
        <v>0.222718317407518</v>
      </c>
      <c r="J62" s="42" t="s">
        <v>141</v>
      </c>
      <c r="K62" s="43">
        <v>0.65306507265657</v>
      </c>
      <c r="L62" s="44" t="s">
        <v>118</v>
      </c>
    </row>
    <row r="63" spans="2:12">
      <c r="B63" s="25">
        <v>2</v>
      </c>
      <c r="C63" s="38">
        <v>23</v>
      </c>
      <c r="D63" s="38" t="s">
        <v>116</v>
      </c>
      <c r="E63" s="25">
        <v>-0.53968253968254</v>
      </c>
      <c r="F63" s="37">
        <f t="shared" ref="F63:F71" si="3">EXP(-E63*E63)+0.01*COS(200*E63)</f>
        <v>0.751658999671311</v>
      </c>
      <c r="G63" s="37">
        <f t="shared" ref="G63:G71" si="4">IF(F63+(-0.1)&gt;0,F63+(-0.1),0)</f>
        <v>0.651658999671311</v>
      </c>
      <c r="H63" s="37">
        <f>G63/G72</f>
        <v>0.159671111745927</v>
      </c>
      <c r="I63" s="37">
        <f>I62+H63</f>
        <v>0.382389429153444</v>
      </c>
      <c r="J63" s="45" t="s">
        <v>142</v>
      </c>
      <c r="K63" s="46">
        <v>0.946726588893203</v>
      </c>
      <c r="L63" s="47" t="s">
        <v>124</v>
      </c>
    </row>
    <row r="64" spans="2:12">
      <c r="B64" s="25">
        <v>3</v>
      </c>
      <c r="C64" s="39">
        <v>28</v>
      </c>
      <c r="D64" s="39" t="s">
        <v>117</v>
      </c>
      <c r="E64" s="25">
        <v>-0.222222222222222</v>
      </c>
      <c r="F64" s="37">
        <f t="shared" si="3"/>
        <v>0.960767755875864</v>
      </c>
      <c r="G64" s="37">
        <f t="shared" si="4"/>
        <v>0.860767755875864</v>
      </c>
      <c r="H64" s="37">
        <f>G64/G72</f>
        <v>0.210907460197847</v>
      </c>
      <c r="I64" s="37">
        <f>I63+H64</f>
        <v>0.593296889351291</v>
      </c>
      <c r="J64" s="48" t="s">
        <v>143</v>
      </c>
      <c r="K64" s="42">
        <v>0.057208475508318</v>
      </c>
      <c r="L64" s="36" t="s">
        <v>115</v>
      </c>
    </row>
    <row r="65" spans="2:12">
      <c r="B65" s="25">
        <v>4</v>
      </c>
      <c r="C65" s="44">
        <v>27</v>
      </c>
      <c r="D65" s="44" t="s">
        <v>118</v>
      </c>
      <c r="E65" s="25">
        <v>-0.285714285714286</v>
      </c>
      <c r="F65" s="37">
        <f t="shared" si="3"/>
        <v>0.929896473170635</v>
      </c>
      <c r="G65" s="37">
        <f t="shared" si="4"/>
        <v>0.829896473170635</v>
      </c>
      <c r="H65" s="37">
        <f>G65/G72</f>
        <v>0.203343301591807</v>
      </c>
      <c r="I65" s="37">
        <f t="shared" ref="I65:I71" si="5">I64+H65</f>
        <v>0.796640190943098</v>
      </c>
      <c r="J65" s="83" t="s">
        <v>144</v>
      </c>
      <c r="K65" s="48">
        <v>0.464986464988307</v>
      </c>
      <c r="L65" s="39" t="s">
        <v>117</v>
      </c>
    </row>
    <row r="66" spans="2:12">
      <c r="B66" s="25">
        <v>5</v>
      </c>
      <c r="C66" s="25">
        <v>46</v>
      </c>
      <c r="D66" s="25" t="s">
        <v>119</v>
      </c>
      <c r="E66" s="25">
        <v>0.92063492063492</v>
      </c>
      <c r="F66" s="37">
        <f t="shared" si="3"/>
        <v>0.425084586328213</v>
      </c>
      <c r="G66" s="37">
        <f t="shared" si="4"/>
        <v>0.325084586328213</v>
      </c>
      <c r="H66" s="37">
        <f>G66/G72</f>
        <v>0.0796530353093741</v>
      </c>
      <c r="I66" s="37">
        <f t="shared" si="5"/>
        <v>0.876293226252472</v>
      </c>
      <c r="J66" s="37" t="s">
        <v>145</v>
      </c>
      <c r="K66" s="48">
        <v>0.48184281205166</v>
      </c>
      <c r="L66" s="39" t="s">
        <v>117</v>
      </c>
    </row>
    <row r="67" spans="2:12">
      <c r="B67" s="25">
        <v>6</v>
      </c>
      <c r="C67" s="25">
        <v>10</v>
      </c>
      <c r="D67" s="25" t="s">
        <v>120</v>
      </c>
      <c r="E67" s="25">
        <v>-1.36507936507937</v>
      </c>
      <c r="F67" s="37">
        <f t="shared" si="3"/>
        <v>0.14559238974546</v>
      </c>
      <c r="G67" s="37">
        <f t="shared" si="4"/>
        <v>0.0455923897454601</v>
      </c>
      <c r="H67" s="37">
        <f>G67/G72</f>
        <v>0.0111711609315348</v>
      </c>
      <c r="I67" s="37">
        <f t="shared" si="5"/>
        <v>0.887464387184007</v>
      </c>
      <c r="J67" s="37" t="s">
        <v>146</v>
      </c>
      <c r="K67" s="83">
        <v>0.627300807740584</v>
      </c>
      <c r="L67" s="44" t="s">
        <v>118</v>
      </c>
    </row>
    <row r="68" spans="2:12">
      <c r="B68" s="25">
        <v>7</v>
      </c>
      <c r="C68" s="25">
        <v>49</v>
      </c>
      <c r="D68" s="25" t="s">
        <v>121</v>
      </c>
      <c r="E68" s="25">
        <v>1.11111111111111</v>
      </c>
      <c r="F68" s="37">
        <f t="shared" si="3"/>
        <v>0.284218021776801</v>
      </c>
      <c r="G68" s="37">
        <f t="shared" si="4"/>
        <v>0.184218021776801</v>
      </c>
      <c r="H68" s="37">
        <f>G68/G72</f>
        <v>0.0451375586857134</v>
      </c>
      <c r="I68" s="37">
        <f t="shared" si="5"/>
        <v>0.93260194586972</v>
      </c>
      <c r="J68" s="37" t="s">
        <v>147</v>
      </c>
      <c r="K68" s="45">
        <v>0.302494869329408</v>
      </c>
      <c r="L68" s="38" t="s">
        <v>116</v>
      </c>
    </row>
    <row r="69" spans="2:12">
      <c r="B69" s="25">
        <v>8</v>
      </c>
      <c r="C69" s="25">
        <v>55</v>
      </c>
      <c r="D69" s="25" t="s">
        <v>122</v>
      </c>
      <c r="E69" s="25">
        <v>1.49206349206349</v>
      </c>
      <c r="F69" s="37">
        <f t="shared" si="3"/>
        <v>0.0979394951337573</v>
      </c>
      <c r="G69" s="37">
        <f t="shared" si="4"/>
        <v>0</v>
      </c>
      <c r="H69" s="37">
        <f>G69/G72</f>
        <v>0</v>
      </c>
      <c r="I69" s="37">
        <f t="shared" si="5"/>
        <v>0.93260194586972</v>
      </c>
      <c r="J69" s="37" t="s">
        <v>148</v>
      </c>
      <c r="K69" s="48">
        <v>0.539511027156065</v>
      </c>
      <c r="L69" s="39" t="s">
        <v>117</v>
      </c>
    </row>
    <row r="70" spans="2:12">
      <c r="B70" s="25">
        <v>9</v>
      </c>
      <c r="C70" s="25">
        <v>4</v>
      </c>
      <c r="D70" s="25" t="s">
        <v>123</v>
      </c>
      <c r="E70" s="25">
        <v>-1.74603174603175</v>
      </c>
      <c r="F70" s="37">
        <f t="shared" si="3"/>
        <v>0.0385986229980354</v>
      </c>
      <c r="G70" s="37">
        <f t="shared" si="4"/>
        <v>0</v>
      </c>
      <c r="H70" s="37">
        <f>G70/G72</f>
        <v>0</v>
      </c>
      <c r="I70" s="37">
        <f t="shared" si="5"/>
        <v>0.93260194586972</v>
      </c>
      <c r="J70" s="37" t="s">
        <v>148</v>
      </c>
      <c r="K70" s="45">
        <v>0.372960028563209</v>
      </c>
      <c r="L70" s="38" t="s">
        <v>116</v>
      </c>
    </row>
    <row r="71" spans="2:12">
      <c r="B71" s="25">
        <v>10</v>
      </c>
      <c r="C71" s="47">
        <v>16</v>
      </c>
      <c r="D71" s="47" t="s">
        <v>124</v>
      </c>
      <c r="E71" s="25">
        <v>-0.984126984126984</v>
      </c>
      <c r="F71" s="37">
        <f t="shared" si="3"/>
        <v>0.37506884654388</v>
      </c>
      <c r="G71" s="37">
        <f t="shared" si="4"/>
        <v>0.27506884654388</v>
      </c>
      <c r="H71" s="37">
        <f>G71/G72</f>
        <v>0.0673980541302798</v>
      </c>
      <c r="I71" s="37">
        <f t="shared" si="5"/>
        <v>1</v>
      </c>
      <c r="J71" s="46" t="s">
        <v>149</v>
      </c>
      <c r="K71" s="46">
        <v>0.947586436790636</v>
      </c>
      <c r="L71" s="47" t="s">
        <v>124</v>
      </c>
    </row>
    <row r="72" spans="7:8">
      <c r="G72" s="49">
        <f>SUM(G62:G71)</f>
        <v>4.08125798427614</v>
      </c>
      <c r="H72" s="49">
        <f>SUM(H62:H71)</f>
        <v>1</v>
      </c>
    </row>
    <row r="73" spans="2:8">
      <c r="B73" s="50" t="s">
        <v>150</v>
      </c>
      <c r="C73" s="31"/>
      <c r="D73" s="31"/>
      <c r="E73" s="31"/>
      <c r="F73" s="31"/>
      <c r="G73" s="31"/>
      <c r="H73" s="31"/>
    </row>
    <row r="74" spans="2:8">
      <c r="B74" s="51" t="s">
        <v>151</v>
      </c>
      <c r="C74" s="52"/>
      <c r="D74" s="52"/>
      <c r="E74" s="52"/>
      <c r="F74" s="52"/>
      <c r="G74" s="52"/>
      <c r="H74" s="31"/>
    </row>
    <row r="75" spans="2:8">
      <c r="B75" s="52"/>
      <c r="C75" s="52" t="s">
        <v>152</v>
      </c>
      <c r="D75" s="52"/>
      <c r="E75" s="52"/>
      <c r="F75" s="52"/>
      <c r="G75" s="52"/>
      <c r="H75" s="31"/>
    </row>
    <row r="76" spans="2:8">
      <c r="B76" s="52"/>
      <c r="C76" s="52" t="s">
        <v>153</v>
      </c>
      <c r="D76" s="52"/>
      <c r="E76" s="52"/>
      <c r="F76" s="52"/>
      <c r="G76" s="52"/>
      <c r="H76" s="31"/>
    </row>
    <row r="77" spans="2:8">
      <c r="B77" s="52"/>
      <c r="C77" s="52"/>
      <c r="D77" s="52"/>
      <c r="E77" s="52"/>
      <c r="F77" s="52"/>
      <c r="G77" s="52"/>
      <c r="H77" s="31"/>
    </row>
    <row r="78" spans="2:8">
      <c r="B78" s="52"/>
      <c r="C78" s="52" t="s">
        <v>154</v>
      </c>
      <c r="D78" s="52"/>
      <c r="E78" s="52"/>
      <c r="F78" s="52"/>
      <c r="G78" s="52"/>
      <c r="H78" s="31"/>
    </row>
    <row r="79" spans="2:8">
      <c r="B79" s="52"/>
      <c r="C79" s="52"/>
      <c r="D79" s="52" t="s">
        <v>155</v>
      </c>
      <c r="E79" s="52"/>
      <c r="F79" s="52"/>
      <c r="G79" s="52"/>
      <c r="H79" s="31"/>
    </row>
    <row r="80" spans="2:8">
      <c r="B80" s="52"/>
      <c r="C80" s="52"/>
      <c r="D80" s="52" t="s">
        <v>156</v>
      </c>
      <c r="E80" s="52"/>
      <c r="F80" s="52"/>
      <c r="G80" s="52"/>
      <c r="H80" s="31"/>
    </row>
    <row r="81" spans="2:8">
      <c r="B81" s="52"/>
      <c r="C81" s="52"/>
      <c r="D81" s="52" t="s">
        <v>157</v>
      </c>
      <c r="E81" s="52"/>
      <c r="F81" s="52"/>
      <c r="G81" s="52"/>
      <c r="H81" s="31"/>
    </row>
    <row r="82" spans="2:8">
      <c r="B82" s="31"/>
      <c r="C82" s="31"/>
      <c r="D82" s="31"/>
      <c r="E82" s="31"/>
      <c r="F82" s="31"/>
      <c r="G82" s="31"/>
      <c r="H82" s="31"/>
    </row>
    <row r="83" spans="2:8">
      <c r="B83" s="31"/>
      <c r="C83" s="31"/>
      <c r="D83" s="50" t="s">
        <v>158</v>
      </c>
      <c r="E83" s="31"/>
      <c r="F83" s="31"/>
      <c r="G83" s="31"/>
      <c r="H83" s="31"/>
    </row>
    <row r="86" ht="18.75" spans="1:8">
      <c r="A86" s="30" t="s">
        <v>159</v>
      </c>
      <c r="B86" s="31"/>
      <c r="C86" s="31"/>
      <c r="D86" s="31"/>
      <c r="E86" s="31"/>
      <c r="F86" s="31"/>
      <c r="G86" s="31"/>
      <c r="H86" s="31"/>
    </row>
    <row r="87" spans="1:8">
      <c r="A87" s="31"/>
      <c r="B87" s="53" t="s">
        <v>160</v>
      </c>
      <c r="C87" s="31"/>
      <c r="D87" s="31"/>
      <c r="E87" s="31"/>
      <c r="F87" s="31"/>
      <c r="G87" s="31"/>
      <c r="H87" s="31"/>
    </row>
    <row r="88" spans="1:8">
      <c r="A88" s="31"/>
      <c r="B88" s="53"/>
      <c r="C88" s="31" t="s">
        <v>161</v>
      </c>
      <c r="D88" s="31"/>
      <c r="E88" s="31"/>
      <c r="F88" s="31"/>
      <c r="G88" s="31"/>
      <c r="H88" s="31"/>
    </row>
    <row r="89" spans="1:8">
      <c r="A89" s="31"/>
      <c r="B89" s="53"/>
      <c r="C89" s="31"/>
      <c r="D89" s="31"/>
      <c r="E89" s="31"/>
      <c r="F89" s="31"/>
      <c r="G89" s="31"/>
      <c r="H89" s="31"/>
    </row>
    <row r="90" spans="1:8">
      <c r="A90" s="31"/>
      <c r="B90" s="54" t="s">
        <v>162</v>
      </c>
      <c r="C90" s="31"/>
      <c r="D90" s="31"/>
      <c r="E90" s="31"/>
      <c r="F90" s="31"/>
      <c r="G90" s="31"/>
      <c r="H90" s="31"/>
    </row>
    <row r="91" spans="1:8">
      <c r="A91" s="31"/>
      <c r="B91" s="31"/>
      <c r="C91" s="31" t="s">
        <v>163</v>
      </c>
      <c r="D91" s="31"/>
      <c r="E91" s="31"/>
      <c r="F91" s="31"/>
      <c r="G91" s="31"/>
      <c r="H91" s="31"/>
    </row>
    <row r="92" spans="1:8">
      <c r="A92" s="31"/>
      <c r="B92" s="31"/>
      <c r="C92" s="31" t="s">
        <v>164</v>
      </c>
      <c r="D92" s="31"/>
      <c r="E92" s="31"/>
      <c r="F92" s="31"/>
      <c r="G92" s="31"/>
      <c r="H92" s="31"/>
    </row>
    <row r="93" spans="1:8">
      <c r="A93" s="31"/>
      <c r="B93" s="31"/>
      <c r="C93" s="31"/>
      <c r="D93" s="31"/>
      <c r="E93" s="31"/>
      <c r="F93" s="31"/>
      <c r="G93" s="31"/>
      <c r="H93" s="31"/>
    </row>
    <row r="94" spans="1:8">
      <c r="A94" s="31"/>
      <c r="B94" s="31"/>
      <c r="C94" s="53" t="s">
        <v>165</v>
      </c>
      <c r="D94" s="53"/>
      <c r="E94" s="53"/>
      <c r="F94" s="53"/>
      <c r="G94" s="31"/>
      <c r="H94" s="31"/>
    </row>
    <row r="95" ht="15.75"/>
    <row r="96" ht="45.75" spans="2:10">
      <c r="B96" s="55" t="s">
        <v>166</v>
      </c>
      <c r="C96" s="56" t="s">
        <v>167</v>
      </c>
      <c r="D96" s="57" t="s">
        <v>140</v>
      </c>
      <c r="E96" s="57" t="s">
        <v>139</v>
      </c>
      <c r="F96" s="57" t="s">
        <v>168</v>
      </c>
      <c r="G96" s="57" t="s">
        <v>169</v>
      </c>
      <c r="H96" s="58" t="s">
        <v>170</v>
      </c>
      <c r="I96" s="58" t="s">
        <v>171</v>
      </c>
      <c r="J96" s="57" t="s">
        <v>172</v>
      </c>
    </row>
    <row r="97" ht="15.75" spans="2:10">
      <c r="B97" s="59">
        <v>1</v>
      </c>
      <c r="C97" s="44">
        <v>27</v>
      </c>
      <c r="D97" s="169" t="s">
        <v>173</v>
      </c>
      <c r="E97" s="59">
        <v>0.945178498461426</v>
      </c>
      <c r="F97" s="60" t="s">
        <v>174</v>
      </c>
      <c r="G97" s="61" t="s">
        <v>175</v>
      </c>
      <c r="H97" s="60"/>
      <c r="I97" s="169" t="s">
        <v>173</v>
      </c>
      <c r="J97" s="61">
        <f>BIN2DEC(I97)</f>
        <v>27</v>
      </c>
    </row>
    <row r="98" ht="15.75" spans="2:10">
      <c r="B98" s="62">
        <v>2</v>
      </c>
      <c r="C98" s="47">
        <v>16</v>
      </c>
      <c r="D98" s="170" t="s">
        <v>176</v>
      </c>
      <c r="E98" s="62"/>
      <c r="F98" s="63"/>
      <c r="G98" s="64"/>
      <c r="H98" s="63"/>
      <c r="I98" s="170" t="s">
        <v>176</v>
      </c>
      <c r="J98" s="61">
        <f t="shared" ref="J98:J106" si="6">BIN2DEC(I98)</f>
        <v>16</v>
      </c>
    </row>
    <row r="99" ht="15.75" spans="2:10">
      <c r="B99" s="60">
        <v>3</v>
      </c>
      <c r="C99" s="36">
        <v>31</v>
      </c>
      <c r="D99" s="171" t="s">
        <v>177</v>
      </c>
      <c r="E99" s="60">
        <v>0.574122356582866</v>
      </c>
      <c r="F99" s="60" t="s">
        <v>174</v>
      </c>
      <c r="G99" s="65" t="s">
        <v>178</v>
      </c>
      <c r="H99" s="60">
        <v>5</v>
      </c>
      <c r="I99" s="171" t="s">
        <v>179</v>
      </c>
      <c r="J99" s="61">
        <f t="shared" si="6"/>
        <v>28</v>
      </c>
    </row>
    <row r="100" ht="15.75" spans="2:10">
      <c r="B100" s="63">
        <v>4</v>
      </c>
      <c r="C100" s="39">
        <v>28</v>
      </c>
      <c r="D100" s="172" t="s">
        <v>179</v>
      </c>
      <c r="E100" s="60"/>
      <c r="F100" s="63"/>
      <c r="G100" s="64"/>
      <c r="H100" s="66"/>
      <c r="I100" s="172" t="s">
        <v>177</v>
      </c>
      <c r="J100" s="61">
        <f t="shared" si="6"/>
        <v>31</v>
      </c>
    </row>
    <row r="101" ht="15.75" spans="2:10">
      <c r="B101" s="59">
        <v>5</v>
      </c>
      <c r="C101" s="39">
        <v>28</v>
      </c>
      <c r="D101" s="172" t="s">
        <v>179</v>
      </c>
      <c r="E101" s="59">
        <v>0.322880923016116</v>
      </c>
      <c r="F101" s="60" t="s">
        <v>174</v>
      </c>
      <c r="G101" s="65" t="s">
        <v>178</v>
      </c>
      <c r="H101" s="60">
        <v>3</v>
      </c>
      <c r="I101" s="172" t="s">
        <v>173</v>
      </c>
      <c r="J101" s="61">
        <f t="shared" si="6"/>
        <v>27</v>
      </c>
    </row>
    <row r="102" ht="15.75" spans="2:10">
      <c r="B102" s="62">
        <v>6</v>
      </c>
      <c r="C102" s="44">
        <v>27</v>
      </c>
      <c r="D102" s="169" t="s">
        <v>173</v>
      </c>
      <c r="E102" s="62"/>
      <c r="F102" s="63"/>
      <c r="G102" s="64"/>
      <c r="H102" s="63"/>
      <c r="I102" s="169" t="s">
        <v>179</v>
      </c>
      <c r="J102" s="61">
        <f t="shared" si="6"/>
        <v>28</v>
      </c>
    </row>
    <row r="103" ht="15.75" spans="2:10">
      <c r="B103" s="59">
        <v>7</v>
      </c>
      <c r="C103" s="38">
        <v>23</v>
      </c>
      <c r="D103" s="173" t="s">
        <v>180</v>
      </c>
      <c r="E103" s="59">
        <v>0.918478901647267</v>
      </c>
      <c r="F103" s="60" t="s">
        <v>174</v>
      </c>
      <c r="G103" s="61" t="s">
        <v>175</v>
      </c>
      <c r="H103" s="65"/>
      <c r="I103" s="173" t="s">
        <v>180</v>
      </c>
      <c r="J103" s="61">
        <f t="shared" si="6"/>
        <v>23</v>
      </c>
    </row>
    <row r="104" ht="15.75" spans="2:10">
      <c r="B104" s="67">
        <v>8</v>
      </c>
      <c r="C104" s="39">
        <v>28</v>
      </c>
      <c r="D104" s="172" t="s">
        <v>179</v>
      </c>
      <c r="E104" s="67"/>
      <c r="F104" s="63"/>
      <c r="G104" s="64"/>
      <c r="H104" s="63"/>
      <c r="I104" s="172" t="s">
        <v>179</v>
      </c>
      <c r="J104" s="61">
        <f t="shared" si="6"/>
        <v>28</v>
      </c>
    </row>
    <row r="105" ht="15.75" spans="2:10">
      <c r="B105" s="68">
        <v>9</v>
      </c>
      <c r="C105" s="38">
        <v>23</v>
      </c>
      <c r="D105" s="173" t="s">
        <v>180</v>
      </c>
      <c r="E105" s="68">
        <v>0.646714887836539</v>
      </c>
      <c r="F105" s="60" t="s">
        <v>174</v>
      </c>
      <c r="G105" s="65" t="s">
        <v>178</v>
      </c>
      <c r="H105" s="60">
        <v>4</v>
      </c>
      <c r="I105" s="173" t="s">
        <v>176</v>
      </c>
      <c r="J105" s="61">
        <f t="shared" si="6"/>
        <v>16</v>
      </c>
    </row>
    <row r="106" ht="15.75" spans="2:10">
      <c r="B106" s="62">
        <v>10</v>
      </c>
      <c r="C106" s="69">
        <v>16</v>
      </c>
      <c r="D106" s="174" t="s">
        <v>176</v>
      </c>
      <c r="E106" s="62"/>
      <c r="F106" s="63"/>
      <c r="G106" s="64"/>
      <c r="H106" s="63"/>
      <c r="I106" s="174" t="s">
        <v>180</v>
      </c>
      <c r="J106" s="82">
        <f t="shared" si="6"/>
        <v>23</v>
      </c>
    </row>
    <row r="109" ht="18.75" spans="1:7">
      <c r="A109" s="30" t="s">
        <v>181</v>
      </c>
      <c r="B109" s="50"/>
      <c r="C109" s="31"/>
      <c r="D109" s="31"/>
      <c r="E109" s="31"/>
      <c r="F109" s="31"/>
      <c r="G109" s="31"/>
    </row>
    <row r="110" spans="1:7">
      <c r="A110" s="31"/>
      <c r="B110" s="53" t="s">
        <v>182</v>
      </c>
      <c r="C110" s="31"/>
      <c r="D110" s="31"/>
      <c r="E110" s="31"/>
      <c r="F110" s="31"/>
      <c r="G110" s="31"/>
    </row>
    <row r="111" spans="1:7">
      <c r="A111" s="31"/>
      <c r="B111" s="53" t="s">
        <v>183</v>
      </c>
      <c r="C111" s="31"/>
      <c r="D111" s="31"/>
      <c r="E111" s="31"/>
      <c r="F111" s="31"/>
      <c r="G111" s="31"/>
    </row>
    <row r="112" spans="1:7">
      <c r="A112" s="31"/>
      <c r="B112" s="31"/>
      <c r="C112" s="31" t="s">
        <v>184</v>
      </c>
      <c r="D112" s="31"/>
      <c r="E112" s="31"/>
      <c r="F112" s="31"/>
      <c r="G112" s="31"/>
    </row>
    <row r="113" spans="1:7">
      <c r="A113" s="31"/>
      <c r="B113" s="53" t="s">
        <v>185</v>
      </c>
      <c r="C113" s="31"/>
      <c r="D113" s="31"/>
      <c r="E113" s="31"/>
      <c r="F113" s="31"/>
      <c r="G113" s="31"/>
    </row>
    <row r="115" ht="45.75" spans="2:7">
      <c r="B115" s="55" t="s">
        <v>166</v>
      </c>
      <c r="C115" s="58" t="s">
        <v>171</v>
      </c>
      <c r="D115" s="57" t="s">
        <v>172</v>
      </c>
      <c r="F115" s="70" t="s">
        <v>186</v>
      </c>
      <c r="G115" s="71" t="s">
        <v>187</v>
      </c>
    </row>
    <row r="116" ht="16.5" spans="2:7">
      <c r="B116" s="59">
        <v>1</v>
      </c>
      <c r="C116" s="175" t="s">
        <v>173</v>
      </c>
      <c r="D116" s="61">
        <f t="shared" ref="D116:D125" si="7">BIN2DEC(C116)</f>
        <v>27</v>
      </c>
      <c r="F116" s="73">
        <v>2</v>
      </c>
      <c r="G116" s="73">
        <v>4</v>
      </c>
    </row>
    <row r="117" ht="15.75" spans="2:7">
      <c r="B117" s="74">
        <v>2</v>
      </c>
      <c r="C117" s="176" t="s">
        <v>176</v>
      </c>
      <c r="D117" s="76">
        <f t="shared" si="7"/>
        <v>16</v>
      </c>
      <c r="F117" s="77">
        <v>6</v>
      </c>
      <c r="G117" s="77">
        <v>2</v>
      </c>
    </row>
    <row r="118" ht="15.75" spans="2:4">
      <c r="B118" s="60">
        <v>3</v>
      </c>
      <c r="C118" s="175" t="s">
        <v>179</v>
      </c>
      <c r="D118" s="61">
        <f t="shared" si="7"/>
        <v>28</v>
      </c>
    </row>
    <row r="119" ht="15.75" spans="2:4">
      <c r="B119" s="63">
        <v>4</v>
      </c>
      <c r="C119" s="175" t="s">
        <v>177</v>
      </c>
      <c r="D119" s="61">
        <f t="shared" si="7"/>
        <v>31</v>
      </c>
    </row>
    <row r="120" ht="15.75" spans="2:4">
      <c r="B120" s="59">
        <v>5</v>
      </c>
      <c r="C120" s="175" t="s">
        <v>173</v>
      </c>
      <c r="D120" s="61">
        <f t="shared" si="7"/>
        <v>27</v>
      </c>
    </row>
    <row r="121" ht="15.75" spans="2:4">
      <c r="B121" s="78">
        <v>6</v>
      </c>
      <c r="C121" s="177" t="s">
        <v>179</v>
      </c>
      <c r="D121" s="80">
        <f t="shared" si="7"/>
        <v>28</v>
      </c>
    </row>
    <row r="122" ht="15.75" spans="2:4">
      <c r="B122" s="59">
        <v>7</v>
      </c>
      <c r="C122" s="175" t="s">
        <v>180</v>
      </c>
      <c r="D122" s="61">
        <f t="shared" si="7"/>
        <v>23</v>
      </c>
    </row>
    <row r="123" ht="15.75" spans="2:4">
      <c r="B123" s="67">
        <v>8</v>
      </c>
      <c r="C123" s="175" t="s">
        <v>179</v>
      </c>
      <c r="D123" s="61">
        <f t="shared" si="7"/>
        <v>28</v>
      </c>
    </row>
    <row r="124" ht="15.75" spans="2:4">
      <c r="B124" s="68">
        <v>9</v>
      </c>
      <c r="C124" s="175" t="s">
        <v>176</v>
      </c>
      <c r="D124" s="61">
        <f t="shared" si="7"/>
        <v>16</v>
      </c>
    </row>
    <row r="125" ht="15.75" spans="2:4">
      <c r="B125" s="62">
        <v>10</v>
      </c>
      <c r="C125" s="178" t="s">
        <v>180</v>
      </c>
      <c r="D125" s="82">
        <f t="shared" si="7"/>
        <v>23</v>
      </c>
    </row>
    <row r="127" ht="30.75" spans="2:6">
      <c r="B127" s="55" t="s">
        <v>166</v>
      </c>
      <c r="C127" s="58" t="s">
        <v>171</v>
      </c>
      <c r="D127" s="57" t="s">
        <v>172</v>
      </c>
      <c r="E127" s="58" t="s">
        <v>188</v>
      </c>
      <c r="F127" s="58" t="s">
        <v>189</v>
      </c>
    </row>
    <row r="128" ht="15.75" spans="2:6">
      <c r="B128" s="59">
        <v>1</v>
      </c>
      <c r="C128" s="175" t="s">
        <v>173</v>
      </c>
      <c r="D128" s="61">
        <f t="shared" ref="D128:D137" si="8">BIN2DEC(C128)</f>
        <v>27</v>
      </c>
      <c r="E128" s="175" t="s">
        <v>173</v>
      </c>
      <c r="F128" s="61">
        <f t="shared" ref="F128:F137" si="9">BIN2DEC(E128)</f>
        <v>27</v>
      </c>
    </row>
    <row r="129" ht="15.75" spans="2:6">
      <c r="B129" s="74">
        <v>2</v>
      </c>
      <c r="C129" s="176" t="s">
        <v>190</v>
      </c>
      <c r="D129" s="76">
        <f t="shared" si="8"/>
        <v>16</v>
      </c>
      <c r="E129" s="176" t="s">
        <v>191</v>
      </c>
      <c r="F129" s="76">
        <f>BIN2DEC(E129)</f>
        <v>20</v>
      </c>
    </row>
    <row r="130" ht="15.75" spans="2:6">
      <c r="B130" s="60">
        <v>3</v>
      </c>
      <c r="C130" s="175" t="s">
        <v>179</v>
      </c>
      <c r="D130" s="61">
        <f t="shared" si="8"/>
        <v>28</v>
      </c>
      <c r="E130" s="175" t="s">
        <v>179</v>
      </c>
      <c r="F130" s="61">
        <f t="shared" si="9"/>
        <v>28</v>
      </c>
    </row>
    <row r="131" ht="15.75" spans="2:6">
      <c r="B131" s="63">
        <v>4</v>
      </c>
      <c r="C131" s="175" t="s">
        <v>177</v>
      </c>
      <c r="D131" s="61">
        <f t="shared" si="8"/>
        <v>31</v>
      </c>
      <c r="E131" s="175" t="s">
        <v>177</v>
      </c>
      <c r="F131" s="61">
        <f t="shared" si="9"/>
        <v>31</v>
      </c>
    </row>
    <row r="132" ht="15.75" spans="2:6">
      <c r="B132" s="59">
        <v>5</v>
      </c>
      <c r="C132" s="175" t="s">
        <v>173</v>
      </c>
      <c r="D132" s="61">
        <f t="shared" si="8"/>
        <v>27</v>
      </c>
      <c r="E132" s="175" t="s">
        <v>173</v>
      </c>
      <c r="F132" s="61">
        <f t="shared" si="9"/>
        <v>27</v>
      </c>
    </row>
    <row r="133" ht="15.75" spans="2:6">
      <c r="B133" s="78">
        <v>6</v>
      </c>
      <c r="C133" s="177" t="s">
        <v>192</v>
      </c>
      <c r="D133" s="80">
        <f t="shared" si="8"/>
        <v>28</v>
      </c>
      <c r="E133" s="177" t="s">
        <v>193</v>
      </c>
      <c r="F133" s="80">
        <f>BIN2DEC(E133)</f>
        <v>12</v>
      </c>
    </row>
    <row r="134" ht="15.75" spans="2:6">
      <c r="B134" s="59">
        <v>7</v>
      </c>
      <c r="C134" s="175" t="s">
        <v>180</v>
      </c>
      <c r="D134" s="61">
        <f t="shared" si="8"/>
        <v>23</v>
      </c>
      <c r="E134" s="175" t="s">
        <v>180</v>
      </c>
      <c r="F134" s="61">
        <f t="shared" si="9"/>
        <v>23</v>
      </c>
    </row>
    <row r="135" ht="15.75" spans="2:6">
      <c r="B135" s="67">
        <v>8</v>
      </c>
      <c r="C135" s="175" t="s">
        <v>179</v>
      </c>
      <c r="D135" s="61">
        <f t="shared" si="8"/>
        <v>28</v>
      </c>
      <c r="E135" s="175" t="s">
        <v>179</v>
      </c>
      <c r="F135" s="61">
        <f t="shared" si="9"/>
        <v>28</v>
      </c>
    </row>
    <row r="136" ht="15.75" spans="2:6">
      <c r="B136" s="68">
        <v>9</v>
      </c>
      <c r="C136" s="175" t="s">
        <v>176</v>
      </c>
      <c r="D136" s="61">
        <f t="shared" si="8"/>
        <v>16</v>
      </c>
      <c r="E136" s="175" t="s">
        <v>176</v>
      </c>
      <c r="F136" s="61">
        <f t="shared" si="9"/>
        <v>16</v>
      </c>
    </row>
    <row r="137" ht="15.75" spans="2:6">
      <c r="B137" s="62">
        <v>10</v>
      </c>
      <c r="C137" s="178" t="s">
        <v>180</v>
      </c>
      <c r="D137" s="82">
        <f t="shared" si="8"/>
        <v>23</v>
      </c>
      <c r="E137" s="178" t="s">
        <v>180</v>
      </c>
      <c r="F137" s="82">
        <f t="shared" si="9"/>
        <v>23</v>
      </c>
    </row>
    <row r="138" ht="15.75"/>
    <row r="140" ht="18.75" spans="1:1">
      <c r="A140" s="30" t="s">
        <v>194</v>
      </c>
    </row>
    <row r="142" spans="2:12">
      <c r="B142" s="84" t="s">
        <v>0</v>
      </c>
      <c r="C142" s="84" t="s">
        <v>110</v>
      </c>
      <c r="D142" s="84" t="s">
        <v>111</v>
      </c>
      <c r="E142" s="84" t="s">
        <v>112</v>
      </c>
      <c r="F142" s="85" t="s">
        <v>134</v>
      </c>
      <c r="G142" s="85" t="s">
        <v>135</v>
      </c>
      <c r="H142" s="85" t="s">
        <v>136</v>
      </c>
      <c r="I142" s="85" t="s">
        <v>137</v>
      </c>
      <c r="J142" s="85" t="s">
        <v>138</v>
      </c>
      <c r="K142" s="85" t="s">
        <v>139</v>
      </c>
      <c r="L142" s="35" t="s">
        <v>140</v>
      </c>
    </row>
    <row r="143" spans="2:12">
      <c r="B143" s="72">
        <v>1</v>
      </c>
      <c r="C143" s="72">
        <v>27</v>
      </c>
      <c r="D143" s="175" t="s">
        <v>173</v>
      </c>
      <c r="E143" s="72">
        <f>(-2)+C143*(2-(-2))/(2^6-1)</f>
        <v>-0.285714285714286</v>
      </c>
      <c r="F143" s="86">
        <f>EXP(-E143*E143)+0.01*COS(200*E143)</f>
        <v>0.929896473170635</v>
      </c>
      <c r="G143" s="86">
        <f>IF(F143+(-0.5)&gt;0,F143+(-0.5),0)</f>
        <v>0.429896473170635</v>
      </c>
      <c r="H143" s="86">
        <f>G143/G153</f>
        <v>0.149222731521584</v>
      </c>
      <c r="I143" s="86">
        <f>H143</f>
        <v>0.149222731521584</v>
      </c>
      <c r="J143" s="95" t="s">
        <v>195</v>
      </c>
      <c r="K143" s="96">
        <v>0.775014763567056</v>
      </c>
      <c r="L143" s="179" t="s">
        <v>179</v>
      </c>
    </row>
    <row r="144" spans="2:12">
      <c r="B144" s="72">
        <v>2</v>
      </c>
      <c r="C144" s="72">
        <v>20</v>
      </c>
      <c r="D144" s="175" t="s">
        <v>196</v>
      </c>
      <c r="E144" s="72">
        <f t="shared" ref="E144:E152" si="10">(-2)+C144*(2-(-2))/(2^6-1)</f>
        <v>-0.73015873015873</v>
      </c>
      <c r="F144" s="86">
        <f t="shared" ref="F143:F152" si="11">EXP(-E144*E144)+0.01*COS(200*E144)</f>
        <v>0.587287362114668</v>
      </c>
      <c r="G144" s="86">
        <f t="shared" ref="G144:G152" si="12">IF(F144+(-0.5)&gt;0,F144+(-0.5),0)</f>
        <v>0.0872873621146678</v>
      </c>
      <c r="H144" s="86">
        <f>G144/G153</f>
        <v>0.0302985937660724</v>
      </c>
      <c r="I144" s="86">
        <f t="shared" ref="I144:I152" si="13">I143+H144</f>
        <v>0.179521325287656</v>
      </c>
      <c r="J144" s="95" t="s">
        <v>197</v>
      </c>
      <c r="K144" s="97">
        <v>0.689731229765873</v>
      </c>
      <c r="L144" s="180" t="s">
        <v>180</v>
      </c>
    </row>
    <row r="145" spans="2:12">
      <c r="B145" s="72">
        <v>3</v>
      </c>
      <c r="C145" s="79">
        <v>28</v>
      </c>
      <c r="D145" s="177" t="s">
        <v>179</v>
      </c>
      <c r="E145" s="72">
        <f t="shared" si="10"/>
        <v>-0.222222222222222</v>
      </c>
      <c r="F145" s="86">
        <f t="shared" si="11"/>
        <v>0.960767755875864</v>
      </c>
      <c r="G145" s="86">
        <f t="shared" si="12"/>
        <v>0.460767755875864</v>
      </c>
      <c r="H145" s="86">
        <f>G145/G153</f>
        <v>0.159938560606836</v>
      </c>
      <c r="I145" s="86">
        <f t="shared" si="13"/>
        <v>0.339459885894492</v>
      </c>
      <c r="J145" s="98" t="s">
        <v>198</v>
      </c>
      <c r="K145" s="97">
        <v>0.726750850942361</v>
      </c>
      <c r="L145" s="180" t="s">
        <v>180</v>
      </c>
    </row>
    <row r="146" spans="2:12">
      <c r="B146" s="72">
        <v>4</v>
      </c>
      <c r="C146" s="72">
        <v>31</v>
      </c>
      <c r="D146" s="175" t="s">
        <v>177</v>
      </c>
      <c r="E146" s="72">
        <f t="shared" si="10"/>
        <v>-0.0317460317460319</v>
      </c>
      <c r="F146" s="86">
        <f t="shared" si="11"/>
        <v>1.00897091116398</v>
      </c>
      <c r="G146" s="86">
        <f t="shared" si="12"/>
        <v>0.50897091116398</v>
      </c>
      <c r="H146" s="86">
        <f>G146/G153</f>
        <v>0.176670511085519</v>
      </c>
      <c r="I146" s="86">
        <f t="shared" si="13"/>
        <v>0.516130396980011</v>
      </c>
      <c r="J146" s="95" t="s">
        <v>199</v>
      </c>
      <c r="K146" s="99">
        <v>0.58463424741043</v>
      </c>
      <c r="L146" s="181" t="s">
        <v>173</v>
      </c>
    </row>
    <row r="147" spans="2:12">
      <c r="B147" s="72">
        <v>5</v>
      </c>
      <c r="C147" s="87">
        <v>27</v>
      </c>
      <c r="D147" s="181" t="s">
        <v>173</v>
      </c>
      <c r="E147" s="72">
        <f t="shared" si="10"/>
        <v>-0.285714285714286</v>
      </c>
      <c r="F147" s="86">
        <f t="shared" si="11"/>
        <v>0.929896473170635</v>
      </c>
      <c r="G147" s="86">
        <f t="shared" si="12"/>
        <v>0.429896473170635</v>
      </c>
      <c r="H147" s="86">
        <f>G147/G153</f>
        <v>0.149222731521584</v>
      </c>
      <c r="I147" s="86">
        <f t="shared" si="13"/>
        <v>0.665353128501594</v>
      </c>
      <c r="J147" s="99" t="s">
        <v>200</v>
      </c>
      <c r="K147" s="99">
        <v>0.52503765928936</v>
      </c>
      <c r="L147" s="181" t="s">
        <v>173</v>
      </c>
    </row>
    <row r="148" spans="2:12">
      <c r="B148" s="72">
        <v>6</v>
      </c>
      <c r="C148" s="72">
        <v>12</v>
      </c>
      <c r="D148" s="175" t="s">
        <v>201</v>
      </c>
      <c r="E148" s="72">
        <f t="shared" si="10"/>
        <v>-1.23809523809524</v>
      </c>
      <c r="F148" s="86">
        <f t="shared" si="11"/>
        <v>0.207476595814395</v>
      </c>
      <c r="G148" s="86">
        <f t="shared" si="12"/>
        <v>0</v>
      </c>
      <c r="H148" s="86">
        <f>G148/G153</f>
        <v>0</v>
      </c>
      <c r="I148" s="86">
        <f t="shared" si="13"/>
        <v>0.665353128501594</v>
      </c>
      <c r="J148" s="86" t="s">
        <v>202</v>
      </c>
      <c r="K148" s="99">
        <v>0.549841413041559</v>
      </c>
      <c r="L148" s="181" t="s">
        <v>173</v>
      </c>
    </row>
    <row r="149" spans="2:12">
      <c r="B149" s="72">
        <v>7</v>
      </c>
      <c r="C149" s="88">
        <v>23</v>
      </c>
      <c r="D149" s="180" t="s">
        <v>180</v>
      </c>
      <c r="E149" s="72">
        <f t="shared" si="10"/>
        <v>-0.53968253968254</v>
      </c>
      <c r="F149" s="86">
        <f t="shared" si="11"/>
        <v>0.751658999671311</v>
      </c>
      <c r="G149" s="86">
        <f t="shared" si="12"/>
        <v>0.251658999671311</v>
      </c>
      <c r="H149" s="86">
        <f>G149/G153</f>
        <v>0.0873541554457849</v>
      </c>
      <c r="I149" s="86">
        <f t="shared" si="13"/>
        <v>0.752707283947379</v>
      </c>
      <c r="J149" s="97" t="s">
        <v>203</v>
      </c>
      <c r="K149" s="99">
        <v>0.0580406251850716</v>
      </c>
      <c r="L149" s="181" t="s">
        <v>173</v>
      </c>
    </row>
    <row r="150" spans="2:12">
      <c r="B150" s="72">
        <v>8</v>
      </c>
      <c r="C150" s="89">
        <v>28</v>
      </c>
      <c r="D150" s="179" t="s">
        <v>179</v>
      </c>
      <c r="E150" s="72">
        <f t="shared" si="10"/>
        <v>-0.222222222222222</v>
      </c>
      <c r="F150" s="86">
        <f t="shared" si="11"/>
        <v>0.960767755875864</v>
      </c>
      <c r="G150" s="86">
        <f t="shared" si="12"/>
        <v>0.460767755875864</v>
      </c>
      <c r="H150" s="86">
        <f>G150/G153</f>
        <v>0.159938560606836</v>
      </c>
      <c r="I150" s="86">
        <f t="shared" si="13"/>
        <v>0.912645844554215</v>
      </c>
      <c r="J150" s="96" t="s">
        <v>204</v>
      </c>
      <c r="K150" s="98">
        <v>0.20201447842522</v>
      </c>
      <c r="L150" s="177" t="s">
        <v>179</v>
      </c>
    </row>
    <row r="151" spans="2:12">
      <c r="B151" s="72">
        <v>9</v>
      </c>
      <c r="C151" s="72">
        <v>16</v>
      </c>
      <c r="D151" s="175" t="s">
        <v>176</v>
      </c>
      <c r="E151" s="72">
        <f t="shared" si="10"/>
        <v>-0.984126984126984</v>
      </c>
      <c r="F151" s="86">
        <f t="shared" si="11"/>
        <v>0.37506884654388</v>
      </c>
      <c r="G151" s="86">
        <f t="shared" si="12"/>
        <v>0</v>
      </c>
      <c r="H151" s="86">
        <f>G151/G153</f>
        <v>0</v>
      </c>
      <c r="I151" s="86">
        <f t="shared" si="13"/>
        <v>0.912645844554215</v>
      </c>
      <c r="J151" s="86" t="s">
        <v>205</v>
      </c>
      <c r="K151" s="99">
        <v>0.558531314576386</v>
      </c>
      <c r="L151" s="181" t="s">
        <v>173</v>
      </c>
    </row>
    <row r="152" spans="2:12">
      <c r="B152" s="72">
        <v>10</v>
      </c>
      <c r="C152" s="72">
        <v>23</v>
      </c>
      <c r="D152" s="175" t="s">
        <v>180</v>
      </c>
      <c r="E152" s="72">
        <f t="shared" si="10"/>
        <v>-0.53968253968254</v>
      </c>
      <c r="F152" s="86">
        <f t="shared" si="11"/>
        <v>0.751658999671311</v>
      </c>
      <c r="G152" s="86">
        <f t="shared" si="12"/>
        <v>0.251658999671311</v>
      </c>
      <c r="H152" s="86">
        <f>G152/G153</f>
        <v>0.0873541554457849</v>
      </c>
      <c r="I152" s="86">
        <f t="shared" si="13"/>
        <v>1</v>
      </c>
      <c r="J152" s="95" t="s">
        <v>206</v>
      </c>
      <c r="K152" s="98">
        <v>0.239386231371543</v>
      </c>
      <c r="L152" s="177" t="s">
        <v>179</v>
      </c>
    </row>
    <row r="153" spans="7:8">
      <c r="G153" s="49">
        <f>SUM(G143:G152)</f>
        <v>2.88090473071427</v>
      </c>
      <c r="H153" s="49">
        <f>SUM(H143:H152)</f>
        <v>1</v>
      </c>
    </row>
    <row r="154" spans="2:8">
      <c r="B154" s="50" t="s">
        <v>150</v>
      </c>
      <c r="C154" s="31"/>
      <c r="D154" s="31"/>
      <c r="E154" s="31"/>
      <c r="F154" s="31"/>
      <c r="G154" s="31"/>
      <c r="H154" s="31"/>
    </row>
    <row r="155" spans="2:8">
      <c r="B155" s="51" t="s">
        <v>151</v>
      </c>
      <c r="C155" s="52"/>
      <c r="D155" s="52"/>
      <c r="E155" s="52"/>
      <c r="F155" s="52"/>
      <c r="G155" s="52"/>
      <c r="H155" s="31"/>
    </row>
    <row r="156" spans="2:8">
      <c r="B156" s="52"/>
      <c r="C156" s="52" t="s">
        <v>152</v>
      </c>
      <c r="D156" s="52"/>
      <c r="E156" s="52"/>
      <c r="F156" s="52"/>
      <c r="G156" s="52"/>
      <c r="H156" s="31"/>
    </row>
    <row r="157" spans="2:8">
      <c r="B157" s="52"/>
      <c r="C157" s="52" t="s">
        <v>153</v>
      </c>
      <c r="D157" s="52"/>
      <c r="E157" s="52"/>
      <c r="F157" s="52"/>
      <c r="G157" s="52"/>
      <c r="H157" s="31"/>
    </row>
    <row r="158" spans="2:8">
      <c r="B158" s="52"/>
      <c r="C158" s="52"/>
      <c r="D158" s="52"/>
      <c r="E158" s="52"/>
      <c r="F158" s="52"/>
      <c r="G158" s="52"/>
      <c r="H158" s="31"/>
    </row>
    <row r="159" spans="2:8">
      <c r="B159" s="52"/>
      <c r="C159" s="52" t="s">
        <v>154</v>
      </c>
      <c r="D159" s="52"/>
      <c r="E159" s="52"/>
      <c r="F159" s="52"/>
      <c r="G159" s="52"/>
      <c r="H159" s="31"/>
    </row>
    <row r="160" spans="2:8">
      <c r="B160" s="52"/>
      <c r="C160" s="52"/>
      <c r="D160" s="52" t="s">
        <v>155</v>
      </c>
      <c r="E160" s="52"/>
      <c r="F160" s="52"/>
      <c r="G160" s="52"/>
      <c r="H160" s="31"/>
    </row>
    <row r="161" spans="2:8">
      <c r="B161" s="52"/>
      <c r="C161" s="52"/>
      <c r="D161" s="52" t="s">
        <v>156</v>
      </c>
      <c r="E161" s="52"/>
      <c r="F161" s="52"/>
      <c r="G161" s="52"/>
      <c r="H161" s="31"/>
    </row>
    <row r="162" spans="2:8">
      <c r="B162" s="52"/>
      <c r="C162" s="52"/>
      <c r="D162" s="52" t="s">
        <v>157</v>
      </c>
      <c r="E162" s="52"/>
      <c r="F162" s="52"/>
      <c r="G162" s="52"/>
      <c r="H162" s="31"/>
    </row>
    <row r="163" spans="2:8">
      <c r="B163" s="31"/>
      <c r="C163" s="31"/>
      <c r="D163" s="31"/>
      <c r="E163" s="31"/>
      <c r="F163" s="31"/>
      <c r="G163" s="31"/>
      <c r="H163" s="31"/>
    </row>
    <row r="164" spans="2:8">
      <c r="B164" s="31"/>
      <c r="C164" s="31"/>
      <c r="D164" s="50" t="s">
        <v>207</v>
      </c>
      <c r="E164" s="31"/>
      <c r="F164" s="31"/>
      <c r="G164" s="31"/>
      <c r="H164" s="31"/>
    </row>
    <row r="167" ht="18.75" spans="1:8">
      <c r="A167" s="30" t="s">
        <v>159</v>
      </c>
      <c r="B167" s="31"/>
      <c r="C167" s="31"/>
      <c r="D167" s="31"/>
      <c r="E167" s="31"/>
      <c r="F167" s="31"/>
      <c r="G167" s="31"/>
      <c r="H167" s="31"/>
    </row>
    <row r="168" spans="1:8">
      <c r="A168" s="31"/>
      <c r="B168" s="53" t="s">
        <v>160</v>
      </c>
      <c r="C168" s="31"/>
      <c r="D168" s="31"/>
      <c r="E168" s="31"/>
      <c r="F168" s="31"/>
      <c r="G168" s="31"/>
      <c r="H168" s="31"/>
    </row>
    <row r="169" spans="1:8">
      <c r="A169" s="31"/>
      <c r="B169" s="53"/>
      <c r="C169" s="31" t="s">
        <v>161</v>
      </c>
      <c r="D169" s="31"/>
      <c r="E169" s="31"/>
      <c r="F169" s="31"/>
      <c r="G169" s="31"/>
      <c r="H169" s="31"/>
    </row>
    <row r="170" spans="1:8">
      <c r="A170" s="31"/>
      <c r="B170" s="53"/>
      <c r="C170" s="31"/>
      <c r="D170" s="31"/>
      <c r="E170" s="31"/>
      <c r="F170" s="31"/>
      <c r="G170" s="31"/>
      <c r="H170" s="31"/>
    </row>
    <row r="171" spans="1:8">
      <c r="A171" s="31"/>
      <c r="B171" s="54" t="s">
        <v>162</v>
      </c>
      <c r="C171" s="31"/>
      <c r="D171" s="31"/>
      <c r="E171" s="31"/>
      <c r="F171" s="31"/>
      <c r="G171" s="31"/>
      <c r="H171" s="31"/>
    </row>
    <row r="172" spans="1:8">
      <c r="A172" s="31"/>
      <c r="B172" s="31"/>
      <c r="C172" s="31" t="s">
        <v>163</v>
      </c>
      <c r="D172" s="31"/>
      <c r="E172" s="31"/>
      <c r="F172" s="31"/>
      <c r="G172" s="31"/>
      <c r="H172" s="31"/>
    </row>
    <row r="173" spans="1:8">
      <c r="A173" s="31"/>
      <c r="B173" s="31"/>
      <c r="C173" s="31" t="s">
        <v>164</v>
      </c>
      <c r="D173" s="31"/>
      <c r="E173" s="31"/>
      <c r="F173" s="31"/>
      <c r="G173" s="31"/>
      <c r="H173" s="31"/>
    </row>
    <row r="174" spans="1:8">
      <c r="A174" s="31"/>
      <c r="B174" s="31"/>
      <c r="C174" s="31"/>
      <c r="D174" s="31"/>
      <c r="E174" s="31"/>
      <c r="F174" s="31"/>
      <c r="G174" s="31"/>
      <c r="H174" s="31"/>
    </row>
    <row r="175" spans="1:8">
      <c r="A175" s="31"/>
      <c r="B175" s="31"/>
      <c r="C175" s="53" t="s">
        <v>165</v>
      </c>
      <c r="D175" s="53"/>
      <c r="E175" s="53"/>
      <c r="F175" s="53"/>
      <c r="G175" s="31"/>
      <c r="H175" s="31"/>
    </row>
    <row r="176" ht="15.75"/>
    <row r="177" ht="45.75" spans="2:10">
      <c r="B177" s="55" t="s">
        <v>166</v>
      </c>
      <c r="C177" s="56" t="s">
        <v>167</v>
      </c>
      <c r="D177" s="57" t="s">
        <v>140</v>
      </c>
      <c r="E177" s="57" t="s">
        <v>139</v>
      </c>
      <c r="F177" s="57" t="s">
        <v>168</v>
      </c>
      <c r="G177" s="57" t="s">
        <v>169</v>
      </c>
      <c r="H177" s="58" t="s">
        <v>170</v>
      </c>
      <c r="I177" s="58" t="s">
        <v>208</v>
      </c>
      <c r="J177" s="57" t="s">
        <v>172</v>
      </c>
    </row>
    <row r="178" ht="15.75" spans="2:10">
      <c r="B178" s="59">
        <v>1</v>
      </c>
      <c r="C178" s="89">
        <f>BIN2DEC(D178)</f>
        <v>28</v>
      </c>
      <c r="D178" s="179" t="s">
        <v>179</v>
      </c>
      <c r="E178" s="90">
        <v>0.666878781278875</v>
      </c>
      <c r="F178" s="60" t="s">
        <v>174</v>
      </c>
      <c r="G178" s="65" t="s">
        <v>178</v>
      </c>
      <c r="H178" s="60">
        <v>2</v>
      </c>
      <c r="I178" s="179" t="s">
        <v>180</v>
      </c>
      <c r="J178" s="61">
        <f t="shared" ref="J178:J187" si="14">BIN2DEC(I178)</f>
        <v>23</v>
      </c>
    </row>
    <row r="179" ht="15.75" spans="2:10">
      <c r="B179" s="62">
        <v>2</v>
      </c>
      <c r="C179" s="91">
        <f t="shared" ref="C179:C187" si="15">BIN2DEC(D179)</f>
        <v>23</v>
      </c>
      <c r="D179" s="182" t="s">
        <v>180</v>
      </c>
      <c r="E179" s="62"/>
      <c r="F179" s="63"/>
      <c r="G179" s="64"/>
      <c r="H179" s="63"/>
      <c r="I179" s="182" t="s">
        <v>179</v>
      </c>
      <c r="J179" s="82">
        <f t="shared" si="14"/>
        <v>28</v>
      </c>
    </row>
    <row r="180" ht="15.75" spans="2:10">
      <c r="B180" s="60">
        <v>3</v>
      </c>
      <c r="C180" s="92">
        <f t="shared" si="15"/>
        <v>23</v>
      </c>
      <c r="D180" s="183" t="s">
        <v>180</v>
      </c>
      <c r="E180" s="90">
        <v>0.935811555912357</v>
      </c>
      <c r="F180" s="60" t="s">
        <v>174</v>
      </c>
      <c r="G180" s="61" t="s">
        <v>175</v>
      </c>
      <c r="H180" s="60"/>
      <c r="I180" s="183" t="s">
        <v>180</v>
      </c>
      <c r="J180" s="61">
        <f t="shared" si="14"/>
        <v>23</v>
      </c>
    </row>
    <row r="181" ht="15.75" spans="2:10">
      <c r="B181" s="63">
        <v>4</v>
      </c>
      <c r="C181" s="93">
        <f t="shared" si="15"/>
        <v>27</v>
      </c>
      <c r="D181" s="184" t="s">
        <v>173</v>
      </c>
      <c r="E181" s="63"/>
      <c r="F181" s="63"/>
      <c r="G181" s="64"/>
      <c r="H181" s="66"/>
      <c r="I181" s="184" t="s">
        <v>173</v>
      </c>
      <c r="J181" s="82">
        <f t="shared" si="14"/>
        <v>27</v>
      </c>
    </row>
    <row r="182" ht="15.75" spans="2:10">
      <c r="B182" s="59">
        <v>5</v>
      </c>
      <c r="C182" s="94">
        <f t="shared" si="15"/>
        <v>27</v>
      </c>
      <c r="D182" s="185" t="s">
        <v>173</v>
      </c>
      <c r="E182" s="90">
        <v>0.606130285530435</v>
      </c>
      <c r="F182" s="60" t="s">
        <v>174</v>
      </c>
      <c r="G182" s="65" t="s">
        <v>178</v>
      </c>
      <c r="H182" s="60">
        <v>2</v>
      </c>
      <c r="I182" s="185" t="s">
        <v>173</v>
      </c>
      <c r="J182" s="61">
        <f t="shared" si="14"/>
        <v>27</v>
      </c>
    </row>
    <row r="183" ht="15.75" spans="2:10">
      <c r="B183" s="62">
        <v>6</v>
      </c>
      <c r="C183" s="87">
        <f t="shared" si="15"/>
        <v>27</v>
      </c>
      <c r="D183" s="181" t="s">
        <v>173</v>
      </c>
      <c r="E183" s="62"/>
      <c r="F183" s="63"/>
      <c r="G183" s="64"/>
      <c r="H183" s="63"/>
      <c r="I183" s="184" t="s">
        <v>173</v>
      </c>
      <c r="J183" s="82">
        <f t="shared" si="14"/>
        <v>27</v>
      </c>
    </row>
    <row r="184" ht="15.75" spans="2:10">
      <c r="B184" s="59">
        <v>7</v>
      </c>
      <c r="C184" s="87">
        <f t="shared" si="15"/>
        <v>27</v>
      </c>
      <c r="D184" s="181" t="s">
        <v>173</v>
      </c>
      <c r="E184" s="90">
        <v>0.959447911713555</v>
      </c>
      <c r="F184" s="60" t="s">
        <v>174</v>
      </c>
      <c r="G184" s="61" t="s">
        <v>175</v>
      </c>
      <c r="H184" s="65"/>
      <c r="I184" s="185" t="s">
        <v>173</v>
      </c>
      <c r="J184" s="61">
        <f t="shared" si="14"/>
        <v>27</v>
      </c>
    </row>
    <row r="185" ht="15.75" spans="2:10">
      <c r="B185" s="67">
        <v>8</v>
      </c>
      <c r="C185" s="79">
        <f t="shared" si="15"/>
        <v>28</v>
      </c>
      <c r="D185" s="177" t="s">
        <v>179</v>
      </c>
      <c r="E185" s="67"/>
      <c r="F185" s="63"/>
      <c r="G185" s="64"/>
      <c r="H185" s="63"/>
      <c r="I185" s="186" t="s">
        <v>179</v>
      </c>
      <c r="J185" s="82">
        <f t="shared" si="14"/>
        <v>28</v>
      </c>
    </row>
    <row r="186" ht="15.75" spans="2:10">
      <c r="B186" s="68">
        <v>9</v>
      </c>
      <c r="C186" s="87">
        <f t="shared" si="15"/>
        <v>27</v>
      </c>
      <c r="D186" s="181" t="s">
        <v>173</v>
      </c>
      <c r="E186" s="90">
        <v>0.0938168923959553</v>
      </c>
      <c r="F186" s="60" t="s">
        <v>174</v>
      </c>
      <c r="G186" s="65" t="s">
        <v>178</v>
      </c>
      <c r="H186" s="60">
        <v>5</v>
      </c>
      <c r="I186" s="185" t="s">
        <v>209</v>
      </c>
      <c r="J186" s="61">
        <f t="shared" si="14"/>
        <v>24</v>
      </c>
    </row>
    <row r="187" ht="15.75" spans="2:10">
      <c r="B187" s="62">
        <v>10</v>
      </c>
      <c r="C187" s="79">
        <f t="shared" si="15"/>
        <v>28</v>
      </c>
      <c r="D187" s="177" t="s">
        <v>179</v>
      </c>
      <c r="E187" s="62"/>
      <c r="F187" s="63"/>
      <c r="G187" s="64"/>
      <c r="H187" s="63"/>
      <c r="I187" s="177" t="s">
        <v>177</v>
      </c>
      <c r="J187" s="82">
        <f t="shared" si="14"/>
        <v>31</v>
      </c>
    </row>
    <row r="188" ht="15.75"/>
    <row r="190" ht="18.75" spans="1:7">
      <c r="A190" s="30" t="s">
        <v>181</v>
      </c>
      <c r="B190" s="50"/>
      <c r="C190" s="31"/>
      <c r="D190" s="31"/>
      <c r="E190" s="31"/>
      <c r="F190" s="31"/>
      <c r="G190" s="31"/>
    </row>
    <row r="191" spans="1:7">
      <c r="A191" s="31"/>
      <c r="B191" s="53" t="s">
        <v>182</v>
      </c>
      <c r="C191" s="31"/>
      <c r="D191" s="31"/>
      <c r="E191" s="31"/>
      <c r="F191" s="31"/>
      <c r="G191" s="31"/>
    </row>
    <row r="192" spans="1:7">
      <c r="A192" s="31"/>
      <c r="B192" s="53" t="s">
        <v>183</v>
      </c>
      <c r="C192" s="31"/>
      <c r="D192" s="31"/>
      <c r="E192" s="31"/>
      <c r="F192" s="31"/>
      <c r="G192" s="31"/>
    </row>
    <row r="193" spans="1:7">
      <c r="A193" s="31"/>
      <c r="B193" s="31"/>
      <c r="C193" s="31" t="s">
        <v>184</v>
      </c>
      <c r="D193" s="31"/>
      <c r="E193" s="31"/>
      <c r="F193" s="31"/>
      <c r="G193" s="31"/>
    </row>
    <row r="194" spans="1:7">
      <c r="A194" s="31"/>
      <c r="B194" s="53" t="s">
        <v>185</v>
      </c>
      <c r="C194" s="31"/>
      <c r="D194" s="31"/>
      <c r="E194" s="31"/>
      <c r="F194" s="31"/>
      <c r="G194" s="31"/>
    </row>
    <row r="195" ht="15.75"/>
    <row r="196" ht="45.75" spans="2:7">
      <c r="B196" s="55" t="s">
        <v>166</v>
      </c>
      <c r="C196" s="58" t="s">
        <v>208</v>
      </c>
      <c r="D196" s="57" t="s">
        <v>172</v>
      </c>
      <c r="F196" s="70" t="s">
        <v>186</v>
      </c>
      <c r="G196" s="71" t="s">
        <v>187</v>
      </c>
    </row>
    <row r="197" ht="16.5" spans="2:7">
      <c r="B197" s="101">
        <v>1</v>
      </c>
      <c r="C197" s="177" t="s">
        <v>180</v>
      </c>
      <c r="D197" s="80">
        <v>23</v>
      </c>
      <c r="F197" s="73">
        <v>9</v>
      </c>
      <c r="G197" s="73">
        <v>3</v>
      </c>
    </row>
    <row r="198" ht="15.75" spans="2:7">
      <c r="B198" s="102">
        <v>2</v>
      </c>
      <c r="C198" s="175" t="s">
        <v>179</v>
      </c>
      <c r="D198" s="103">
        <v>28</v>
      </c>
      <c r="F198" s="104">
        <v>1</v>
      </c>
      <c r="G198" s="104">
        <v>4</v>
      </c>
    </row>
    <row r="199" ht="15.75" spans="2:4">
      <c r="B199" s="105">
        <v>3</v>
      </c>
      <c r="C199" s="175" t="s">
        <v>180</v>
      </c>
      <c r="D199" s="103">
        <v>23</v>
      </c>
    </row>
    <row r="200" ht="15.75" spans="2:4">
      <c r="B200" s="106">
        <v>4</v>
      </c>
      <c r="C200" s="175" t="s">
        <v>173</v>
      </c>
      <c r="D200" s="103">
        <v>27</v>
      </c>
    </row>
    <row r="201" ht="15.75" spans="2:4">
      <c r="B201" s="107">
        <v>5</v>
      </c>
      <c r="C201" s="175" t="s">
        <v>173</v>
      </c>
      <c r="D201" s="103">
        <v>27</v>
      </c>
    </row>
    <row r="202" ht="15.75" spans="2:4">
      <c r="B202" s="102">
        <v>6</v>
      </c>
      <c r="C202" s="175" t="s">
        <v>173</v>
      </c>
      <c r="D202" s="103">
        <v>27</v>
      </c>
    </row>
    <row r="203" ht="15.75" spans="2:4">
      <c r="B203" s="107">
        <v>7</v>
      </c>
      <c r="C203" s="175" t="s">
        <v>173</v>
      </c>
      <c r="D203" s="103">
        <v>27</v>
      </c>
    </row>
    <row r="204" ht="15.75" spans="2:4">
      <c r="B204" s="67">
        <v>8</v>
      </c>
      <c r="C204" s="175" t="s">
        <v>179</v>
      </c>
      <c r="D204" s="61">
        <v>28</v>
      </c>
    </row>
    <row r="205" ht="15.75" spans="2:4">
      <c r="B205" s="108">
        <v>9</v>
      </c>
      <c r="C205" s="176" t="s">
        <v>209</v>
      </c>
      <c r="D205" s="76">
        <v>24</v>
      </c>
    </row>
    <row r="206" ht="15.75" spans="2:4">
      <c r="B206" s="62">
        <v>10</v>
      </c>
      <c r="C206" s="178" t="s">
        <v>177</v>
      </c>
      <c r="D206" s="82">
        <v>31</v>
      </c>
    </row>
    <row r="207" ht="16.5"/>
    <row r="208" ht="30.75" spans="2:6">
      <c r="B208" s="55" t="s">
        <v>166</v>
      </c>
      <c r="C208" s="58" t="s">
        <v>208</v>
      </c>
      <c r="D208" s="57" t="s">
        <v>172</v>
      </c>
      <c r="E208" s="58" t="s">
        <v>210</v>
      </c>
      <c r="F208" s="58" t="s">
        <v>189</v>
      </c>
    </row>
    <row r="209" ht="15.75" spans="2:6">
      <c r="B209" s="101">
        <v>1</v>
      </c>
      <c r="C209" s="177" t="s">
        <v>180</v>
      </c>
      <c r="D209" s="80">
        <v>23</v>
      </c>
      <c r="E209" s="177" t="s">
        <v>211</v>
      </c>
      <c r="F209" s="80">
        <f>BIN2DEC(E209)</f>
        <v>19</v>
      </c>
    </row>
    <row r="210" ht="15.75" spans="2:6">
      <c r="B210" s="102">
        <v>2</v>
      </c>
      <c r="C210" s="175" t="s">
        <v>179</v>
      </c>
      <c r="D210" s="103">
        <v>28</v>
      </c>
      <c r="E210" s="175" t="s">
        <v>179</v>
      </c>
      <c r="F210" s="103">
        <v>28</v>
      </c>
    </row>
    <row r="211" ht="15.75" spans="2:6">
      <c r="B211" s="105">
        <v>3</v>
      </c>
      <c r="C211" s="175" t="s">
        <v>180</v>
      </c>
      <c r="D211" s="103">
        <v>23</v>
      </c>
      <c r="E211" s="175" t="s">
        <v>180</v>
      </c>
      <c r="F211" s="103">
        <v>23</v>
      </c>
    </row>
    <row r="212" ht="15.75" spans="2:6">
      <c r="B212" s="106">
        <v>4</v>
      </c>
      <c r="C212" s="175" t="s">
        <v>173</v>
      </c>
      <c r="D212" s="103">
        <v>27</v>
      </c>
      <c r="E212" s="175" t="s">
        <v>173</v>
      </c>
      <c r="F212" s="103">
        <v>27</v>
      </c>
    </row>
    <row r="213" ht="15.75" spans="2:6">
      <c r="B213" s="107">
        <v>5</v>
      </c>
      <c r="C213" s="175" t="s">
        <v>173</v>
      </c>
      <c r="D213" s="103">
        <v>27</v>
      </c>
      <c r="E213" s="175" t="s">
        <v>173</v>
      </c>
      <c r="F213" s="103">
        <v>27</v>
      </c>
    </row>
    <row r="214" ht="15.75" spans="2:6">
      <c r="B214" s="102">
        <v>6</v>
      </c>
      <c r="C214" s="175" t="s">
        <v>173</v>
      </c>
      <c r="D214" s="103">
        <v>27</v>
      </c>
      <c r="E214" s="175" t="s">
        <v>173</v>
      </c>
      <c r="F214" s="103">
        <v>27</v>
      </c>
    </row>
    <row r="215" ht="15.75" spans="2:6">
      <c r="B215" s="107">
        <v>7</v>
      </c>
      <c r="C215" s="175" t="s">
        <v>173</v>
      </c>
      <c r="D215" s="103">
        <v>27</v>
      </c>
      <c r="E215" s="175" t="s">
        <v>173</v>
      </c>
      <c r="F215" s="103">
        <v>27</v>
      </c>
    </row>
    <row r="216" ht="15.75" spans="2:6">
      <c r="B216" s="67">
        <v>8</v>
      </c>
      <c r="C216" s="175" t="s">
        <v>179</v>
      </c>
      <c r="D216" s="61">
        <v>28</v>
      </c>
      <c r="E216" s="175" t="s">
        <v>179</v>
      </c>
      <c r="F216" s="61">
        <v>28</v>
      </c>
    </row>
    <row r="217" ht="15.75" spans="2:6">
      <c r="B217" s="108">
        <v>9</v>
      </c>
      <c r="C217" s="176" t="s">
        <v>209</v>
      </c>
      <c r="D217" s="76">
        <v>24</v>
      </c>
      <c r="E217" s="176" t="s">
        <v>176</v>
      </c>
      <c r="F217" s="76">
        <f>BIN2DEC(E217)</f>
        <v>16</v>
      </c>
    </row>
    <row r="218" ht="15.75" spans="2:6">
      <c r="B218" s="62">
        <v>10</v>
      </c>
      <c r="C218" s="178" t="s">
        <v>177</v>
      </c>
      <c r="D218" s="82">
        <v>31</v>
      </c>
      <c r="E218" s="178" t="s">
        <v>177</v>
      </c>
      <c r="F218" s="82">
        <v>31</v>
      </c>
    </row>
    <row r="219" ht="15.75"/>
    <row r="221" ht="19.5" spans="1:10">
      <c r="A221" s="30" t="s">
        <v>212</v>
      </c>
      <c r="B221" s="31"/>
      <c r="C221" s="31"/>
      <c r="D221" s="31"/>
      <c r="E221" s="31"/>
      <c r="F221" s="31"/>
      <c r="G221" s="31"/>
      <c r="H221" s="31"/>
      <c r="I221" s="31"/>
      <c r="J221" s="31"/>
    </row>
    <row r="222" ht="30.75" spans="1:10">
      <c r="A222" s="31"/>
      <c r="B222" s="55" t="s">
        <v>166</v>
      </c>
      <c r="C222" s="58" t="s">
        <v>208</v>
      </c>
      <c r="D222" s="58" t="s">
        <v>210</v>
      </c>
      <c r="E222" s="57" t="s">
        <v>112</v>
      </c>
      <c r="F222" s="57" t="s">
        <v>213</v>
      </c>
      <c r="G222" s="31"/>
      <c r="H222" s="31"/>
      <c r="I222" s="31"/>
      <c r="J222" s="31"/>
    </row>
    <row r="223" ht="15.75" spans="1:10">
      <c r="A223" s="31"/>
      <c r="B223" s="59">
        <v>1</v>
      </c>
      <c r="C223" s="177" t="s">
        <v>211</v>
      </c>
      <c r="D223" s="80">
        <f>BIN2DEC(C223)</f>
        <v>19</v>
      </c>
      <c r="E223" s="61">
        <f>0+D223*(9-0)/(2^10-1)</f>
        <v>0.167155425219941</v>
      </c>
      <c r="F223" s="61">
        <f>EXP(-E223*E223)+0.01*COS(200*E223)</f>
        <v>0.968146980560238</v>
      </c>
      <c r="G223" s="31"/>
      <c r="H223" s="31"/>
      <c r="I223" s="31"/>
      <c r="J223" s="31"/>
    </row>
    <row r="224" ht="15.75" spans="1:10">
      <c r="A224" s="31"/>
      <c r="B224" s="62">
        <v>2</v>
      </c>
      <c r="C224" s="175" t="s">
        <v>179</v>
      </c>
      <c r="D224" s="103">
        <v>28</v>
      </c>
      <c r="E224" s="61">
        <f t="shared" ref="E224:E231" si="16">0+D224*(9-0)/(2^10-1)</f>
        <v>0.24633431085044</v>
      </c>
      <c r="F224" s="61">
        <f t="shared" ref="F224:F232" si="17">EXP(-E224*E224)+0.01*COS(200*E224)</f>
        <v>0.946538421375772</v>
      </c>
      <c r="G224" s="31"/>
      <c r="H224" s="31"/>
      <c r="I224" s="31"/>
      <c r="J224" s="31"/>
    </row>
    <row r="225" ht="15.75" spans="1:10">
      <c r="A225" s="31"/>
      <c r="B225" s="60">
        <v>3</v>
      </c>
      <c r="C225" s="175" t="s">
        <v>180</v>
      </c>
      <c r="D225" s="103">
        <v>23</v>
      </c>
      <c r="E225" s="61">
        <f t="shared" si="16"/>
        <v>0.202346041055718</v>
      </c>
      <c r="F225" s="61">
        <f t="shared" si="17"/>
        <v>0.950565106135182</v>
      </c>
      <c r="G225" s="31"/>
      <c r="H225" s="31"/>
      <c r="I225" s="31"/>
      <c r="J225" s="31"/>
    </row>
    <row r="226" ht="15.75" spans="1:10">
      <c r="A226" s="31"/>
      <c r="B226" s="63">
        <v>4</v>
      </c>
      <c r="C226" s="175" t="s">
        <v>173</v>
      </c>
      <c r="D226" s="103">
        <v>27</v>
      </c>
      <c r="E226" s="61">
        <f t="shared" si="16"/>
        <v>0.237536656891496</v>
      </c>
      <c r="F226" s="61">
        <f t="shared" si="17"/>
        <v>0.935864804562643</v>
      </c>
      <c r="G226" s="31"/>
      <c r="H226" s="31"/>
      <c r="I226" s="31"/>
      <c r="J226" s="31"/>
    </row>
    <row r="227" ht="15.75" spans="1:10">
      <c r="A227" s="31"/>
      <c r="B227" s="59">
        <v>5</v>
      </c>
      <c r="C227" s="175" t="s">
        <v>173</v>
      </c>
      <c r="D227" s="103">
        <v>27</v>
      </c>
      <c r="E227" s="61">
        <f t="shared" si="16"/>
        <v>0.237536656891496</v>
      </c>
      <c r="F227" s="61">
        <f t="shared" si="17"/>
        <v>0.935864804562643</v>
      </c>
      <c r="G227" s="31"/>
      <c r="H227" s="31"/>
      <c r="I227" s="31"/>
      <c r="J227" s="31"/>
    </row>
    <row r="228" ht="15.75" spans="1:10">
      <c r="A228" s="31"/>
      <c r="B228" s="62">
        <v>6</v>
      </c>
      <c r="C228" s="175" t="s">
        <v>173</v>
      </c>
      <c r="D228" s="103">
        <v>27</v>
      </c>
      <c r="E228" s="61">
        <f t="shared" si="16"/>
        <v>0.237536656891496</v>
      </c>
      <c r="F228" s="61">
        <f t="shared" si="17"/>
        <v>0.935864804562643</v>
      </c>
      <c r="G228" s="31"/>
      <c r="H228" s="31"/>
      <c r="I228" s="31"/>
      <c r="J228" s="31"/>
    </row>
    <row r="229" ht="15.75" spans="1:10">
      <c r="A229" s="31"/>
      <c r="B229" s="59">
        <v>7</v>
      </c>
      <c r="C229" s="175" t="s">
        <v>173</v>
      </c>
      <c r="D229" s="103">
        <v>27</v>
      </c>
      <c r="E229" s="61">
        <f t="shared" si="16"/>
        <v>0.237536656891496</v>
      </c>
      <c r="F229" s="61">
        <f t="shared" si="17"/>
        <v>0.935864804562643</v>
      </c>
      <c r="G229" s="31"/>
      <c r="H229" s="31"/>
      <c r="I229" s="31"/>
      <c r="J229" s="31"/>
    </row>
    <row r="230" ht="15.75" spans="1:10">
      <c r="A230" s="31"/>
      <c r="B230" s="67">
        <v>8</v>
      </c>
      <c r="C230" s="175" t="s">
        <v>179</v>
      </c>
      <c r="D230" s="61">
        <v>28</v>
      </c>
      <c r="E230" s="61">
        <f t="shared" si="16"/>
        <v>0.24633431085044</v>
      </c>
      <c r="F230" s="61">
        <f t="shared" si="17"/>
        <v>0.946538421375772</v>
      </c>
      <c r="G230" s="31"/>
      <c r="H230" s="31"/>
      <c r="I230" s="31"/>
      <c r="J230" s="31"/>
    </row>
    <row r="231" ht="15.75" spans="1:10">
      <c r="A231" s="31"/>
      <c r="B231" s="68">
        <v>9</v>
      </c>
      <c r="C231" s="176" t="s">
        <v>176</v>
      </c>
      <c r="D231" s="76">
        <f>BIN2DEC(C231)</f>
        <v>16</v>
      </c>
      <c r="E231" s="61">
        <f t="shared" si="16"/>
        <v>0.140762463343109</v>
      </c>
      <c r="F231" s="61">
        <f t="shared" si="17"/>
        <v>0.970455072150944</v>
      </c>
      <c r="G231" s="31"/>
      <c r="H231" s="31"/>
      <c r="I231" s="31"/>
      <c r="J231" s="31"/>
    </row>
    <row r="232" ht="15.75" spans="1:10">
      <c r="A232" s="31"/>
      <c r="B232" s="62">
        <v>10</v>
      </c>
      <c r="C232" s="178" t="s">
        <v>177</v>
      </c>
      <c r="D232" s="82">
        <v>31</v>
      </c>
      <c r="E232" s="61">
        <f>0+D232*(9-0)/(2^10-1)</f>
        <v>0.272727272727273</v>
      </c>
      <c r="F232" s="61">
        <f t="shared" si="17"/>
        <v>0.924128047646859</v>
      </c>
      <c r="G232" s="31"/>
      <c r="H232" s="31"/>
      <c r="I232" s="31"/>
      <c r="J232" s="31"/>
    </row>
    <row r="233" ht="15.75" spans="1:10">
      <c r="A233" s="31"/>
      <c r="B233" s="31"/>
      <c r="C233" s="31"/>
      <c r="D233" s="31"/>
      <c r="E233" s="109" t="s">
        <v>214</v>
      </c>
      <c r="F233" s="110">
        <v>0.970455072150944</v>
      </c>
      <c r="G233" s="31"/>
      <c r="H233" s="31"/>
      <c r="I233" s="31"/>
      <c r="J233" s="31"/>
    </row>
    <row r="234" spans="1:10">
      <c r="A234" s="31"/>
      <c r="B234" s="31"/>
      <c r="C234" s="31"/>
      <c r="D234" s="31"/>
      <c r="E234" s="31"/>
      <c r="F234" s="31"/>
      <c r="G234" s="31"/>
      <c r="H234" s="31"/>
      <c r="I234" s="31"/>
      <c r="J234" s="31"/>
    </row>
    <row r="235" spans="1:10">
      <c r="A235" s="31"/>
      <c r="B235" s="31"/>
      <c r="C235" s="31"/>
      <c r="D235" s="31"/>
      <c r="E235" s="31"/>
      <c r="F235" s="31"/>
      <c r="G235" s="31"/>
      <c r="H235" s="31"/>
      <c r="I235" s="31"/>
      <c r="J235" s="31"/>
    </row>
    <row r="236" ht="15.75" spans="1:10">
      <c r="A236" s="31"/>
      <c r="B236" s="111"/>
      <c r="C236" s="111"/>
      <c r="D236" s="111"/>
      <c r="E236" s="31"/>
      <c r="F236" s="31"/>
      <c r="G236" s="31"/>
      <c r="H236" s="31"/>
      <c r="I236" s="31"/>
      <c r="J236" s="31"/>
    </row>
    <row r="237" spans="1:10">
      <c r="A237" s="31"/>
      <c r="B237" s="31"/>
      <c r="C237" s="31"/>
      <c r="D237" s="31"/>
      <c r="E237" s="31"/>
      <c r="F237" s="31"/>
      <c r="G237" s="31"/>
      <c r="H237" s="31"/>
      <c r="I237" s="31"/>
      <c r="J237" s="31"/>
    </row>
    <row r="238" ht="15.75" spans="1:10">
      <c r="A238" s="31"/>
      <c r="B238" s="111" t="s">
        <v>215</v>
      </c>
      <c r="C238" s="31"/>
      <c r="D238" s="31"/>
      <c r="E238" s="31"/>
      <c r="F238" s="31"/>
      <c r="G238" s="31"/>
      <c r="H238" s="31"/>
      <c r="I238" s="31"/>
      <c r="J238" s="31"/>
    </row>
    <row r="239" spans="1:10">
      <c r="A239" s="31"/>
      <c r="B239" s="31"/>
      <c r="C239" s="31"/>
      <c r="D239" s="31"/>
      <c r="E239" s="31"/>
      <c r="F239" s="31"/>
      <c r="G239" s="31"/>
      <c r="H239" s="31"/>
      <c r="I239" s="31"/>
      <c r="J239" s="31"/>
    </row>
    <row r="240" spans="1:10">
      <c r="A240" s="31"/>
      <c r="B240" s="31"/>
      <c r="C240" s="31"/>
      <c r="D240" s="31"/>
      <c r="E240" s="31"/>
      <c r="F240" s="31"/>
      <c r="G240" s="31"/>
      <c r="H240" s="31"/>
      <c r="I240" s="31"/>
      <c r="J240" s="3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workbookViewId="0">
      <selection activeCell="A7" sqref="A7"/>
    </sheetView>
  </sheetViews>
  <sheetFormatPr defaultColWidth="9.14285714285714" defaultRowHeight="15"/>
  <sheetData>
    <row r="1" spans="1:1">
      <c r="A1" t="s">
        <v>216</v>
      </c>
    </row>
    <row r="2" spans="1:1">
      <c r="A2">
        <v>-2</v>
      </c>
    </row>
    <row r="3" spans="1:1">
      <c r="A3">
        <f>A2+0.1</f>
        <v>-1.9</v>
      </c>
    </row>
    <row r="4" spans="1:1">
      <c r="A4">
        <f>A3+0.1</f>
        <v>-1.8</v>
      </c>
    </row>
    <row r="5" spans="1:1">
      <c r="A5">
        <f>A4+0.1</f>
        <v>-1.7</v>
      </c>
    </row>
    <row r="6" spans="1:1">
      <c r="A6">
        <f>A5+0.1</f>
        <v>-1.6</v>
      </c>
    </row>
    <row r="7" spans="1:1">
      <c r="A7">
        <f>A6+0.1</f>
        <v>-1.5</v>
      </c>
    </row>
    <row r="8" spans="1:1">
      <c r="A8">
        <v>0</v>
      </c>
    </row>
    <row r="9" spans="1:1">
      <c r="A9">
        <f>A8+0.1</f>
        <v>0.1</v>
      </c>
    </row>
    <row r="10" spans="1:1">
      <c r="A10">
        <v>-1</v>
      </c>
    </row>
    <row r="11" spans="1:1">
      <c r="A11">
        <f>A10+0.1</f>
        <v>-0.9</v>
      </c>
    </row>
    <row r="12" spans="1:1">
      <c r="A12">
        <f>A11+0.1</f>
        <v>-0.8</v>
      </c>
    </row>
    <row r="13" spans="1:1">
      <c r="A13">
        <v>0</v>
      </c>
    </row>
    <row r="14" spans="1:1">
      <c r="A14">
        <f>A13+0.1</f>
        <v>0.1</v>
      </c>
    </row>
    <row r="15" spans="1:1">
      <c r="A15">
        <f>A14+0.1</f>
        <v>0.2</v>
      </c>
    </row>
    <row r="16" spans="1:1">
      <c r="A16">
        <v>1</v>
      </c>
    </row>
    <row r="17" spans="1:1">
      <c r="A17">
        <f>A16+0.1</f>
        <v>1.1</v>
      </c>
    </row>
    <row r="18" spans="1:1">
      <c r="A18">
        <v>0</v>
      </c>
    </row>
    <row r="19" spans="1:1">
      <c r="A19">
        <f>A18+0.1</f>
        <v>0.1</v>
      </c>
    </row>
    <row r="20" spans="1:1">
      <c r="A20">
        <f>A19+0.1</f>
        <v>0.2</v>
      </c>
    </row>
    <row r="21" spans="1:1">
      <c r="A21">
        <v>1</v>
      </c>
    </row>
    <row r="22" spans="1:1">
      <c r="A22">
        <f>A21+0.1</f>
        <v>1.1</v>
      </c>
    </row>
    <row r="23" spans="1:1">
      <c r="A23">
        <f>A22+0.1</f>
        <v>1.2</v>
      </c>
    </row>
    <row r="24" spans="1:1">
      <c r="A24">
        <v>2</v>
      </c>
    </row>
    <row r="25" spans="1:1">
      <c r="A25">
        <f>A24+0.1</f>
        <v>2.1</v>
      </c>
    </row>
    <row r="26" spans="1:1">
      <c r="A26">
        <v>1</v>
      </c>
    </row>
    <row r="27" spans="1:1">
      <c r="A27">
        <f>A26+0.1</f>
        <v>1.1</v>
      </c>
    </row>
    <row r="28" spans="1:1">
      <c r="A28">
        <f>A27+0.1</f>
        <v>1.2</v>
      </c>
    </row>
    <row r="29" spans="1:1">
      <c r="A29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Q2-function Curve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</dc:creator>
  <cp:lastModifiedBy>google1558486676</cp:lastModifiedBy>
  <dcterms:created xsi:type="dcterms:W3CDTF">2022-08-07T04:25:00Z</dcterms:created>
  <dcterms:modified xsi:type="dcterms:W3CDTF">2022-08-16T00:05:01Z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5AC3493F385A443B9EA4C226D5424F98</vt:lpwstr>
  </property>
  <property fmtid="{D5CDD505-2E9C-101B-9397-08002B2CF9AE}" pid="3" name="KSOProductBuildVer">
    <vt:lpwstr>1033-11.2.0.11254</vt:lpwstr>
  </property>
</Properties>
</file>