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FBU\Spring2023\CS550 Machine Learning\Week1\"/>
    </mc:Choice>
  </mc:AlternateContent>
  <xr:revisionPtr revIDLastSave="0" documentId="8_{8118BBD8-BA0E-448F-AA94-EF10A189BB33}" xr6:coauthVersionLast="47" xr6:coauthVersionMax="47" xr10:uidLastSave="{00000000-0000-0000-0000-000000000000}"/>
  <bookViews>
    <workbookView xWindow="-110" yWindow="-110" windowWidth="38620" windowHeight="21100" activeTab="1" xr2:uid="{AA111B51-8F48-490C-B02C-C78284C55A79}"/>
  </bookViews>
  <sheets>
    <sheet name="ModelCompute" sheetId="2" r:id="rId1"/>
    <sheet name="MSE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J21" i="1"/>
  <c r="E33" i="3"/>
  <c r="K10" i="3"/>
  <c r="I20" i="3" s="1"/>
  <c r="L6" i="3"/>
  <c r="L10" i="3" s="1"/>
  <c r="I24" i="3" s="1"/>
  <c r="L7" i="3"/>
  <c r="L8" i="3"/>
  <c r="L9" i="3"/>
  <c r="L5" i="3"/>
  <c r="K6" i="3"/>
  <c r="K7" i="3"/>
  <c r="K8" i="3"/>
  <c r="K9" i="3"/>
  <c r="K5" i="3"/>
  <c r="F6" i="3"/>
  <c r="F7" i="3"/>
  <c r="F8" i="3"/>
  <c r="F9" i="3"/>
  <c r="F10" i="3"/>
  <c r="F11" i="3"/>
  <c r="F12" i="3"/>
  <c r="F13" i="3"/>
  <c r="F14" i="3"/>
  <c r="F5" i="3"/>
  <c r="E6" i="3"/>
  <c r="E7" i="3"/>
  <c r="E8" i="3"/>
  <c r="E9" i="3"/>
  <c r="E10" i="3"/>
  <c r="E11" i="3"/>
  <c r="E12" i="3"/>
  <c r="E13" i="3"/>
  <c r="E14" i="3"/>
  <c r="E5" i="3"/>
  <c r="G25" i="1"/>
  <c r="H25" i="1"/>
  <c r="G22" i="1"/>
  <c r="H22" i="1"/>
  <c r="G23" i="1"/>
  <c r="H23" i="1"/>
  <c r="G24" i="1"/>
  <c r="H24" i="1"/>
  <c r="H21" i="1"/>
  <c r="D21" i="1"/>
  <c r="G21" i="1"/>
  <c r="C21" i="1"/>
  <c r="D22" i="1"/>
  <c r="D23" i="1"/>
  <c r="D24" i="1"/>
  <c r="D25" i="1"/>
  <c r="D26" i="1"/>
  <c r="D27" i="1"/>
  <c r="D28" i="1"/>
  <c r="D29" i="1"/>
  <c r="D30" i="1"/>
  <c r="C22" i="1"/>
  <c r="C23" i="1"/>
  <c r="C24" i="1"/>
  <c r="C25" i="1"/>
  <c r="C26" i="1"/>
  <c r="C27" i="1"/>
  <c r="C28" i="1"/>
  <c r="C29" i="1"/>
  <c r="C30" i="1"/>
  <c r="O6" i="2"/>
  <c r="O11" i="2"/>
  <c r="O12" i="2"/>
  <c r="O13" i="2"/>
  <c r="O14" i="2"/>
  <c r="O5" i="2"/>
  <c r="N6" i="2"/>
  <c r="N7" i="2"/>
  <c r="N8" i="2"/>
  <c r="N11" i="2"/>
  <c r="N12" i="2"/>
  <c r="N13" i="2"/>
  <c r="N14" i="2"/>
  <c r="N5" i="2"/>
  <c r="M6" i="2"/>
  <c r="M7" i="2"/>
  <c r="O7" i="2" s="1"/>
  <c r="M8" i="2"/>
  <c r="O8" i="2" s="1"/>
  <c r="M9" i="2"/>
  <c r="N9" i="2" s="1"/>
  <c r="M10" i="2"/>
  <c r="N10" i="2" s="1"/>
  <c r="M11" i="2"/>
  <c r="M12" i="2"/>
  <c r="M13" i="2"/>
  <c r="M14" i="2"/>
  <c r="M5" i="2"/>
  <c r="L15" i="2"/>
  <c r="K15" i="2"/>
  <c r="D15" i="2"/>
  <c r="F6" i="2"/>
  <c r="F7" i="2"/>
  <c r="F8" i="2"/>
  <c r="F9" i="2"/>
  <c r="F10" i="2"/>
  <c r="F11" i="2"/>
  <c r="F12" i="2"/>
  <c r="F13" i="2"/>
  <c r="F14" i="2"/>
  <c r="F5" i="2"/>
  <c r="E6" i="2"/>
  <c r="E7" i="2"/>
  <c r="E8" i="2"/>
  <c r="E9" i="2"/>
  <c r="E10" i="2"/>
  <c r="E11" i="2"/>
  <c r="E12" i="2"/>
  <c r="E13" i="2"/>
  <c r="E14" i="2"/>
  <c r="E5" i="2"/>
  <c r="C15" i="2"/>
  <c r="F15" i="3" l="1"/>
  <c r="C24" i="3" s="1"/>
  <c r="E15" i="3"/>
  <c r="C20" i="3" s="1"/>
  <c r="E30" i="3" s="1"/>
  <c r="M15" i="2"/>
  <c r="O10" i="2"/>
  <c r="O9" i="2"/>
  <c r="E15" i="2"/>
  <c r="N15" i="2"/>
  <c r="O15" i="2"/>
  <c r="K19" i="2" s="1"/>
  <c r="K23" i="2" s="1"/>
  <c r="F15" i="2"/>
  <c r="C19" i="2" s="1"/>
  <c r="C23" i="2" s="1"/>
</calcChain>
</file>

<file path=xl/sharedStrings.xml><?xml version="1.0" encoding="utf-8"?>
<sst xmlns="http://schemas.openxmlformats.org/spreadsheetml/2006/main" count="126" uniqueCount="55">
  <si>
    <t>x</t>
  </si>
  <si>
    <t>y</t>
  </si>
  <si>
    <t>y=a1+b1*x</t>
  </si>
  <si>
    <t>y=a2+b2*x</t>
  </si>
  <si>
    <t>Real Data Set 1 50% of the collcted data</t>
  </si>
  <si>
    <t>Model 1</t>
  </si>
  <si>
    <t>Model 2</t>
  </si>
  <si>
    <t>Real Data Set 2 25% of the collcted data</t>
  </si>
  <si>
    <t>Real Data Set 3 25% of the collcted data</t>
  </si>
  <si>
    <t>Training Phase</t>
  </si>
  <si>
    <t>Validation Phase</t>
  </si>
  <si>
    <t>Test Phase</t>
  </si>
  <si>
    <t>or</t>
  </si>
  <si>
    <t>Better Model based on Validation</t>
  </si>
  <si>
    <t>x^2</t>
  </si>
  <si>
    <t>xy</t>
  </si>
  <si>
    <t>Data</t>
  </si>
  <si>
    <t>SUM</t>
  </si>
  <si>
    <t>=</t>
  </si>
  <si>
    <t>Intercept(a) = (ΣY - b(ΣX)) / N</t>
  </si>
  <si>
    <t>(10*103.29-29.4*29.4)/(10*104.78-29.4^2)</t>
  </si>
  <si>
    <t>(29.4-0.918775*29.4)/10</t>
  </si>
  <si>
    <t>y = a + bx</t>
  </si>
  <si>
    <t>y = a + bx^2</t>
  </si>
  <si>
    <t>P=x*x</t>
  </si>
  <si>
    <t>P^2</t>
  </si>
  <si>
    <t>Py</t>
  </si>
  <si>
    <t xml:space="preserve">Intercept(a) = (ΣY - b(ΣP)) / N </t>
  </si>
  <si>
    <t>Slope(b) = (NΣPY - (ΣP)(ΣY)) / (NΣP^2 - (ΣP)^2)</t>
  </si>
  <si>
    <t>Slope(b) = (NΣXY - (ΣX)(ΣY)) / (NΣX^2 - (ΣX)^2)</t>
  </si>
  <si>
    <t>(10*411.955-104.78*29.4)/(10*1782.307-104.78^2)</t>
  </si>
  <si>
    <t>(29.4-0.151809*104.78)/10</t>
  </si>
  <si>
    <t>y = 0.238803 + 0.918775x</t>
  </si>
  <si>
    <t>y = 1.349341 + 0.151809 x^2</t>
  </si>
  <si>
    <t>Linear Regression</t>
  </si>
  <si>
    <t>Non-Linear Regression</t>
  </si>
  <si>
    <t>Model 1:</t>
  </si>
  <si>
    <t xml:space="preserve">Model 2: </t>
  </si>
  <si>
    <t>Trainning Set</t>
  </si>
  <si>
    <t>y1=a1+b1*x</t>
  </si>
  <si>
    <t>y2=a2+b2*x</t>
  </si>
  <si>
    <t>(y1-y)^2</t>
  </si>
  <si>
    <t>(y2-y)^2</t>
  </si>
  <si>
    <t xml:space="preserve">MSE = </t>
  </si>
  <si>
    <t>2.578974/10</t>
  </si>
  <si>
    <t>2.290726771/10</t>
  </si>
  <si>
    <t>4.76221/5</t>
  </si>
  <si>
    <t>4.527505726/5</t>
  </si>
  <si>
    <t>Validation Set</t>
  </si>
  <si>
    <t>Compare Model 1 and Model 2</t>
  </si>
  <si>
    <t>0.9524421 / 0.25789741 =</t>
  </si>
  <si>
    <t>Model 2:</t>
  </si>
  <si>
    <t xml:space="preserve">0.90550115 / 0.22907268 = </t>
  </si>
  <si>
    <t>Conclusion</t>
  </si>
  <si>
    <t>Model 1 is slightly better than Model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</si>
</sst>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E5FA6-5168-4158-9E72-05F93F33A9AC}">
  <dimension ref="B2:O25"/>
  <sheetViews>
    <sheetView zoomScaleNormal="100" workbookViewId="0">
      <selection activeCell="AF42" sqref="AF42"/>
    </sheetView>
  </sheetViews>
  <sheetFormatPr defaultRowHeight="14.5" x14ac:dyDescent="0.35"/>
  <sheetData>
    <row r="2" spans="2:15" x14ac:dyDescent="0.35">
      <c r="B2" s="23" t="s">
        <v>34</v>
      </c>
      <c r="C2" s="23"/>
      <c r="D2" s="23"/>
      <c r="E2" s="23"/>
      <c r="F2" s="23"/>
      <c r="J2" s="23" t="s">
        <v>35</v>
      </c>
      <c r="K2" s="23"/>
      <c r="L2" s="23"/>
      <c r="M2" s="23"/>
      <c r="N2" s="23"/>
    </row>
    <row r="3" spans="2:15" x14ac:dyDescent="0.35">
      <c r="B3" s="10" t="s">
        <v>22</v>
      </c>
      <c r="J3" s="10" t="s">
        <v>23</v>
      </c>
    </row>
    <row r="4" spans="2:15" x14ac:dyDescent="0.35">
      <c r="B4" s="13" t="s">
        <v>16</v>
      </c>
      <c r="C4" s="13" t="s">
        <v>0</v>
      </c>
      <c r="D4" s="13" t="s">
        <v>1</v>
      </c>
      <c r="E4" s="13" t="s">
        <v>14</v>
      </c>
      <c r="F4" s="13" t="s">
        <v>15</v>
      </c>
      <c r="J4" s="13" t="s">
        <v>16</v>
      </c>
      <c r="K4" s="13" t="s">
        <v>0</v>
      </c>
      <c r="L4" s="13" t="s">
        <v>1</v>
      </c>
      <c r="M4" s="13" t="s">
        <v>24</v>
      </c>
      <c r="N4" s="13" t="s">
        <v>25</v>
      </c>
      <c r="O4" s="13" t="s">
        <v>26</v>
      </c>
    </row>
    <row r="5" spans="2:15" x14ac:dyDescent="0.35">
      <c r="B5" s="1">
        <v>1</v>
      </c>
      <c r="C5" s="1">
        <v>1</v>
      </c>
      <c r="D5" s="1">
        <v>1.5</v>
      </c>
      <c r="E5" s="12">
        <f>C5*C5</f>
        <v>1</v>
      </c>
      <c r="F5" s="12">
        <f>C5*D5</f>
        <v>1.5</v>
      </c>
      <c r="J5" s="1">
        <v>1</v>
      </c>
      <c r="K5" s="1">
        <v>1</v>
      </c>
      <c r="L5" s="1">
        <v>1.5</v>
      </c>
      <c r="M5" s="12">
        <f>K5*K5</f>
        <v>1</v>
      </c>
      <c r="N5" s="12">
        <f>M5*M5</f>
        <v>1</v>
      </c>
      <c r="O5" s="12">
        <f>M5*L5</f>
        <v>1.5</v>
      </c>
    </row>
    <row r="6" spans="2:15" x14ac:dyDescent="0.35">
      <c r="B6" s="1">
        <v>2</v>
      </c>
      <c r="C6" s="1">
        <v>2</v>
      </c>
      <c r="D6" s="1">
        <v>2</v>
      </c>
      <c r="E6" s="12">
        <f t="shared" ref="E6:E14" si="0">C6*C6</f>
        <v>4</v>
      </c>
      <c r="F6" s="12">
        <f t="shared" ref="F6:F14" si="1">C6*D6</f>
        <v>4</v>
      </c>
      <c r="J6" s="1">
        <v>2</v>
      </c>
      <c r="K6" s="1">
        <v>2</v>
      </c>
      <c r="L6" s="1">
        <v>2</v>
      </c>
      <c r="M6" s="12">
        <f t="shared" ref="M6:M14" si="2">K6*K6</f>
        <v>4</v>
      </c>
      <c r="N6" s="12">
        <f t="shared" ref="N6:N14" si="3">M6*M6</f>
        <v>16</v>
      </c>
      <c r="O6" s="12">
        <f t="shared" ref="O6:O14" si="4">M6*L6</f>
        <v>8</v>
      </c>
    </row>
    <row r="7" spans="2:15" x14ac:dyDescent="0.35">
      <c r="B7" s="1">
        <v>3</v>
      </c>
      <c r="C7" s="1">
        <v>3</v>
      </c>
      <c r="D7" s="1">
        <v>2</v>
      </c>
      <c r="E7" s="12">
        <f t="shared" si="0"/>
        <v>9</v>
      </c>
      <c r="F7" s="12">
        <f t="shared" si="1"/>
        <v>6</v>
      </c>
      <c r="J7" s="1">
        <v>3</v>
      </c>
      <c r="K7" s="1">
        <v>3</v>
      </c>
      <c r="L7" s="1">
        <v>2</v>
      </c>
      <c r="M7" s="12">
        <f t="shared" si="2"/>
        <v>9</v>
      </c>
      <c r="N7" s="12">
        <f t="shared" si="3"/>
        <v>81</v>
      </c>
      <c r="O7" s="12">
        <f t="shared" si="4"/>
        <v>18</v>
      </c>
    </row>
    <row r="8" spans="2:15" x14ac:dyDescent="0.35">
      <c r="B8" s="1">
        <v>4</v>
      </c>
      <c r="C8" s="1">
        <v>4</v>
      </c>
      <c r="D8" s="1">
        <v>3.5</v>
      </c>
      <c r="E8" s="12">
        <f t="shared" si="0"/>
        <v>16</v>
      </c>
      <c r="F8" s="12">
        <f t="shared" si="1"/>
        <v>14</v>
      </c>
      <c r="J8" s="1">
        <v>4</v>
      </c>
      <c r="K8" s="1">
        <v>4</v>
      </c>
      <c r="L8" s="1">
        <v>3.5</v>
      </c>
      <c r="M8" s="12">
        <f t="shared" si="2"/>
        <v>16</v>
      </c>
      <c r="N8" s="12">
        <f t="shared" si="3"/>
        <v>256</v>
      </c>
      <c r="O8" s="12">
        <f t="shared" si="4"/>
        <v>56</v>
      </c>
    </row>
    <row r="9" spans="2:15" x14ac:dyDescent="0.35">
      <c r="B9" s="1">
        <v>5</v>
      </c>
      <c r="C9" s="1">
        <v>5</v>
      </c>
      <c r="D9" s="1">
        <v>5</v>
      </c>
      <c r="E9" s="12">
        <f t="shared" si="0"/>
        <v>25</v>
      </c>
      <c r="F9" s="12">
        <f t="shared" si="1"/>
        <v>25</v>
      </c>
      <c r="J9" s="1">
        <v>5</v>
      </c>
      <c r="K9" s="1">
        <v>5</v>
      </c>
      <c r="L9" s="1">
        <v>5</v>
      </c>
      <c r="M9" s="12">
        <f t="shared" si="2"/>
        <v>25</v>
      </c>
      <c r="N9" s="12">
        <f t="shared" si="3"/>
        <v>625</v>
      </c>
      <c r="O9" s="12">
        <f t="shared" si="4"/>
        <v>125</v>
      </c>
    </row>
    <row r="10" spans="2:15" x14ac:dyDescent="0.35">
      <c r="B10" s="1">
        <v>6</v>
      </c>
      <c r="C10" s="1">
        <v>1.1000000000000001</v>
      </c>
      <c r="D10" s="1">
        <v>1.2</v>
      </c>
      <c r="E10" s="12">
        <f t="shared" si="0"/>
        <v>1.2100000000000002</v>
      </c>
      <c r="F10" s="12">
        <f t="shared" si="1"/>
        <v>1.32</v>
      </c>
      <c r="J10" s="1">
        <v>6</v>
      </c>
      <c r="K10" s="1">
        <v>1.1000000000000001</v>
      </c>
      <c r="L10" s="1">
        <v>1.2</v>
      </c>
      <c r="M10" s="12">
        <f t="shared" si="2"/>
        <v>1.2100000000000002</v>
      </c>
      <c r="N10" s="12">
        <f t="shared" si="3"/>
        <v>1.4641000000000004</v>
      </c>
      <c r="O10" s="12">
        <f t="shared" si="4"/>
        <v>1.4520000000000002</v>
      </c>
    </row>
    <row r="11" spans="2:15" x14ac:dyDescent="0.35">
      <c r="B11" s="1">
        <v>7</v>
      </c>
      <c r="C11" s="1">
        <v>2.2000000000000002</v>
      </c>
      <c r="D11" s="1">
        <v>1.9</v>
      </c>
      <c r="E11" s="12">
        <f t="shared" si="0"/>
        <v>4.8400000000000007</v>
      </c>
      <c r="F11" s="12">
        <f t="shared" si="1"/>
        <v>4.18</v>
      </c>
      <c r="J11" s="1">
        <v>7</v>
      </c>
      <c r="K11" s="1">
        <v>2.2000000000000002</v>
      </c>
      <c r="L11" s="1">
        <v>1.9</v>
      </c>
      <c r="M11" s="12">
        <f t="shared" si="2"/>
        <v>4.8400000000000007</v>
      </c>
      <c r="N11" s="12">
        <f t="shared" si="3"/>
        <v>23.425600000000006</v>
      </c>
      <c r="O11" s="12">
        <f t="shared" si="4"/>
        <v>9.1960000000000015</v>
      </c>
    </row>
    <row r="12" spans="2:15" x14ac:dyDescent="0.35">
      <c r="B12" s="1">
        <v>8</v>
      </c>
      <c r="C12" s="1">
        <v>2.5</v>
      </c>
      <c r="D12" s="1">
        <v>3.5</v>
      </c>
      <c r="E12" s="12">
        <f t="shared" si="0"/>
        <v>6.25</v>
      </c>
      <c r="F12" s="12">
        <f t="shared" si="1"/>
        <v>8.75</v>
      </c>
      <c r="J12" s="1">
        <v>8</v>
      </c>
      <c r="K12" s="1">
        <v>2.5</v>
      </c>
      <c r="L12" s="1">
        <v>3.5</v>
      </c>
      <c r="M12" s="12">
        <f t="shared" si="2"/>
        <v>6.25</v>
      </c>
      <c r="N12" s="12">
        <f t="shared" si="3"/>
        <v>39.0625</v>
      </c>
      <c r="O12" s="12">
        <f t="shared" si="4"/>
        <v>21.875</v>
      </c>
    </row>
    <row r="13" spans="2:15" x14ac:dyDescent="0.35">
      <c r="B13" s="1">
        <v>9</v>
      </c>
      <c r="C13" s="1">
        <v>3.8</v>
      </c>
      <c r="D13" s="1">
        <v>3.7</v>
      </c>
      <c r="E13" s="12">
        <f t="shared" si="0"/>
        <v>14.44</v>
      </c>
      <c r="F13" s="12">
        <f t="shared" si="1"/>
        <v>14.06</v>
      </c>
      <c r="J13" s="1">
        <v>9</v>
      </c>
      <c r="K13" s="1">
        <v>3.8</v>
      </c>
      <c r="L13" s="1">
        <v>3.7</v>
      </c>
      <c r="M13" s="12">
        <f t="shared" si="2"/>
        <v>14.44</v>
      </c>
      <c r="N13" s="12">
        <f t="shared" si="3"/>
        <v>208.5136</v>
      </c>
      <c r="O13" s="12">
        <f t="shared" si="4"/>
        <v>53.427999999999997</v>
      </c>
    </row>
    <row r="14" spans="2:15" x14ac:dyDescent="0.35">
      <c r="B14" s="1">
        <v>10</v>
      </c>
      <c r="C14" s="1">
        <v>4.8</v>
      </c>
      <c r="D14" s="1">
        <v>5.0999999999999996</v>
      </c>
      <c r="E14" s="12">
        <f t="shared" si="0"/>
        <v>23.04</v>
      </c>
      <c r="F14" s="12">
        <f t="shared" si="1"/>
        <v>24.479999999999997</v>
      </c>
      <c r="J14" s="1">
        <v>10</v>
      </c>
      <c r="K14" s="1">
        <v>4.8</v>
      </c>
      <c r="L14" s="1">
        <v>5.0999999999999996</v>
      </c>
      <c r="M14" s="12">
        <f t="shared" si="2"/>
        <v>23.04</v>
      </c>
      <c r="N14" s="12">
        <f t="shared" si="3"/>
        <v>530.84159999999997</v>
      </c>
      <c r="O14" s="12">
        <f t="shared" si="4"/>
        <v>117.50399999999999</v>
      </c>
    </row>
    <row r="15" spans="2:15" x14ac:dyDescent="0.35">
      <c r="B15" s="13" t="s">
        <v>17</v>
      </c>
      <c r="C15" s="1">
        <f>SUM(C5:C14)</f>
        <v>29.400000000000002</v>
      </c>
      <c r="D15" s="1">
        <f>SUM(D5:D14)</f>
        <v>29.4</v>
      </c>
      <c r="E15" s="12">
        <f>SUM(E5:E14)</f>
        <v>104.78</v>
      </c>
      <c r="F15" s="12">
        <f>SUM(F5:F14)</f>
        <v>103.28999999999999</v>
      </c>
      <c r="J15" s="13" t="s">
        <v>17</v>
      </c>
      <c r="K15" s="1">
        <f>SUM(K5:K14)</f>
        <v>29.400000000000002</v>
      </c>
      <c r="L15" s="1">
        <f>SUM(L5:L14)</f>
        <v>29.4</v>
      </c>
      <c r="M15" s="12">
        <f>SUM(M5:M14)</f>
        <v>104.78</v>
      </c>
      <c r="N15" s="12">
        <f>SUM(N5:N14)</f>
        <v>1782.3074000000001</v>
      </c>
      <c r="O15" s="12">
        <f>SUM(O5:O14)</f>
        <v>411.95500000000004</v>
      </c>
    </row>
    <row r="17" spans="2:14" x14ac:dyDescent="0.35">
      <c r="B17" s="10" t="s">
        <v>29</v>
      </c>
      <c r="J17" s="24" t="s">
        <v>28</v>
      </c>
      <c r="K17" s="25"/>
      <c r="L17" s="25"/>
      <c r="M17" s="25"/>
      <c r="N17" s="25"/>
    </row>
    <row r="18" spans="2:14" x14ac:dyDescent="0.35">
      <c r="B18" s="9" t="s">
        <v>18</v>
      </c>
      <c r="C18" t="s">
        <v>20</v>
      </c>
      <c r="J18" s="9" t="s">
        <v>18</v>
      </c>
      <c r="K18" t="s">
        <v>30</v>
      </c>
    </row>
    <row r="19" spans="2:14" x14ac:dyDescent="0.35">
      <c r="B19" s="9" t="s">
        <v>18</v>
      </c>
      <c r="C19">
        <f>(B14*F15-C15*D15)/(B14*E15-C15*C15)</f>
        <v>0.91877453118185792</v>
      </c>
      <c r="J19" s="9" t="s">
        <v>18</v>
      </c>
      <c r="K19">
        <f>(J14*O15-M15*L15)/(J14*N15-M15^2)</f>
        <v>0.15180943188079607</v>
      </c>
    </row>
    <row r="21" spans="2:14" x14ac:dyDescent="0.35">
      <c r="B21" s="10" t="s">
        <v>19</v>
      </c>
      <c r="J21" s="24" t="s">
        <v>27</v>
      </c>
      <c r="K21" s="25"/>
      <c r="L21" s="25"/>
    </row>
    <row r="22" spans="2:14" x14ac:dyDescent="0.35">
      <c r="B22" s="9" t="s">
        <v>18</v>
      </c>
      <c r="C22" t="s">
        <v>21</v>
      </c>
      <c r="J22" s="9" t="s">
        <v>18</v>
      </c>
      <c r="K22" t="s">
        <v>31</v>
      </c>
    </row>
    <row r="23" spans="2:14" x14ac:dyDescent="0.35">
      <c r="B23" s="9" t="s">
        <v>18</v>
      </c>
      <c r="C23">
        <f>(D15-C19*C15)/B14</f>
        <v>0.23880287832533753</v>
      </c>
      <c r="J23" s="9" t="s">
        <v>18</v>
      </c>
      <c r="K23">
        <f>(L15-K19*M15)/J14</f>
        <v>1.3493407727530187</v>
      </c>
    </row>
    <row r="25" spans="2:14" x14ac:dyDescent="0.35">
      <c r="B25" s="20" t="s">
        <v>32</v>
      </c>
      <c r="C25" s="21"/>
      <c r="D25" s="21"/>
      <c r="J25" s="26" t="s">
        <v>33</v>
      </c>
      <c r="K25" s="25"/>
      <c r="L25" s="25"/>
    </row>
  </sheetData>
  <mergeCells count="5">
    <mergeCell ref="B2:F2"/>
    <mergeCell ref="J2:N2"/>
    <mergeCell ref="J21:L21"/>
    <mergeCell ref="J17:N17"/>
    <mergeCell ref="J25:L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0678-4C0E-4FC2-9EDA-F42DD5C41A13}">
  <dimension ref="B2:L36"/>
  <sheetViews>
    <sheetView tabSelected="1" workbookViewId="0">
      <selection activeCell="K49" sqref="K49"/>
    </sheetView>
  </sheetViews>
  <sheetFormatPr defaultRowHeight="14.5" x14ac:dyDescent="0.35"/>
  <cols>
    <col min="3" max="3" width="10.7265625" bestFit="1" customWidth="1"/>
    <col min="4" max="4" width="10.81640625" bestFit="1" customWidth="1"/>
    <col min="6" max="6" width="11.81640625" bestFit="1" customWidth="1"/>
    <col min="9" max="9" width="10.7265625" bestFit="1" customWidth="1"/>
    <col min="10" max="10" width="10.81640625" bestFit="1" customWidth="1"/>
    <col min="12" max="12" width="11.81640625" bestFit="1" customWidth="1"/>
  </cols>
  <sheetData>
    <row r="2" spans="2:12" x14ac:dyDescent="0.35">
      <c r="B2" s="10" t="s">
        <v>38</v>
      </c>
      <c r="H2" s="10" t="s">
        <v>48</v>
      </c>
    </row>
    <row r="3" spans="2:12" x14ac:dyDescent="0.35">
      <c r="C3" s="11" t="s">
        <v>5</v>
      </c>
      <c r="D3" s="11" t="s">
        <v>6</v>
      </c>
      <c r="I3" s="11" t="s">
        <v>5</v>
      </c>
      <c r="J3" s="11" t="s">
        <v>6</v>
      </c>
    </row>
    <row r="4" spans="2:12" x14ac:dyDescent="0.35">
      <c r="B4" s="13" t="s">
        <v>1</v>
      </c>
      <c r="C4" s="13" t="s">
        <v>39</v>
      </c>
      <c r="D4" s="16" t="s">
        <v>40</v>
      </c>
      <c r="E4" s="13" t="s">
        <v>41</v>
      </c>
      <c r="F4" s="13" t="s">
        <v>42</v>
      </c>
      <c r="H4" s="13" t="s">
        <v>1</v>
      </c>
      <c r="I4" s="13" t="s">
        <v>39</v>
      </c>
      <c r="J4" s="13" t="s">
        <v>40</v>
      </c>
      <c r="K4" s="13" t="s">
        <v>41</v>
      </c>
      <c r="L4" s="13" t="s">
        <v>42</v>
      </c>
    </row>
    <row r="5" spans="2:12" x14ac:dyDescent="0.35">
      <c r="B5" s="1">
        <v>1.5</v>
      </c>
      <c r="C5" s="1">
        <v>1.157578</v>
      </c>
      <c r="D5" s="8">
        <v>1.50115</v>
      </c>
      <c r="E5" s="17">
        <f>(C5-B5)^2</f>
        <v>0.11725282608400001</v>
      </c>
      <c r="F5" s="17">
        <f>(D5-B5)^2</f>
        <v>1.322499999999964E-6</v>
      </c>
      <c r="H5" s="1">
        <v>1.7</v>
      </c>
      <c r="I5" s="1">
        <v>1.6169655000000001</v>
      </c>
      <c r="J5" s="1">
        <v>1.6909112499999999</v>
      </c>
      <c r="K5" s="17">
        <f>(I5-H5)^2</f>
        <v>6.8947281902499834E-3</v>
      </c>
      <c r="L5" s="17">
        <f>(J5-H5)^2</f>
        <v>8.2605376562501639E-5</v>
      </c>
    </row>
    <row r="6" spans="2:12" x14ac:dyDescent="0.35">
      <c r="B6" s="1">
        <v>2</v>
      </c>
      <c r="C6" s="1">
        <v>2.0763530000000001</v>
      </c>
      <c r="D6" s="8">
        <v>1.9565769999999998</v>
      </c>
      <c r="E6" s="17">
        <f>(C6-B6)^2</f>
        <v>5.8297806090000176E-3</v>
      </c>
      <c r="F6" s="17">
        <f t="shared" ref="F6:F14" si="0">(D6-B6)^2</f>
        <v>1.8855569290000184E-3</v>
      </c>
      <c r="H6" s="1">
        <v>2.7</v>
      </c>
      <c r="I6" s="1">
        <v>2.9032505</v>
      </c>
      <c r="J6" s="1">
        <v>2.6260546899999997</v>
      </c>
      <c r="K6" s="17">
        <f t="shared" ref="K6:K9" si="1">(I6-H6)^2</f>
        <v>4.131076575024991E-2</v>
      </c>
      <c r="L6" s="17">
        <f t="shared" ref="L6:L9" si="2">(J6-H6)^2</f>
        <v>5.4679088709961715E-3</v>
      </c>
    </row>
    <row r="7" spans="2:12" x14ac:dyDescent="0.35">
      <c r="B7" s="1">
        <v>2</v>
      </c>
      <c r="C7" s="1">
        <v>2.9951279999999998</v>
      </c>
      <c r="D7" s="8">
        <v>2.7156219999999998</v>
      </c>
      <c r="E7" s="17">
        <f t="shared" ref="E7:E14" si="3">(C7-B7)^2</f>
        <v>0.99027973638399958</v>
      </c>
      <c r="F7" s="17">
        <f t="shared" si="0"/>
        <v>0.51211484688399966</v>
      </c>
      <c r="H7" s="1">
        <v>2.5</v>
      </c>
      <c r="I7" s="1">
        <v>3.6382705</v>
      </c>
      <c r="J7" s="1">
        <v>3.4276062100000004</v>
      </c>
      <c r="K7" s="17">
        <f t="shared" si="1"/>
        <v>1.29565973117025</v>
      </c>
      <c r="L7" s="17">
        <f t="shared" si="2"/>
        <v>0.86045328083056494</v>
      </c>
    </row>
    <row r="8" spans="2:12" x14ac:dyDescent="0.35">
      <c r="B8" s="1">
        <v>3.5</v>
      </c>
      <c r="C8" s="1">
        <v>3.9139029999999999</v>
      </c>
      <c r="D8" s="8">
        <v>3.7782849999999999</v>
      </c>
      <c r="E8" s="17">
        <f t="shared" si="3"/>
        <v>0.17131569340899994</v>
      </c>
      <c r="F8" s="17">
        <f t="shared" si="0"/>
        <v>7.7442541224999939E-2</v>
      </c>
      <c r="H8" s="1">
        <v>2.8</v>
      </c>
      <c r="I8" s="1">
        <v>4.5570455000000001</v>
      </c>
      <c r="J8" s="1">
        <v>4.7028018100000004</v>
      </c>
      <c r="K8" s="17">
        <f t="shared" si="1"/>
        <v>3.0872088890702507</v>
      </c>
      <c r="L8" s="17">
        <f t="shared" si="2"/>
        <v>3.6206547281392782</v>
      </c>
    </row>
    <row r="9" spans="2:12" x14ac:dyDescent="0.35">
      <c r="B9" s="1">
        <v>5</v>
      </c>
      <c r="C9" s="1">
        <v>4.8326779999999996</v>
      </c>
      <c r="D9" s="8">
        <v>5.1445659999999993</v>
      </c>
      <c r="E9" s="17">
        <f t="shared" si="3"/>
        <v>2.7996651684000139E-2</v>
      </c>
      <c r="F9" s="17">
        <f t="shared" si="0"/>
        <v>2.0899328355999801E-2</v>
      </c>
      <c r="H9" s="1">
        <v>5.5</v>
      </c>
      <c r="I9" s="1">
        <v>4.9245554999999994</v>
      </c>
      <c r="J9" s="1">
        <v>5.2978930899999988</v>
      </c>
      <c r="K9" s="17">
        <f t="shared" si="1"/>
        <v>0.33113637258025069</v>
      </c>
      <c r="L9" s="17">
        <f t="shared" si="2"/>
        <v>4.0847203069748608E-2</v>
      </c>
    </row>
    <row r="10" spans="2:12" x14ac:dyDescent="0.35">
      <c r="B10" s="1">
        <v>1.2</v>
      </c>
      <c r="C10" s="1">
        <v>1.2494555000000003</v>
      </c>
      <c r="D10" s="8">
        <v>1.5330298899999999</v>
      </c>
      <c r="E10" s="17">
        <f t="shared" si="3"/>
        <v>2.4458464802500314E-3</v>
      </c>
      <c r="F10" s="17">
        <f t="shared" si="0"/>
        <v>0.11090890763341206</v>
      </c>
      <c r="J10" s="18" t="s">
        <v>17</v>
      </c>
      <c r="K10" s="17">
        <f>SUM(K5:K9)</f>
        <v>4.7622104867612514</v>
      </c>
      <c r="L10" s="17">
        <f>SUM(L5:L9)</f>
        <v>4.527505726287151</v>
      </c>
    </row>
    <row r="11" spans="2:12" x14ac:dyDescent="0.35">
      <c r="B11" s="1">
        <v>1.9</v>
      </c>
      <c r="C11" s="1">
        <v>2.2601080000000002</v>
      </c>
      <c r="D11" s="8">
        <v>2.0840965599999999</v>
      </c>
      <c r="E11" s="17">
        <f t="shared" si="3"/>
        <v>0.12967777166400024</v>
      </c>
      <c r="F11" s="17">
        <f t="shared" si="0"/>
        <v>3.3891543403833588E-2</v>
      </c>
    </row>
    <row r="12" spans="2:12" x14ac:dyDescent="0.35">
      <c r="B12" s="1">
        <v>3.5</v>
      </c>
      <c r="C12" s="1">
        <v>2.5357404999999997</v>
      </c>
      <c r="D12" s="8">
        <v>2.29814725</v>
      </c>
      <c r="E12" s="17">
        <f t="shared" si="3"/>
        <v>0.9297963833402505</v>
      </c>
      <c r="F12" s="17">
        <f t="shared" si="0"/>
        <v>1.4444500326825627</v>
      </c>
    </row>
    <row r="13" spans="2:12" x14ac:dyDescent="0.35">
      <c r="B13" s="1">
        <v>3.7</v>
      </c>
      <c r="C13" s="1">
        <v>3.7301479999999998</v>
      </c>
      <c r="D13" s="8">
        <v>3.5414629599999996</v>
      </c>
      <c r="E13" s="17">
        <f t="shared" si="3"/>
        <v>9.0890190399997703E-4</v>
      </c>
      <c r="F13" s="17">
        <f t="shared" si="0"/>
        <v>2.5133993051961782E-2</v>
      </c>
    </row>
    <row r="14" spans="2:12" x14ac:dyDescent="0.35">
      <c r="B14" s="1">
        <v>5.0999999999999996</v>
      </c>
      <c r="C14" s="1">
        <v>4.6489229999999999</v>
      </c>
      <c r="D14" s="8">
        <v>4.8470203600000001</v>
      </c>
      <c r="E14" s="17">
        <f t="shared" si="3"/>
        <v>0.20347045992899976</v>
      </c>
      <c r="F14" s="17">
        <f t="shared" si="0"/>
        <v>6.3998698254529349E-2</v>
      </c>
    </row>
    <row r="15" spans="2:12" x14ac:dyDescent="0.35">
      <c r="D15" s="18" t="s">
        <v>17</v>
      </c>
      <c r="E15" s="17">
        <f>SUM(E5:E14)</f>
        <v>2.5789740514875001</v>
      </c>
      <c r="F15" s="17">
        <f>SUM(F5:F14)</f>
        <v>2.2907267709202994</v>
      </c>
    </row>
    <row r="18" spans="2:9" x14ac:dyDescent="0.35">
      <c r="B18" s="10" t="s">
        <v>5</v>
      </c>
      <c r="H18" s="10" t="s">
        <v>5</v>
      </c>
    </row>
    <row r="19" spans="2:9" x14ac:dyDescent="0.35">
      <c r="B19" s="9" t="s">
        <v>43</v>
      </c>
      <c r="C19" t="s">
        <v>44</v>
      </c>
      <c r="H19" s="9" t="s">
        <v>43</v>
      </c>
      <c r="I19" t="s">
        <v>46</v>
      </c>
    </row>
    <row r="20" spans="2:9" x14ac:dyDescent="0.35">
      <c r="B20" s="9" t="s">
        <v>18</v>
      </c>
      <c r="C20">
        <f>E15/10</f>
        <v>0.25789740514875004</v>
      </c>
      <c r="H20" s="9" t="s">
        <v>18</v>
      </c>
      <c r="I20">
        <f>K10/5</f>
        <v>0.95244209735225027</v>
      </c>
    </row>
    <row r="22" spans="2:9" x14ac:dyDescent="0.35">
      <c r="B22" s="10" t="s">
        <v>6</v>
      </c>
      <c r="H22" s="10" t="s">
        <v>6</v>
      </c>
    </row>
    <row r="23" spans="2:9" x14ac:dyDescent="0.35">
      <c r="B23" s="9" t="s">
        <v>43</v>
      </c>
      <c r="C23" t="s">
        <v>45</v>
      </c>
      <c r="H23" s="9" t="s">
        <v>43</v>
      </c>
      <c r="I23" t="s">
        <v>47</v>
      </c>
    </row>
    <row r="24" spans="2:9" x14ac:dyDescent="0.35">
      <c r="B24" s="9" t="s">
        <v>18</v>
      </c>
      <c r="C24">
        <f>F15/10</f>
        <v>0.22907267709202994</v>
      </c>
      <c r="H24" s="9" t="s">
        <v>18</v>
      </c>
      <c r="I24">
        <f>L10/5</f>
        <v>0.9055011452574302</v>
      </c>
    </row>
    <row r="28" spans="2:9" x14ac:dyDescent="0.35">
      <c r="B28" s="10" t="s">
        <v>49</v>
      </c>
    </row>
    <row r="29" spans="2:9" x14ac:dyDescent="0.35">
      <c r="B29" s="10" t="s">
        <v>36</v>
      </c>
    </row>
    <row r="30" spans="2:9" x14ac:dyDescent="0.35">
      <c r="B30" s="27" t="s">
        <v>50</v>
      </c>
      <c r="C30" s="27"/>
      <c r="D30" s="27"/>
      <c r="E30">
        <f>I20/C20</f>
        <v>3.6931046157789016</v>
      </c>
    </row>
    <row r="32" spans="2:9" x14ac:dyDescent="0.35">
      <c r="B32" s="10" t="s">
        <v>51</v>
      </c>
    </row>
    <row r="33" spans="2:5" x14ac:dyDescent="0.35">
      <c r="B33" s="27" t="s">
        <v>52</v>
      </c>
      <c r="C33" s="27"/>
      <c r="D33" s="27"/>
      <c r="E33">
        <f>I24/C24</f>
        <v>3.9528989522117697</v>
      </c>
    </row>
    <row r="35" spans="2:5" x14ac:dyDescent="0.35">
      <c r="B35" s="10" t="s">
        <v>53</v>
      </c>
    </row>
    <row r="36" spans="2:5" x14ac:dyDescent="0.35">
      <c r="B36" t="s">
        <v>54</v>
      </c>
    </row>
  </sheetData>
  <mergeCells count="2">
    <mergeCell ref="B30:D30"/>
    <mergeCell ref="B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04202-E05E-49F7-BF10-DA5DDE8073BD}">
  <dimension ref="A15:L47"/>
  <sheetViews>
    <sheetView workbookViewId="0">
      <selection activeCell="S48" sqref="S48"/>
    </sheetView>
  </sheetViews>
  <sheetFormatPr defaultRowHeight="14.5" x14ac:dyDescent="0.35"/>
  <cols>
    <col min="1" max="1" width="16" customWidth="1"/>
    <col min="2" max="2" width="18.81640625" customWidth="1"/>
    <col min="3" max="4" width="9.7265625" bestFit="1" customWidth="1"/>
    <col min="5" max="5" width="17.453125" customWidth="1"/>
    <col min="6" max="6" width="16.6328125" customWidth="1"/>
    <col min="7" max="7" width="9.7265625" bestFit="1" customWidth="1"/>
    <col min="8" max="8" width="10.81640625" bestFit="1" customWidth="1"/>
    <col min="9" max="9" width="34.453125" bestFit="1" customWidth="1"/>
    <col min="10" max="10" width="14.36328125" customWidth="1"/>
    <col min="11" max="11" width="7.36328125" customWidth="1"/>
    <col min="12" max="12" width="9.7265625" bestFit="1" customWidth="1"/>
  </cols>
  <sheetData>
    <row r="15" spans="1:2" x14ac:dyDescent="0.35">
      <c r="A15" s="11" t="s">
        <v>36</v>
      </c>
      <c r="B15" s="10" t="s">
        <v>32</v>
      </c>
    </row>
    <row r="16" spans="1:2" x14ac:dyDescent="0.35">
      <c r="A16" s="11" t="s">
        <v>37</v>
      </c>
      <c r="B16" s="10" t="s">
        <v>33</v>
      </c>
    </row>
    <row r="18" spans="1:12" s="10" customFormat="1" x14ac:dyDescent="0.35">
      <c r="A18" s="28" t="s">
        <v>9</v>
      </c>
      <c r="B18" s="28"/>
      <c r="C18" s="28"/>
      <c r="D18" s="28"/>
      <c r="E18" s="28" t="s">
        <v>10</v>
      </c>
      <c r="F18" s="28"/>
      <c r="G18" s="28"/>
      <c r="H18" s="28"/>
      <c r="I18" s="28" t="s">
        <v>11</v>
      </c>
      <c r="J18" s="28"/>
      <c r="K18" s="28"/>
      <c r="L18" s="28"/>
    </row>
    <row r="19" spans="1:12" x14ac:dyDescent="0.35">
      <c r="A19" s="28" t="s">
        <v>4</v>
      </c>
      <c r="B19" s="28"/>
      <c r="C19" s="13" t="s">
        <v>5</v>
      </c>
      <c r="D19" s="13" t="s">
        <v>6</v>
      </c>
      <c r="E19" s="28" t="s">
        <v>7</v>
      </c>
      <c r="F19" s="28"/>
      <c r="G19" s="13" t="s">
        <v>5</v>
      </c>
      <c r="H19" s="13" t="s">
        <v>6</v>
      </c>
      <c r="I19" s="13" t="s">
        <v>8</v>
      </c>
      <c r="J19" s="29" t="s">
        <v>13</v>
      </c>
      <c r="K19" s="30"/>
      <c r="L19" s="31"/>
    </row>
    <row r="20" spans="1:12" x14ac:dyDescent="0.35">
      <c r="A20" s="13" t="s">
        <v>0</v>
      </c>
      <c r="B20" s="13" t="s">
        <v>1</v>
      </c>
      <c r="C20" s="13" t="s">
        <v>2</v>
      </c>
      <c r="D20" s="13" t="s">
        <v>3</v>
      </c>
      <c r="E20" s="13" t="s">
        <v>0</v>
      </c>
      <c r="F20" s="13" t="s">
        <v>1</v>
      </c>
      <c r="G20" s="13" t="s">
        <v>2</v>
      </c>
      <c r="H20" s="13" t="s">
        <v>3</v>
      </c>
      <c r="I20" s="13" t="s">
        <v>0</v>
      </c>
      <c r="J20" s="22" t="s">
        <v>2</v>
      </c>
      <c r="K20" s="14" t="s">
        <v>12</v>
      </c>
      <c r="L20" s="15" t="s">
        <v>3</v>
      </c>
    </row>
    <row r="21" spans="1:12" x14ac:dyDescent="0.35">
      <c r="A21" s="1">
        <v>1</v>
      </c>
      <c r="B21" s="1">
        <v>1.5</v>
      </c>
      <c r="C21" s="12">
        <f>0.238803+0.918775*A21</f>
        <v>1.157578</v>
      </c>
      <c r="D21" s="12">
        <f>1.349341+0.151809*A21*A21</f>
        <v>1.50115</v>
      </c>
      <c r="E21" s="1">
        <v>1.5</v>
      </c>
      <c r="F21" s="1">
        <v>1.7</v>
      </c>
      <c r="G21" s="12">
        <f>0.238803+0.918775*E21</f>
        <v>1.6169655000000001</v>
      </c>
      <c r="H21" s="12">
        <f>1.349341+0.151809*E21*E21</f>
        <v>1.6909112499999999</v>
      </c>
      <c r="I21" s="1">
        <v>1.4</v>
      </c>
      <c r="J21" s="19">
        <f>0.238803+0.918775*I21</f>
        <v>1.5250879999999998</v>
      </c>
      <c r="K21" s="3"/>
      <c r="L21" s="4"/>
    </row>
    <row r="22" spans="1:12" x14ac:dyDescent="0.35">
      <c r="A22" s="1">
        <v>2</v>
      </c>
      <c r="B22" s="1">
        <v>2</v>
      </c>
      <c r="C22" s="12">
        <f t="shared" ref="C22:C30" si="0">0.238803+0.918775*A22</f>
        <v>2.0763530000000001</v>
      </c>
      <c r="D22" s="12">
        <f t="shared" ref="D22:D30" si="1">1.349341+0.151809*A22*A22</f>
        <v>1.9565769999999998</v>
      </c>
      <c r="E22" s="1">
        <v>2.9</v>
      </c>
      <c r="F22" s="1">
        <v>2.7</v>
      </c>
      <c r="G22" s="12">
        <f t="shared" ref="G22:G24" si="2">0.238803+0.918775*E22</f>
        <v>2.9032505</v>
      </c>
      <c r="H22" s="12">
        <f t="shared" ref="H22:H24" si="3">1.349341+0.151809*E22*E22</f>
        <v>2.6260546899999997</v>
      </c>
      <c r="I22" s="1">
        <v>2.5</v>
      </c>
      <c r="J22" s="19">
        <f t="shared" ref="J22:J25" si="4">0.238803+0.918775*I22</f>
        <v>2.5357404999999997</v>
      </c>
      <c r="L22" s="5"/>
    </row>
    <row r="23" spans="1:12" x14ac:dyDescent="0.35">
      <c r="A23" s="1">
        <v>3</v>
      </c>
      <c r="B23" s="1">
        <v>2</v>
      </c>
      <c r="C23" s="12">
        <f t="shared" si="0"/>
        <v>2.9951279999999998</v>
      </c>
      <c r="D23" s="12">
        <f t="shared" si="1"/>
        <v>2.7156219999999998</v>
      </c>
      <c r="E23" s="1">
        <v>3.7</v>
      </c>
      <c r="F23" s="1">
        <v>2.5</v>
      </c>
      <c r="G23" s="12">
        <f t="shared" si="2"/>
        <v>3.6382705</v>
      </c>
      <c r="H23" s="12">
        <f t="shared" si="3"/>
        <v>3.4276062100000004</v>
      </c>
      <c r="I23" s="1">
        <v>3.6</v>
      </c>
      <c r="J23" s="19">
        <f t="shared" si="4"/>
        <v>3.5463930000000001</v>
      </c>
      <c r="L23" s="5"/>
    </row>
    <row r="24" spans="1:12" x14ac:dyDescent="0.35">
      <c r="A24" s="1">
        <v>4</v>
      </c>
      <c r="B24" s="1">
        <v>3.5</v>
      </c>
      <c r="C24" s="12">
        <f t="shared" si="0"/>
        <v>3.9139029999999999</v>
      </c>
      <c r="D24" s="12">
        <f t="shared" si="1"/>
        <v>3.7782849999999999</v>
      </c>
      <c r="E24" s="1">
        <v>4.7</v>
      </c>
      <c r="F24" s="1">
        <v>2.8</v>
      </c>
      <c r="G24" s="12">
        <f t="shared" si="2"/>
        <v>4.5570455000000001</v>
      </c>
      <c r="H24" s="12">
        <f t="shared" si="3"/>
        <v>4.7028018100000004</v>
      </c>
      <c r="I24" s="1">
        <v>4.5</v>
      </c>
      <c r="J24" s="19">
        <f t="shared" si="4"/>
        <v>4.3732904999999995</v>
      </c>
      <c r="L24" s="5"/>
    </row>
    <row r="25" spans="1:12" x14ac:dyDescent="0.35">
      <c r="A25" s="1">
        <v>5</v>
      </c>
      <c r="B25" s="1">
        <v>5</v>
      </c>
      <c r="C25" s="12">
        <f t="shared" si="0"/>
        <v>4.8326779999999996</v>
      </c>
      <c r="D25" s="12">
        <f t="shared" si="1"/>
        <v>5.1445659999999993</v>
      </c>
      <c r="E25" s="1">
        <v>5.0999999999999996</v>
      </c>
      <c r="F25" s="1">
        <v>5.5</v>
      </c>
      <c r="G25" s="12">
        <f>0.238803+0.918775*E25</f>
        <v>4.9245554999999994</v>
      </c>
      <c r="H25" s="12">
        <f>1.349341+0.151809*E25*E25</f>
        <v>5.2978930899999988</v>
      </c>
      <c r="I25" s="1">
        <v>5.4</v>
      </c>
      <c r="J25" s="19">
        <f t="shared" si="4"/>
        <v>5.2001879999999998</v>
      </c>
      <c r="L25" s="5"/>
    </row>
    <row r="26" spans="1:12" x14ac:dyDescent="0.35">
      <c r="A26" s="1">
        <v>1.1000000000000001</v>
      </c>
      <c r="B26" s="1">
        <v>1.2</v>
      </c>
      <c r="C26" s="12">
        <f t="shared" si="0"/>
        <v>1.2494555000000003</v>
      </c>
      <c r="D26" s="12">
        <f t="shared" si="1"/>
        <v>1.5330298899999999</v>
      </c>
      <c r="E26" s="2"/>
      <c r="F26" s="2"/>
      <c r="G26" s="2"/>
      <c r="H26" s="2"/>
      <c r="I26" s="2"/>
      <c r="J26" s="2"/>
      <c r="L26" s="5"/>
    </row>
    <row r="27" spans="1:12" x14ac:dyDescent="0.35">
      <c r="A27" s="1">
        <v>2.2000000000000002</v>
      </c>
      <c r="B27" s="1">
        <v>1.9</v>
      </c>
      <c r="C27" s="12">
        <f t="shared" si="0"/>
        <v>2.2601080000000002</v>
      </c>
      <c r="D27" s="12">
        <f t="shared" si="1"/>
        <v>2.0840965599999999</v>
      </c>
      <c r="E27" s="2"/>
      <c r="F27" s="2"/>
      <c r="G27" s="2"/>
      <c r="H27" s="2"/>
      <c r="I27" s="2"/>
      <c r="J27" s="2"/>
      <c r="L27" s="5"/>
    </row>
    <row r="28" spans="1:12" x14ac:dyDescent="0.35">
      <c r="A28" s="1">
        <v>2.5</v>
      </c>
      <c r="B28" s="1">
        <v>3.5</v>
      </c>
      <c r="C28" s="12">
        <f t="shared" si="0"/>
        <v>2.5357404999999997</v>
      </c>
      <c r="D28" s="12">
        <f t="shared" si="1"/>
        <v>2.29814725</v>
      </c>
      <c r="E28" s="2"/>
      <c r="F28" s="2"/>
      <c r="G28" s="2"/>
      <c r="H28" s="2"/>
      <c r="I28" s="2"/>
      <c r="J28" s="2"/>
      <c r="L28" s="5"/>
    </row>
    <row r="29" spans="1:12" x14ac:dyDescent="0.35">
      <c r="A29" s="1">
        <v>3.8</v>
      </c>
      <c r="B29" s="1">
        <v>3.7</v>
      </c>
      <c r="C29" s="12">
        <f t="shared" si="0"/>
        <v>3.7301479999999998</v>
      </c>
      <c r="D29" s="12">
        <f t="shared" si="1"/>
        <v>3.5414629599999996</v>
      </c>
      <c r="L29" s="5"/>
    </row>
    <row r="30" spans="1:12" x14ac:dyDescent="0.35">
      <c r="A30" s="1">
        <v>4.8</v>
      </c>
      <c r="B30" s="1">
        <v>5.0999999999999996</v>
      </c>
      <c r="C30" s="12">
        <f t="shared" si="0"/>
        <v>4.6489229999999999</v>
      </c>
      <c r="D30" s="12">
        <f t="shared" si="1"/>
        <v>4.8470203600000001</v>
      </c>
      <c r="E30" s="6"/>
      <c r="F30" s="6"/>
      <c r="G30" s="6"/>
      <c r="H30" s="6"/>
      <c r="I30" s="6"/>
      <c r="J30" s="6"/>
      <c r="K30" s="6"/>
      <c r="L30" s="7"/>
    </row>
    <row r="35" spans="1:12" x14ac:dyDescent="0.35">
      <c r="A35" s="28" t="s">
        <v>9</v>
      </c>
      <c r="B35" s="28"/>
      <c r="C35" s="28"/>
      <c r="D35" s="28"/>
      <c r="E35" s="28" t="s">
        <v>10</v>
      </c>
      <c r="F35" s="28"/>
      <c r="G35" s="28"/>
      <c r="H35" s="28"/>
      <c r="I35" s="28" t="s">
        <v>11</v>
      </c>
      <c r="J35" s="28"/>
      <c r="K35" s="28"/>
      <c r="L35" s="28"/>
    </row>
    <row r="36" spans="1:12" x14ac:dyDescent="0.35">
      <c r="A36" s="28" t="s">
        <v>4</v>
      </c>
      <c r="B36" s="28"/>
      <c r="C36" s="13" t="s">
        <v>5</v>
      </c>
      <c r="D36" s="13" t="s">
        <v>6</v>
      </c>
      <c r="E36" s="28" t="s">
        <v>7</v>
      </c>
      <c r="F36" s="28"/>
      <c r="G36" s="13" t="s">
        <v>5</v>
      </c>
      <c r="H36" s="13" t="s">
        <v>6</v>
      </c>
      <c r="I36" s="13" t="s">
        <v>8</v>
      </c>
      <c r="J36" s="29" t="s">
        <v>13</v>
      </c>
      <c r="K36" s="30"/>
      <c r="L36" s="31"/>
    </row>
    <row r="37" spans="1:12" x14ac:dyDescent="0.35">
      <c r="A37" s="13" t="s">
        <v>0</v>
      </c>
      <c r="B37" s="13" t="s">
        <v>1</v>
      </c>
      <c r="C37" s="13" t="s">
        <v>2</v>
      </c>
      <c r="D37" s="13" t="s">
        <v>3</v>
      </c>
      <c r="E37" s="13" t="s">
        <v>0</v>
      </c>
      <c r="F37" s="13" t="s">
        <v>1</v>
      </c>
      <c r="G37" s="13" t="s">
        <v>2</v>
      </c>
      <c r="H37" s="13" t="s">
        <v>3</v>
      </c>
      <c r="I37" s="13" t="s">
        <v>0</v>
      </c>
      <c r="J37" s="22" t="s">
        <v>2</v>
      </c>
      <c r="K37" s="14" t="s">
        <v>12</v>
      </c>
      <c r="L37" s="15" t="s">
        <v>3</v>
      </c>
    </row>
    <row r="38" spans="1:12" x14ac:dyDescent="0.35">
      <c r="A38" s="1">
        <v>1</v>
      </c>
      <c r="B38" s="1">
        <v>1.5</v>
      </c>
      <c r="C38" s="12"/>
      <c r="D38" s="12"/>
      <c r="E38" s="1">
        <v>1.5</v>
      </c>
      <c r="F38" s="1">
        <v>1.7</v>
      </c>
      <c r="G38" s="12"/>
      <c r="H38" s="12"/>
      <c r="I38" s="1">
        <v>1.4</v>
      </c>
      <c r="J38" s="19"/>
      <c r="K38" s="3"/>
      <c r="L38" s="4"/>
    </row>
    <row r="39" spans="1:12" x14ac:dyDescent="0.35">
      <c r="A39" s="1">
        <v>2</v>
      </c>
      <c r="B39" s="1">
        <v>2</v>
      </c>
      <c r="C39" s="12"/>
      <c r="D39" s="12"/>
      <c r="E39" s="1">
        <v>2.9</v>
      </c>
      <c r="F39" s="1">
        <v>2.7</v>
      </c>
      <c r="G39" s="12"/>
      <c r="H39" s="12"/>
      <c r="I39" s="1">
        <v>2.5</v>
      </c>
      <c r="J39" s="19"/>
      <c r="L39" s="5"/>
    </row>
    <row r="40" spans="1:12" x14ac:dyDescent="0.35">
      <c r="A40" s="1">
        <v>3</v>
      </c>
      <c r="B40" s="1">
        <v>2</v>
      </c>
      <c r="C40" s="12"/>
      <c r="D40" s="12"/>
      <c r="E40" s="1">
        <v>3.7</v>
      </c>
      <c r="F40" s="1">
        <v>2.5</v>
      </c>
      <c r="G40" s="12"/>
      <c r="H40" s="12"/>
      <c r="I40" s="1">
        <v>3.6</v>
      </c>
      <c r="J40" s="19"/>
      <c r="L40" s="5"/>
    </row>
    <row r="41" spans="1:12" x14ac:dyDescent="0.35">
      <c r="A41" s="1">
        <v>4</v>
      </c>
      <c r="B41" s="1">
        <v>3.5</v>
      </c>
      <c r="C41" s="12"/>
      <c r="D41" s="12"/>
      <c r="E41" s="1">
        <v>4.7</v>
      </c>
      <c r="F41" s="1">
        <v>2.8</v>
      </c>
      <c r="G41" s="12"/>
      <c r="H41" s="12"/>
      <c r="I41" s="1">
        <v>4.5</v>
      </c>
      <c r="J41" s="19"/>
      <c r="L41" s="5"/>
    </row>
    <row r="42" spans="1:12" x14ac:dyDescent="0.35">
      <c r="A42" s="1">
        <v>5</v>
      </c>
      <c r="B42" s="1">
        <v>5</v>
      </c>
      <c r="C42" s="12"/>
      <c r="D42" s="12"/>
      <c r="E42" s="1">
        <v>5.0999999999999996</v>
      </c>
      <c r="F42" s="1">
        <v>5.5</v>
      </c>
      <c r="G42" s="12"/>
      <c r="H42" s="12"/>
      <c r="I42" s="1">
        <v>5.4</v>
      </c>
      <c r="J42" s="19"/>
      <c r="L42" s="5"/>
    </row>
    <row r="43" spans="1:12" x14ac:dyDescent="0.35">
      <c r="A43" s="1">
        <v>1.1000000000000001</v>
      </c>
      <c r="B43" s="1">
        <v>1.2</v>
      </c>
      <c r="C43" s="12"/>
      <c r="D43" s="12"/>
      <c r="E43" s="2"/>
      <c r="F43" s="2"/>
      <c r="G43" s="2"/>
      <c r="H43" s="2"/>
      <c r="I43" s="2"/>
      <c r="J43" s="2"/>
      <c r="L43" s="5"/>
    </row>
    <row r="44" spans="1:12" x14ac:dyDescent="0.35">
      <c r="A44" s="1">
        <v>2.2000000000000002</v>
      </c>
      <c r="B44" s="1">
        <v>1.9</v>
      </c>
      <c r="C44" s="12"/>
      <c r="D44" s="12"/>
      <c r="E44" s="2"/>
      <c r="F44" s="2"/>
      <c r="G44" s="2"/>
      <c r="H44" s="2"/>
      <c r="I44" s="2"/>
      <c r="J44" s="2"/>
      <c r="L44" s="5"/>
    </row>
    <row r="45" spans="1:12" x14ac:dyDescent="0.35">
      <c r="A45" s="1">
        <v>2.5</v>
      </c>
      <c r="B45" s="1">
        <v>3.5</v>
      </c>
      <c r="C45" s="12"/>
      <c r="D45" s="12"/>
      <c r="E45" s="2"/>
      <c r="F45" s="2"/>
      <c r="G45" s="2"/>
      <c r="H45" s="2"/>
      <c r="I45" s="2"/>
      <c r="J45" s="2"/>
      <c r="L45" s="5"/>
    </row>
    <row r="46" spans="1:12" x14ac:dyDescent="0.35">
      <c r="A46" s="1">
        <v>3.8</v>
      </c>
      <c r="B46" s="1">
        <v>3.7</v>
      </c>
      <c r="C46" s="12"/>
      <c r="D46" s="12"/>
      <c r="L46" s="5"/>
    </row>
    <row r="47" spans="1:12" x14ac:dyDescent="0.35">
      <c r="A47" s="1">
        <v>4.8</v>
      </c>
      <c r="B47" s="1">
        <v>5.0999999999999996</v>
      </c>
      <c r="C47" s="12"/>
      <c r="D47" s="12"/>
      <c r="E47" s="6"/>
      <c r="F47" s="6"/>
      <c r="G47" s="6"/>
      <c r="H47" s="6"/>
      <c r="I47" s="6"/>
      <c r="J47" s="6"/>
      <c r="K47" s="6"/>
      <c r="L47" s="7"/>
    </row>
  </sheetData>
  <mergeCells count="12">
    <mergeCell ref="A35:D35"/>
    <mergeCell ref="E35:H35"/>
    <mergeCell ref="I35:L35"/>
    <mergeCell ref="A36:B36"/>
    <mergeCell ref="E36:F36"/>
    <mergeCell ref="J36:L36"/>
    <mergeCell ref="A19:B19"/>
    <mergeCell ref="E19:F19"/>
    <mergeCell ref="A18:D18"/>
    <mergeCell ref="E18:H18"/>
    <mergeCell ref="I18:L18"/>
    <mergeCell ref="J19:L1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87EB020952E04B90C40ECCB0B8CF6E" ma:contentTypeVersion="7" ma:contentTypeDescription="Create a new document." ma:contentTypeScope="" ma:versionID="4a8c6b049e025c7de0a73a1ea1573cb8">
  <xsd:schema xmlns:xsd="http://www.w3.org/2001/XMLSchema" xmlns:xs="http://www.w3.org/2001/XMLSchema" xmlns:p="http://schemas.microsoft.com/office/2006/metadata/properties" xmlns:ns3="d817d861-63c8-487e-b9c9-2ce17eef25fe" xmlns:ns4="8b48482e-b5a0-4cda-9f75-9b9142cf8964" targetNamespace="http://schemas.microsoft.com/office/2006/metadata/properties" ma:root="true" ma:fieldsID="1b74509f653b7cfc5e4c0b39a72d7c73" ns3:_="" ns4:_="">
    <xsd:import namespace="d817d861-63c8-487e-b9c9-2ce17eef25fe"/>
    <xsd:import namespace="8b48482e-b5a0-4cda-9f75-9b9142cf89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7d861-63c8-487e-b9c9-2ce17eef2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482e-b5a0-4cda-9f75-9b9142cf896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797C88-5C09-444C-9276-9268CACC95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17d861-63c8-487e-b9c9-2ce17eef25fe"/>
    <ds:schemaRef ds:uri="8b48482e-b5a0-4cda-9f75-9b9142cf89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C148A3-3A05-4C4A-B07F-119722BB48BE}">
  <ds:schemaRefs>
    <ds:schemaRef ds:uri="http://schemas.microsoft.com/office/2006/documentManagement/types"/>
    <ds:schemaRef ds:uri="http://purl.org/dc/terms/"/>
    <ds:schemaRef ds:uri="8b48482e-b5a0-4cda-9f75-9b9142cf8964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d817d861-63c8-487e-b9c9-2ce17eef25f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B1FFBE0-5FB6-42EF-BEF4-8C137F3D5B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ModelCompute</vt:lpstr>
      <vt:lpstr>MSE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Cao</dc:creator>
  <cp:lastModifiedBy>Sharon Cao</cp:lastModifiedBy>
  <dcterms:created xsi:type="dcterms:W3CDTF">2023-01-15T05:44:33Z</dcterms:created>
  <dcterms:modified xsi:type="dcterms:W3CDTF">2023-01-23T21:05:43Z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0x0101006B87EB020952E04B90C40ECCB0B8CF6E</vt:lpwstr>
  </property>
</Properties>
</file>