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esktop/"/>
    </mc:Choice>
  </mc:AlternateContent>
  <xr:revisionPtr revIDLastSave="0" documentId="13_ncr:1_{08614420-8158-E34B-A347-FD441475F1BD}" xr6:coauthVersionLast="36" xr6:coauthVersionMax="36" xr10:uidLastSave="{00000000-0000-0000-0000-000000000000}"/>
  <bookViews>
    <workbookView xWindow="5960" yWindow="2340" windowWidth="42140" windowHeight="23960" xr2:uid="{58094417-F858-624A-988C-200A4198D39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I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5" i="1"/>
  <c r="J16" i="1"/>
  <c r="I16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2" i="1"/>
  <c r="J3" i="1"/>
  <c r="I3" i="1"/>
  <c r="J2" i="1"/>
</calcChain>
</file>

<file path=xl/sharedStrings.xml><?xml version="1.0" encoding="utf-8"?>
<sst xmlns="http://schemas.openxmlformats.org/spreadsheetml/2006/main" count="290" uniqueCount="157">
  <si>
    <t>Фамилия</t>
  </si>
  <si>
    <t>Имя</t>
  </si>
  <si>
    <t>Должность</t>
  </si>
  <si>
    <t>Кафедра</t>
  </si>
  <si>
    <t>Квалификация</t>
  </si>
  <si>
    <t>Общий стаж работы</t>
  </si>
  <si>
    <t xml:space="preserve">Стаж работы по специальности </t>
  </si>
  <si>
    <t>Код образовательной программы</t>
  </si>
  <si>
    <t>Перечень преподаваемых дисциплин</t>
  </si>
  <si>
    <t>Абрамова</t>
  </si>
  <si>
    <t xml:space="preserve">Анастасия </t>
  </si>
  <si>
    <t>Анатольевна</t>
  </si>
  <si>
    <t>Доцент</t>
  </si>
  <si>
    <t>Иностранных языков</t>
  </si>
  <si>
    <t>Учитель английского и французского языков</t>
  </si>
  <si>
    <t>Кандидат филологических наук</t>
  </si>
  <si>
    <t>Иностранный язык</t>
  </si>
  <si>
    <t>30.05.01
33.05.01</t>
  </si>
  <si>
    <t>Антропянская</t>
  </si>
  <si>
    <t>Лилия</t>
  </si>
  <si>
    <t>Николаевна</t>
  </si>
  <si>
    <t>Учитель французского и немецкого  языков</t>
  </si>
  <si>
    <t>Кандидат психологических наук</t>
  </si>
  <si>
    <t>33.05.01</t>
  </si>
  <si>
    <t>Коваленко</t>
  </si>
  <si>
    <t>Надежда</t>
  </si>
  <si>
    <t>Cергеевна</t>
  </si>
  <si>
    <t>Учитель английского и немецкого языков</t>
  </si>
  <si>
    <t>Перевод в профессиональной сфере.
Иностранный язык.</t>
  </si>
  <si>
    <t>Когай</t>
  </si>
  <si>
    <t>Елена</t>
  </si>
  <si>
    <t>Владимировна</t>
  </si>
  <si>
    <t>Ассистент</t>
  </si>
  <si>
    <t>Фармакологии</t>
  </si>
  <si>
    <t>Врач-лечебник</t>
  </si>
  <si>
    <t>31.05.01
31.05.02</t>
  </si>
  <si>
    <t>Фармакология</t>
  </si>
  <si>
    <t>Венгеровский</t>
  </si>
  <si>
    <t>Александр</t>
  </si>
  <si>
    <t>Исаакович</t>
  </si>
  <si>
    <t>Профессор</t>
  </si>
  <si>
    <t>Врач</t>
  </si>
  <si>
    <t>Доктор медицинских наук</t>
  </si>
  <si>
    <t xml:space="preserve">31.05.01
</t>
  </si>
  <si>
    <t>Головина</t>
  </si>
  <si>
    <t>Евгения</t>
  </si>
  <si>
    <t>Леонидона</t>
  </si>
  <si>
    <t>Врач-биофизик</t>
  </si>
  <si>
    <t>Кандидат медицинских наук</t>
  </si>
  <si>
    <t>31.05.01
31.05.02
31.05.03</t>
  </si>
  <si>
    <t>Фармакология.
Молекулярная фармакология.</t>
  </si>
  <si>
    <t>Голубина</t>
  </si>
  <si>
    <t>Ольга</t>
  </si>
  <si>
    <t>Александовна</t>
  </si>
  <si>
    <t>Химии</t>
  </si>
  <si>
    <t>Химик</t>
  </si>
  <si>
    <t>Кандидат химических наук</t>
  </si>
  <si>
    <t>31.05.01
33.05.01</t>
  </si>
  <si>
    <t>Общая и неорганическая химия.
Органическая химия.
Химия.</t>
  </si>
  <si>
    <t>Жолобова</t>
  </si>
  <si>
    <t>Галина</t>
  </si>
  <si>
    <t>Инженер химик-технолог</t>
  </si>
  <si>
    <t>Химия.
Физическая химия.
Органическая химия.</t>
  </si>
  <si>
    <t>Зыкова</t>
  </si>
  <si>
    <t>Мария</t>
  </si>
  <si>
    <t>Заведующий</t>
  </si>
  <si>
    <t>Провизор</t>
  </si>
  <si>
    <t>Доктор фармацевтических наук</t>
  </si>
  <si>
    <t>31.05.02
33.05.01</t>
  </si>
  <si>
    <t>Химия.
Органическая химия.
Химия биологически активных веществ.
Химия органических соединений.
Химия биологически активных соединений.
Фармацевтический анализ.
Практика "Контроль качества специализированнных
продуктов питания".</t>
  </si>
  <si>
    <t>Игнатьев</t>
  </si>
  <si>
    <t>Игорь</t>
  </si>
  <si>
    <t>Александрович</t>
  </si>
  <si>
    <t>Общей хирургии</t>
  </si>
  <si>
    <t>Общая хирургия.
Учебная практика "Уход за больными терапевтического и хирургического профиля".
Производственная практика "Помощник процедурной медицинской сестры".
Уход за хирургическими больными.
Сестринское дело в хирургии.</t>
  </si>
  <si>
    <t>Баширов</t>
  </si>
  <si>
    <t>Сергей</t>
  </si>
  <si>
    <t>Рафаэльевич</t>
  </si>
  <si>
    <t xml:space="preserve">Общая хирургия.
</t>
  </si>
  <si>
    <t>Титов</t>
  </si>
  <si>
    <t>Дмитрий</t>
  </si>
  <si>
    <t>Сергеевич</t>
  </si>
  <si>
    <t>Общая хирургия.
Учебная практика "Уход за больными терапевтического и хирургического профиля".
Производственная практика "Помощник младшего медицинского персонала".
Ознакомительная практика.</t>
  </si>
  <si>
    <t>Фесик</t>
  </si>
  <si>
    <t>Патологической анатомии</t>
  </si>
  <si>
    <t>Кандидат наук</t>
  </si>
  <si>
    <t>Патологическая анатомия, клиническая патологическая анатомия.</t>
  </si>
  <si>
    <t>Завьялова</t>
  </si>
  <si>
    <t>Марина</t>
  </si>
  <si>
    <t>Викторовна</t>
  </si>
  <si>
    <t>Патологическая анатомия, клиническая патологическая анатомия.
Патологическая анатомия - патологическая анатомия головы и шеи.
Онкоморфология челюстно-лицевой области.</t>
  </si>
  <si>
    <t>Неклюдов</t>
  </si>
  <si>
    <t>Алексей</t>
  </si>
  <si>
    <t>Андреевич</t>
  </si>
  <si>
    <t>Врач-педиатр</t>
  </si>
  <si>
    <t>Судебно-медицинская экспертиза.</t>
  </si>
  <si>
    <t>Одинцова</t>
  </si>
  <si>
    <t>Ирина</t>
  </si>
  <si>
    <t>Гигиены</t>
  </si>
  <si>
    <t>Врач-биохимик</t>
  </si>
  <si>
    <t>30.05.01
30.05.02
31.05.01
31.05.02</t>
  </si>
  <si>
    <t>Гигиена и экология человека.
Гигиена, радиационная гигиена.
Гигиена.
Общая гигиена.</t>
  </si>
  <si>
    <t>Гудина</t>
  </si>
  <si>
    <t>Маргарита</t>
  </si>
  <si>
    <t>Валентиновна</t>
  </si>
  <si>
    <t>Гигиена.
Общая гигиена.</t>
  </si>
  <si>
    <t>Якимович</t>
  </si>
  <si>
    <t>Инесса</t>
  </si>
  <si>
    <t>Юрьевна</t>
  </si>
  <si>
    <t>Тетенев</t>
  </si>
  <si>
    <t>Константин</t>
  </si>
  <si>
    <t>Федорович</t>
  </si>
  <si>
    <t>Пропедевтики внутренних болезней с курсом терапии педиатрического факультета</t>
  </si>
  <si>
    <t>30.05.01
30.05.02
30.05.03
31.05.01</t>
  </si>
  <si>
    <t>Помощник младшего медицинского персонала.
Уход за больными терапевтического и хирургического профиля.
Пропедевтика внутренних болезней.
Введение в терапию.
Внутренние болезни.</t>
  </si>
  <si>
    <t>Месько</t>
  </si>
  <si>
    <t>Павел</t>
  </si>
  <si>
    <t>Евгеньевич</t>
  </si>
  <si>
    <t>31.05.01
34.03.01</t>
  </si>
  <si>
    <t>Уход за больными терапевтического и хирургического профиля.
Пропедевтика внутренних болезней.
Введение в терапию.
Внутренние болезни.
Помощник процедурной медицинской сестры.
Сестринское дело в терапии.
Сестринское дело в гериатрии.
Ознакомительная практика.
Манипуляционная практика.
Клиническая практика (помощник младшего мед.персонала).
Клиническая практика (помощник мед.сестры).
Профилактика заболеваний и формирование здорового образа жизни.</t>
  </si>
  <si>
    <t>Бодрова</t>
  </si>
  <si>
    <t>Тамара</t>
  </si>
  <si>
    <t>Внутренние болезни.
Уход за больными терапевтического и хирургического профиля.
Пропедевтика внутренних болезней.
Введение в терапию.</t>
  </si>
  <si>
    <t>Белоконь</t>
  </si>
  <si>
    <t>Валентина</t>
  </si>
  <si>
    <t>Микробиологии и вирусологии</t>
  </si>
  <si>
    <t>Микробиология.
Микробиология, вирусология.
Микробиология, вирусология - микробиология полости рта.</t>
  </si>
  <si>
    <t>Карпова</t>
  </si>
  <si>
    <t>Ростиславовна</t>
  </si>
  <si>
    <t>Микробиология, вирусология.
Основы дезинфектологии.</t>
  </si>
  <si>
    <t>Лущаева</t>
  </si>
  <si>
    <t>Инна</t>
  </si>
  <si>
    <t>Биолог</t>
  </si>
  <si>
    <t>Микробиология, вирусология.
Методы микробиологического контроля
лекарственных средств.</t>
  </si>
  <si>
    <t>Логвинов</t>
  </si>
  <si>
    <t>Валентинович</t>
  </si>
  <si>
    <t>Гистологии, эмбриологии и цитологии</t>
  </si>
  <si>
    <t>Гистология, эмбриология, цитология.
Репаративная нейрогистология с нейротрансплантологией
Гистология, эмбриология, цитология - гистология полости рта.</t>
  </si>
  <si>
    <t>Журавлева</t>
  </si>
  <si>
    <t>Анна</t>
  </si>
  <si>
    <t>Дэвидовна</t>
  </si>
  <si>
    <t>Гистология.
Эмбриология, цитология. Репаративнаянейрогистология с нейротрансплантологией.
Гистология, эмбриология, цитология - гистология полости рта.
Регенерация и возрастная морфология органов ротовой полости.</t>
  </si>
  <si>
    <t>Герасимов</t>
  </si>
  <si>
    <t>Владимирович</t>
  </si>
  <si>
    <t>Гистология, эмбриология, цитология.
Репаративнаянейрогистология с нейротрансплантологией
Гистология, эмбриология, цитология - гистология полости рта.</t>
  </si>
  <si>
    <t>Мельник</t>
  </si>
  <si>
    <t>Юлия</t>
  </si>
  <si>
    <t xml:space="preserve">Анатомии человека с курсом топографической анатомии и оперативной хирургии </t>
  </si>
  <si>
    <t>Анатомия.
Анатомия человека.
Функциональная анатомия.
Анатомия детского возраста.</t>
  </si>
  <si>
    <t>Аникина</t>
  </si>
  <si>
    <t>Анатомия человека.</t>
  </si>
  <si>
    <t>Лебедева</t>
  </si>
  <si>
    <t>Наталья</t>
  </si>
  <si>
    <t>Михайловна</t>
  </si>
  <si>
    <t xml:space="preserve">Отчество </t>
  </si>
  <si>
    <t>Ученая степень</t>
  </si>
  <si>
    <t>Ученое звание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</si>
</sst>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1" fillId="2" borderId="1" xfId="0" applyFont="1" applyFill="1" applyBorder="1"/>
    <xf numFmtId="14" fontId="0" fillId="3" borderId="1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25C1-067C-A849-A902-9A76DE11770D}">
  <dimension ref="A1:L31"/>
  <sheetViews>
    <sheetView tabSelected="1" workbookViewId="0">
      <selection activeCell="H2" sqref="H2"/>
    </sheetView>
  </sheetViews>
  <sheetFormatPr baseColWidth="10" defaultRowHeight="16" x14ac:dyDescent="0.2"/>
  <cols>
    <col min="1" max="1" width="13.1640625" customWidth="1"/>
    <col min="2" max="2" width="13.6640625" customWidth="1"/>
    <col min="3" max="3" width="22.1640625" customWidth="1"/>
    <col min="4" max="4" width="12.6640625" customWidth="1"/>
    <col min="5" max="5" width="23.83203125" customWidth="1"/>
    <col min="6" max="6" width="14.1640625" customWidth="1"/>
    <col min="7" max="7" width="29.1640625" customWidth="1"/>
    <col min="8" max="8" width="26.6640625" customWidth="1"/>
    <col min="9" max="9" width="19.1640625" customWidth="1"/>
    <col min="10" max="10" width="28.83203125" customWidth="1"/>
    <col min="11" max="11" width="30.83203125" customWidth="1"/>
    <col min="12" max="12" width="33.6640625" customWidth="1"/>
  </cols>
  <sheetData>
    <row r="1" spans="1:12" x14ac:dyDescent="0.2">
      <c r="A1" s="7" t="s">
        <v>0</v>
      </c>
      <c r="B1" s="7" t="s">
        <v>1</v>
      </c>
      <c r="C1" s="7" t="s">
        <v>154</v>
      </c>
      <c r="D1" s="7" t="s">
        <v>2</v>
      </c>
      <c r="E1" s="7" t="s">
        <v>3</v>
      </c>
      <c r="F1" s="7" t="s">
        <v>4</v>
      </c>
      <c r="G1" s="7" t="s">
        <v>155</v>
      </c>
      <c r="H1" s="7" t="s">
        <v>156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ht="67" customHeight="1" x14ac:dyDescent="0.2">
      <c r="A2" s="1" t="s">
        <v>9</v>
      </c>
      <c r="B2" s="1" t="s">
        <v>10</v>
      </c>
      <c r="C2" s="1" t="s">
        <v>11</v>
      </c>
      <c r="D2" s="1" t="s">
        <v>12</v>
      </c>
      <c r="E2" s="2" t="s">
        <v>13</v>
      </c>
      <c r="F2" s="2" t="s">
        <v>14</v>
      </c>
      <c r="G2" s="1" t="s">
        <v>15</v>
      </c>
      <c r="H2" s="1"/>
      <c r="I2" s="1">
        <f ca="1">YEAR(TODAY())-2012</f>
        <v>11</v>
      </c>
      <c r="J2" s="1">
        <f ca="1">YEAR(TODAY())-2013</f>
        <v>10</v>
      </c>
      <c r="K2" s="3" t="s">
        <v>17</v>
      </c>
      <c r="L2" s="1" t="s">
        <v>16</v>
      </c>
    </row>
    <row r="3" spans="1:12" ht="68" x14ac:dyDescent="0.2">
      <c r="A3" s="4" t="s">
        <v>18</v>
      </c>
      <c r="B3" s="4" t="s">
        <v>19</v>
      </c>
      <c r="C3" s="4" t="s">
        <v>20</v>
      </c>
      <c r="D3" s="4" t="s">
        <v>12</v>
      </c>
      <c r="E3" s="4" t="s">
        <v>13</v>
      </c>
      <c r="F3" s="5" t="s">
        <v>21</v>
      </c>
      <c r="G3" s="4" t="s">
        <v>22</v>
      </c>
      <c r="H3" s="4" t="s">
        <v>12</v>
      </c>
      <c r="I3" s="4">
        <f ca="1">YEAR(TODAY())-1978</f>
        <v>45</v>
      </c>
      <c r="J3" s="4">
        <f ca="1">YEAR(TODAY())-1982</f>
        <v>41</v>
      </c>
      <c r="K3" s="4" t="s">
        <v>23</v>
      </c>
      <c r="L3" s="4" t="s">
        <v>16</v>
      </c>
    </row>
    <row r="4" spans="1:12" ht="68" x14ac:dyDescent="0.2">
      <c r="A4" s="1" t="s">
        <v>24</v>
      </c>
      <c r="B4" s="1" t="s">
        <v>25</v>
      </c>
      <c r="C4" s="1" t="s">
        <v>26</v>
      </c>
      <c r="D4" s="1" t="s">
        <v>12</v>
      </c>
      <c r="E4" s="1" t="s">
        <v>13</v>
      </c>
      <c r="F4" s="2" t="s">
        <v>27</v>
      </c>
      <c r="G4" s="1" t="s">
        <v>15</v>
      </c>
      <c r="H4" s="1" t="s">
        <v>12</v>
      </c>
      <c r="I4" s="1">
        <f ca="1">YEAR(TODAY())-2006</f>
        <v>17</v>
      </c>
      <c r="J4" s="1">
        <f ca="1">YEAR(TODAY())-2009</f>
        <v>14</v>
      </c>
      <c r="K4" s="1" t="s">
        <v>23</v>
      </c>
      <c r="L4" s="2" t="s">
        <v>28</v>
      </c>
    </row>
    <row r="5" spans="1:12" ht="51" x14ac:dyDescent="0.2">
      <c r="A5" s="4" t="s">
        <v>29</v>
      </c>
      <c r="B5" s="4" t="s">
        <v>30</v>
      </c>
      <c r="C5" s="4" t="s">
        <v>31</v>
      </c>
      <c r="D5" s="4" t="s">
        <v>32</v>
      </c>
      <c r="E5" s="4" t="s">
        <v>33</v>
      </c>
      <c r="F5" s="5" t="s">
        <v>34</v>
      </c>
      <c r="G5" s="4"/>
      <c r="H5" s="4"/>
      <c r="I5" s="4">
        <f ca="1">YEAR(TODAY())-2019</f>
        <v>4</v>
      </c>
      <c r="J5" s="4">
        <f ca="1">YEAR(TODAY())-2019</f>
        <v>4</v>
      </c>
      <c r="K5" s="5" t="s">
        <v>35</v>
      </c>
      <c r="L5" s="4" t="s">
        <v>36</v>
      </c>
    </row>
    <row r="6" spans="1:12" ht="34" x14ac:dyDescent="0.2">
      <c r="A6" s="1" t="s">
        <v>37</v>
      </c>
      <c r="B6" s="1" t="s">
        <v>38</v>
      </c>
      <c r="C6" s="1" t="s">
        <v>39</v>
      </c>
      <c r="D6" s="1" t="s">
        <v>40</v>
      </c>
      <c r="E6" s="1" t="s">
        <v>33</v>
      </c>
      <c r="F6" s="2" t="s">
        <v>41</v>
      </c>
      <c r="G6" s="1" t="s">
        <v>42</v>
      </c>
      <c r="H6" s="1" t="s">
        <v>40</v>
      </c>
      <c r="I6" s="1">
        <f ca="1">YEAR(TODAY())-1979</f>
        <v>44</v>
      </c>
      <c r="J6" s="1">
        <f ca="1">YEAR(TODAY())-1979</f>
        <v>44</v>
      </c>
      <c r="K6" s="6" t="s">
        <v>43</v>
      </c>
      <c r="L6" s="1" t="s">
        <v>36</v>
      </c>
    </row>
    <row r="7" spans="1:12" ht="85" x14ac:dyDescent="0.2">
      <c r="A7" s="4" t="s">
        <v>44</v>
      </c>
      <c r="B7" s="4" t="s">
        <v>45</v>
      </c>
      <c r="C7" s="4" t="s">
        <v>46</v>
      </c>
      <c r="D7" s="4" t="s">
        <v>12</v>
      </c>
      <c r="E7" s="4" t="s">
        <v>33</v>
      </c>
      <c r="F7" s="5" t="s">
        <v>47</v>
      </c>
      <c r="G7" s="4" t="s">
        <v>48</v>
      </c>
      <c r="H7" s="4"/>
      <c r="I7" s="4">
        <f ca="1">YEAR(TODAY())-2001</f>
        <v>22</v>
      </c>
      <c r="J7" s="4">
        <f ca="1">YEAR(TODAY())-2002</f>
        <v>21</v>
      </c>
      <c r="K7" s="5" t="s">
        <v>49</v>
      </c>
      <c r="L7" s="5" t="s">
        <v>50</v>
      </c>
    </row>
    <row r="8" spans="1:12" ht="85" x14ac:dyDescent="0.2">
      <c r="A8" s="1" t="s">
        <v>51</v>
      </c>
      <c r="B8" s="1" t="s">
        <v>52</v>
      </c>
      <c r="C8" s="1" t="s">
        <v>53</v>
      </c>
      <c r="D8" s="1" t="s">
        <v>12</v>
      </c>
      <c r="E8" s="1" t="s">
        <v>54</v>
      </c>
      <c r="F8" s="2" t="s">
        <v>55</v>
      </c>
      <c r="G8" s="1" t="s">
        <v>56</v>
      </c>
      <c r="H8" s="1" t="s">
        <v>12</v>
      </c>
      <c r="I8" s="1">
        <f ca="1">YEAR(TODAY())-2002</f>
        <v>21</v>
      </c>
      <c r="J8" s="1">
        <f ca="1">YEAR(TODAY())-2008</f>
        <v>15</v>
      </c>
      <c r="K8" s="2" t="s">
        <v>57</v>
      </c>
      <c r="L8" s="2" t="s">
        <v>58</v>
      </c>
    </row>
    <row r="9" spans="1:12" ht="85" x14ac:dyDescent="0.2">
      <c r="A9" s="4" t="s">
        <v>59</v>
      </c>
      <c r="B9" s="4" t="s">
        <v>60</v>
      </c>
      <c r="C9" s="4" t="s">
        <v>53</v>
      </c>
      <c r="D9" s="4" t="s">
        <v>12</v>
      </c>
      <c r="E9" s="4" t="s">
        <v>54</v>
      </c>
      <c r="F9" s="5" t="s">
        <v>61</v>
      </c>
      <c r="G9" s="4" t="s">
        <v>56</v>
      </c>
      <c r="H9" s="4" t="s">
        <v>12</v>
      </c>
      <c r="I9" s="4">
        <f ca="1">YEAR(TODAY())-1998</f>
        <v>25</v>
      </c>
      <c r="J9" s="4">
        <f ca="1">YEAR(TODAY())-2006</f>
        <v>17</v>
      </c>
      <c r="K9" s="5" t="s">
        <v>57</v>
      </c>
      <c r="L9" s="5" t="s">
        <v>62</v>
      </c>
    </row>
    <row r="10" spans="1:12" ht="289" x14ac:dyDescent="0.2">
      <c r="A10" s="1" t="s">
        <v>63</v>
      </c>
      <c r="B10" s="1" t="s">
        <v>64</v>
      </c>
      <c r="C10" s="1" t="s">
        <v>31</v>
      </c>
      <c r="D10" s="1" t="s">
        <v>65</v>
      </c>
      <c r="E10" s="1" t="s">
        <v>54</v>
      </c>
      <c r="F10" s="2" t="s">
        <v>66</v>
      </c>
      <c r="G10" s="1" t="s">
        <v>67</v>
      </c>
      <c r="H10" s="1" t="s">
        <v>12</v>
      </c>
      <c r="I10" s="1">
        <f ca="1">YEAR(TODAY())-2005</f>
        <v>18</v>
      </c>
      <c r="J10" s="1">
        <f ca="1">YEAR(TODAY())-2010</f>
        <v>13</v>
      </c>
      <c r="K10" s="2" t="s">
        <v>68</v>
      </c>
      <c r="L10" s="2" t="s">
        <v>69</v>
      </c>
    </row>
    <row r="11" spans="1:12" ht="221" x14ac:dyDescent="0.2">
      <c r="A11" s="4" t="s">
        <v>70</v>
      </c>
      <c r="B11" s="4" t="s">
        <v>71</v>
      </c>
      <c r="C11" s="4" t="s">
        <v>72</v>
      </c>
      <c r="D11" s="4" t="s">
        <v>32</v>
      </c>
      <c r="E11" s="4" t="s">
        <v>73</v>
      </c>
      <c r="F11" s="5" t="s">
        <v>41</v>
      </c>
      <c r="G11" s="4"/>
      <c r="H11" s="4"/>
      <c r="I11" s="4">
        <f ca="1">YEAR(TODAY())-1989</f>
        <v>34</v>
      </c>
      <c r="J11" s="4">
        <f ca="1">YEAR(TODAY())-2021</f>
        <v>2</v>
      </c>
      <c r="K11" s="4"/>
      <c r="L11" s="5" t="s">
        <v>74</v>
      </c>
    </row>
    <row r="12" spans="1:12" ht="125" customHeight="1" x14ac:dyDescent="0.2">
      <c r="A12" s="1" t="s">
        <v>75</v>
      </c>
      <c r="B12" s="1" t="s">
        <v>76</v>
      </c>
      <c r="C12" s="1" t="s">
        <v>77</v>
      </c>
      <c r="D12" s="1" t="s">
        <v>65</v>
      </c>
      <c r="E12" s="1" t="s">
        <v>73</v>
      </c>
      <c r="F12" s="2" t="s">
        <v>41</v>
      </c>
      <c r="G12" s="1" t="s">
        <v>42</v>
      </c>
      <c r="H12" s="1" t="s">
        <v>12</v>
      </c>
      <c r="I12" s="1">
        <f ca="1">YEAR(TODAY())-1996</f>
        <v>27</v>
      </c>
      <c r="J12" s="1">
        <f ca="1">YEAR(TODAY())-2015</f>
        <v>8</v>
      </c>
      <c r="K12" s="2" t="s">
        <v>49</v>
      </c>
      <c r="L12" s="2" t="s">
        <v>78</v>
      </c>
    </row>
    <row r="13" spans="1:12" ht="187" x14ac:dyDescent="0.2">
      <c r="A13" s="4" t="s">
        <v>79</v>
      </c>
      <c r="B13" s="4" t="s">
        <v>80</v>
      </c>
      <c r="C13" s="4" t="s">
        <v>81</v>
      </c>
      <c r="D13" s="4" t="s">
        <v>32</v>
      </c>
      <c r="E13" s="4" t="s">
        <v>73</v>
      </c>
      <c r="F13" s="5" t="s">
        <v>41</v>
      </c>
      <c r="G13" s="4" t="s">
        <v>48</v>
      </c>
      <c r="H13" s="4"/>
      <c r="I13" s="4">
        <f ca="1">YEAR(TODAY())-1998</f>
        <v>25</v>
      </c>
      <c r="J13" s="4">
        <f ca="1">YEAR(TODAY())-2020</f>
        <v>3</v>
      </c>
      <c r="K13" s="5" t="s">
        <v>35</v>
      </c>
      <c r="L13" s="5" t="s">
        <v>82</v>
      </c>
    </row>
    <row r="14" spans="1:12" ht="51" x14ac:dyDescent="0.2">
      <c r="A14" s="1" t="s">
        <v>83</v>
      </c>
      <c r="B14" s="1" t="s">
        <v>45</v>
      </c>
      <c r="C14" s="1" t="s">
        <v>11</v>
      </c>
      <c r="D14" s="1" t="s">
        <v>32</v>
      </c>
      <c r="E14" s="1" t="s">
        <v>84</v>
      </c>
      <c r="F14" s="2" t="s">
        <v>41</v>
      </c>
      <c r="G14" s="1" t="s">
        <v>85</v>
      </c>
      <c r="H14" s="1"/>
      <c r="I14" s="1">
        <f ca="1">YEAR(TODAY())-2017</f>
        <v>6</v>
      </c>
      <c r="J14" s="1">
        <f ca="1">YEAR(TODAY())-2022</f>
        <v>1</v>
      </c>
      <c r="K14" s="1"/>
      <c r="L14" s="2" t="s">
        <v>86</v>
      </c>
    </row>
    <row r="15" spans="1:12" ht="170" x14ac:dyDescent="0.2">
      <c r="A15" s="4" t="s">
        <v>87</v>
      </c>
      <c r="B15" s="4" t="s">
        <v>88</v>
      </c>
      <c r="C15" s="4" t="s">
        <v>89</v>
      </c>
      <c r="D15" s="4" t="s">
        <v>65</v>
      </c>
      <c r="E15" s="4" t="s">
        <v>84</v>
      </c>
      <c r="F15" s="5" t="s">
        <v>41</v>
      </c>
      <c r="G15" s="4" t="s">
        <v>42</v>
      </c>
      <c r="H15" s="4" t="s">
        <v>40</v>
      </c>
      <c r="I15" s="4">
        <f ca="1">YEAR(TODAY())-2002</f>
        <v>21</v>
      </c>
      <c r="J15" s="4">
        <f ca="1">YEAR(TODAY())-2002</f>
        <v>21</v>
      </c>
      <c r="K15" s="5" t="s">
        <v>49</v>
      </c>
      <c r="L15" s="5" t="s">
        <v>90</v>
      </c>
    </row>
    <row r="16" spans="1:12" ht="17" x14ac:dyDescent="0.2">
      <c r="A16" s="1" t="s">
        <v>91</v>
      </c>
      <c r="B16" s="1" t="s">
        <v>92</v>
      </c>
      <c r="C16" s="1" t="s">
        <v>93</v>
      </c>
      <c r="D16" s="1" t="s">
        <v>32</v>
      </c>
      <c r="E16" s="1" t="s">
        <v>84</v>
      </c>
      <c r="F16" s="2" t="s">
        <v>94</v>
      </c>
      <c r="G16" s="1"/>
      <c r="H16" s="1"/>
      <c r="I16" s="1">
        <f ca="1">YEAR(TODAY())-2014</f>
        <v>9</v>
      </c>
      <c r="J16" s="1">
        <f ca="1">YEAR(TODAY())-2022</f>
        <v>1</v>
      </c>
      <c r="K16" s="1"/>
      <c r="L16" s="2" t="s">
        <v>95</v>
      </c>
    </row>
    <row r="17" spans="1:12" ht="119" x14ac:dyDescent="0.2">
      <c r="A17" s="4" t="s">
        <v>96</v>
      </c>
      <c r="B17" s="4" t="s">
        <v>97</v>
      </c>
      <c r="C17" s="4" t="s">
        <v>20</v>
      </c>
      <c r="D17" s="4" t="s">
        <v>12</v>
      </c>
      <c r="E17" s="4" t="s">
        <v>98</v>
      </c>
      <c r="F17" s="5" t="s">
        <v>99</v>
      </c>
      <c r="G17" s="4" t="s">
        <v>42</v>
      </c>
      <c r="H17" s="4"/>
      <c r="I17" s="4">
        <f ca="1">YEAR(TODAY())-1986</f>
        <v>37</v>
      </c>
      <c r="J17" s="4">
        <f ca="1">YEAR(TODAY())-2010</f>
        <v>13</v>
      </c>
      <c r="K17" s="5" t="s">
        <v>100</v>
      </c>
      <c r="L17" s="5" t="s">
        <v>101</v>
      </c>
    </row>
    <row r="18" spans="1:12" ht="85" x14ac:dyDescent="0.2">
      <c r="A18" s="1" t="s">
        <v>102</v>
      </c>
      <c r="B18" s="1" t="s">
        <v>103</v>
      </c>
      <c r="C18" s="1" t="s">
        <v>104</v>
      </c>
      <c r="D18" s="1" t="s">
        <v>12</v>
      </c>
      <c r="E18" s="1" t="s">
        <v>98</v>
      </c>
      <c r="F18" s="2" t="s">
        <v>41</v>
      </c>
      <c r="G18" s="1" t="s">
        <v>48</v>
      </c>
      <c r="H18" s="1"/>
      <c r="I18" s="1">
        <f ca="1">YEAR(TODAY())-1999</f>
        <v>24</v>
      </c>
      <c r="J18" s="1">
        <f ca="1">YEAR(TODAY())-2003</f>
        <v>20</v>
      </c>
      <c r="K18" s="2" t="s">
        <v>49</v>
      </c>
      <c r="L18" s="2" t="s">
        <v>105</v>
      </c>
    </row>
    <row r="19" spans="1:12" ht="85" x14ac:dyDescent="0.2">
      <c r="A19" s="4" t="s">
        <v>106</v>
      </c>
      <c r="B19" s="4" t="s">
        <v>107</v>
      </c>
      <c r="C19" s="4" t="s">
        <v>108</v>
      </c>
      <c r="D19" s="4" t="s">
        <v>65</v>
      </c>
      <c r="E19" s="4" t="s">
        <v>98</v>
      </c>
      <c r="F19" s="5" t="s">
        <v>41</v>
      </c>
      <c r="G19" s="4" t="s">
        <v>48</v>
      </c>
      <c r="H19" s="4" t="s">
        <v>12</v>
      </c>
      <c r="I19" s="4">
        <f ca="1">YEAR(TODAY())-2005</f>
        <v>18</v>
      </c>
      <c r="J19" s="4">
        <f ca="1">YEAR(TODAY())-2005</f>
        <v>18</v>
      </c>
      <c r="K19" s="5" t="s">
        <v>49</v>
      </c>
      <c r="L19" s="5" t="s">
        <v>105</v>
      </c>
    </row>
    <row r="20" spans="1:12" ht="187" customHeight="1" x14ac:dyDescent="0.2">
      <c r="A20" s="1" t="s">
        <v>109</v>
      </c>
      <c r="B20" s="1" t="s">
        <v>110</v>
      </c>
      <c r="C20" s="1" t="s">
        <v>111</v>
      </c>
      <c r="D20" s="1" t="s">
        <v>12</v>
      </c>
      <c r="E20" s="2" t="s">
        <v>112</v>
      </c>
      <c r="F20" s="2" t="s">
        <v>41</v>
      </c>
      <c r="G20" s="1" t="s">
        <v>48</v>
      </c>
      <c r="H20" s="1" t="s">
        <v>12</v>
      </c>
      <c r="I20" s="1">
        <f ca="1">YEAR(TODAY())-2002</f>
        <v>21</v>
      </c>
      <c r="J20" s="1">
        <f ca="1">YEAR(TODAY())-2006</f>
        <v>17</v>
      </c>
      <c r="K20" s="2" t="s">
        <v>113</v>
      </c>
      <c r="L20" s="2" t="s">
        <v>114</v>
      </c>
    </row>
    <row r="21" spans="1:12" ht="409" customHeight="1" x14ac:dyDescent="0.2">
      <c r="A21" s="4" t="s">
        <v>115</v>
      </c>
      <c r="B21" s="4" t="s">
        <v>116</v>
      </c>
      <c r="C21" s="4" t="s">
        <v>117</v>
      </c>
      <c r="D21" s="4" t="s">
        <v>12</v>
      </c>
      <c r="E21" s="5" t="s">
        <v>112</v>
      </c>
      <c r="F21" s="5" t="s">
        <v>41</v>
      </c>
      <c r="G21" s="4" t="s">
        <v>48</v>
      </c>
      <c r="H21" s="4" t="s">
        <v>12</v>
      </c>
      <c r="I21" s="4">
        <f ca="1">YEAR(TODAY())-2001</f>
        <v>22</v>
      </c>
      <c r="J21" s="4">
        <f ca="1">YEAR(TODAY())-2001</f>
        <v>22</v>
      </c>
      <c r="K21" s="5" t="s">
        <v>118</v>
      </c>
      <c r="L21" s="5" t="s">
        <v>119</v>
      </c>
    </row>
    <row r="22" spans="1:12" ht="136" x14ac:dyDescent="0.2">
      <c r="A22" s="1" t="s">
        <v>120</v>
      </c>
      <c r="B22" s="1" t="s">
        <v>121</v>
      </c>
      <c r="C22" s="1" t="s">
        <v>20</v>
      </c>
      <c r="D22" s="1" t="s">
        <v>40</v>
      </c>
      <c r="E22" s="2" t="s">
        <v>112</v>
      </c>
      <c r="F22" s="2" t="s">
        <v>41</v>
      </c>
      <c r="G22" s="1" t="s">
        <v>42</v>
      </c>
      <c r="H22" s="1" t="s">
        <v>40</v>
      </c>
      <c r="I22" s="1">
        <f ca="1">YEAR(TODAY())-1972</f>
        <v>51</v>
      </c>
      <c r="J22" s="1">
        <f ca="1">YEAR(TODAY())-1983</f>
        <v>40</v>
      </c>
      <c r="K22" s="6" t="s">
        <v>43</v>
      </c>
      <c r="L22" s="2" t="s">
        <v>122</v>
      </c>
    </row>
    <row r="23" spans="1:12" ht="102" x14ac:dyDescent="0.2">
      <c r="A23" s="4" t="s">
        <v>123</v>
      </c>
      <c r="B23" s="4" t="s">
        <v>124</v>
      </c>
      <c r="C23" s="4" t="s">
        <v>31</v>
      </c>
      <c r="D23" s="4" t="s">
        <v>12</v>
      </c>
      <c r="E23" s="5" t="s">
        <v>125</v>
      </c>
      <c r="F23" s="5" t="s">
        <v>99</v>
      </c>
      <c r="G23" s="4" t="s">
        <v>48</v>
      </c>
      <c r="H23" s="4"/>
      <c r="I23" s="4">
        <f ca="1">YEAR(TODAY())-2008</f>
        <v>15</v>
      </c>
      <c r="J23" s="4">
        <f ca="1">YEAR(TODAY())-2012</f>
        <v>11</v>
      </c>
      <c r="K23" s="5" t="s">
        <v>35</v>
      </c>
      <c r="L23" s="5" t="s">
        <v>126</v>
      </c>
    </row>
    <row r="24" spans="1:12" ht="51" x14ac:dyDescent="0.2">
      <c r="A24" s="1" t="s">
        <v>127</v>
      </c>
      <c r="B24" s="1" t="s">
        <v>64</v>
      </c>
      <c r="C24" s="1" t="s">
        <v>128</v>
      </c>
      <c r="D24" s="1" t="s">
        <v>65</v>
      </c>
      <c r="E24" s="2" t="s">
        <v>125</v>
      </c>
      <c r="F24" s="2" t="s">
        <v>41</v>
      </c>
      <c r="G24" s="1" t="s">
        <v>42</v>
      </c>
      <c r="H24" s="1" t="s">
        <v>40</v>
      </c>
      <c r="I24" s="1">
        <f ca="1">YEAR(TODAY())-1996</f>
        <v>27</v>
      </c>
      <c r="J24" s="1">
        <f ca="1">YEAR(TODAY())-1996</f>
        <v>27</v>
      </c>
      <c r="K24" s="2" t="s">
        <v>35</v>
      </c>
      <c r="L24" s="2" t="s">
        <v>129</v>
      </c>
    </row>
    <row r="25" spans="1:12" ht="102" x14ac:dyDescent="0.2">
      <c r="A25" s="4" t="s">
        <v>130</v>
      </c>
      <c r="B25" s="4" t="s">
        <v>131</v>
      </c>
      <c r="C25" s="4" t="s">
        <v>31</v>
      </c>
      <c r="D25" s="4" t="s">
        <v>12</v>
      </c>
      <c r="E25" s="5" t="s">
        <v>125</v>
      </c>
      <c r="F25" s="5" t="s">
        <v>132</v>
      </c>
      <c r="G25" s="4" t="s">
        <v>48</v>
      </c>
      <c r="H25" s="4"/>
      <c r="I25" s="4">
        <f ca="1">YEAR(TODAY())-1993</f>
        <v>30</v>
      </c>
      <c r="J25" s="4">
        <f ca="1">YEAR(TODAY())-2019</f>
        <v>4</v>
      </c>
      <c r="K25" s="5" t="s">
        <v>49</v>
      </c>
      <c r="L25" s="5" t="s">
        <v>133</v>
      </c>
    </row>
    <row r="26" spans="1:12" ht="119" x14ac:dyDescent="0.2">
      <c r="A26" s="1" t="s">
        <v>134</v>
      </c>
      <c r="B26" s="1" t="s">
        <v>76</v>
      </c>
      <c r="C26" s="1" t="s">
        <v>135</v>
      </c>
      <c r="D26" s="1" t="s">
        <v>65</v>
      </c>
      <c r="E26" s="2" t="s">
        <v>136</v>
      </c>
      <c r="F26" s="2" t="s">
        <v>41</v>
      </c>
      <c r="G26" s="1" t="s">
        <v>42</v>
      </c>
      <c r="H26" s="1" t="s">
        <v>40</v>
      </c>
      <c r="I26" s="1">
        <f ca="1">YEAR(TODAY())-1985</f>
        <v>38</v>
      </c>
      <c r="J26" s="1">
        <f ca="1">YEAR(TODAY())-1985</f>
        <v>38</v>
      </c>
      <c r="K26" s="1"/>
      <c r="L26" s="2" t="s">
        <v>137</v>
      </c>
    </row>
    <row r="27" spans="1:12" ht="204" x14ac:dyDescent="0.2">
      <c r="A27" s="4" t="s">
        <v>138</v>
      </c>
      <c r="B27" s="4" t="s">
        <v>139</v>
      </c>
      <c r="C27" s="4" t="s">
        <v>140</v>
      </c>
      <c r="D27" s="4" t="s">
        <v>32</v>
      </c>
      <c r="E27" s="5" t="s">
        <v>136</v>
      </c>
      <c r="F27" s="5" t="s">
        <v>34</v>
      </c>
      <c r="G27" s="4"/>
      <c r="H27" s="4"/>
      <c r="I27" s="4">
        <f ca="1">YEAR(TODAY())-2019</f>
        <v>4</v>
      </c>
      <c r="J27" s="4">
        <f ca="1">YEAR(TODAY())-2019</f>
        <v>4</v>
      </c>
      <c r="K27" s="8" t="s">
        <v>43</v>
      </c>
      <c r="L27" s="5" t="s">
        <v>141</v>
      </c>
    </row>
    <row r="28" spans="1:12" ht="119" x14ac:dyDescent="0.2">
      <c r="A28" s="1" t="s">
        <v>142</v>
      </c>
      <c r="B28" s="1" t="s">
        <v>38</v>
      </c>
      <c r="C28" s="1" t="s">
        <v>143</v>
      </c>
      <c r="D28" s="1" t="s">
        <v>40</v>
      </c>
      <c r="E28" s="2" t="s">
        <v>136</v>
      </c>
      <c r="F28" s="2" t="s">
        <v>47</v>
      </c>
      <c r="G28" s="1" t="s">
        <v>42</v>
      </c>
      <c r="H28" s="1" t="s">
        <v>12</v>
      </c>
      <c r="I28" s="1">
        <f ca="1">YEAR(TODAY())-1987</f>
        <v>36</v>
      </c>
      <c r="J28" s="1">
        <f ca="1">YEAR(TODAY())-1990</f>
        <v>33</v>
      </c>
      <c r="K28" s="6" t="s">
        <v>43</v>
      </c>
      <c r="L28" s="2" t="s">
        <v>144</v>
      </c>
    </row>
    <row r="29" spans="1:12" ht="119" x14ac:dyDescent="0.2">
      <c r="A29" s="4" t="s">
        <v>145</v>
      </c>
      <c r="B29" s="4" t="s">
        <v>146</v>
      </c>
      <c r="C29" s="4" t="s">
        <v>108</v>
      </c>
      <c r="D29" s="4" t="s">
        <v>12</v>
      </c>
      <c r="E29" s="5" t="s">
        <v>147</v>
      </c>
      <c r="F29" s="5" t="s">
        <v>47</v>
      </c>
      <c r="G29" s="4" t="s">
        <v>48</v>
      </c>
      <c r="H29" s="4"/>
      <c r="I29" s="4">
        <f ca="1">YEAR(TODAY())-2003</f>
        <v>20</v>
      </c>
      <c r="J29" s="4">
        <f ca="1">YEAR(TODAY())-2007</f>
        <v>16</v>
      </c>
      <c r="K29" s="5" t="s">
        <v>35</v>
      </c>
      <c r="L29" s="5" t="s">
        <v>148</v>
      </c>
    </row>
    <row r="30" spans="1:12" ht="85" x14ac:dyDescent="0.2">
      <c r="A30" s="1" t="s">
        <v>149</v>
      </c>
      <c r="B30" s="1" t="s">
        <v>30</v>
      </c>
      <c r="C30" s="1" t="s">
        <v>108</v>
      </c>
      <c r="D30" s="1" t="s">
        <v>12</v>
      </c>
      <c r="E30" s="2" t="s">
        <v>147</v>
      </c>
      <c r="F30" s="2" t="s">
        <v>41</v>
      </c>
      <c r="G30" s="1" t="s">
        <v>48</v>
      </c>
      <c r="H30" s="1"/>
      <c r="I30" s="1">
        <f ca="1">YEAR(TODAY())-2011</f>
        <v>12</v>
      </c>
      <c r="J30" s="1">
        <f ca="1">YEAR(TODAY())-2011</f>
        <v>12</v>
      </c>
      <c r="K30" s="2" t="s">
        <v>49</v>
      </c>
      <c r="L30" s="2" t="s">
        <v>150</v>
      </c>
    </row>
    <row r="31" spans="1:12" ht="119" x14ac:dyDescent="0.2">
      <c r="A31" s="4" t="s">
        <v>151</v>
      </c>
      <c r="B31" s="4" t="s">
        <v>152</v>
      </c>
      <c r="C31" s="4" t="s">
        <v>153</v>
      </c>
      <c r="D31" s="4" t="s">
        <v>12</v>
      </c>
      <c r="E31" s="5" t="s">
        <v>147</v>
      </c>
      <c r="F31" s="5" t="s">
        <v>41</v>
      </c>
      <c r="G31" s="4" t="s">
        <v>48</v>
      </c>
      <c r="H31" s="4" t="s">
        <v>12</v>
      </c>
      <c r="I31" s="4">
        <f ca="1">YEAR(TODAY())-1969</f>
        <v>54</v>
      </c>
      <c r="J31" s="4">
        <f ca="1">YEAR(TODAY())-1976</f>
        <v>47</v>
      </c>
      <c r="K31" s="5" t="s">
        <v>35</v>
      </c>
      <c r="L31" s="5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2023-11-05T13:57:32Z</dcterms:created>
  <dcterms:modified xsi:type="dcterms:W3CDTF">2023-12-22T12:52:39Z</dcterms:modified>
</cp:coreProperties>
</file>