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\Documents\"/>
    </mc:Choice>
  </mc:AlternateContent>
  <xr:revisionPtr revIDLastSave="0" documentId="13_ncr:1_{F89264FE-4410-451C-8F40-723B4933FF46}" xr6:coauthVersionLast="47" xr6:coauthVersionMax="47" xr10:uidLastSave="{00000000-0000-0000-0000-000000000000}"/>
  <bookViews>
    <workbookView xWindow="-108" yWindow="-108" windowWidth="23256" windowHeight="12456" xr2:uid="{5369B742-D57A-4942-A17F-B152777D01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1" l="1"/>
  <c r="Q26" i="1"/>
  <c r="Q39" i="1"/>
  <c r="Q38" i="1"/>
  <c r="G34" i="1"/>
  <c r="G35" i="1"/>
  <c r="G36" i="1"/>
  <c r="G37" i="1"/>
  <c r="G38" i="1"/>
  <c r="G39" i="1"/>
  <c r="Q5" i="1"/>
  <c r="Q7" i="1"/>
  <c r="Q18" i="1"/>
  <c r="Q28" i="1"/>
  <c r="Q27" i="1"/>
  <c r="Q25" i="1"/>
  <c r="Q17" i="1"/>
  <c r="Q15" i="1"/>
  <c r="Q6" i="1"/>
  <c r="H4" i="1"/>
  <c r="H5" i="1"/>
  <c r="H7" i="1"/>
  <c r="H8" i="1"/>
  <c r="H6" i="1"/>
  <c r="H3" i="1"/>
  <c r="H9" i="1"/>
  <c r="Q4" i="1"/>
</calcChain>
</file>

<file path=xl/sharedStrings.xml><?xml version="1.0" encoding="utf-8"?>
<sst xmlns="http://schemas.openxmlformats.org/spreadsheetml/2006/main" count="106" uniqueCount="72">
  <si>
    <t>Order ID</t>
  </si>
  <si>
    <t>Product</t>
  </si>
  <si>
    <t>Region</t>
  </si>
  <si>
    <t>Salesperson</t>
  </si>
  <si>
    <t>Order Date</t>
  </si>
  <si>
    <t>Quantity</t>
  </si>
  <si>
    <t>Price per Unit</t>
  </si>
  <si>
    <t>Laptop</t>
  </si>
  <si>
    <t>North</t>
  </si>
  <si>
    <t>John Doe</t>
  </si>
  <si>
    <t>Mouse</t>
  </si>
  <si>
    <t>South</t>
  </si>
  <si>
    <t>Jane Smith</t>
  </si>
  <si>
    <t>Keyboard</t>
  </si>
  <si>
    <t>East</t>
  </si>
  <si>
    <t>Monitor</t>
  </si>
  <si>
    <t>West</t>
  </si>
  <si>
    <t>Alice Brown</t>
  </si>
  <si>
    <t xml:space="preserve">1. Calculate the Total Sales for "John Doe" in the "North" region:
2. Count the Number of Orders Where the Quantity is Greater Than 5:
3. Find the Region for Order ID "104":
4. Find the Salesperson with the Highest Sales for "Laptop":
</t>
  </si>
  <si>
    <t>Total sales</t>
  </si>
  <si>
    <t>Name</t>
  </si>
  <si>
    <t>Department</t>
  </si>
  <si>
    <t>Joining Date</t>
  </si>
  <si>
    <t>Salary</t>
  </si>
  <si>
    <t>Location</t>
  </si>
  <si>
    <t>E123</t>
  </si>
  <si>
    <t>Finance</t>
  </si>
  <si>
    <t>New York</t>
  </si>
  <si>
    <t>E124</t>
  </si>
  <si>
    <t>IT</t>
  </si>
  <si>
    <t>Chicago</t>
  </si>
  <si>
    <t>E125</t>
  </si>
  <si>
    <t>HR</t>
  </si>
  <si>
    <t>E126</t>
  </si>
  <si>
    <t>Bob White</t>
  </si>
  <si>
    <t>Marketing</t>
  </si>
  <si>
    <t>Los Angeles</t>
  </si>
  <si>
    <t>E127</t>
  </si>
  <si>
    <t>Susan Green</t>
  </si>
  <si>
    <t>E128</t>
  </si>
  <si>
    <t>Mark Black</t>
  </si>
  <si>
    <t xml:space="preserve">Employee ID  </t>
  </si>
  <si>
    <t xml:space="preserve">1. Calculate the Total Salary of Employees in the "Finance" Department Located in "New York":
2. Count the Number of Employees Who Joined After January 1, 2023:
3. Find the Salary of an Employee with the ID "E126":
4. Find the Name of the Employee with the Highest Salary:
</t>
  </si>
  <si>
    <t>Item ID</t>
  </si>
  <si>
    <t>Item Name</t>
  </si>
  <si>
    <t>Category</t>
  </si>
  <si>
    <t>Quantity in Stock</t>
  </si>
  <si>
    <t>Reorder Level</t>
  </si>
  <si>
    <t>Electronics</t>
  </si>
  <si>
    <t>Office Chair</t>
  </si>
  <si>
    <t>Furniture</t>
  </si>
  <si>
    <t>Desk</t>
  </si>
  <si>
    <t xml:space="preserve">1. Calculate the Total Inventory Value for "Electronics" Category:
2. Count the Number of Items with Quantity in Stock Less Than Reorder Level:
3. Find the Price per Unit of "Office Chair" Using its Item ID:
4. Find the Item Name with the Lowest Quantity in Stock:
</t>
  </si>
  <si>
    <t>Student ID</t>
  </si>
  <si>
    <t>Math</t>
  </si>
  <si>
    <t>English</t>
  </si>
  <si>
    <t>Science</t>
  </si>
  <si>
    <t>History</t>
  </si>
  <si>
    <t>S001</t>
  </si>
  <si>
    <t>S002</t>
  </si>
  <si>
    <t>S003</t>
  </si>
  <si>
    <t>S004</t>
  </si>
  <si>
    <t>S005</t>
  </si>
  <si>
    <t>S006</t>
  </si>
  <si>
    <t xml:space="preserve">1. Calculate the Average Grade for Each Student:
2. Count the Number of Students with an Average Grade Above 85:
3. Find the Science Grade for the Student with ID "S004":
4. Find the Name of the Student with the Highest Average Grade
</t>
  </si>
  <si>
    <t>Average</t>
  </si>
  <si>
    <t>Done</t>
  </si>
  <si>
    <t>1.Sales Analysis</t>
  </si>
  <si>
    <t>2.Employee Database</t>
  </si>
  <si>
    <t>3.Management Inventory</t>
  </si>
  <si>
    <t>4.Sudent Grades</t>
  </si>
  <si>
    <t>In count,When we are comparing use this after symbol=&amp;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</si>
</sst>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0" xfId="0" applyNumberFormat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horizontal="left" vertical="top" wrapText="1"/>
    </xf>
    <xf numFmtId="0" fontId="2" fillId="4" borderId="7" xfId="0" applyFont="1" applyFill="1" applyBorder="1" applyAlignment="1">
      <alignment horizontal="left" vertical="top" wrapText="1"/>
    </xf>
    <xf numFmtId="0" fontId="2" fillId="4" borderId="12" xfId="0" applyFont="1" applyFill="1" applyBorder="1" applyAlignment="1">
      <alignment horizontal="left" vertical="top" wrapText="1"/>
    </xf>
    <xf numFmtId="0" fontId="2" fillId="4" borderId="0" xfId="0" applyFont="1" applyFill="1" applyBorder="1" applyAlignment="1">
      <alignment horizontal="left" vertical="top" wrapText="1"/>
    </xf>
    <xf numFmtId="0" fontId="2" fillId="4" borderId="13" xfId="0" applyFont="1" applyFill="1" applyBorder="1" applyAlignment="1">
      <alignment horizontal="left" vertical="top" wrapText="1"/>
    </xf>
    <xf numFmtId="0" fontId="2" fillId="4" borderId="6" xfId="0" applyFont="1" applyFill="1" applyBorder="1" applyAlignment="1">
      <alignment horizontal="left" vertical="top" wrapText="1"/>
    </xf>
    <xf numFmtId="0" fontId="2" fillId="4" borderId="11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left" vertical="top" wrapText="1"/>
    </xf>
    <xf numFmtId="0" fontId="0" fillId="5" borderId="0" xfId="0" applyFill="1"/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14" fontId="2" fillId="3" borderId="1" xfId="0" applyNumberFormat="1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14" fontId="2" fillId="3" borderId="8" xfId="0" applyNumberFormat="1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0" fillId="4" borderId="0" xfId="0" applyFill="1"/>
    <xf numFmtId="14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6" borderId="14" xfId="0" applyFont="1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3" fillId="6" borderId="14" xfId="0" applyFont="1" applyFill="1" applyBorder="1" applyAlignment="1"/>
    <xf numFmtId="0" fontId="0" fillId="6" borderId="15" xfId="0" applyFill="1" applyBorder="1" applyAlignment="1"/>
    <xf numFmtId="0" fontId="0" fillId="6" borderId="16" xfId="0" applyFill="1" applyBorder="1" applyAlignment="1"/>
    <xf numFmtId="0" fontId="0" fillId="6" borderId="14" xfId="0" applyFill="1" applyBorder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theme="9"/>
        </left>
        <right style="thin">
          <color indexed="64"/>
        </right>
        <top style="thin">
          <color theme="9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9" formatCode="dd/mm/yyyy"/>
      <fill>
        <patternFill patternType="solid">
          <fgColor indexed="64"/>
          <bgColor theme="8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F0A085-9C53-4898-A9F3-69EC9A1C07C1}" name="Table4" displayName="Table4" ref="A2:H9" totalsRowShown="0" headerRowDxfId="44" dataDxfId="30" headerRowBorderDxfId="42" tableBorderDxfId="43" totalsRowBorderDxfId="41">
  <autoFilter ref="A2:H9" xr:uid="{47F0A085-9C53-4898-A9F3-69EC9A1C07C1}"/>
  <sortState xmlns:xlrd2="http://schemas.microsoft.com/office/spreadsheetml/2017/richdata2" ref="A3:H9">
    <sortCondition ref="H2:H9"/>
  </sortState>
  <tableColumns count="8">
    <tableColumn id="1" xr3:uid="{7DFF7F4C-8569-49C3-9129-0958FC60724C}" name="Order ID" dataDxfId="38"/>
    <tableColumn id="2" xr3:uid="{E0F1A282-24A6-49C6-A98F-C22EDC2174F4}" name="Product" dataDxfId="37"/>
    <tableColumn id="3" xr3:uid="{F8BC6632-86F0-4C3D-BB40-574F25E7B65B}" name="Region" dataDxfId="36"/>
    <tableColumn id="4" xr3:uid="{5C2285BB-2F0E-48C8-9080-FE234F099875}" name="Salesperson" dataDxfId="35"/>
    <tableColumn id="5" xr3:uid="{66C05825-67E5-4A3B-914A-E53081228783}" name="Order Date" dataDxfId="34"/>
    <tableColumn id="6" xr3:uid="{A7508471-F291-48BE-A28C-42FA3A68B6D5}" name="Quantity" dataDxfId="33"/>
    <tableColumn id="7" xr3:uid="{32A8E4FD-2C17-4FF6-92A8-39687AA1D0A6}" name="Price per Unit" dataDxfId="32"/>
    <tableColumn id="8" xr3:uid="{D4F79A51-97AF-44F1-B1CE-FAFE500FF489}" name="Total sales" dataDxfId="31">
      <calculatedColumnFormula>F3*G3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E511B6-C9D5-4C49-814F-FBC62AEECC67}" name="Table5" displayName="Table5" ref="A13:F19" totalsRowShown="0" headerRowDxfId="39" dataDxfId="7" headerRowBorderDxfId="40">
  <autoFilter ref="A13:F19" xr:uid="{B1E511B6-C9D5-4C49-814F-FBC62AEECC67}"/>
  <tableColumns count="6">
    <tableColumn id="1" xr3:uid="{0D664893-ECAA-4D1B-9062-68CC61EFFDE8}" name="Employee ID  " dataDxfId="13"/>
    <tableColumn id="2" xr3:uid="{24EDF6C1-B217-4911-BAC8-35D24F33D223}" name="Name" dataDxfId="12"/>
    <tableColumn id="3" xr3:uid="{0564050B-4D3F-4068-A538-CFB930589C06}" name="Department" dataDxfId="11"/>
    <tableColumn id="4" xr3:uid="{14CDB7E5-716A-4EB2-A350-6FC728827770}" name="Joining Date" dataDxfId="10"/>
    <tableColumn id="5" xr3:uid="{67F03C44-C2BB-4F42-99DF-0E1B76B9CEFE}" name="Salary" dataDxfId="9"/>
    <tableColumn id="6" xr3:uid="{9499AD2A-32F6-4827-A577-B06359328150}" name="Location" dataDxfId="8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02B482F-3FEA-41DF-AEAE-7CDA80E23590}" name="Table7" displayName="Table7" ref="A23:F29" totalsRowShown="0" headerRowDxfId="21" dataDxfId="23" headerRowBorderDxfId="22" tableBorderDxfId="27" totalsRowBorderDxfId="28">
  <autoFilter ref="A23:F29" xr:uid="{A02B482F-3FEA-41DF-AEAE-7CDA80E23590}"/>
  <tableColumns count="6">
    <tableColumn id="1" xr3:uid="{8E2F102E-5326-4955-9B87-A402A98AC291}" name="Item ID" dataDxfId="26"/>
    <tableColumn id="2" xr3:uid="{3633FE42-FFD8-435B-9BDA-3BC958DC7D20}" name="Item Name" dataDxfId="25"/>
    <tableColumn id="3" xr3:uid="{A344BA2C-2D67-463F-B8DF-74EA5E59A3C3}" name="Category" dataDxfId="24"/>
    <tableColumn id="4" xr3:uid="{C96FA34D-7A48-4C07-8F2C-F146D6FDD932}" name="Quantity in Stock" dataDxfId="6"/>
    <tableColumn id="5" xr3:uid="{8FD10C30-E6AB-42FD-9575-672CF01277EB}" name="Reorder Level" dataDxfId="4"/>
    <tableColumn id="6" xr3:uid="{CF935D84-388F-4859-9952-7C31611FB0A5}" name="Price per Unit" dataDxfId="5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B4265D0-29AB-4974-AF71-2F47C9E19DFF}" name="Table8" displayName="Table8" ref="A33:G39" totalsRowShown="0" headerRowDxfId="15" dataDxfId="16" headerRowBorderDxfId="20">
  <autoFilter ref="A33:G39" xr:uid="{CB4265D0-29AB-4974-AF71-2F47C9E19DFF}"/>
  <tableColumns count="7">
    <tableColumn id="1" xr3:uid="{B4AF0C2D-EB37-4C5C-9F01-9F16D44EF856}" name="Student ID" dataDxfId="19"/>
    <tableColumn id="2" xr3:uid="{EBE3E959-9967-443D-A123-A69580396CFA}" name="Name" dataDxfId="18"/>
    <tableColumn id="3" xr3:uid="{C77666A1-03F9-495D-85F9-3BA72F3A1337}" name="Math" dataDxfId="17"/>
    <tableColumn id="4" xr3:uid="{FD63DA8F-2470-40E0-AA9F-43C213502DB2}" name="English" dataDxfId="3"/>
    <tableColumn id="5" xr3:uid="{883B59D1-C4B3-474F-9AA0-2725D6FDD231}" name="Science" dataDxfId="1"/>
    <tableColumn id="6" xr3:uid="{F5D6BC9A-CD62-4632-AD88-FC86919C4F7F}" name="History" dataDxfId="2"/>
    <tableColumn id="7" xr3:uid="{60640232-43CC-4531-AC24-0E78C7658C68}" name="Average" dataDxfId="0">
      <calculatedColumnFormula>AVERAGE(Table8[[#This Row],[Math]:[History]])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CEEA4-7A39-4AE3-BF7A-07CC6177460C}">
  <dimension ref="A2:T39"/>
  <sheetViews>
    <sheetView tabSelected="1" workbookViewId="0">
      <selection activeCell="I14" sqref="I14"/>
    </sheetView>
  </sheetViews>
  <sheetFormatPr defaultRowHeight="14.4" x14ac:dyDescent="0.3"/>
  <cols>
    <col min="1" max="1" width="16.109375" customWidth="1"/>
    <col min="2" max="2" width="13.33203125" customWidth="1"/>
    <col min="3" max="3" width="14.109375" customWidth="1"/>
    <col min="4" max="4" width="19.33203125" customWidth="1"/>
    <col min="5" max="5" width="16.5546875" customWidth="1"/>
    <col min="6" max="7" width="16" customWidth="1"/>
    <col min="8" max="8" width="13" customWidth="1"/>
    <col min="17" max="17" width="10.44140625" customWidth="1"/>
  </cols>
  <sheetData>
    <row r="2" spans="1:20" ht="15.6" customHeight="1" thickBot="1" x14ac:dyDescent="0.35">
      <c r="A2" s="4" t="s">
        <v>0</v>
      </c>
      <c r="B2" s="5" t="s">
        <v>1</v>
      </c>
      <c r="C2" s="5" t="s">
        <v>2</v>
      </c>
      <c r="D2" s="5" t="s">
        <v>3</v>
      </c>
      <c r="E2" s="25" t="s">
        <v>4</v>
      </c>
      <c r="F2" s="6" t="s">
        <v>5</v>
      </c>
      <c r="G2" s="5" t="s">
        <v>6</v>
      </c>
      <c r="H2" s="7" t="s">
        <v>19</v>
      </c>
    </row>
    <row r="3" spans="1:20" ht="16.2" thickBot="1" x14ac:dyDescent="0.35">
      <c r="A3" s="18">
        <v>107</v>
      </c>
      <c r="B3" s="17" t="s">
        <v>13</v>
      </c>
      <c r="C3" s="17" t="s">
        <v>16</v>
      </c>
      <c r="D3" s="17" t="s">
        <v>17</v>
      </c>
      <c r="E3" s="19">
        <v>45139</v>
      </c>
      <c r="F3" s="17">
        <v>4</v>
      </c>
      <c r="G3" s="17">
        <v>45</v>
      </c>
      <c r="H3" s="20">
        <f>F3*G3</f>
        <v>180</v>
      </c>
      <c r="J3" s="35" t="s">
        <v>67</v>
      </c>
      <c r="K3" s="31"/>
    </row>
    <row r="4" spans="1:20" ht="15.6" customHeight="1" x14ac:dyDescent="0.3">
      <c r="A4" s="18">
        <v>102</v>
      </c>
      <c r="B4" s="17" t="s">
        <v>10</v>
      </c>
      <c r="C4" s="17" t="s">
        <v>11</v>
      </c>
      <c r="D4" s="17" t="s">
        <v>12</v>
      </c>
      <c r="E4" s="19">
        <v>45140</v>
      </c>
      <c r="F4" s="17">
        <v>10</v>
      </c>
      <c r="G4" s="17">
        <v>25</v>
      </c>
      <c r="H4" s="20">
        <f>F4*G4</f>
        <v>250</v>
      </c>
      <c r="J4" s="10" t="s">
        <v>18</v>
      </c>
      <c r="K4" s="11"/>
      <c r="L4" s="8"/>
      <c r="M4" s="8"/>
      <c r="N4" s="8"/>
      <c r="O4" s="8"/>
      <c r="P4" s="9"/>
      <c r="Q4" s="2">
        <f>SUMIFS(F3:F9,C3:C9,C3,D3:D9,D3)</f>
        <v>7</v>
      </c>
    </row>
    <row r="5" spans="1:20" ht="16.8" customHeight="1" x14ac:dyDescent="0.3">
      <c r="A5" s="18">
        <v>103</v>
      </c>
      <c r="B5" s="17" t="s">
        <v>13</v>
      </c>
      <c r="C5" s="17" t="s">
        <v>14</v>
      </c>
      <c r="D5" s="17" t="s">
        <v>9</v>
      </c>
      <c r="E5" s="19">
        <v>45141</v>
      </c>
      <c r="F5" s="17">
        <v>7</v>
      </c>
      <c r="G5" s="17">
        <v>45</v>
      </c>
      <c r="H5" s="20">
        <f>F5*G5</f>
        <v>315</v>
      </c>
      <c r="J5" s="10"/>
      <c r="K5" s="11"/>
      <c r="L5" s="11"/>
      <c r="M5" s="11"/>
      <c r="N5" s="11"/>
      <c r="O5" s="11"/>
      <c r="P5" s="12"/>
      <c r="Q5" s="2">
        <f>COUNTIF(F3:F9,"&gt;5")</f>
        <v>3</v>
      </c>
    </row>
    <row r="6" spans="1:20" ht="15.6" customHeight="1" x14ac:dyDescent="0.3">
      <c r="A6" s="18">
        <v>106</v>
      </c>
      <c r="B6" s="17" t="s">
        <v>10</v>
      </c>
      <c r="C6" s="17" t="s">
        <v>14</v>
      </c>
      <c r="D6" s="17" t="s">
        <v>12</v>
      </c>
      <c r="E6" s="19">
        <v>45143</v>
      </c>
      <c r="F6" s="17">
        <v>15</v>
      </c>
      <c r="G6" s="17">
        <v>25</v>
      </c>
      <c r="H6" s="20">
        <f>F6*G6</f>
        <v>375</v>
      </c>
      <c r="J6" s="10"/>
      <c r="K6" s="11"/>
      <c r="L6" s="11"/>
      <c r="M6" s="11"/>
      <c r="N6" s="11"/>
      <c r="O6" s="11"/>
      <c r="P6" s="12"/>
      <c r="Q6" s="3" t="str">
        <f>LOOKUP(A6,A3:A9,C3:C9)</f>
        <v>East</v>
      </c>
    </row>
    <row r="7" spans="1:20" ht="16.2" customHeight="1" x14ac:dyDescent="0.3">
      <c r="A7" s="18">
        <v>104</v>
      </c>
      <c r="B7" s="17" t="s">
        <v>15</v>
      </c>
      <c r="C7" s="17" t="s">
        <v>16</v>
      </c>
      <c r="D7" s="17" t="s">
        <v>17</v>
      </c>
      <c r="E7" s="19">
        <v>45139</v>
      </c>
      <c r="F7" s="17">
        <v>3</v>
      </c>
      <c r="G7" s="17">
        <v>150</v>
      </c>
      <c r="H7" s="20">
        <f>F7*G7</f>
        <v>450</v>
      </c>
      <c r="J7" s="13"/>
      <c r="K7" s="14"/>
      <c r="L7" s="14"/>
      <c r="M7" s="14"/>
      <c r="N7" s="14"/>
      <c r="O7" s="14"/>
      <c r="P7" s="15"/>
      <c r="Q7" s="3" t="str">
        <f>_xlfn.XLOOKUP(MAX(Table4[Total sales]),Table4[Total sales],Table4[Salesperson])</f>
        <v>John Doe</v>
      </c>
    </row>
    <row r="8" spans="1:20" ht="16.8" customHeight="1" x14ac:dyDescent="0.3">
      <c r="A8" s="18">
        <v>105</v>
      </c>
      <c r="B8" s="17" t="s">
        <v>7</v>
      </c>
      <c r="C8" s="17" t="s">
        <v>8</v>
      </c>
      <c r="D8" s="17" t="s">
        <v>9</v>
      </c>
      <c r="E8" s="19">
        <v>45142</v>
      </c>
      <c r="F8" s="17">
        <v>2</v>
      </c>
      <c r="G8" s="17">
        <v>700</v>
      </c>
      <c r="H8" s="20">
        <f>F8*G8</f>
        <v>1400</v>
      </c>
    </row>
    <row r="9" spans="1:20" ht="15.6" x14ac:dyDescent="0.3">
      <c r="A9" s="21">
        <v>101</v>
      </c>
      <c r="B9" s="22" t="s">
        <v>7</v>
      </c>
      <c r="C9" s="22" t="s">
        <v>8</v>
      </c>
      <c r="D9" s="22" t="s">
        <v>9</v>
      </c>
      <c r="E9" s="23">
        <v>45139</v>
      </c>
      <c r="F9" s="22">
        <v>5</v>
      </c>
      <c r="G9" s="22">
        <v>700</v>
      </c>
      <c r="H9" s="24">
        <f>F9*G9</f>
        <v>3500</v>
      </c>
    </row>
    <row r="11" spans="1:20" ht="3.6" customHeight="1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3" spans="1:20" ht="16.2" thickBot="1" x14ac:dyDescent="0.35">
      <c r="A13" s="4" t="s">
        <v>41</v>
      </c>
      <c r="B13" s="5" t="s">
        <v>20</v>
      </c>
      <c r="C13" s="5" t="s">
        <v>21</v>
      </c>
      <c r="D13" s="5" t="s">
        <v>22</v>
      </c>
      <c r="E13" s="25" t="s">
        <v>23</v>
      </c>
      <c r="F13" s="5" t="s">
        <v>24</v>
      </c>
      <c r="I13" s="36" t="s">
        <v>71</v>
      </c>
      <c r="J13" s="36"/>
      <c r="K13" s="36"/>
      <c r="L13" s="36"/>
      <c r="M13" s="36"/>
      <c r="N13" s="36"/>
      <c r="O13" s="36"/>
      <c r="P13" s="36"/>
    </row>
    <row r="14" spans="1:20" ht="15.6" customHeight="1" thickBot="1" x14ac:dyDescent="0.35">
      <c r="A14" s="18" t="s">
        <v>25</v>
      </c>
      <c r="B14" s="17" t="s">
        <v>9</v>
      </c>
      <c r="C14" s="17" t="s">
        <v>26</v>
      </c>
      <c r="D14" s="27">
        <v>44607</v>
      </c>
      <c r="E14" s="28">
        <v>70000</v>
      </c>
      <c r="F14" s="17" t="s">
        <v>27</v>
      </c>
      <c r="G14" s="1">
        <v>44927</v>
      </c>
      <c r="J14" s="32" t="s">
        <v>68</v>
      </c>
      <c r="K14" s="33"/>
      <c r="L14" s="34"/>
    </row>
    <row r="15" spans="1:20" ht="15.6" customHeight="1" x14ac:dyDescent="0.3">
      <c r="A15" s="18" t="s">
        <v>28</v>
      </c>
      <c r="B15" s="17" t="s">
        <v>12</v>
      </c>
      <c r="C15" s="17" t="s">
        <v>29</v>
      </c>
      <c r="D15" s="27">
        <v>44400</v>
      </c>
      <c r="E15" s="28">
        <v>80000</v>
      </c>
      <c r="F15" s="17" t="s">
        <v>30</v>
      </c>
      <c r="G15" s="10" t="s">
        <v>42</v>
      </c>
      <c r="H15" s="11"/>
      <c r="I15" s="11"/>
      <c r="J15" s="11"/>
      <c r="K15" s="11"/>
      <c r="L15" s="11"/>
      <c r="M15" s="11"/>
      <c r="N15" s="11"/>
      <c r="O15" s="11"/>
      <c r="P15" s="12"/>
      <c r="Q15" s="2">
        <f>SUMIFS(Table5[Salary],Table5[Department],C14,Table5[Location],F14)</f>
        <v>145000</v>
      </c>
    </row>
    <row r="16" spans="1:20" ht="15.6" x14ac:dyDescent="0.3">
      <c r="A16" s="18" t="s">
        <v>31</v>
      </c>
      <c r="B16" s="17" t="s">
        <v>17</v>
      </c>
      <c r="C16" s="17" t="s">
        <v>32</v>
      </c>
      <c r="D16" s="27">
        <v>45056</v>
      </c>
      <c r="E16" s="28">
        <v>60000</v>
      </c>
      <c r="F16" s="17" t="s">
        <v>27</v>
      </c>
      <c r="G16" s="10"/>
      <c r="H16" s="11"/>
      <c r="I16" s="11"/>
      <c r="J16" s="11"/>
      <c r="K16" s="11"/>
      <c r="L16" s="11"/>
      <c r="M16" s="11"/>
      <c r="N16" s="11"/>
      <c r="O16" s="11"/>
      <c r="P16" s="12"/>
      <c r="Q16" s="2">
        <f>COUNTIF(Table5[Joining Date],"&gt;"&amp;G14)</f>
        <v>3</v>
      </c>
    </row>
    <row r="17" spans="1:20" ht="15.6" x14ac:dyDescent="0.3">
      <c r="A17" s="18" t="s">
        <v>33</v>
      </c>
      <c r="B17" s="17" t="s">
        <v>34</v>
      </c>
      <c r="C17" s="17" t="s">
        <v>35</v>
      </c>
      <c r="D17" s="27">
        <v>44140</v>
      </c>
      <c r="E17" s="28">
        <v>65000</v>
      </c>
      <c r="F17" s="17" t="s">
        <v>36</v>
      </c>
      <c r="G17" s="10"/>
      <c r="H17" s="11"/>
      <c r="I17" s="11"/>
      <c r="J17" s="11"/>
      <c r="K17" s="11"/>
      <c r="L17" s="11"/>
      <c r="M17" s="11"/>
      <c r="N17" s="11"/>
      <c r="O17" s="11"/>
      <c r="P17" s="12"/>
      <c r="Q17" s="3">
        <f>_xlfn.XLOOKUP(Table5[[#This Row],[Employee ID  ]],Table5[[Employee ID  ]],Table5[Salary])</f>
        <v>65000</v>
      </c>
    </row>
    <row r="18" spans="1:20" ht="15.6" x14ac:dyDescent="0.3">
      <c r="A18" s="18" t="s">
        <v>37</v>
      </c>
      <c r="B18" s="17" t="s">
        <v>38</v>
      </c>
      <c r="C18" s="17" t="s">
        <v>26</v>
      </c>
      <c r="D18" s="27">
        <v>44938</v>
      </c>
      <c r="E18" s="28">
        <v>75000</v>
      </c>
      <c r="F18" s="17" t="s">
        <v>27</v>
      </c>
      <c r="G18" s="10"/>
      <c r="H18" s="11"/>
      <c r="I18" s="11"/>
      <c r="J18" s="11"/>
      <c r="K18" s="11"/>
      <c r="L18" s="11"/>
      <c r="M18" s="11"/>
      <c r="N18" s="11"/>
      <c r="O18" s="11"/>
      <c r="P18" s="12"/>
      <c r="Q18" s="2" t="str">
        <f>_xlfn.XLOOKUP(MAX(Table5[Salary]),Table5[Salary],Table5[Name])</f>
        <v>Mark Black</v>
      </c>
    </row>
    <row r="19" spans="1:20" ht="15.6" x14ac:dyDescent="0.3">
      <c r="A19" s="18" t="s">
        <v>39</v>
      </c>
      <c r="B19" s="17" t="s">
        <v>40</v>
      </c>
      <c r="C19" s="17" t="s">
        <v>29</v>
      </c>
      <c r="D19" s="27">
        <v>45095</v>
      </c>
      <c r="E19" s="28">
        <v>82000</v>
      </c>
      <c r="F19" s="17" t="s">
        <v>30</v>
      </c>
    </row>
    <row r="21" spans="1:20" ht="3.6" customHeight="1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3" spans="1:20" ht="18.600000000000001" customHeight="1" thickBot="1" x14ac:dyDescent="0.35">
      <c r="A23" s="4" t="s">
        <v>43</v>
      </c>
      <c r="B23" s="5" t="s">
        <v>44</v>
      </c>
      <c r="C23" s="5" t="s">
        <v>45</v>
      </c>
      <c r="D23" s="5" t="s">
        <v>46</v>
      </c>
      <c r="E23" s="25" t="s">
        <v>47</v>
      </c>
      <c r="F23" s="5" t="s">
        <v>6</v>
      </c>
    </row>
    <row r="24" spans="1:20" ht="16.2" customHeight="1" thickBot="1" x14ac:dyDescent="0.35">
      <c r="A24" s="18">
        <v>1001</v>
      </c>
      <c r="B24" s="17" t="s">
        <v>7</v>
      </c>
      <c r="C24" s="17" t="s">
        <v>48</v>
      </c>
      <c r="D24" s="17">
        <v>10</v>
      </c>
      <c r="E24" s="28">
        <v>5</v>
      </c>
      <c r="F24" s="20">
        <v>800</v>
      </c>
      <c r="J24" s="29" t="s">
        <v>69</v>
      </c>
      <c r="K24" s="30"/>
      <c r="L24" s="31"/>
    </row>
    <row r="25" spans="1:20" ht="15.6" customHeight="1" x14ac:dyDescent="0.3">
      <c r="A25" s="18">
        <v>1002</v>
      </c>
      <c r="B25" s="17" t="s">
        <v>10</v>
      </c>
      <c r="C25" s="17" t="s">
        <v>48</v>
      </c>
      <c r="D25" s="17">
        <v>25</v>
      </c>
      <c r="E25" s="28">
        <v>10</v>
      </c>
      <c r="F25" s="20">
        <v>20</v>
      </c>
      <c r="H25" s="10" t="s">
        <v>52</v>
      </c>
      <c r="I25" s="11"/>
      <c r="J25" s="11"/>
      <c r="K25" s="11"/>
      <c r="L25" s="11"/>
      <c r="M25" s="11"/>
      <c r="N25" s="11"/>
      <c r="O25" s="26"/>
      <c r="P25" s="26"/>
      <c r="Q25" s="2">
        <f>SUMIF(Table7[Category],C24,Table7[Quantity in Stock])</f>
        <v>58</v>
      </c>
    </row>
    <row r="26" spans="1:20" ht="15.6" x14ac:dyDescent="0.3">
      <c r="A26" s="18">
        <v>1003</v>
      </c>
      <c r="B26" s="17" t="s">
        <v>49</v>
      </c>
      <c r="C26" s="17" t="s">
        <v>50</v>
      </c>
      <c r="D26" s="17">
        <v>5</v>
      </c>
      <c r="E26" s="28">
        <v>5</v>
      </c>
      <c r="F26" s="20">
        <v>150</v>
      </c>
      <c r="H26" s="10"/>
      <c r="I26" s="11"/>
      <c r="J26" s="11"/>
      <c r="K26" s="11"/>
      <c r="L26" s="11"/>
      <c r="M26" s="11"/>
      <c r="N26" s="11"/>
      <c r="O26" s="26"/>
      <c r="P26" s="26"/>
      <c r="Q26" s="2">
        <f>COUNTIFS(Table7[Quantity in Stock],"&lt;"&amp;Table7[Reorder Level])</f>
        <v>1</v>
      </c>
    </row>
    <row r="27" spans="1:20" ht="15.6" x14ac:dyDescent="0.3">
      <c r="A27" s="18">
        <v>1004</v>
      </c>
      <c r="B27" s="17" t="s">
        <v>51</v>
      </c>
      <c r="C27" s="17" t="s">
        <v>50</v>
      </c>
      <c r="D27" s="17">
        <v>1</v>
      </c>
      <c r="E27" s="28">
        <v>3</v>
      </c>
      <c r="F27" s="20">
        <v>250</v>
      </c>
      <c r="H27" s="10"/>
      <c r="I27" s="11"/>
      <c r="J27" s="11"/>
      <c r="K27" s="11"/>
      <c r="L27" s="11"/>
      <c r="M27" s="11"/>
      <c r="N27" s="11"/>
      <c r="O27" s="26"/>
      <c r="P27" s="26"/>
      <c r="Q27" s="3">
        <f>_xlfn.XLOOKUP("office chair",Table7[Item Name],Table7[Price per Unit])</f>
        <v>150</v>
      </c>
    </row>
    <row r="28" spans="1:20" ht="15.6" x14ac:dyDescent="0.3">
      <c r="A28" s="18">
        <v>1005</v>
      </c>
      <c r="B28" s="17" t="s">
        <v>15</v>
      </c>
      <c r="C28" s="17" t="s">
        <v>48</v>
      </c>
      <c r="D28" s="17">
        <v>8</v>
      </c>
      <c r="E28" s="28">
        <v>5</v>
      </c>
      <c r="F28" s="20">
        <v>180</v>
      </c>
      <c r="H28" s="10"/>
      <c r="I28" s="11"/>
      <c r="J28" s="11"/>
      <c r="K28" s="11"/>
      <c r="L28" s="11"/>
      <c r="M28" s="11"/>
      <c r="N28" s="11"/>
      <c r="O28" s="26"/>
      <c r="P28" s="26"/>
      <c r="Q28" s="2" t="str">
        <f>_xlfn.XLOOKUP(MIN(Table7[Quantity in Stock]),Table7[Quantity in Stock],Table7[Item Name])</f>
        <v>Desk</v>
      </c>
    </row>
    <row r="29" spans="1:20" ht="15.6" x14ac:dyDescent="0.3">
      <c r="A29" s="21">
        <v>1006</v>
      </c>
      <c r="B29" s="22" t="s">
        <v>13</v>
      </c>
      <c r="C29" s="22" t="s">
        <v>48</v>
      </c>
      <c r="D29" s="22">
        <v>15</v>
      </c>
      <c r="E29" s="28">
        <v>10</v>
      </c>
      <c r="F29" s="24">
        <v>30</v>
      </c>
    </row>
    <row r="31" spans="1:20" ht="3.6" customHeight="1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3" spans="1:17" ht="15.6" x14ac:dyDescent="0.3">
      <c r="A33" s="4" t="s">
        <v>53</v>
      </c>
      <c r="B33" s="5" t="s">
        <v>20</v>
      </c>
      <c r="C33" s="5" t="s">
        <v>54</v>
      </c>
      <c r="D33" s="5" t="s">
        <v>55</v>
      </c>
      <c r="E33" s="25" t="s">
        <v>56</v>
      </c>
      <c r="F33" s="5" t="s">
        <v>57</v>
      </c>
      <c r="G33" s="5" t="s">
        <v>65</v>
      </c>
    </row>
    <row r="34" spans="1:17" ht="16.2" thickBot="1" x14ac:dyDescent="0.35">
      <c r="A34" s="18" t="s">
        <v>58</v>
      </c>
      <c r="B34" s="17" t="s">
        <v>9</v>
      </c>
      <c r="C34" s="17">
        <v>85</v>
      </c>
      <c r="D34" s="17">
        <v>78</v>
      </c>
      <c r="E34" s="28">
        <v>92</v>
      </c>
      <c r="F34" s="20">
        <v>88</v>
      </c>
      <c r="G34" s="20">
        <f>AVERAGE(Table8[[#This Row],[Math]:[History]])</f>
        <v>85.75</v>
      </c>
    </row>
    <row r="35" spans="1:17" ht="16.2" thickBot="1" x14ac:dyDescent="0.35">
      <c r="A35" s="18" t="s">
        <v>59</v>
      </c>
      <c r="B35" s="17" t="s">
        <v>12</v>
      </c>
      <c r="C35" s="17">
        <v>91</v>
      </c>
      <c r="D35" s="17">
        <v>84</v>
      </c>
      <c r="E35" s="28">
        <v>89</v>
      </c>
      <c r="F35" s="20">
        <v>90</v>
      </c>
      <c r="G35" s="20">
        <f>AVERAGE(Table8[[#This Row],[Math]:[History]])</f>
        <v>88.5</v>
      </c>
      <c r="J35" s="29" t="s">
        <v>70</v>
      </c>
      <c r="K35" s="30"/>
      <c r="L35" s="31"/>
    </row>
    <row r="36" spans="1:17" ht="15.6" x14ac:dyDescent="0.3">
      <c r="A36" s="18" t="s">
        <v>60</v>
      </c>
      <c r="B36" s="17" t="s">
        <v>17</v>
      </c>
      <c r="C36" s="17">
        <v>76</v>
      </c>
      <c r="D36" s="17">
        <v>85</v>
      </c>
      <c r="E36" s="28">
        <v>80</v>
      </c>
      <c r="F36" s="20">
        <v>82</v>
      </c>
      <c r="G36" s="20">
        <f>AVERAGE(Table8[[#This Row],[Math]:[History]])</f>
        <v>80.75</v>
      </c>
      <c r="H36" s="10" t="s">
        <v>64</v>
      </c>
      <c r="I36" s="11"/>
      <c r="J36" s="11"/>
      <c r="K36" s="11"/>
      <c r="L36" s="11"/>
      <c r="M36" s="11"/>
      <c r="N36" s="11"/>
      <c r="O36" s="26"/>
      <c r="P36" s="26"/>
      <c r="Q36" s="3" t="s">
        <v>66</v>
      </c>
    </row>
    <row r="37" spans="1:17" ht="15.6" x14ac:dyDescent="0.3">
      <c r="A37" s="18" t="s">
        <v>61</v>
      </c>
      <c r="B37" s="17" t="s">
        <v>34</v>
      </c>
      <c r="C37" s="17">
        <v>88</v>
      </c>
      <c r="D37" s="17">
        <v>90</v>
      </c>
      <c r="E37" s="28">
        <v>86</v>
      </c>
      <c r="F37" s="20">
        <v>85</v>
      </c>
      <c r="G37" s="20">
        <f>AVERAGE(Table8[[#This Row],[Math]:[History]])</f>
        <v>87.25</v>
      </c>
      <c r="H37" s="10"/>
      <c r="I37" s="11"/>
      <c r="J37" s="11"/>
      <c r="K37" s="11"/>
      <c r="L37" s="11"/>
      <c r="M37" s="11"/>
      <c r="N37" s="11"/>
      <c r="O37" s="26"/>
      <c r="P37" s="26"/>
      <c r="Q37" s="3"/>
    </row>
    <row r="38" spans="1:17" ht="15.6" x14ac:dyDescent="0.3">
      <c r="A38" s="18" t="s">
        <v>62</v>
      </c>
      <c r="B38" s="17" t="s">
        <v>38</v>
      </c>
      <c r="C38" s="17">
        <v>94</v>
      </c>
      <c r="D38" s="17">
        <v>88</v>
      </c>
      <c r="E38" s="28">
        <v>91</v>
      </c>
      <c r="F38" s="20">
        <v>93</v>
      </c>
      <c r="G38" s="20">
        <f>AVERAGE(Table8[[#This Row],[Math]:[History]])</f>
        <v>91.5</v>
      </c>
      <c r="H38" s="10"/>
      <c r="I38" s="11"/>
      <c r="J38" s="11"/>
      <c r="K38" s="11"/>
      <c r="L38" s="11"/>
      <c r="M38" s="11"/>
      <c r="N38" s="11"/>
      <c r="O38" s="26"/>
      <c r="P38" s="26"/>
      <c r="Q38" s="3">
        <f>_xlfn.XLOOKUP(A37,Table8[Student ID],Table8[Science])</f>
        <v>86</v>
      </c>
    </row>
    <row r="39" spans="1:17" ht="15.6" x14ac:dyDescent="0.3">
      <c r="A39" s="21" t="s">
        <v>63</v>
      </c>
      <c r="B39" s="22" t="s">
        <v>40</v>
      </c>
      <c r="C39" s="22">
        <v>81</v>
      </c>
      <c r="D39" s="22">
        <v>79</v>
      </c>
      <c r="E39" s="28">
        <v>85</v>
      </c>
      <c r="F39" s="24">
        <v>80</v>
      </c>
      <c r="G39" s="24">
        <f>AVERAGE(Table8[[#This Row],[Math]:[History]])</f>
        <v>81.25</v>
      </c>
      <c r="H39" s="10"/>
      <c r="I39" s="11"/>
      <c r="J39" s="11"/>
      <c r="K39" s="11"/>
      <c r="L39" s="11"/>
      <c r="M39" s="11"/>
      <c r="N39" s="11"/>
      <c r="O39" s="26"/>
      <c r="P39" s="26"/>
      <c r="Q39" s="3" t="str">
        <f>_xlfn.XLOOKUP(MAX(Table8[Average]),Table8[Average],Table8[Name])</f>
        <v>Susan Green</v>
      </c>
    </row>
  </sheetData>
  <mergeCells count="8">
    <mergeCell ref="I13:P13"/>
    <mergeCell ref="G15:P18"/>
    <mergeCell ref="J3:K3"/>
    <mergeCell ref="J24:L24"/>
    <mergeCell ref="J35:L35"/>
    <mergeCell ref="H25:N28"/>
    <mergeCell ref="H36:N39"/>
    <mergeCell ref="J4:P7"/>
  </mergeCells>
  <conditionalFormatting sqref="H2:H9">
    <cfRule type="cellIs" dxfId="14" priority="1" operator="equal">
      <formula>"laptop"</formula>
    </cfRule>
  </conditionalFormatting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yedhuru</dc:creator>
  <cp:lastModifiedBy>Shashank yedhuru</cp:lastModifiedBy>
  <dcterms:created xsi:type="dcterms:W3CDTF">2024-08-09T11:15:36Z</dcterms:created>
  <dcterms:modified xsi:type="dcterms:W3CDTF">2024-08-12T13:27:14Z</dcterms:modified>
</cp:coreProperties>
</file>