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12ADD6D0-A5AC-4453-8127-8AF5360C0BB2}" xr6:coauthVersionLast="47" xr6:coauthVersionMax="47" xr10:uidLastSave="{00000000-0000-0000-0000-000000000000}"/>
  <bookViews>
    <workbookView xWindow="-120" yWindow="-120" windowWidth="29040" windowHeight="15840" tabRatio="652" firstSheet="7" activeTab="7"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ref_EW1_OSS_35_J" sheetId="269" r:id="rId8"/>
    <sheet name="Hidden_settings" sheetId="26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269" l="1"/>
  <c r="AE2" i="269"/>
  <c r="AF2" i="269"/>
  <c r="Q3" i="269"/>
  <c r="AE3" i="269"/>
  <c r="Q4" i="269"/>
  <c r="AE4" i="269"/>
  <c r="Q5" i="269"/>
  <c r="AE5" i="269"/>
  <c r="Q6" i="269"/>
  <c r="AE6" i="269"/>
  <c r="Q7" i="269"/>
  <c r="AE7" i="269"/>
  <c r="Q8" i="269"/>
  <c r="AE8" i="269"/>
  <c r="Q9" i="269"/>
  <c r="AE9" i="269"/>
  <c r="Q10" i="269"/>
  <c r="AE10" i="269"/>
  <c r="Q11" i="269"/>
  <c r="AE11" i="269"/>
  <c r="Q12" i="269"/>
  <c r="AE12" i="269"/>
  <c r="Q13" i="269"/>
  <c r="AE13" i="269"/>
  <c r="M14" i="269"/>
  <c r="Q14" i="269"/>
  <c r="AE14" i="269"/>
  <c r="Q15" i="269"/>
  <c r="AE15" i="269"/>
  <c r="Q16" i="269"/>
  <c r="Q17" i="269"/>
  <c r="Q18" i="269"/>
  <c r="E40" i="55" l="1"/>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B38" i="1" l="1"/>
  <c r="B39" i="1"/>
  <c r="B40" i="1"/>
  <c r="B41" i="1"/>
  <c r="B42" i="1"/>
  <c r="B43" i="1"/>
  <c r="B44" i="1"/>
  <c r="B45" i="1"/>
  <c r="B27" i="1"/>
  <c r="B28" i="1" s="1"/>
  <c r="B29" i="1" s="1"/>
  <c r="B30" i="1" s="1"/>
  <c r="B31" i="1" s="1"/>
  <c r="B32" i="1" s="1"/>
  <c r="B33" i="1" s="1"/>
  <c r="B34" i="1" s="1"/>
  <c r="B35" i="1" s="1"/>
  <c r="B36" i="1" s="1"/>
  <c r="B37" i="1" s="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K2" i="66" s="1"/>
  <c r="L2" i="66" s="1"/>
  <c r="M2" i="66" s="1"/>
  <c r="N2" i="66" s="1"/>
  <c r="O2" i="66" s="1"/>
  <c r="P2" i="66" s="1"/>
  <c r="Q2" i="66" s="1"/>
  <c r="R2" i="66" s="1"/>
  <c r="S2" i="66" s="1"/>
  <c r="T2" i="66" s="1"/>
  <c r="U2" i="66" s="1"/>
  <c r="V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tc={FCFBD584-154A-4F8C-A45F-4EFCE166D3B9}</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CFBD584-154A-4F8C-A45F-4EFCE166D3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<sst xmlns="http://schemas.openxmlformats.org/spreadsheetml/2006/main" count="653" uniqueCount="296">
  <si>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</si>
  <si>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</si>
  <si>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</si>
  <si>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</si>
  <si>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</si>
  <si>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</si>
  <si>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</si>
  <si>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</si>
  <si>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</si>
  <si>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</si>
  <si>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</si>
  <si>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</si>
  <si>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</si>
  <si>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</si>
  <si>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</si>
  <si>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</si>
  <si>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</si>
  <si>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</si>
  <si>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</si>
  <si>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</si>
  <si>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</si>
  <si>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</si>
  <si>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</si>
  <si>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</si>
  <si>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</si>
  <si>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</si>
  <si>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</si>
  <si>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</si>
  <si>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</si>
  <si>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</si>
  <si>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</si>
  <si>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</si>
  <si>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</si>
  <si>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</si>
  <si>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</si>
  <si>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</si>
  <si>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</si>
  <si>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</si>
  <si>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</si>
  <si>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</si>
  <si>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</si>
  <si>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</si>
  <si>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</si>
  <si>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</si>
  <si>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</si>
  <si>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</si>
  <si>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</si>
  <si>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</si>
  <si>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</si>
  <si>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</si>
  <si>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</si>
  <si>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</si>
  <si>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</si>
  <si>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</si>
  <si>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</si>
  <si>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</si>
  <si>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</si>
  <si>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</si>
  <si>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</si>
  <si>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</si>
  <si>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</si>
  <si>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</si>
  <si>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</si>
  <si>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</si>
  <si>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</si>
  <si>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</si>
  <si>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</si>
  <si>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</si>
  <si>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</si>
  <si>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</si>
  <si>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</si>
  <si>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</si>
  <si>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</si>
  <si>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</si>
  <si>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</si>
  <si>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</si>
  <si>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</si>
  <si>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</si>
  <si>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</si>
  <si>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</si>
  <si>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</si>
  <si>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</si>
  <si>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</si>
  <si>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</si>
  <si>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</si>
  <si>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</si>
  <si>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</si>
  <si>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</si>
  <si>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</si>
  <si>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</si>
  <si>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</si>
  <si>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</si>
  <si>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</si>
  <si>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</si>
  <si>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</si>
  <si>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</si>
  <si>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</si>
  <si>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</si>
  <si>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</si>
  <si>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</si>
  <si>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</si>
  <si>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</si>
  <si>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</si>
  <si>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</si>
  <si>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</si>
  <si>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</si>
  <si>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</si>
  <si>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</si>
  <si>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</si>
  <si>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</si>
  <si>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</si>
  <si>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</si>
  <si>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</si>
  <si>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</si>
  <si>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</si>
  <si>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</si>
  <si>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</si>
  <si>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</si>
  <si>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</si>
  <si>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</si>
  <si>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</si>
  <si>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</si>
  <si>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</si>
  <si>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</si>
  <si>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</si>
  <si>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</si>
  <si>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</si>
  <si>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</si>
  <si>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</si>
  <si>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</si>
  <si>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</si>
  <si>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</si>
  <si>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</si>
  <si>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</si>
  <si>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</si>
  <si>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</si>
  <si>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</si>
  <si>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</si>
  <si>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</si>
  <si>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</si>
  <si>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</si>
  <si>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</si>
  <si>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</si>
  <si>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</si>
  <si>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</si>
  <si>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</si>
  <si>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</si>
  <si>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</si>
  <si>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</si>
  <si>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</si>
  <si>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</si>
  <si>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</si>
  <si>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</si>
  <si>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</si>
  <si>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</si>
  <si>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</si>
  <si>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</si>
  <si>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</si>
  <si>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</si>
  <si>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</si>
  <si>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</si>
  <si>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</si>
  <si>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</si>
  <si>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</si>
  <si>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</si>
  <si>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</si>
  <si>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</si>
  <si>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</si>
  <si>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</si>
  <si>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</si>
  <si>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</si>
  <si>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</si>
  <si>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</si>
  <si>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</si>
  <si>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</si>
  <si>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</si>
  <si>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</si>
  <si>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</si>
  <si>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</si>
  <si>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</si>
  <si>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</si>
  <si>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</si>
  <si>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</si>
  <si>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</si>
  <si>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</si>
  <si>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</si>
  <si>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</si>
  <si>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</si>
  <si>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</si>
  <si>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</si>
  <si>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</si>
  <si>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</si>
  <si>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</si>
  <si>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</si>
  <si>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</si>
  <si>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</si>
  <si>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</si>
  <si>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</si>
  <si>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</si>
  <si>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</si>
  <si>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</si>
  <si>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</si>
  <si>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</si>
  <si>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</si>
  <si>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</si>
  <si>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</si>
  <si>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</si>
  <si>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</si>
  <si>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</si>
  <si>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</si>
  <si>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</si>
  <si>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</si>
  <si>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</si>
  <si>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</si>
  <si>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</si>
  <si>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</si>
  <si>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</si>
  <si>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</si>
  <si>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</si>
  <si>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</si>
  <si>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</si>
  <si>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</si>
  <si>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</si>
  <si>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</si>
  <si>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</si>
  <si>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</si>
  <si>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</si>
  <si>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</si>
  <si>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</si>
  <si>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</si>
  <si>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</si>
  <si>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</si>
  <si>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</si>
  <si>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</si>
  <si>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</si>
  <si>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</si>
  <si>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</si>
  <si>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</si>
  <si>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</si>
  <si>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</si>
  <si>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</si>
  <si>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</si>
  <si>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</si>
  <si>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</si>
  <si>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</si>
  <si>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</si>
  <si>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</si>
  <si>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</si>
  <si>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</si>
  <si>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</si>
  <si>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</si>
  <si>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</si>
  <si>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</si>
  <si>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</si>
  <si>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</si>
  <si>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</si>
  <si>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</si>
  <si>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</si>
  <si>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</si>
  <si>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</si>
  <si>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</si>
  <si>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</si>
  <si>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</si>
  <si>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</si>
  <si>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</si>
  <si>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</si>
  <si>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</si>
  <si>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</si>
  <si>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</si>
  <si>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</si>
  <si>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</si>
  <si>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</si>
  <si>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</si>
  <si>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</si>
  <si>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</si>
  <si>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</si>
  <si>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</si>
  <si>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</si>
  <si>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</si>
  <si>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</si>
  <si>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</si>
  <si>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</si>
  <si>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</si>
  <si>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</si>
  <si>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</si>
  <si>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</si>
  <si>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</si>
  <si>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</si>
  <si>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</si>
  <si>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</si>
  <si>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ref_EW1_OSS_35_J</t>
  </si>
  <si>
    <t>Benchmark_UB_4000</t>
  </si>
  <si>
    <t>a</t>
  </si>
  <si>
    <t>b</t>
  </si>
  <si>
    <t>c</t>
  </si>
  <si>
    <t>Lehane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</si>
</sst>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202">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8" borderId="1" xfId="0" applyFill="1" applyBorder="1"/>
    <xf numFmtId="0" fontId="0" fillId="8" borderId="2" xfId="0" applyFill="1" applyBorder="1"/>
    <xf numFmtId="0" fontId="0" fillId="8" borderId="3" xfId="0" applyFill="1" applyBorder="1"/>
    <xf numFmtId="0" fontId="0" fillId="8" borderId="5" xfId="0" applyFill="1" applyBorder="1"/>
    <xf numFmtId="0" fontId="0" fillId="8" borderId="7" xfId="0" applyFill="1" applyBorder="1"/>
    <xf numFmtId="0" fontId="0" fillId="8" borderId="8" xfId="0" applyFill="1" applyBorder="1"/>
    <xf numFmtId="0" fontId="0" fillId="4" borderId="5" xfId="0" applyFill="1" applyBorder="1"/>
    <xf numFmtId="0" fontId="0" fillId="4" borderId="0" xfId="0" applyFill="1"/>
    <xf numFmtId="0" fontId="0" fillId="4" borderId="4" xfId="0" applyFill="1" applyBorder="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3" xfId="0" applyFill="1" applyBorder="1" applyAlignment="1">
      <alignment vertical="top"/>
    </xf>
    <xf numFmtId="0" fontId="0" fillId="0" borderId="7" xfId="0" applyFill="1" applyBorder="1" applyAlignment="1">
      <alignment horizontal="left"/>
    </xf>
    <xf numFmtId="0" fontId="0" fillId="0" borderId="0" xfId="0" applyAlignment="1">
      <alignment horizontal="center"/>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xf numFmtId="0" fontId="0" fillId="7" borderId="46" xfId="0" applyFill="1" applyBorder="1" applyAlignment="1">
      <alignment horizontal="center"/>
    </xf>
    <xf numFmtId="0" fontId="0" fillId="7" borderId="19" xfId="0" applyFill="1" applyBorder="1" applyAlignment="1">
      <alignment horizontal="center"/>
    </xf>
    <xf numFmtId="0" fontId="0" fillId="6" borderId="0" xfId="0" applyFill="1" applyBorder="1"/>
    <xf numFmtId="0" fontId="0" fillId="6" borderId="5" xfId="0" applyFill="1" applyBorder="1"/>
    <xf numFmtId="0" fontId="0" fillId="7" borderId="47" xfId="0" applyFill="1" applyBorder="1" applyAlignment="1">
      <alignment horizontal="center"/>
    </xf>
    <xf numFmtId="0" fontId="0" fillId="6" borderId="1" xfId="0" applyFill="1" applyBorder="1"/>
    <xf numFmtId="0" fontId="0" fillId="6" borderId="4" xfId="0" applyFill="1" applyBorder="1"/>
    <xf numFmtId="0" fontId="0" fillId="7" borderId="21" xfId="0" applyFill="1" applyBorder="1" applyAlignment="1">
      <alignment horizontal="center"/>
    </xf>
    <xf numFmtId="0" fontId="0" fillId="7" borderId="48" xfId="0" applyFill="1" applyBorder="1" applyAlignment="1">
      <alignment horizontal="center"/>
    </xf>
    <xf numFmtId="0" fontId="0" fillId="7" borderId="49" xfId="0" applyFill="1" applyBorder="1" applyAlignment="1">
      <alignment horizontal="center"/>
    </xf>
    <xf numFmtId="0" fontId="0" fillId="7" borderId="50" xfId="0" applyFill="1" applyBorder="1" applyAlignment="1">
      <alignment horizontal="center"/>
    </xf>
    <xf numFmtId="0" fontId="0" fillId="6" borderId="3" xfId="0"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2">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FCFBD584-154A-4F8C-A45F-4EFCE166D3B9}">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B11" sqref="B11"/>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16" t="s">
        <v>153</v>
      </c>
      <c r="B1" s="116" t="s">
        <v>250</v>
      </c>
      <c r="C1" s="140" t="s">
        <v>251</v>
      </c>
      <c r="D1" s="140" t="s">
        <v>252</v>
      </c>
      <c r="E1" s="140" t="s">
        <v>253</v>
      </c>
      <c r="F1" s="140" t="s">
        <v>254</v>
      </c>
      <c r="G1" s="140" t="s">
        <v>255</v>
      </c>
      <c r="H1" s="140" t="s">
        <v>256</v>
      </c>
      <c r="I1" s="140" t="s">
        <v>257</v>
      </c>
      <c r="J1" s="140" t="s">
        <v>258</v>
      </c>
      <c r="K1" s="140" t="s">
        <v>259</v>
      </c>
      <c r="L1" s="140" t="s">
        <v>260</v>
      </c>
      <c r="M1" s="140" t="s">
        <v>261</v>
      </c>
      <c r="N1" s="140" t="s">
        <v>262</v>
      </c>
      <c r="O1" s="140" t="s">
        <v>263</v>
      </c>
      <c r="P1" s="141" t="s">
        <v>264</v>
      </c>
      <c r="Q1" s="140" t="s">
        <v>265</v>
      </c>
      <c r="R1" s="140" t="s">
        <v>266</v>
      </c>
      <c r="S1" s="140" t="s">
        <v>267</v>
      </c>
      <c r="T1" s="140" t="s">
        <v>268</v>
      </c>
      <c r="U1" s="140" t="s">
        <v>269</v>
      </c>
      <c r="V1" s="140" t="s">
        <v>270</v>
      </c>
      <c r="W1" s="116" t="s">
        <v>79</v>
      </c>
      <c r="X1" s="113"/>
      <c r="AC1" s="137" t="s">
        <v>154</v>
      </c>
      <c r="AD1" s="138" t="s">
        <v>155</v>
      </c>
      <c r="AE1" s="139" t="s">
        <v>79</v>
      </c>
      <c r="AH1" s="54"/>
      <c r="AI1" s="54"/>
      <c r="AJ1" s="54"/>
      <c r="AK1" s="54"/>
      <c r="AL1" s="54"/>
      <c r="AM1" s="54"/>
      <c r="AN1" s="54"/>
      <c r="AO1" s="54"/>
      <c r="AP1" s="54"/>
    </row>
    <row r="2" spans="1:42" x14ac:dyDescent="0.25">
      <c r="A2" s="110">
        <v>1</v>
      </c>
      <c r="B2" s="176" t="s">
        <v>290</v>
      </c>
      <c r="C2" s="129">
        <v>50</v>
      </c>
      <c r="D2" s="129">
        <f t="shared" ref="D2" si="0">C2</f>
        <v>50</v>
      </c>
      <c r="E2" s="129">
        <f t="shared" ref="E2" si="1">D2</f>
        <v>50</v>
      </c>
      <c r="F2" s="129">
        <f t="shared" ref="F2" si="2">E2</f>
        <v>50</v>
      </c>
      <c r="G2" s="129">
        <f t="shared" ref="G2" si="3">F2</f>
        <v>50</v>
      </c>
      <c r="H2" s="129">
        <f t="shared" ref="H2" si="4">G2</f>
        <v>50</v>
      </c>
      <c r="I2" s="129">
        <f t="shared" ref="I2" si="5">H2</f>
        <v>50</v>
      </c>
      <c r="J2" s="129">
        <f t="shared" ref="J2" si="6">I2</f>
        <v>50</v>
      </c>
      <c r="K2" s="129">
        <f>J$2</f>
        <v>50</v>
      </c>
      <c r="L2" s="129">
        <f t="shared" ref="L2:V2" si="7">K$2</f>
        <v>50</v>
      </c>
      <c r="M2" s="129">
        <f t="shared" si="7"/>
        <v>50</v>
      </c>
      <c r="N2" s="129">
        <f t="shared" si="7"/>
        <v>50</v>
      </c>
      <c r="O2" s="129">
        <f t="shared" si="7"/>
        <v>50</v>
      </c>
      <c r="P2" s="129">
        <f t="shared" si="7"/>
        <v>50</v>
      </c>
      <c r="Q2" s="129">
        <f t="shared" si="7"/>
        <v>50</v>
      </c>
      <c r="R2" s="129">
        <f t="shared" si="7"/>
        <v>50</v>
      </c>
      <c r="S2" s="129">
        <f t="shared" si="7"/>
        <v>50</v>
      </c>
      <c r="T2" s="129">
        <f t="shared" si="7"/>
        <v>50</v>
      </c>
      <c r="U2" s="129">
        <f t="shared" si="7"/>
        <v>50</v>
      </c>
      <c r="V2" s="129">
        <f t="shared" si="7"/>
        <v>50</v>
      </c>
      <c r="W2" s="130">
        <v>33.200000000000003</v>
      </c>
      <c r="X2" s="72"/>
      <c r="AC2" s="134" t="s">
        <v>286</v>
      </c>
      <c r="AD2" s="135">
        <v>70</v>
      </c>
      <c r="AE2" s="136">
        <v>33.200000000000003</v>
      </c>
      <c r="AH2" s="54"/>
      <c r="AI2" s="18"/>
      <c r="AJ2" s="54"/>
      <c r="AK2" s="54"/>
      <c r="AL2" s="54"/>
      <c r="AM2" s="54"/>
      <c r="AN2" s="54"/>
      <c r="AO2" s="54"/>
      <c r="AP2" s="54"/>
    </row>
    <row r="3" spans="1:42" x14ac:dyDescent="0.25">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25">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25">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25">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25">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25">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25">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25">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25">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25">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25">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25">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25">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25">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25">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25">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5" customHeight="1" x14ac:dyDescent="0.25">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25">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25">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25">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25">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25">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25">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25">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25">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25">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25">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75" thickBot="1" x14ac:dyDescent="0.3">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25">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5" customHeight="1" x14ac:dyDescent="0.25">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25">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25">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25">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25">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25">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25">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25">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25">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25">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25">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25">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25">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25">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25">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25">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25">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25">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25">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200</v>
      </c>
    </row>
    <row r="51" spans="1:24" x14ac:dyDescent="0.25">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25">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25">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25">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25">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25">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25">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25">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201</v>
      </c>
    </row>
    <row r="59" spans="1:24" x14ac:dyDescent="0.25">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25">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25">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25">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25">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25">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25">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25">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25">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25">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25">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25">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25">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25">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25">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25">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200</v>
      </c>
    </row>
    <row r="75" spans="1:24" x14ac:dyDescent="0.25">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25">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25">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25">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25">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25">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25">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25">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25">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25">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25">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25">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25">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25">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25">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25">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25">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25">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25">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75" thickBot="1" x14ac:dyDescent="0.3">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25">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25">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25">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25">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25">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25">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25">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25">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25">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25">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25">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25">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25">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25">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25">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25">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207</v>
      </c>
    </row>
    <row r="111" spans="1:36" x14ac:dyDescent="0.25">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25">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25">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25">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25">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25">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25">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25">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25">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25">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25">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25">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25">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25">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25">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25">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25">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25">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25">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25">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25">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25">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25">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25">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25">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25">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25">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25">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25">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25">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25">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25">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25">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25">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25">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25">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25">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25">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25">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25">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25">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25">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25">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25">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25">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25">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25">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25">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25">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25">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31" priority="2">
      <formula>$D2=1</formula>
    </cfRule>
  </conditionalFormatting>
  <conditionalFormatting sqref="A2:W1048576">
    <cfRule type="expression" dxfId="30"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zoomScale="85" zoomScaleNormal="85" workbookViewId="0">
      <selection activeCell="F28" sqref="F28"/>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2:26" ht="15.75" thickBot="1" x14ac:dyDescent="0.3"/>
    <row r="2" spans="2:26" ht="30.75" customHeight="1" thickBot="1" x14ac:dyDescent="0.3">
      <c r="B2" s="105" t="s">
        <v>273</v>
      </c>
      <c r="C2" s="106" t="s">
        <v>35</v>
      </c>
      <c r="D2" s="117" t="s">
        <v>34</v>
      </c>
      <c r="E2" s="146" t="s">
        <v>36</v>
      </c>
      <c r="F2" s="147" t="s">
        <v>37</v>
      </c>
      <c r="G2" s="148" t="s">
        <v>289</v>
      </c>
      <c r="H2" s="149" t="s">
        <v>98</v>
      </c>
      <c r="I2" s="148" t="s">
        <v>171</v>
      </c>
      <c r="K2" s="179" t="s">
        <v>42</v>
      </c>
      <c r="L2" s="180"/>
      <c r="M2" s="53"/>
      <c r="N2" s="179" t="s">
        <v>226</v>
      </c>
      <c r="O2" s="180"/>
    </row>
    <row r="3" spans="2:26" ht="15.75" thickBot="1" x14ac:dyDescent="0.3">
      <c r="B3" s="13">
        <v>1</v>
      </c>
      <c r="C3" s="1" t="str">
        <f t="shared" ref="C3:C22" si="0">IF(C26="","",C26)</f>
        <v>NoiseSTR_4000</v>
      </c>
      <c r="D3" s="1">
        <v>0</v>
      </c>
      <c r="E3" s="1">
        <f t="shared" ref="E3:E11" si="1">B26</f>
        <v>1</v>
      </c>
      <c r="F3" s="1">
        <v>1</v>
      </c>
      <c r="G3" s="1">
        <v>0</v>
      </c>
      <c r="H3" s="1">
        <v>1</v>
      </c>
      <c r="I3" s="30">
        <v>0</v>
      </c>
      <c r="K3" s="19" t="s">
        <v>39</v>
      </c>
      <c r="L3" s="47" t="s">
        <v>185</v>
      </c>
      <c r="M3" s="53"/>
      <c r="N3" s="31" t="s">
        <v>274</v>
      </c>
      <c r="O3" s="27">
        <v>0</v>
      </c>
      <c r="Y3" s="72"/>
      <c r="Z3" s="72"/>
    </row>
    <row r="4" spans="2:26" ht="15.75" thickBot="1" x14ac:dyDescent="0.3">
      <c r="B4" s="3">
        <f>IF(C4="","",B3+1)</f>
        <v>2</v>
      </c>
      <c r="C4" s="54" t="str">
        <f t="shared" si="0"/>
        <v>Benchmark_UB_4000</v>
      </c>
      <c r="D4" s="54">
        <v>1</v>
      </c>
      <c r="E4" s="54">
        <f t="shared" si="1"/>
        <v>2</v>
      </c>
      <c r="F4" s="54">
        <v>1</v>
      </c>
      <c r="G4" s="54">
        <v>0</v>
      </c>
      <c r="H4" s="54">
        <v>1</v>
      </c>
      <c r="I4" s="34">
        <v>0</v>
      </c>
      <c r="K4" s="16" t="s">
        <v>40</v>
      </c>
      <c r="L4" s="48" t="s">
        <v>186</v>
      </c>
      <c r="M4" s="53"/>
      <c r="N4" s="19" t="s">
        <v>89</v>
      </c>
      <c r="O4" s="2">
        <v>0</v>
      </c>
    </row>
    <row r="5" spans="2:26" ht="15.75" thickBot="1" x14ac:dyDescent="0.3">
      <c r="B5" s="3">
        <f t="shared" ref="B5:B22" si="2">IF(C5="","",B4+1)</f>
        <v>3</v>
      </c>
      <c r="C5" s="54" t="str">
        <f t="shared" si="0"/>
        <v>Full_UB_5500</v>
      </c>
      <c r="D5" s="54">
        <v>0</v>
      </c>
      <c r="E5" s="54">
        <f t="shared" si="1"/>
        <v>3</v>
      </c>
      <c r="F5" s="54">
        <v>1</v>
      </c>
      <c r="G5" s="54">
        <v>0</v>
      </c>
      <c r="H5" s="54">
        <v>1</v>
      </c>
      <c r="I5" s="34">
        <v>0</v>
      </c>
      <c r="K5" s="16" t="s">
        <v>38</v>
      </c>
      <c r="L5" s="48" t="s">
        <v>115</v>
      </c>
      <c r="M5" s="53"/>
      <c r="N5" s="31" t="s">
        <v>9</v>
      </c>
      <c r="O5" s="27">
        <v>0</v>
      </c>
    </row>
    <row r="6" spans="2:26" x14ac:dyDescent="0.25">
      <c r="B6" s="3">
        <f t="shared" si="2"/>
        <v>4</v>
      </c>
      <c r="C6" s="54" t="str">
        <f t="shared" si="0"/>
        <v>PileRun_UB</v>
      </c>
      <c r="D6" s="54">
        <v>0</v>
      </c>
      <c r="E6" s="54">
        <f t="shared" si="1"/>
        <v>4</v>
      </c>
      <c r="F6" s="54">
        <v>1</v>
      </c>
      <c r="G6" s="54">
        <v>0</v>
      </c>
      <c r="H6" s="54">
        <v>1</v>
      </c>
      <c r="I6" s="34">
        <v>0</v>
      </c>
      <c r="K6" s="16" t="s">
        <v>222</v>
      </c>
      <c r="L6" s="48" t="s">
        <v>223</v>
      </c>
      <c r="M6" s="53"/>
    </row>
    <row r="7" spans="2:26" ht="15.75" customHeight="1" thickBot="1" x14ac:dyDescent="0.3">
      <c r="B7" s="3">
        <f t="shared" si="2"/>
        <v>5</v>
      </c>
      <c r="C7" s="54" t="str">
        <f t="shared" si="0"/>
        <v>PileRun_LB</v>
      </c>
      <c r="D7" s="54">
        <v>0</v>
      </c>
      <c r="E7" s="54">
        <f t="shared" si="1"/>
        <v>5</v>
      </c>
      <c r="F7" s="54">
        <v>1</v>
      </c>
      <c r="G7" s="54">
        <v>0</v>
      </c>
      <c r="H7" s="54">
        <v>1</v>
      </c>
      <c r="I7" s="34">
        <v>0</v>
      </c>
      <c r="K7" s="56" t="s">
        <v>220</v>
      </c>
      <c r="L7" s="17" t="s">
        <v>221</v>
      </c>
      <c r="M7" s="53"/>
      <c r="N7" s="53"/>
      <c r="O7" s="53"/>
    </row>
    <row r="8" spans="2:26" ht="15.75" customHeight="1" x14ac:dyDescent="0.25">
      <c r="B8" s="3">
        <f t="shared" si="2"/>
        <v>6</v>
      </c>
      <c r="C8" s="54" t="str">
        <f t="shared" si="0"/>
        <v>Entrapped_UB</v>
      </c>
      <c r="D8" s="54">
        <v>0</v>
      </c>
      <c r="E8" s="54">
        <f t="shared" si="1"/>
        <v>6</v>
      </c>
      <c r="F8" s="54">
        <v>1</v>
      </c>
      <c r="G8" s="54">
        <v>0</v>
      </c>
      <c r="H8" s="54">
        <v>1</v>
      </c>
      <c r="I8" s="34">
        <v>0</v>
      </c>
      <c r="K8" s="19" t="s">
        <v>275</v>
      </c>
      <c r="L8" s="47">
        <v>0</v>
      </c>
      <c r="M8" s="53"/>
    </row>
    <row r="9" spans="2:26" x14ac:dyDescent="0.25">
      <c r="B9" s="3">
        <f t="shared" si="2"/>
        <v>7</v>
      </c>
      <c r="C9" s="54" t="str">
        <f t="shared" si="0"/>
        <v>Breakdown_BE</v>
      </c>
      <c r="D9" s="35">
        <v>0</v>
      </c>
      <c r="E9" s="54">
        <f t="shared" si="1"/>
        <v>7</v>
      </c>
      <c r="F9" s="35">
        <v>1</v>
      </c>
      <c r="G9" s="35">
        <v>0</v>
      </c>
      <c r="H9" s="35">
        <v>1</v>
      </c>
      <c r="I9" s="34">
        <v>0</v>
      </c>
      <c r="K9" s="16" t="s">
        <v>276</v>
      </c>
      <c r="L9" s="48"/>
      <c r="M9" s="53"/>
    </row>
    <row r="10" spans="2:26" x14ac:dyDescent="0.25">
      <c r="B10" s="3">
        <f t="shared" si="2"/>
        <v>8</v>
      </c>
      <c r="C10" s="54" t="str">
        <f t="shared" si="0"/>
        <v>Entrapped_BE</v>
      </c>
      <c r="D10" s="54">
        <v>0</v>
      </c>
      <c r="E10" s="54">
        <f t="shared" si="1"/>
        <v>8</v>
      </c>
      <c r="F10" s="54">
        <v>1</v>
      </c>
      <c r="G10" s="54">
        <v>0</v>
      </c>
      <c r="H10" s="54">
        <v>1</v>
      </c>
      <c r="I10" s="34">
        <v>0</v>
      </c>
      <c r="K10" s="16" t="s">
        <v>277</v>
      </c>
      <c r="L10" s="48">
        <v>1000</v>
      </c>
      <c r="M10" s="53"/>
    </row>
    <row r="11" spans="2:26" ht="15.75" customHeight="1" x14ac:dyDescent="0.25">
      <c r="B11" s="3">
        <f t="shared" si="2"/>
        <v>9</v>
      </c>
      <c r="C11" s="54" t="str">
        <f t="shared" si="0"/>
        <v>NoiseSTR_5500</v>
      </c>
      <c r="D11" s="35">
        <v>0</v>
      </c>
      <c r="E11" s="54">
        <f t="shared" si="1"/>
        <v>9</v>
      </c>
      <c r="F11" s="35">
        <v>1</v>
      </c>
      <c r="G11" s="35">
        <v>0</v>
      </c>
      <c r="H11" s="35">
        <v>1</v>
      </c>
      <c r="I11" s="34">
        <v>0</v>
      </c>
      <c r="K11" s="16" t="s">
        <v>278</v>
      </c>
      <c r="L11" s="48">
        <v>0</v>
      </c>
      <c r="M11" s="53"/>
      <c r="N11" s="53"/>
      <c r="O11" s="53"/>
    </row>
    <row r="12" spans="2:26" ht="15.75" thickBot="1" x14ac:dyDescent="0.3">
      <c r="B12" s="3">
        <f t="shared" si="2"/>
        <v>10</v>
      </c>
      <c r="C12" s="54" t="str">
        <f t="shared" si="0"/>
        <v>NoiseSTR_ACC_SENSI</v>
      </c>
      <c r="D12" s="35">
        <v>0</v>
      </c>
      <c r="E12" s="54">
        <v>10</v>
      </c>
      <c r="F12" s="35">
        <v>1</v>
      </c>
      <c r="G12" s="35">
        <v>0</v>
      </c>
      <c r="H12" s="35">
        <v>1</v>
      </c>
      <c r="I12" s="34">
        <v>0</v>
      </c>
      <c r="K12" s="56" t="s">
        <v>170</v>
      </c>
      <c r="L12" s="17" t="s">
        <v>206</v>
      </c>
      <c r="M12" s="53"/>
    </row>
    <row r="13" spans="2:26" x14ac:dyDescent="0.25">
      <c r="B13" s="3">
        <f t="shared" si="2"/>
        <v>11</v>
      </c>
      <c r="C13" s="54" t="str">
        <f t="shared" si="0"/>
        <v>Fatigue_BLOW</v>
      </c>
      <c r="D13" s="35">
        <v>0</v>
      </c>
      <c r="E13" s="54">
        <v>11</v>
      </c>
      <c r="F13" s="35">
        <v>1</v>
      </c>
      <c r="G13" s="35">
        <v>0</v>
      </c>
      <c r="H13" s="35">
        <v>1</v>
      </c>
      <c r="I13" s="34">
        <v>0</v>
      </c>
      <c r="K13" s="53"/>
      <c r="L13" s="53"/>
      <c r="M13" s="53"/>
    </row>
    <row r="14" spans="2:26" x14ac:dyDescent="0.25">
      <c r="B14" s="3">
        <f t="shared" si="2"/>
        <v>12</v>
      </c>
      <c r="C14" s="54" t="str">
        <f t="shared" si="0"/>
        <v>Fatigue_STRESS</v>
      </c>
      <c r="D14" s="54">
        <v>0</v>
      </c>
      <c r="E14" s="54">
        <f>B37</f>
        <v>12</v>
      </c>
      <c r="F14" s="54">
        <v>1</v>
      </c>
      <c r="G14" s="54">
        <v>0</v>
      </c>
      <c r="H14" s="54">
        <v>1</v>
      </c>
      <c r="I14" s="34">
        <v>0</v>
      </c>
      <c r="J14" s="53"/>
      <c r="K14" s="53"/>
      <c r="L14" s="53"/>
      <c r="M14" s="53"/>
    </row>
    <row r="15" spans="2:26" s="53" customFormat="1" ht="15.75" thickBot="1" x14ac:dyDescent="0.3">
      <c r="B15" s="3" t="str">
        <f t="shared" si="2"/>
        <v/>
      </c>
      <c r="C15" s="54" t="str">
        <f t="shared" si="0"/>
        <v/>
      </c>
      <c r="D15" s="54"/>
      <c r="E15" s="54"/>
      <c r="F15" s="54"/>
      <c r="G15" s="54"/>
      <c r="H15" s="54"/>
      <c r="I15" s="34"/>
    </row>
    <row r="16" spans="2:26" s="53" customFormat="1" ht="15.75" thickBot="1" x14ac:dyDescent="0.3">
      <c r="B16" s="3" t="str">
        <f t="shared" si="2"/>
        <v/>
      </c>
      <c r="C16" s="54" t="str">
        <f t="shared" si="0"/>
        <v/>
      </c>
      <c r="D16" s="54"/>
      <c r="E16" s="54"/>
      <c r="F16" s="54"/>
      <c r="G16" s="54"/>
      <c r="H16" s="54"/>
      <c r="I16" s="34"/>
      <c r="K16" s="179" t="s">
        <v>216</v>
      </c>
      <c r="L16" s="180"/>
    </row>
    <row r="17" spans="1:28" s="53" customFormat="1" x14ac:dyDescent="0.25">
      <c r="B17" s="3" t="str">
        <f t="shared" si="2"/>
        <v/>
      </c>
      <c r="C17" s="54" t="str">
        <f t="shared" si="0"/>
        <v/>
      </c>
      <c r="D17" s="54"/>
      <c r="E17" s="54"/>
      <c r="F17" s="54"/>
      <c r="G17" s="54"/>
      <c r="H17" s="54"/>
      <c r="I17" s="34"/>
      <c r="K17" s="19" t="s">
        <v>3</v>
      </c>
      <c r="L17" s="2" t="s">
        <v>288</v>
      </c>
      <c r="P17" s="53" t="s">
        <v>218</v>
      </c>
    </row>
    <row r="18" spans="1:28" s="53" customFormat="1" ht="15.75" thickBot="1" x14ac:dyDescent="0.3">
      <c r="B18" s="3" t="str">
        <f t="shared" si="2"/>
        <v/>
      </c>
      <c r="C18" s="54" t="str">
        <f t="shared" si="0"/>
        <v/>
      </c>
      <c r="D18" s="54"/>
      <c r="E18" s="54"/>
      <c r="F18" s="54"/>
      <c r="G18" s="54"/>
      <c r="H18" s="54"/>
      <c r="I18" s="34"/>
      <c r="K18" s="56" t="s">
        <v>217</v>
      </c>
      <c r="L18" s="8" t="s">
        <v>219</v>
      </c>
    </row>
    <row r="19" spans="1:28" s="53" customFormat="1" x14ac:dyDescent="0.25">
      <c r="B19" s="3" t="str">
        <f t="shared" si="2"/>
        <v/>
      </c>
      <c r="C19" s="54" t="str">
        <f t="shared" si="0"/>
        <v/>
      </c>
      <c r="D19" s="54"/>
      <c r="E19" s="54"/>
      <c r="F19" s="54"/>
      <c r="G19" s="54"/>
      <c r="H19" s="54"/>
      <c r="I19" s="34"/>
    </row>
    <row r="20" spans="1:28" s="53" customFormat="1" x14ac:dyDescent="0.25">
      <c r="B20" s="3" t="str">
        <f t="shared" si="2"/>
        <v/>
      </c>
      <c r="C20" s="54" t="str">
        <f t="shared" si="0"/>
        <v/>
      </c>
      <c r="D20" s="54"/>
      <c r="E20" s="54"/>
      <c r="F20" s="54"/>
      <c r="G20" s="54"/>
      <c r="H20" s="54"/>
      <c r="I20" s="34"/>
    </row>
    <row r="21" spans="1:28" s="53" customFormat="1" x14ac:dyDescent="0.25">
      <c r="B21" s="3" t="str">
        <f t="shared" si="2"/>
        <v/>
      </c>
      <c r="C21" s="54" t="str">
        <f t="shared" si="0"/>
        <v/>
      </c>
      <c r="D21" s="54"/>
      <c r="E21" s="54"/>
      <c r="F21" s="54"/>
      <c r="G21" s="54"/>
      <c r="H21" s="54"/>
      <c r="I21" s="34"/>
    </row>
    <row r="22" spans="1:28" ht="15.75" thickBot="1" x14ac:dyDescent="0.3">
      <c r="B22" s="6" t="str">
        <f t="shared" si="2"/>
        <v/>
      </c>
      <c r="C22" s="7" t="str">
        <f t="shared" si="0"/>
        <v/>
      </c>
      <c r="D22" s="101"/>
      <c r="E22" s="7"/>
      <c r="F22" s="101"/>
      <c r="G22" s="101"/>
      <c r="H22" s="101"/>
      <c r="I22" s="8"/>
      <c r="J22" s="53"/>
      <c r="K22" s="53"/>
      <c r="L22" s="53"/>
      <c r="M22" s="53"/>
      <c r="N22" s="53"/>
      <c r="O22" s="53"/>
    </row>
    <row r="23" spans="1:28" ht="15.75" thickBot="1" x14ac:dyDescent="0.3"/>
    <row r="24" spans="1:28" ht="15.75" thickBot="1" x14ac:dyDescent="0.3">
      <c r="B24" s="177" t="s">
        <v>27</v>
      </c>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78"/>
    </row>
    <row r="25" spans="1:28" ht="35.25" customHeight="1" thickBot="1" x14ac:dyDescent="0.3">
      <c r="B25" s="150" t="s">
        <v>273</v>
      </c>
      <c r="C25" s="151" t="s">
        <v>116</v>
      </c>
      <c r="D25" s="151" t="s">
        <v>1</v>
      </c>
      <c r="E25" s="151" t="s">
        <v>2</v>
      </c>
      <c r="F25" s="151" t="s">
        <v>3</v>
      </c>
      <c r="G25" s="151" t="s">
        <v>44</v>
      </c>
      <c r="H25" s="151" t="s">
        <v>4</v>
      </c>
      <c r="I25" s="151" t="s">
        <v>45</v>
      </c>
      <c r="J25" s="151" t="s">
        <v>117</v>
      </c>
      <c r="K25" s="151" t="s">
        <v>133</v>
      </c>
      <c r="L25" s="151" t="s">
        <v>31</v>
      </c>
      <c r="M25" s="151" t="s">
        <v>5</v>
      </c>
      <c r="N25" s="151" t="s">
        <v>6</v>
      </c>
      <c r="O25" s="151" t="s">
        <v>7</v>
      </c>
      <c r="P25" s="151" t="s">
        <v>8</v>
      </c>
      <c r="Q25" s="151" t="s">
        <v>9</v>
      </c>
      <c r="R25" s="151" t="s">
        <v>10</v>
      </c>
      <c r="S25" s="151" t="s">
        <v>65</v>
      </c>
      <c r="T25" s="151" t="s">
        <v>130</v>
      </c>
      <c r="U25" s="151" t="s">
        <v>150</v>
      </c>
      <c r="V25" s="151" t="s">
        <v>151</v>
      </c>
      <c r="W25" s="151" t="s">
        <v>77</v>
      </c>
      <c r="X25" s="151" t="s">
        <v>118</v>
      </c>
      <c r="Y25" s="151" t="s">
        <v>134</v>
      </c>
      <c r="Z25" s="151" t="s">
        <v>96</v>
      </c>
      <c r="AA25" s="152" t="s">
        <v>152</v>
      </c>
      <c r="AB25" s="53"/>
    </row>
    <row r="26" spans="1:28" x14ac:dyDescent="0.25">
      <c r="A26" s="52"/>
      <c r="B26" s="153">
        <v>1</v>
      </c>
      <c r="C26" s="154" t="s">
        <v>211</v>
      </c>
      <c r="D26" s="154">
        <v>0</v>
      </c>
      <c r="E26" s="154">
        <v>1</v>
      </c>
      <c r="F26" s="154">
        <v>1</v>
      </c>
      <c r="G26" s="154">
        <v>1372</v>
      </c>
      <c r="H26" s="154">
        <v>2.02</v>
      </c>
      <c r="I26" s="154">
        <v>0.95</v>
      </c>
      <c r="J26" s="154">
        <v>2575.1000000000004</v>
      </c>
      <c r="K26" s="154">
        <v>38487</v>
      </c>
      <c r="L26" s="154">
        <v>90</v>
      </c>
      <c r="M26" s="154"/>
      <c r="N26" s="154" t="s">
        <v>43</v>
      </c>
      <c r="O26" s="154">
        <v>500</v>
      </c>
      <c r="P26" s="154">
        <v>1</v>
      </c>
      <c r="Q26" s="154" t="s">
        <v>287</v>
      </c>
      <c r="R26" s="154">
        <v>1</v>
      </c>
      <c r="S26" s="154" t="s">
        <v>104</v>
      </c>
      <c r="T26" s="154">
        <v>300</v>
      </c>
      <c r="U26" s="154">
        <v>400</v>
      </c>
      <c r="V26" s="154">
        <v>3411.4</v>
      </c>
      <c r="W26" s="154" t="s">
        <v>78</v>
      </c>
      <c r="X26" s="154" t="s">
        <v>91</v>
      </c>
      <c r="Y26" s="154">
        <v>200</v>
      </c>
      <c r="Z26" s="154">
        <v>0</v>
      </c>
      <c r="AA26" s="155">
        <v>0</v>
      </c>
    </row>
    <row r="27" spans="1:28" x14ac:dyDescent="0.25">
      <c r="A27" s="52"/>
      <c r="B27" s="52">
        <f>IF(C27="","",B26+1)</f>
        <v>2</v>
      </c>
      <c r="C27" s="142" t="s">
        <v>291</v>
      </c>
      <c r="D27" s="142">
        <v>0</v>
      </c>
      <c r="E27" s="142">
        <v>1</v>
      </c>
      <c r="F27" s="142">
        <v>1</v>
      </c>
      <c r="G27" s="142">
        <v>1372</v>
      </c>
      <c r="H27" s="142">
        <v>2.02</v>
      </c>
      <c r="I27" s="142">
        <v>0.95</v>
      </c>
      <c r="J27" s="142">
        <v>2575.1000000000004</v>
      </c>
      <c r="K27" s="142">
        <v>38487</v>
      </c>
      <c r="L27" s="142">
        <v>90</v>
      </c>
      <c r="M27" s="142"/>
      <c r="N27" s="142" t="s">
        <v>43</v>
      </c>
      <c r="O27" s="142">
        <v>500</v>
      </c>
      <c r="P27" s="142">
        <v>1</v>
      </c>
      <c r="Q27" s="142" t="s">
        <v>287</v>
      </c>
      <c r="R27" s="142">
        <v>1</v>
      </c>
      <c r="S27" s="142" t="s">
        <v>99</v>
      </c>
      <c r="T27" s="142">
        <v>0</v>
      </c>
      <c r="U27" s="142">
        <v>0</v>
      </c>
      <c r="V27" s="142">
        <v>3411.4</v>
      </c>
      <c r="W27" s="142" t="s">
        <v>74</v>
      </c>
      <c r="X27" s="142" t="s">
        <v>91</v>
      </c>
      <c r="Y27" s="142">
        <v>0</v>
      </c>
      <c r="Z27" s="142">
        <v>0</v>
      </c>
      <c r="AA27" s="156">
        <v>0</v>
      </c>
    </row>
    <row r="28" spans="1:28" x14ac:dyDescent="0.25">
      <c r="A28" s="52"/>
      <c r="B28" s="52">
        <f t="shared" ref="B28:B45" si="3">IF(C28="","",B27+1)</f>
        <v>3</v>
      </c>
      <c r="C28" s="142" t="s">
        <v>215</v>
      </c>
      <c r="D28" s="142">
        <v>0</v>
      </c>
      <c r="E28" s="142">
        <v>1</v>
      </c>
      <c r="F28" s="142">
        <v>1</v>
      </c>
      <c r="G28" s="142">
        <v>5500</v>
      </c>
      <c r="H28" s="142">
        <v>2.02</v>
      </c>
      <c r="I28" s="142">
        <v>0.95</v>
      </c>
      <c r="J28" s="142">
        <v>2575.1000000000004</v>
      </c>
      <c r="K28" s="142">
        <v>38487</v>
      </c>
      <c r="L28" s="142">
        <v>90</v>
      </c>
      <c r="M28" s="142"/>
      <c r="N28" s="142" t="s">
        <v>43</v>
      </c>
      <c r="O28" s="142">
        <v>500</v>
      </c>
      <c r="P28" s="142">
        <v>1</v>
      </c>
      <c r="Q28" s="142" t="s">
        <v>287</v>
      </c>
      <c r="R28" s="142">
        <v>1</v>
      </c>
      <c r="S28" s="142" t="s">
        <v>99</v>
      </c>
      <c r="T28" s="142">
        <v>0</v>
      </c>
      <c r="U28" s="142">
        <v>0</v>
      </c>
      <c r="V28" s="142">
        <v>3411.4</v>
      </c>
      <c r="W28" s="142" t="s">
        <v>74</v>
      </c>
      <c r="X28" s="142" t="s">
        <v>272</v>
      </c>
      <c r="Y28" s="142">
        <v>0</v>
      </c>
      <c r="Z28" s="142">
        <v>0</v>
      </c>
      <c r="AA28" s="156">
        <v>0</v>
      </c>
    </row>
    <row r="29" spans="1:28" x14ac:dyDescent="0.25">
      <c r="A29" s="52"/>
      <c r="B29" s="52">
        <f t="shared" si="3"/>
        <v>4</v>
      </c>
      <c r="C29" s="142" t="s">
        <v>202</v>
      </c>
      <c r="D29" s="142">
        <v>0</v>
      </c>
      <c r="E29" s="142">
        <v>1</v>
      </c>
      <c r="F29" s="142">
        <v>1</v>
      </c>
      <c r="G29" s="142">
        <v>1372</v>
      </c>
      <c r="H29" s="142">
        <v>2.02</v>
      </c>
      <c r="I29" s="142">
        <v>0.1</v>
      </c>
      <c r="J29" s="142">
        <v>2540.3000000000002</v>
      </c>
      <c r="K29" s="142">
        <v>8000</v>
      </c>
      <c r="L29" s="142">
        <v>90</v>
      </c>
      <c r="M29" s="142"/>
      <c r="N29" s="142" t="s">
        <v>43</v>
      </c>
      <c r="O29" s="142">
        <v>500</v>
      </c>
      <c r="P29" s="142">
        <v>1</v>
      </c>
      <c r="Q29" s="142" t="s">
        <v>287</v>
      </c>
      <c r="R29" s="142">
        <v>1</v>
      </c>
      <c r="S29" s="142" t="s">
        <v>104</v>
      </c>
      <c r="T29" s="142">
        <v>0</v>
      </c>
      <c r="U29" s="142">
        <v>0</v>
      </c>
      <c r="V29" s="142">
        <v>3411.4</v>
      </c>
      <c r="W29" s="142" t="s">
        <v>74</v>
      </c>
      <c r="X29" s="142" t="s">
        <v>91</v>
      </c>
      <c r="Y29" s="142">
        <v>0</v>
      </c>
      <c r="Z29" s="142">
        <v>0</v>
      </c>
      <c r="AA29" s="156">
        <v>0</v>
      </c>
    </row>
    <row r="30" spans="1:28" x14ac:dyDescent="0.25">
      <c r="A30" s="52"/>
      <c r="B30" s="52">
        <f t="shared" si="3"/>
        <v>5</v>
      </c>
      <c r="C30" s="142" t="s">
        <v>106</v>
      </c>
      <c r="D30" s="142">
        <v>0</v>
      </c>
      <c r="E30" s="142">
        <v>1</v>
      </c>
      <c r="F30" s="142">
        <v>1</v>
      </c>
      <c r="G30" s="142">
        <v>1372</v>
      </c>
      <c r="H30" s="142">
        <v>2.02</v>
      </c>
      <c r="I30" s="142">
        <v>0.1</v>
      </c>
      <c r="J30" s="142">
        <v>2540.3000000000002</v>
      </c>
      <c r="K30" s="142">
        <v>8000</v>
      </c>
      <c r="L30" s="142">
        <v>90</v>
      </c>
      <c r="M30" s="142"/>
      <c r="N30" s="142" t="s">
        <v>43</v>
      </c>
      <c r="O30" s="142">
        <v>500</v>
      </c>
      <c r="P30" s="142">
        <v>1</v>
      </c>
      <c r="Q30" s="142" t="s">
        <v>287</v>
      </c>
      <c r="R30" s="142">
        <v>1</v>
      </c>
      <c r="S30" s="142" t="s">
        <v>104</v>
      </c>
      <c r="T30" s="142">
        <v>0</v>
      </c>
      <c r="U30" s="142">
        <v>0</v>
      </c>
      <c r="V30" s="142">
        <v>3411.4</v>
      </c>
      <c r="W30" s="142" t="s">
        <v>105</v>
      </c>
      <c r="X30" s="142" t="s">
        <v>91</v>
      </c>
      <c r="Y30" s="142">
        <v>0</v>
      </c>
      <c r="Z30" s="142">
        <v>0</v>
      </c>
      <c r="AA30" s="156">
        <v>0</v>
      </c>
    </row>
    <row r="31" spans="1:28" x14ac:dyDescent="0.25">
      <c r="A31" s="52"/>
      <c r="B31" s="52">
        <f t="shared" si="3"/>
        <v>6</v>
      </c>
      <c r="C31" s="142" t="s">
        <v>196</v>
      </c>
      <c r="D31" s="142">
        <v>0</v>
      </c>
      <c r="E31" s="142">
        <v>1</v>
      </c>
      <c r="F31" s="142">
        <v>1</v>
      </c>
      <c r="G31" s="142">
        <v>5500</v>
      </c>
      <c r="H31" s="142">
        <v>2.02</v>
      </c>
      <c r="I31" s="142">
        <v>0.95</v>
      </c>
      <c r="J31" s="142">
        <v>2540.3000000000002</v>
      </c>
      <c r="K31" s="142">
        <v>8000</v>
      </c>
      <c r="L31" s="142">
        <v>90</v>
      </c>
      <c r="M31" s="142"/>
      <c r="N31" s="142" t="s">
        <v>43</v>
      </c>
      <c r="O31" s="142">
        <v>500</v>
      </c>
      <c r="P31" s="142">
        <v>1</v>
      </c>
      <c r="Q31" s="142" t="s">
        <v>287</v>
      </c>
      <c r="R31" s="142">
        <v>1</v>
      </c>
      <c r="S31" s="142" t="s">
        <v>104</v>
      </c>
      <c r="T31" s="142">
        <v>0</v>
      </c>
      <c r="U31" s="142">
        <v>0</v>
      </c>
      <c r="V31" s="142">
        <v>3411.4</v>
      </c>
      <c r="W31" s="142" t="s">
        <v>74</v>
      </c>
      <c r="X31" s="142" t="s">
        <v>91</v>
      </c>
      <c r="Y31" s="142">
        <v>0</v>
      </c>
      <c r="Z31" s="142">
        <v>0</v>
      </c>
      <c r="AA31" s="156">
        <v>0</v>
      </c>
    </row>
    <row r="32" spans="1:28" x14ac:dyDescent="0.25">
      <c r="A32" s="52"/>
      <c r="B32" s="52">
        <f t="shared" si="3"/>
        <v>7</v>
      </c>
      <c r="C32" s="142" t="s">
        <v>198</v>
      </c>
      <c r="D32" s="142">
        <v>0</v>
      </c>
      <c r="E32" s="142">
        <v>1</v>
      </c>
      <c r="F32" s="142">
        <v>1</v>
      </c>
      <c r="G32" s="142">
        <v>5500</v>
      </c>
      <c r="H32" s="142">
        <v>2.02</v>
      </c>
      <c r="I32" s="142">
        <v>0.95</v>
      </c>
      <c r="J32" s="142">
        <v>2540.3000000000002</v>
      </c>
      <c r="K32" s="142">
        <v>8000</v>
      </c>
      <c r="L32" s="142">
        <v>90</v>
      </c>
      <c r="M32" s="142"/>
      <c r="N32" s="142" t="s">
        <v>43</v>
      </c>
      <c r="O32" s="142">
        <v>500</v>
      </c>
      <c r="P32" s="142">
        <v>1</v>
      </c>
      <c r="Q32" s="142" t="s">
        <v>287</v>
      </c>
      <c r="R32" s="142">
        <v>1</v>
      </c>
      <c r="S32" s="142" t="s">
        <v>104</v>
      </c>
      <c r="T32" s="142">
        <v>0</v>
      </c>
      <c r="U32" s="142">
        <v>0</v>
      </c>
      <c r="V32" s="142">
        <v>3411.4</v>
      </c>
      <c r="W32" s="142" t="s">
        <v>78</v>
      </c>
      <c r="X32" s="142" t="s">
        <v>91</v>
      </c>
      <c r="Y32" s="142">
        <v>0</v>
      </c>
      <c r="Z32" s="142">
        <v>2</v>
      </c>
      <c r="AA32" s="156">
        <v>1</v>
      </c>
    </row>
    <row r="33" spans="1:27" x14ac:dyDescent="0.25">
      <c r="A33" s="52"/>
      <c r="B33" s="52">
        <f t="shared" si="3"/>
        <v>8</v>
      </c>
      <c r="C33" s="142" t="s">
        <v>197</v>
      </c>
      <c r="D33" s="142">
        <v>0</v>
      </c>
      <c r="E33" s="142">
        <v>1</v>
      </c>
      <c r="F33" s="142">
        <v>1</v>
      </c>
      <c r="G33" s="142">
        <v>5500</v>
      </c>
      <c r="H33" s="142">
        <v>2.02</v>
      </c>
      <c r="I33" s="142">
        <v>0.95</v>
      </c>
      <c r="J33" s="142">
        <v>2540.3000000000002</v>
      </c>
      <c r="K33" s="142">
        <v>8000</v>
      </c>
      <c r="L33" s="142">
        <v>90</v>
      </c>
      <c r="M33" s="142"/>
      <c r="N33" s="142" t="s">
        <v>43</v>
      </c>
      <c r="O33" s="142">
        <v>500</v>
      </c>
      <c r="P33" s="142">
        <v>1</v>
      </c>
      <c r="Q33" s="142" t="s">
        <v>287</v>
      </c>
      <c r="R33" s="142">
        <v>1</v>
      </c>
      <c r="S33" s="142" t="s">
        <v>104</v>
      </c>
      <c r="T33" s="142">
        <v>0</v>
      </c>
      <c r="U33" s="142">
        <v>0</v>
      </c>
      <c r="V33" s="142">
        <v>3411.4</v>
      </c>
      <c r="W33" s="142" t="s">
        <v>78</v>
      </c>
      <c r="X33" s="142" t="s">
        <v>91</v>
      </c>
      <c r="Y33" s="142">
        <v>0</v>
      </c>
      <c r="Z33" s="142">
        <v>0</v>
      </c>
      <c r="AA33" s="156">
        <v>0</v>
      </c>
    </row>
    <row r="34" spans="1:27" x14ac:dyDescent="0.25">
      <c r="A34" s="52"/>
      <c r="B34" s="52">
        <f t="shared" si="3"/>
        <v>9</v>
      </c>
      <c r="C34" s="142" t="s">
        <v>212</v>
      </c>
      <c r="D34" s="142">
        <v>0</v>
      </c>
      <c r="E34" s="142">
        <v>1</v>
      </c>
      <c r="F34" s="142">
        <v>1</v>
      </c>
      <c r="G34" s="142">
        <v>5500</v>
      </c>
      <c r="H34" s="142">
        <v>2.02</v>
      </c>
      <c r="I34" s="142">
        <v>0.95</v>
      </c>
      <c r="J34" s="142">
        <v>2575.1000000000004</v>
      </c>
      <c r="K34" s="142">
        <v>38487</v>
      </c>
      <c r="L34" s="142">
        <v>90</v>
      </c>
      <c r="M34" s="142"/>
      <c r="N34" s="142" t="s">
        <v>43</v>
      </c>
      <c r="O34" s="142">
        <v>500</v>
      </c>
      <c r="P34" s="142">
        <v>1</v>
      </c>
      <c r="Q34" s="142" t="s">
        <v>287</v>
      </c>
      <c r="R34" s="142">
        <v>1</v>
      </c>
      <c r="S34" s="142" t="s">
        <v>104</v>
      </c>
      <c r="T34" s="142">
        <v>300</v>
      </c>
      <c r="U34" s="142">
        <v>400</v>
      </c>
      <c r="V34" s="142">
        <v>3411.4</v>
      </c>
      <c r="W34" s="142" t="s">
        <v>78</v>
      </c>
      <c r="X34" s="142" t="s">
        <v>91</v>
      </c>
      <c r="Y34" s="142">
        <v>200</v>
      </c>
      <c r="Z34" s="142">
        <v>0</v>
      </c>
      <c r="AA34" s="156">
        <v>0</v>
      </c>
    </row>
    <row r="35" spans="1:27" x14ac:dyDescent="0.25">
      <c r="A35" s="52"/>
      <c r="B35" s="52">
        <f t="shared" si="3"/>
        <v>10</v>
      </c>
      <c r="C35" s="142" t="s">
        <v>203</v>
      </c>
      <c r="D35" s="142">
        <v>0</v>
      </c>
      <c r="E35" s="142">
        <v>1</v>
      </c>
      <c r="F35" s="142">
        <v>1</v>
      </c>
      <c r="G35" s="142">
        <v>1372</v>
      </c>
      <c r="H35" s="142">
        <v>2.02</v>
      </c>
      <c r="I35" s="142">
        <v>0.95</v>
      </c>
      <c r="J35" s="142">
        <v>2540.3000000000002</v>
      </c>
      <c r="K35" s="142">
        <v>28383.242427632627</v>
      </c>
      <c r="L35" s="142">
        <v>90</v>
      </c>
      <c r="M35" s="142"/>
      <c r="N35" s="142" t="s">
        <v>43</v>
      </c>
      <c r="O35" s="142">
        <v>500</v>
      </c>
      <c r="P35" s="142">
        <v>1</v>
      </c>
      <c r="Q35" s="142" t="s">
        <v>287</v>
      </c>
      <c r="R35" s="142">
        <v>1</v>
      </c>
      <c r="S35" s="142" t="s">
        <v>104</v>
      </c>
      <c r="T35" s="142">
        <v>300</v>
      </c>
      <c r="U35" s="142">
        <v>400</v>
      </c>
      <c r="V35" s="142">
        <v>3411.4</v>
      </c>
      <c r="W35" s="142" t="s">
        <v>78</v>
      </c>
      <c r="X35" s="142" t="s">
        <v>91</v>
      </c>
      <c r="Y35" s="142">
        <v>0</v>
      </c>
      <c r="Z35" s="142">
        <v>0</v>
      </c>
      <c r="AA35" s="156">
        <v>0</v>
      </c>
    </row>
    <row r="36" spans="1:27" x14ac:dyDescent="0.25">
      <c r="A36" s="52"/>
      <c r="B36" s="52">
        <f t="shared" si="3"/>
        <v>11</v>
      </c>
      <c r="C36" s="142" t="s">
        <v>204</v>
      </c>
      <c r="D36" s="142">
        <v>0</v>
      </c>
      <c r="E36" s="142">
        <v>1</v>
      </c>
      <c r="F36" s="142">
        <v>1</v>
      </c>
      <c r="G36" s="142">
        <v>1372</v>
      </c>
      <c r="H36" s="142">
        <v>2.02</v>
      </c>
      <c r="I36" s="142">
        <v>0.95</v>
      </c>
      <c r="J36" s="142">
        <v>2256.3000000000002</v>
      </c>
      <c r="K36" s="142">
        <v>0</v>
      </c>
      <c r="L36" s="142">
        <v>90</v>
      </c>
      <c r="M36" s="142"/>
      <c r="N36" s="142" t="s">
        <v>43</v>
      </c>
      <c r="O36" s="142">
        <v>500</v>
      </c>
      <c r="P36" s="142">
        <v>1</v>
      </c>
      <c r="Q36" s="142" t="s">
        <v>287</v>
      </c>
      <c r="R36" s="142">
        <v>1</v>
      </c>
      <c r="S36" s="142" t="s">
        <v>104</v>
      </c>
      <c r="T36" s="142">
        <v>0</v>
      </c>
      <c r="U36" s="142">
        <v>0</v>
      </c>
      <c r="V36" s="142">
        <v>3411.4</v>
      </c>
      <c r="W36" s="142" t="s">
        <v>74</v>
      </c>
      <c r="X36" s="142" t="s">
        <v>91</v>
      </c>
      <c r="Y36" s="142">
        <v>0</v>
      </c>
      <c r="Z36" s="142">
        <v>0</v>
      </c>
      <c r="AA36" s="156">
        <v>0</v>
      </c>
    </row>
    <row r="37" spans="1:27" x14ac:dyDescent="0.25">
      <c r="A37" s="52"/>
      <c r="B37" s="52">
        <f t="shared" si="3"/>
        <v>12</v>
      </c>
      <c r="C37" s="142" t="s">
        <v>205</v>
      </c>
      <c r="D37" s="142">
        <v>0</v>
      </c>
      <c r="E37" s="142">
        <v>1</v>
      </c>
      <c r="F37" s="142">
        <v>1</v>
      </c>
      <c r="G37" s="142">
        <v>1372</v>
      </c>
      <c r="H37" s="142">
        <v>2.02</v>
      </c>
      <c r="I37" s="142">
        <v>0.95</v>
      </c>
      <c r="J37" s="142">
        <v>2256.3000000000002</v>
      </c>
      <c r="K37" s="142">
        <v>0</v>
      </c>
      <c r="L37" s="142">
        <v>90</v>
      </c>
      <c r="M37" s="142"/>
      <c r="N37" s="142" t="s">
        <v>43</v>
      </c>
      <c r="O37" s="142">
        <v>500</v>
      </c>
      <c r="P37" s="142">
        <v>1</v>
      </c>
      <c r="Q37" s="142" t="s">
        <v>287</v>
      </c>
      <c r="R37" s="142">
        <v>1</v>
      </c>
      <c r="S37" s="142" t="s">
        <v>104</v>
      </c>
      <c r="T37" s="142">
        <v>0</v>
      </c>
      <c r="U37" s="142">
        <v>0</v>
      </c>
      <c r="V37" s="142">
        <v>3411.4</v>
      </c>
      <c r="W37" s="142" t="s">
        <v>74</v>
      </c>
      <c r="X37" s="142" t="s">
        <v>91</v>
      </c>
      <c r="Y37" s="142">
        <v>0</v>
      </c>
      <c r="Z37" s="142">
        <v>0</v>
      </c>
      <c r="AA37" s="156">
        <v>0</v>
      </c>
    </row>
    <row r="38" spans="1:27" s="53" customFormat="1" x14ac:dyDescent="0.25">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56"/>
    </row>
    <row r="39" spans="1:27" s="53" customFormat="1" x14ac:dyDescent="0.25">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56"/>
    </row>
    <row r="40" spans="1:27" s="53" customFormat="1" x14ac:dyDescent="0.25">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56"/>
    </row>
    <row r="41" spans="1:27" s="53" customFormat="1" x14ac:dyDescent="0.25">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56"/>
    </row>
    <row r="42" spans="1:27" s="53" customFormat="1" x14ac:dyDescent="0.25">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56"/>
    </row>
    <row r="43" spans="1:27" s="53" customFormat="1" x14ac:dyDescent="0.25">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56"/>
    </row>
    <row r="44" spans="1:27" x14ac:dyDescent="0.25">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56"/>
    </row>
    <row r="45" spans="1:27" s="53" customFormat="1" ht="15.75" thickBot="1" x14ac:dyDescent="0.3">
      <c r="A45" s="52"/>
      <c r="B45" s="55" t="str">
        <f t="shared" si="3"/>
        <v/>
      </c>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8"/>
    </row>
    <row r="46" spans="1:27" ht="15.75" thickBot="1" x14ac:dyDescent="0.3"/>
    <row r="47" spans="1:27" ht="15.75" thickBot="1" x14ac:dyDescent="0.3">
      <c r="B47" s="181" t="s">
        <v>28</v>
      </c>
      <c r="C47" s="182"/>
      <c r="D47" s="182"/>
      <c r="E47" s="182"/>
      <c r="F47" s="182"/>
      <c r="G47" s="182"/>
      <c r="H47" s="183"/>
      <c r="J47" s="181" t="s">
        <v>29</v>
      </c>
      <c r="K47" s="182"/>
      <c r="L47" s="182"/>
      <c r="M47" s="182"/>
      <c r="N47" s="182"/>
      <c r="O47" s="182"/>
      <c r="P47" s="182"/>
      <c r="Q47" s="182"/>
      <c r="R47" s="182"/>
      <c r="S47" s="182"/>
      <c r="T47" s="183"/>
    </row>
    <row r="48" spans="1:27" ht="15.75" thickBot="1" x14ac:dyDescent="0.3">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3"/>
      <c r="C51" s="4"/>
      <c r="D51" s="4"/>
      <c r="E51" s="4"/>
      <c r="F51" s="4"/>
      <c r="G51" s="4"/>
      <c r="H51" s="5"/>
      <c r="J51" s="3"/>
      <c r="K51" s="54"/>
      <c r="L51" s="54"/>
      <c r="M51" s="54"/>
      <c r="N51" s="54"/>
      <c r="O51" s="54"/>
      <c r="P51" s="54"/>
      <c r="Q51" s="54"/>
      <c r="R51" s="54"/>
      <c r="S51" s="54"/>
      <c r="T51" s="5"/>
    </row>
    <row r="52" spans="2:20" x14ac:dyDescent="0.25">
      <c r="B52" s="3"/>
      <c r="C52" s="4"/>
      <c r="D52" s="4"/>
      <c r="E52" s="4"/>
      <c r="F52" s="4"/>
      <c r="G52" s="4"/>
      <c r="H52" s="5"/>
      <c r="J52" s="3"/>
      <c r="K52" s="54"/>
      <c r="L52" s="54"/>
      <c r="M52" s="54"/>
      <c r="N52" s="54"/>
      <c r="O52" s="54"/>
      <c r="P52" s="54"/>
      <c r="Q52" s="54"/>
      <c r="R52" s="54"/>
      <c r="S52" s="54"/>
      <c r="T52" s="5"/>
    </row>
    <row r="53" spans="2:20" x14ac:dyDescent="0.25">
      <c r="B53" s="3"/>
      <c r="C53" s="4"/>
      <c r="D53" s="4"/>
      <c r="E53" s="4"/>
      <c r="F53" s="4"/>
      <c r="G53" s="4"/>
      <c r="H53" s="5"/>
      <c r="J53" s="3"/>
      <c r="K53" s="54"/>
      <c r="L53" s="54"/>
      <c r="M53" s="54"/>
      <c r="N53" s="54"/>
      <c r="O53" s="54"/>
      <c r="P53" s="54"/>
      <c r="Q53" s="54"/>
      <c r="R53" s="54"/>
      <c r="S53" s="54"/>
      <c r="T53" s="5"/>
    </row>
    <row r="54" spans="2:20" x14ac:dyDescent="0.25">
      <c r="B54" s="3"/>
      <c r="C54" s="4"/>
      <c r="D54" s="4"/>
      <c r="E54" s="4"/>
      <c r="F54" s="4"/>
      <c r="G54" s="4"/>
      <c r="H54" s="5"/>
      <c r="J54" s="3"/>
      <c r="K54" s="54"/>
      <c r="L54" s="54"/>
      <c r="M54" s="54"/>
      <c r="N54" s="54"/>
      <c r="O54" s="54"/>
      <c r="P54" s="54"/>
      <c r="Q54" s="54"/>
      <c r="R54" s="54"/>
      <c r="S54" s="54"/>
      <c r="T54" s="5"/>
    </row>
    <row r="55" spans="2:20" x14ac:dyDescent="0.25">
      <c r="B55" s="3"/>
      <c r="C55" s="4"/>
      <c r="D55" s="4"/>
      <c r="E55" s="4"/>
      <c r="F55" s="4"/>
      <c r="G55" s="4"/>
      <c r="H55" s="5"/>
      <c r="J55" s="3"/>
      <c r="K55" s="54"/>
      <c r="L55" s="54"/>
      <c r="M55" s="54"/>
      <c r="N55" s="54"/>
      <c r="O55" s="54"/>
      <c r="P55" s="54"/>
      <c r="Q55" s="54"/>
      <c r="R55" s="54"/>
      <c r="S55" s="54"/>
      <c r="T55" s="5"/>
    </row>
    <row r="56" spans="2:20" x14ac:dyDescent="0.25">
      <c r="B56" s="3"/>
      <c r="C56" s="4"/>
      <c r="D56" s="4"/>
      <c r="E56" s="4"/>
      <c r="F56" s="4"/>
      <c r="G56" s="4"/>
      <c r="H56" s="5"/>
      <c r="J56" s="3"/>
      <c r="K56" s="54"/>
      <c r="L56" s="54"/>
      <c r="M56" s="54"/>
      <c r="N56" s="54"/>
      <c r="O56" s="54"/>
      <c r="P56" s="54"/>
      <c r="Q56" s="54"/>
      <c r="R56" s="54"/>
      <c r="S56" s="54"/>
      <c r="T56" s="5"/>
    </row>
    <row r="57" spans="2:20" x14ac:dyDescent="0.25">
      <c r="B57" s="3"/>
      <c r="C57" s="4"/>
      <c r="D57" s="4"/>
      <c r="E57" s="4"/>
      <c r="F57" s="4"/>
      <c r="G57" s="4"/>
      <c r="H57" s="5"/>
      <c r="J57" s="3"/>
      <c r="K57" s="54"/>
      <c r="L57" s="54"/>
      <c r="M57" s="54"/>
      <c r="N57" s="54"/>
      <c r="O57" s="54"/>
      <c r="P57" s="54"/>
      <c r="Q57" s="54"/>
      <c r="R57" s="54"/>
      <c r="S57" s="54"/>
      <c r="T57" s="5"/>
    </row>
    <row r="58" spans="2:20" x14ac:dyDescent="0.25">
      <c r="B58" s="3"/>
      <c r="C58" s="4"/>
      <c r="D58" s="4"/>
      <c r="E58" s="4"/>
      <c r="F58" s="4"/>
      <c r="G58" s="4"/>
      <c r="H58" s="5"/>
      <c r="J58" s="3"/>
      <c r="K58" s="54"/>
      <c r="L58" s="54"/>
      <c r="M58" s="54"/>
      <c r="N58" s="54"/>
      <c r="O58" s="54"/>
      <c r="P58" s="54"/>
      <c r="Q58" s="54"/>
      <c r="R58" s="54"/>
      <c r="S58" s="54"/>
      <c r="T58" s="5"/>
    </row>
    <row r="59" spans="2:20" x14ac:dyDescent="0.25">
      <c r="B59" s="3"/>
      <c r="C59" s="4"/>
      <c r="D59" s="4"/>
      <c r="E59" s="4"/>
      <c r="F59" s="4"/>
      <c r="G59" s="4"/>
      <c r="H59" s="5"/>
      <c r="J59" s="3"/>
      <c r="K59" s="54"/>
      <c r="L59" s="54"/>
      <c r="M59" s="54"/>
      <c r="N59" s="54"/>
      <c r="O59" s="54"/>
      <c r="P59" s="54"/>
      <c r="Q59" s="54"/>
      <c r="R59" s="54"/>
      <c r="S59" s="54"/>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77" t="s">
        <v>131</v>
      </c>
      <c r="C63" s="178"/>
    </row>
    <row r="64" spans="2:20" ht="15.75" thickBot="1" x14ac:dyDescent="0.3">
      <c r="B64" s="143" t="s">
        <v>95</v>
      </c>
      <c r="C64" s="145" t="s">
        <v>132</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dataValidations count="6">
    <dataValidation type="list" allowBlank="1" showInputMessage="1" showErrorMessage="1" sqref="X27:X33 X37:X4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R3" activePane="bottomRight" state="frozen"/>
      <selection activeCell="C17" sqref="C17"/>
      <selection pane="topRight" activeCell="C17" sqref="C17"/>
      <selection pane="bottomLeft" activeCell="C17" sqref="C17"/>
      <selection pane="bottomRight" activeCell="F15" sqref="F15"/>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4"/>
      <c r="D2" s="105" t="s">
        <v>157</v>
      </c>
      <c r="E2" s="106" t="s">
        <v>123</v>
      </c>
      <c r="F2" s="105" t="s">
        <v>80</v>
      </c>
      <c r="G2" s="106" t="s">
        <v>85</v>
      </c>
      <c r="H2" s="185" t="s">
        <v>82</v>
      </c>
      <c r="I2" s="185"/>
      <c r="J2" s="185"/>
      <c r="K2" s="185"/>
      <c r="L2" s="185"/>
      <c r="M2" s="185"/>
      <c r="N2" s="186"/>
      <c r="O2" s="187" t="s">
        <v>84</v>
      </c>
      <c r="P2" s="185"/>
      <c r="Q2" s="185"/>
      <c r="R2" s="185"/>
      <c r="S2" s="185"/>
      <c r="T2" s="185"/>
      <c r="U2" s="186"/>
      <c r="V2" s="187" t="s">
        <v>90</v>
      </c>
      <c r="W2" s="185"/>
      <c r="X2" s="185"/>
      <c r="Y2" s="185"/>
      <c r="Z2" s="185"/>
      <c r="AA2" s="185"/>
      <c r="AB2" s="186"/>
    </row>
    <row r="3" spans="1:46" x14ac:dyDescent="0.25">
      <c r="A3" s="95">
        <f>IF(B3="","",PROJ!B26)</f>
        <v>1</v>
      </c>
      <c r="B3" s="92" t="str">
        <f>IF(PROJ!C26="","",PROJ!C26)</f>
        <v>NoiseSTR_4000</v>
      </c>
      <c r="C3" s="35"/>
      <c r="D3" s="49">
        <v>0</v>
      </c>
      <c r="E3" s="122">
        <v>1</v>
      </c>
      <c r="F3" s="44" t="s">
        <v>86</v>
      </c>
      <c r="G3" s="174" t="s">
        <v>86</v>
      </c>
      <c r="H3" s="35">
        <v>1</v>
      </c>
      <c r="I3" s="35">
        <v>9</v>
      </c>
      <c r="J3" s="35"/>
      <c r="K3" s="35"/>
      <c r="L3" s="35"/>
      <c r="M3" s="35"/>
      <c r="N3" s="30"/>
      <c r="O3" s="110" t="s">
        <v>214</v>
      </c>
      <c r="P3" s="35" t="s">
        <v>213</v>
      </c>
      <c r="Q3" s="35"/>
      <c r="R3" s="35"/>
      <c r="S3" s="35"/>
      <c r="T3" s="35"/>
      <c r="U3" s="34"/>
      <c r="V3" s="9" t="s">
        <v>92</v>
      </c>
      <c r="W3" s="54" t="s">
        <v>93</v>
      </c>
      <c r="X3" s="54"/>
      <c r="Y3" s="54"/>
      <c r="Z3" s="54"/>
      <c r="AA3" s="54"/>
      <c r="AB3" s="5"/>
    </row>
    <row r="4" spans="1:46" x14ac:dyDescent="0.25">
      <c r="A4" s="96">
        <f>IF(B4="","",PROJ!B27)</f>
        <v>2</v>
      </c>
      <c r="B4" s="93" t="str">
        <f>IF(PROJ!C27="","",IF(B3="","",PROJ!C27))</f>
        <v>Benchmark_UB_4000</v>
      </c>
      <c r="C4" s="35"/>
      <c r="D4" s="110">
        <v>0</v>
      </c>
      <c r="E4" s="100">
        <f>IF(F4="","",E3+1)</f>
        <v>2</v>
      </c>
      <c r="F4" s="35" t="s">
        <v>188</v>
      </c>
      <c r="G4" s="126" t="s">
        <v>87</v>
      </c>
      <c r="H4" s="35">
        <v>8</v>
      </c>
      <c r="I4" s="35">
        <v>6</v>
      </c>
      <c r="J4" s="35"/>
      <c r="K4" s="35"/>
      <c r="L4" s="35"/>
      <c r="M4" s="35"/>
      <c r="N4" s="34"/>
      <c r="O4" s="110"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25">
      <c r="A5" s="96">
        <f>IF(B5="","",PROJ!B28)</f>
        <v>3</v>
      </c>
      <c r="B5" s="93" t="str">
        <f>IF(PROJ!C28="","",IF(B4="","",PROJ!C28))</f>
        <v>Full_UB_5500</v>
      </c>
      <c r="C5" s="35"/>
      <c r="D5" s="110">
        <f t="shared" ref="D5:D40" si="0">IF(E5="","",0)</f>
        <v>0</v>
      </c>
      <c r="E5" s="100">
        <f t="shared" ref="E5:E40" si="1">IF(F5="","",E4+1)</f>
        <v>3</v>
      </c>
      <c r="F5" s="35" t="s">
        <v>86</v>
      </c>
      <c r="G5" s="126" t="s">
        <v>86</v>
      </c>
      <c r="H5" s="35">
        <v>8</v>
      </c>
      <c r="I5" s="35">
        <v>6</v>
      </c>
      <c r="J5" s="35"/>
      <c r="K5" s="35"/>
      <c r="L5" s="35"/>
      <c r="M5" s="35"/>
      <c r="N5" s="34"/>
      <c r="O5" s="110" t="s">
        <v>78</v>
      </c>
      <c r="P5" s="35" t="s">
        <v>74</v>
      </c>
      <c r="Q5" s="35"/>
      <c r="R5" s="35"/>
      <c r="S5" s="35"/>
      <c r="T5" s="35"/>
      <c r="U5" s="34"/>
      <c r="V5" s="9" t="s">
        <v>92</v>
      </c>
      <c r="W5" s="54" t="s">
        <v>93</v>
      </c>
      <c r="X5" s="54"/>
      <c r="Y5" s="54"/>
      <c r="Z5" s="54"/>
      <c r="AA5" s="54"/>
      <c r="AB5" s="5"/>
      <c r="AS5" s="9"/>
    </row>
    <row r="6" spans="1:46" x14ac:dyDescent="0.25">
      <c r="A6" s="96">
        <f>IF(B6="","",PROJ!B29)</f>
        <v>4</v>
      </c>
      <c r="B6" s="93" t="str">
        <f>IF(PROJ!C29="","",IF(B5="","",PROJ!C29))</f>
        <v>PileRun_UB</v>
      </c>
      <c r="C6" s="35"/>
      <c r="D6" s="110">
        <f t="shared" si="0"/>
        <v>0</v>
      </c>
      <c r="E6" s="100">
        <f t="shared" si="1"/>
        <v>4</v>
      </c>
      <c r="F6" s="35" t="s">
        <v>187</v>
      </c>
      <c r="G6" s="126" t="s">
        <v>88</v>
      </c>
      <c r="H6" s="35">
        <v>1</v>
      </c>
      <c r="I6" s="35">
        <v>9</v>
      </c>
      <c r="J6" s="35"/>
      <c r="K6" s="35"/>
      <c r="L6" s="35"/>
      <c r="M6" s="35"/>
      <c r="N6" s="34"/>
      <c r="O6" s="110" t="s">
        <v>214</v>
      </c>
      <c r="P6" s="35" t="s">
        <v>213</v>
      </c>
      <c r="Q6" s="35"/>
      <c r="R6" s="35"/>
      <c r="S6" s="35"/>
      <c r="T6" s="35"/>
      <c r="U6" s="34"/>
      <c r="V6" s="9" t="s">
        <v>92</v>
      </c>
      <c r="W6" s="54" t="s">
        <v>93</v>
      </c>
      <c r="X6" s="54"/>
      <c r="Y6" s="54"/>
      <c r="Z6" s="54"/>
      <c r="AA6" s="54"/>
      <c r="AB6" s="5"/>
    </row>
    <row r="7" spans="1:46" x14ac:dyDescent="0.25">
      <c r="A7" s="96">
        <f>IF(B7="","",PROJ!B30)</f>
        <v>5</v>
      </c>
      <c r="B7" s="93" t="str">
        <f>IF(PROJ!C30="","",IF(B6="","",PROJ!C30))</f>
        <v>PileRun_LB</v>
      </c>
      <c r="C7" s="35"/>
      <c r="D7" s="110">
        <f t="shared" si="0"/>
        <v>0</v>
      </c>
      <c r="E7" s="100">
        <f t="shared" si="1"/>
        <v>5</v>
      </c>
      <c r="F7" s="35" t="s">
        <v>187</v>
      </c>
      <c r="G7" s="126" t="s">
        <v>88</v>
      </c>
      <c r="H7" s="35">
        <v>1</v>
      </c>
      <c r="I7" s="35"/>
      <c r="J7" s="35"/>
      <c r="K7" s="35"/>
      <c r="L7" s="35"/>
      <c r="M7" s="35"/>
      <c r="N7" s="34"/>
      <c r="O7" s="110" t="s">
        <v>209</v>
      </c>
      <c r="P7" s="35"/>
      <c r="Q7" s="35"/>
      <c r="R7" s="35"/>
      <c r="S7" s="35"/>
      <c r="T7" s="35"/>
      <c r="U7" s="34"/>
      <c r="V7" s="9" t="s">
        <v>92</v>
      </c>
      <c r="W7" s="54"/>
      <c r="X7" s="54"/>
      <c r="Y7" s="54"/>
      <c r="Z7" s="54"/>
      <c r="AA7" s="54"/>
      <c r="AB7" s="5"/>
    </row>
    <row r="8" spans="1:46" x14ac:dyDescent="0.25">
      <c r="A8" s="96">
        <f>IF(B8="","",PROJ!B31)</f>
        <v>6</v>
      </c>
      <c r="B8" s="93" t="str">
        <f>IF(PROJ!C31="","",IF(B7="","",PROJ!C31))</f>
        <v>Entrapped_UB</v>
      </c>
      <c r="C8" s="35"/>
      <c r="D8" s="110">
        <f t="shared" si="0"/>
        <v>0</v>
      </c>
      <c r="E8" s="100">
        <f t="shared" si="1"/>
        <v>6</v>
      </c>
      <c r="F8" s="35" t="s">
        <v>83</v>
      </c>
      <c r="G8" s="126" t="s">
        <v>89</v>
      </c>
      <c r="H8" s="35">
        <v>7</v>
      </c>
      <c r="I8" s="35">
        <v>8</v>
      </c>
      <c r="J8" s="35"/>
      <c r="K8" s="35"/>
      <c r="L8" s="35"/>
      <c r="M8" s="35"/>
      <c r="N8" s="34"/>
      <c r="O8" s="110" t="s">
        <v>114</v>
      </c>
      <c r="P8" s="35" t="s">
        <v>156</v>
      </c>
      <c r="Q8" s="35"/>
      <c r="R8" s="35"/>
      <c r="S8" s="35"/>
      <c r="T8" s="35"/>
      <c r="U8" s="34"/>
      <c r="V8" s="9" t="s">
        <v>93</v>
      </c>
      <c r="W8" s="54" t="s">
        <v>92</v>
      </c>
      <c r="X8" s="54"/>
      <c r="Y8" s="54"/>
      <c r="Z8" s="54"/>
      <c r="AA8" s="54"/>
      <c r="AB8" s="5"/>
    </row>
    <row r="9" spans="1:46" x14ac:dyDescent="0.25">
      <c r="A9" s="96">
        <f>IF(B9="","",PROJ!B32)</f>
        <v>7</v>
      </c>
      <c r="B9" s="93" t="str">
        <f>IF(PROJ!C32="","",IF(B8="","",PROJ!C32))</f>
        <v>Breakdown_BE</v>
      </c>
      <c r="C9" s="35"/>
      <c r="D9" s="110">
        <f t="shared" si="0"/>
        <v>0</v>
      </c>
      <c r="E9" s="100">
        <f t="shared" si="1"/>
        <v>7</v>
      </c>
      <c r="F9" s="35" t="s">
        <v>113</v>
      </c>
      <c r="G9" s="126" t="s">
        <v>89</v>
      </c>
      <c r="H9" s="35">
        <v>4</v>
      </c>
      <c r="I9" s="35">
        <v>3</v>
      </c>
      <c r="J9" s="35"/>
      <c r="K9" s="35"/>
      <c r="L9" s="35"/>
      <c r="M9" s="35"/>
      <c r="N9" s="34"/>
      <c r="O9" s="110" t="s">
        <v>114</v>
      </c>
      <c r="P9" s="35" t="s">
        <v>156</v>
      </c>
      <c r="Q9" s="35"/>
      <c r="R9" s="35"/>
      <c r="S9" s="35"/>
      <c r="T9" s="35"/>
      <c r="U9" s="34"/>
      <c r="V9" s="9" t="s">
        <v>93</v>
      </c>
      <c r="W9" s="54" t="s">
        <v>92</v>
      </c>
      <c r="X9" s="54"/>
      <c r="Y9" s="54"/>
      <c r="Z9" s="54"/>
      <c r="AA9" s="54"/>
      <c r="AB9" s="5"/>
    </row>
    <row r="10" spans="1:46" x14ac:dyDescent="0.25">
      <c r="A10" s="96">
        <f>IF(B10="","",PROJ!B33)</f>
        <v>8</v>
      </c>
      <c r="B10" s="93" t="str">
        <f>IF(PROJ!C33="","",IF(B9="","",PROJ!C33))</f>
        <v>Entrapped_BE</v>
      </c>
      <c r="C10" s="35"/>
      <c r="D10" s="110">
        <f t="shared" si="0"/>
        <v>0</v>
      </c>
      <c r="E10" s="100">
        <f t="shared" si="1"/>
        <v>8</v>
      </c>
      <c r="F10" s="35" t="s">
        <v>112</v>
      </c>
      <c r="G10" s="126" t="s">
        <v>87</v>
      </c>
      <c r="H10" s="35">
        <v>9</v>
      </c>
      <c r="I10" s="35"/>
      <c r="J10" s="35"/>
      <c r="K10" s="35"/>
      <c r="L10" s="35"/>
      <c r="M10" s="35"/>
      <c r="N10" s="34"/>
      <c r="O10" s="110" t="s">
        <v>172</v>
      </c>
      <c r="P10" s="35"/>
      <c r="Q10" s="35"/>
      <c r="R10" s="35"/>
      <c r="S10" s="35"/>
      <c r="T10" s="35"/>
      <c r="U10" s="34"/>
      <c r="V10" s="9" t="s">
        <v>92</v>
      </c>
      <c r="W10" s="54"/>
      <c r="X10" s="54"/>
      <c r="Y10" s="54"/>
      <c r="Z10" s="54"/>
      <c r="AA10" s="54"/>
      <c r="AB10" s="5"/>
    </row>
    <row r="11" spans="1:46" x14ac:dyDescent="0.25">
      <c r="A11" s="96">
        <f>IF(B11="","",PROJ!B34)</f>
        <v>9</v>
      </c>
      <c r="B11" s="93" t="str">
        <f>IF(PROJ!C34="","",IF(B10="","",PROJ!C34))</f>
        <v>NoiseSTR_5500</v>
      </c>
      <c r="C11" s="35"/>
      <c r="D11" s="110">
        <f t="shared" si="0"/>
        <v>0</v>
      </c>
      <c r="E11" s="100">
        <f t="shared" si="1"/>
        <v>9</v>
      </c>
      <c r="F11" s="35" t="s">
        <v>124</v>
      </c>
      <c r="G11" s="126" t="s">
        <v>87</v>
      </c>
      <c r="H11" s="35">
        <v>1</v>
      </c>
      <c r="I11" s="35">
        <v>9</v>
      </c>
      <c r="J11" s="35"/>
      <c r="K11" s="35"/>
      <c r="L11" s="35"/>
      <c r="M11" s="35"/>
      <c r="N11" s="34"/>
      <c r="O11" s="110" t="s">
        <v>214</v>
      </c>
      <c r="P11" s="35" t="s">
        <v>213</v>
      </c>
      <c r="Q11" s="35"/>
      <c r="R11" s="35"/>
      <c r="S11" s="35"/>
      <c r="T11" s="35"/>
      <c r="U11" s="34"/>
      <c r="V11" s="9" t="s">
        <v>92</v>
      </c>
      <c r="W11" s="54" t="s">
        <v>93</v>
      </c>
      <c r="X11" s="54"/>
      <c r="Y11" s="54"/>
      <c r="Z11" s="54"/>
      <c r="AA11" s="54"/>
      <c r="AB11" s="5"/>
    </row>
    <row r="12" spans="1:46" x14ac:dyDescent="0.25">
      <c r="A12" s="96">
        <f>IF(B12="","",PROJ!B35)</f>
        <v>10</v>
      </c>
      <c r="B12" s="93" t="str">
        <f>IF(PROJ!C35="","",IF(B11="","",PROJ!C35))</f>
        <v>NoiseSTR_ACC_SENSI</v>
      </c>
      <c r="C12" s="35"/>
      <c r="D12" s="110">
        <f t="shared" si="0"/>
        <v>0</v>
      </c>
      <c r="E12" s="100">
        <f t="shared" si="1"/>
        <v>10</v>
      </c>
      <c r="F12" s="35" t="s">
        <v>111</v>
      </c>
      <c r="G12" s="126" t="s">
        <v>8</v>
      </c>
      <c r="H12" s="35">
        <v>8</v>
      </c>
      <c r="I12" s="35"/>
      <c r="J12" s="35"/>
      <c r="K12" s="35"/>
      <c r="L12" s="35"/>
      <c r="M12" s="35"/>
      <c r="N12" s="34"/>
      <c r="O12" s="110" t="s">
        <v>210</v>
      </c>
      <c r="P12" s="35"/>
      <c r="Q12" s="35"/>
      <c r="R12" s="35"/>
      <c r="S12" s="35"/>
      <c r="T12" s="35"/>
      <c r="U12" s="34"/>
      <c r="V12" s="9" t="s">
        <v>92</v>
      </c>
      <c r="W12" s="54"/>
      <c r="X12" s="54"/>
      <c r="Y12" s="54"/>
      <c r="Z12" s="54"/>
      <c r="AA12" s="54"/>
      <c r="AB12" s="5"/>
    </row>
    <row r="13" spans="1:46" x14ac:dyDescent="0.25">
      <c r="A13" s="96">
        <f>IF(B13="","",PROJ!B36)</f>
        <v>11</v>
      </c>
      <c r="B13" s="93" t="str">
        <f>IF(PROJ!C36="","",IF(B12="","",PROJ!C36))</f>
        <v>Fatigue_BLOW</v>
      </c>
      <c r="C13" s="35"/>
      <c r="D13" s="110">
        <f t="shared" si="0"/>
        <v>0</v>
      </c>
      <c r="E13" s="100">
        <f t="shared" si="1"/>
        <v>11</v>
      </c>
      <c r="F13" s="35" t="s">
        <v>122</v>
      </c>
      <c r="G13" s="126" t="s">
        <v>87</v>
      </c>
      <c r="H13" s="35">
        <v>5</v>
      </c>
      <c r="I13" s="35">
        <v>6</v>
      </c>
      <c r="J13" s="35"/>
      <c r="K13" s="35"/>
      <c r="L13" s="35"/>
      <c r="M13" s="35"/>
      <c r="N13" s="34"/>
      <c r="O13" s="110" t="s">
        <v>105</v>
      </c>
      <c r="P13" s="35" t="s">
        <v>74</v>
      </c>
      <c r="Q13" s="35"/>
      <c r="R13" s="35"/>
      <c r="S13" s="35"/>
      <c r="T13" s="35"/>
      <c r="U13" s="34"/>
      <c r="V13" s="9" t="s">
        <v>93</v>
      </c>
      <c r="W13" s="54" t="s">
        <v>92</v>
      </c>
      <c r="X13" s="54"/>
      <c r="Y13" s="54"/>
      <c r="Z13" s="54"/>
      <c r="AA13" s="54"/>
      <c r="AB13" s="5"/>
    </row>
    <row r="14" spans="1:46" x14ac:dyDescent="0.25">
      <c r="A14" s="96">
        <f>IF(B14="","",PROJ!B37)</f>
        <v>12</v>
      </c>
      <c r="B14" s="93" t="str">
        <f>IF(PROJ!C37="","",IF(B13="","",PROJ!C37))</f>
        <v>Fatigue_STRESS</v>
      </c>
      <c r="C14" s="35"/>
      <c r="D14" s="110">
        <f t="shared" si="0"/>
        <v>0</v>
      </c>
      <c r="E14" s="100">
        <f t="shared" si="1"/>
        <v>12</v>
      </c>
      <c r="F14" s="35" t="s">
        <v>109</v>
      </c>
      <c r="G14" s="126" t="s">
        <v>86</v>
      </c>
      <c r="H14" s="35">
        <v>8</v>
      </c>
      <c r="I14" s="35"/>
      <c r="J14" s="35"/>
      <c r="K14" s="35"/>
      <c r="L14" s="35"/>
      <c r="M14" s="35"/>
      <c r="N14" s="34"/>
      <c r="O14" s="110" t="s">
        <v>78</v>
      </c>
      <c r="P14" s="35"/>
      <c r="Q14" s="35"/>
      <c r="R14" s="35"/>
      <c r="S14" s="35"/>
      <c r="T14" s="35"/>
      <c r="U14" s="34"/>
      <c r="V14" s="9" t="s">
        <v>92</v>
      </c>
      <c r="W14" s="54"/>
      <c r="X14" s="54"/>
      <c r="Y14" s="54"/>
      <c r="Z14" s="54"/>
      <c r="AA14" s="54"/>
      <c r="AB14" s="5"/>
    </row>
    <row r="15" spans="1:46" x14ac:dyDescent="0.25">
      <c r="A15" s="96" t="str">
        <f>IF(B15="","",PROJ!B44)</f>
        <v/>
      </c>
      <c r="B15" s="93" t="str">
        <f>IF(PROJ!C44="","",IF(B14="","",PROJ!C44))</f>
        <v/>
      </c>
      <c r="C15" s="35"/>
      <c r="D15" s="110">
        <f t="shared" si="0"/>
        <v>0</v>
      </c>
      <c r="E15" s="100">
        <f t="shared" si="1"/>
        <v>13</v>
      </c>
      <c r="F15" s="35" t="s">
        <v>125</v>
      </c>
      <c r="G15" s="126" t="s">
        <v>86</v>
      </c>
      <c r="H15" s="35">
        <v>3</v>
      </c>
      <c r="I15" s="35"/>
      <c r="J15" s="35"/>
      <c r="K15" s="35"/>
      <c r="L15" s="35"/>
      <c r="M15" s="35"/>
      <c r="N15" s="34"/>
      <c r="O15" s="110" t="s">
        <v>74</v>
      </c>
      <c r="P15" s="35"/>
      <c r="Q15" s="35"/>
      <c r="R15" s="35"/>
      <c r="S15" s="35"/>
      <c r="T15" s="35"/>
      <c r="U15" s="34"/>
      <c r="V15" s="9" t="s">
        <v>92</v>
      </c>
      <c r="W15" s="54"/>
      <c r="X15" s="54"/>
      <c r="Y15" s="54"/>
      <c r="Z15" s="54"/>
      <c r="AA15" s="54"/>
      <c r="AB15" s="5"/>
    </row>
    <row r="16" spans="1:46" x14ac:dyDescent="0.25">
      <c r="A16" s="96" t="str">
        <f>IF(B16="","",PROJ!B46)</f>
        <v/>
      </c>
      <c r="B16" s="93" t="str">
        <f>IF(PROJ!C46="","",IF(B15="","",PROJ!C46))</f>
        <v/>
      </c>
      <c r="C16" s="35"/>
      <c r="D16" s="110" t="str">
        <f t="shared" si="0"/>
        <v/>
      </c>
      <c r="E16" s="100" t="str">
        <f t="shared" si="1"/>
        <v/>
      </c>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25">
      <c r="A17" s="96" t="str">
        <f>IF(B17="","",PROJ!B47)</f>
        <v/>
      </c>
      <c r="B17" s="93" t="str">
        <f>IF(PROJ!C47="","",IF(B16="","",PROJ!C47))</f>
        <v/>
      </c>
      <c r="C17" s="35"/>
      <c r="D17" s="110" t="str">
        <f t="shared" si="0"/>
        <v/>
      </c>
      <c r="E17" s="100"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96" t="str">
        <f>IF(B18="","",PROJ!B48)</f>
        <v/>
      </c>
      <c r="B18" s="93" t="str">
        <f>IF(PROJ!C48="","",IF(B17="","",PROJ!C48))</f>
        <v/>
      </c>
      <c r="D18" s="110" t="str">
        <f t="shared" si="0"/>
        <v/>
      </c>
      <c r="E18" s="100"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96" t="str">
        <f>IF(B19="","",PROJ!B49)</f>
        <v/>
      </c>
      <c r="B19" s="93" t="str">
        <f>IF(PROJ!C49="","",IF(B18="","",PROJ!C49))</f>
        <v/>
      </c>
      <c r="D19" s="110" t="str">
        <f t="shared" si="0"/>
        <v/>
      </c>
      <c r="E19" s="100"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96" t="str">
        <f>IF(B20="","",PROJ!B50)</f>
        <v/>
      </c>
      <c r="B20" s="93" t="str">
        <f>IF(PROJ!C50="","",IF(B19="","",PROJ!C50))</f>
        <v/>
      </c>
      <c r="D20" s="110" t="str">
        <f t="shared" si="0"/>
        <v/>
      </c>
      <c r="E20" s="100"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96" t="str">
        <f>IF(B21="","",PROJ!B51)</f>
        <v/>
      </c>
      <c r="B21" s="93" t="str">
        <f>IF(PROJ!C51="","",IF(B20="","",PROJ!C51))</f>
        <v/>
      </c>
      <c r="C21" s="125"/>
      <c r="D21" s="110" t="str">
        <f t="shared" si="0"/>
        <v/>
      </c>
      <c r="E21" s="100"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97" t="str">
        <f>IF(B22="","",PROJ!B52)</f>
        <v/>
      </c>
      <c r="B22" s="94" t="str">
        <f>IF(PROJ!C52="","",IF(B21="","",PROJ!C52))</f>
        <v/>
      </c>
      <c r="D22" s="110" t="str">
        <f t="shared" si="0"/>
        <v/>
      </c>
      <c r="E22" s="100"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110" t="str">
        <f t="shared" si="0"/>
        <v/>
      </c>
      <c r="E23" s="100"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110" t="str">
        <f t="shared" si="0"/>
        <v/>
      </c>
      <c r="E24" s="100"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110" t="str">
        <f t="shared" si="0"/>
        <v/>
      </c>
      <c r="E25" s="100"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110" t="str">
        <f t="shared" si="0"/>
        <v/>
      </c>
      <c r="E26" s="100"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188" t="s">
        <v>228</v>
      </c>
      <c r="B27" s="189"/>
      <c r="D27" s="110" t="str">
        <f t="shared" si="0"/>
        <v/>
      </c>
      <c r="E27" s="100"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v>1</v>
      </c>
      <c r="B28" t="s">
        <v>119</v>
      </c>
      <c r="D28" s="110" t="str">
        <f t="shared" si="0"/>
        <v/>
      </c>
      <c r="E28" s="100"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v>2</v>
      </c>
      <c r="B29" t="s">
        <v>81</v>
      </c>
      <c r="D29" s="110" t="str">
        <f t="shared" si="0"/>
        <v/>
      </c>
      <c r="E29" s="100"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v>3</v>
      </c>
      <c r="B30" t="s">
        <v>86</v>
      </c>
      <c r="D30" s="110" t="str">
        <f t="shared" si="0"/>
        <v/>
      </c>
      <c r="E30" s="100"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v>4</v>
      </c>
      <c r="B31" t="s">
        <v>187</v>
      </c>
      <c r="D31" s="110" t="str">
        <f t="shared" si="0"/>
        <v/>
      </c>
      <c r="E31" s="100"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v>5</v>
      </c>
      <c r="B32" t="s">
        <v>110</v>
      </c>
      <c r="D32" s="110" t="str">
        <f t="shared" si="0"/>
        <v/>
      </c>
      <c r="E32" s="100"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v>6</v>
      </c>
      <c r="B33" t="s">
        <v>83</v>
      </c>
      <c r="D33" s="110" t="str">
        <f t="shared" si="0"/>
        <v/>
      </c>
      <c r="E33" s="100"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v>7</v>
      </c>
      <c r="B34" t="s">
        <v>113</v>
      </c>
      <c r="D34" s="110" t="str">
        <f t="shared" si="0"/>
        <v/>
      </c>
      <c r="E34" s="100"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v>8</v>
      </c>
      <c r="B35" t="s">
        <v>188</v>
      </c>
      <c r="D35" s="110" t="str">
        <f t="shared" si="0"/>
        <v/>
      </c>
      <c r="E35" s="100"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v>9</v>
      </c>
      <c r="B36" t="s">
        <v>124</v>
      </c>
      <c r="D36" s="110" t="str">
        <f t="shared" si="0"/>
        <v/>
      </c>
      <c r="E36" s="100"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v>10</v>
      </c>
      <c r="B37" t="s">
        <v>111</v>
      </c>
      <c r="D37" s="110" t="str">
        <f t="shared" si="0"/>
        <v/>
      </c>
      <c r="E37" s="100"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v>11</v>
      </c>
      <c r="B38" t="s">
        <v>122</v>
      </c>
      <c r="D38" s="110" t="str">
        <f t="shared" si="0"/>
        <v/>
      </c>
      <c r="E38" s="100"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v>12</v>
      </c>
      <c r="B39" t="s">
        <v>109</v>
      </c>
      <c r="D39" s="110" t="str">
        <f t="shared" si="0"/>
        <v/>
      </c>
      <c r="E39" s="100"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v>13</v>
      </c>
      <c r="B40" t="s">
        <v>125</v>
      </c>
      <c r="D40" s="111" t="str">
        <f t="shared" si="0"/>
        <v/>
      </c>
      <c r="E40" s="175"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129</v>
      </c>
    </row>
    <row r="42" spans="1:28" x14ac:dyDescent="0.25">
      <c r="A42">
        <v>15</v>
      </c>
    </row>
  </sheetData>
  <mergeCells count="4">
    <mergeCell ref="H2:N2"/>
    <mergeCell ref="O2:U2"/>
    <mergeCell ref="V2:AB2"/>
    <mergeCell ref="A27:B27"/>
  </mergeCells>
  <conditionalFormatting sqref="D3:AB40">
    <cfRule type="expression" dxfId="29"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J7" sqref="J7"/>
    </sheetView>
  </sheetViews>
  <sheetFormatPr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103" t="s">
        <v>108</v>
      </c>
      <c r="B2" s="104" t="s">
        <v>107</v>
      </c>
      <c r="C2" s="20"/>
      <c r="D2" s="105" t="s">
        <v>157</v>
      </c>
      <c r="E2" s="106" t="s">
        <v>249</v>
      </c>
      <c r="F2" s="106" t="s">
        <v>64</v>
      </c>
      <c r="G2" s="107" t="s">
        <v>227</v>
      </c>
      <c r="H2" s="106" t="s">
        <v>229</v>
      </c>
      <c r="I2" s="106" t="s">
        <v>230</v>
      </c>
      <c r="J2" s="106" t="s">
        <v>231</v>
      </c>
      <c r="K2" s="106" t="s">
        <v>232</v>
      </c>
      <c r="L2" s="106" t="s">
        <v>233</v>
      </c>
      <c r="M2" s="106" t="s">
        <v>234</v>
      </c>
      <c r="N2" s="106" t="s">
        <v>235</v>
      </c>
      <c r="O2" s="106" t="s">
        <v>236</v>
      </c>
      <c r="P2" s="106" t="s">
        <v>237</v>
      </c>
      <c r="Q2" s="106" t="s">
        <v>238</v>
      </c>
      <c r="R2" s="106" t="s">
        <v>239</v>
      </c>
      <c r="S2" s="106" t="s">
        <v>240</v>
      </c>
      <c r="T2" s="106" t="s">
        <v>241</v>
      </c>
      <c r="U2" s="106" t="s">
        <v>242</v>
      </c>
      <c r="V2" s="106" t="s">
        <v>243</v>
      </c>
      <c r="W2" s="106" t="s">
        <v>244</v>
      </c>
      <c r="X2" s="106" t="s">
        <v>245</v>
      </c>
      <c r="Y2" s="106" t="s">
        <v>246</v>
      </c>
      <c r="Z2" s="107" t="s">
        <v>247</v>
      </c>
      <c r="AA2" s="106" t="s">
        <v>248</v>
      </c>
    </row>
    <row r="3" spans="1:31" x14ac:dyDescent="0.25">
      <c r="A3" s="95">
        <f>IF(B3="","",PROJ!B26)</f>
        <v>1</v>
      </c>
      <c r="B3" s="92" t="str">
        <f>IF(PROJ!C26="","",PROJ!C26)</f>
        <v>NoiseSTR_4000</v>
      </c>
      <c r="C3" s="35"/>
      <c r="D3" s="110">
        <v>0</v>
      </c>
      <c r="E3" s="108">
        <v>1</v>
      </c>
      <c r="F3" s="108" t="s">
        <v>281</v>
      </c>
      <c r="G3" s="34" t="s">
        <v>283</v>
      </c>
      <c r="H3" s="112" t="s">
        <v>285</v>
      </c>
      <c r="I3" s="34">
        <v>4</v>
      </c>
      <c r="J3" s="112" t="s">
        <v>285</v>
      </c>
      <c r="K3" s="54">
        <v>5</v>
      </c>
      <c r="L3" s="3"/>
      <c r="M3" s="5"/>
      <c r="N3" s="3"/>
      <c r="O3" s="5"/>
      <c r="P3" s="3"/>
      <c r="Q3" s="5"/>
      <c r="R3" s="3"/>
      <c r="S3" s="5"/>
      <c r="T3" s="3"/>
      <c r="U3" s="5"/>
      <c r="V3" s="3"/>
      <c r="W3" s="5"/>
      <c r="X3" s="3"/>
      <c r="Y3" s="5"/>
      <c r="Z3" s="13"/>
      <c r="AA3" s="2"/>
    </row>
    <row r="4" spans="1:31" x14ac:dyDescent="0.25">
      <c r="A4" s="96">
        <f>IF(B4="","",PROJ!B27)</f>
        <v>2</v>
      </c>
      <c r="B4" s="93" t="str">
        <f>IF(PROJ!C27="","",IF(B3="","",PROJ!C27))</f>
        <v>Benchmark_UB_4000</v>
      </c>
      <c r="C4" s="35"/>
      <c r="D4" s="110">
        <v>0</v>
      </c>
      <c r="E4" s="108">
        <f>IF(G4="","",E3+1)</f>
        <v>2</v>
      </c>
      <c r="F4" s="108" t="s">
        <v>86</v>
      </c>
      <c r="G4" s="34" t="s">
        <v>282</v>
      </c>
      <c r="H4" s="112" t="s">
        <v>285</v>
      </c>
      <c r="I4" s="34">
        <v>4</v>
      </c>
      <c r="J4" s="112" t="s">
        <v>285</v>
      </c>
      <c r="K4" s="34">
        <v>5</v>
      </c>
      <c r="L4" s="3"/>
      <c r="M4" s="5"/>
      <c r="N4" s="3"/>
      <c r="O4" s="5"/>
      <c r="P4" s="3"/>
      <c r="Q4" s="5"/>
      <c r="R4" s="3"/>
      <c r="S4" s="5"/>
      <c r="T4" s="3"/>
      <c r="U4" s="5"/>
      <c r="V4" s="3"/>
      <c r="W4" s="5"/>
      <c r="X4" s="3"/>
      <c r="Y4" s="5"/>
      <c r="Z4" s="3"/>
      <c r="AA4" s="5"/>
      <c r="AB4" s="54"/>
      <c r="AC4" s="54"/>
      <c r="AD4" s="99"/>
      <c r="AE4" s="99"/>
    </row>
    <row r="5" spans="1:31" x14ac:dyDescent="0.25">
      <c r="A5" s="96">
        <f>IF(B5="","",PROJ!B28)</f>
        <v>3</v>
      </c>
      <c r="B5" s="93" t="str">
        <f>IF(PROJ!C28="","",IF(B4="","",PROJ!C28))</f>
        <v>Full_UB_5500</v>
      </c>
      <c r="C5" s="35"/>
      <c r="D5" s="110">
        <v>0</v>
      </c>
      <c r="E5" s="108">
        <f t="shared" ref="E5" si="0">IF(G5="","",E4+1)</f>
        <v>3</v>
      </c>
      <c r="F5" s="108" t="s">
        <v>280</v>
      </c>
      <c r="G5" s="34" t="s">
        <v>284</v>
      </c>
      <c r="H5" s="112" t="s">
        <v>285</v>
      </c>
      <c r="I5" s="34">
        <v>4</v>
      </c>
      <c r="J5" s="112" t="s">
        <v>285</v>
      </c>
      <c r="K5" s="34">
        <v>5</v>
      </c>
      <c r="L5" s="3"/>
      <c r="M5" s="5"/>
      <c r="N5" s="3"/>
      <c r="O5" s="5"/>
      <c r="P5" s="3"/>
      <c r="Q5" s="5"/>
      <c r="R5" s="3"/>
      <c r="S5" s="5"/>
      <c r="T5" s="3"/>
      <c r="U5" s="5"/>
      <c r="V5" s="3"/>
      <c r="W5" s="5"/>
      <c r="X5" s="3"/>
      <c r="Y5" s="5"/>
      <c r="Z5" s="3"/>
      <c r="AA5" s="5"/>
      <c r="AC5" s="54"/>
      <c r="AD5" s="99"/>
      <c r="AE5" s="54"/>
    </row>
    <row r="6" spans="1:31" x14ac:dyDescent="0.25">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25">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25">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25">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25">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25">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25">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25">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25">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25">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25">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25">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25">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25">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25">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25">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75" thickBot="1" x14ac:dyDescent="0.3">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25">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25">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25">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25">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25">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25">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25">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25">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25">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25">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25">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25">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25">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25">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25">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25">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25">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25">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25">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25">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25">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25">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25">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25">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25">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25">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25">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25">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25">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25">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25">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25">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25">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25">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25">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25">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25">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25">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25">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25">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25">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25">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25">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25">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25">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25">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25">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25">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25">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25">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25">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25">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25">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25">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25">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25">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25">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25">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25">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25">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25">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25">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25">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25">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25">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25">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25">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25">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25">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25">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25">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25">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25">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25">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25">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25">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25">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25">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8"/>
      <c r="F103" s="98"/>
      <c r="G103" s="72"/>
      <c r="XFD103" s="54"/>
    </row>
    <row r="104" spans="4:27 16384:16384" x14ac:dyDescent="0.25">
      <c r="E104" s="98"/>
      <c r="F104" s="98"/>
      <c r="G104" s="72"/>
      <c r="XFD104" s="54"/>
    </row>
    <row r="105" spans="4:27 16384:16384" x14ac:dyDescent="0.25">
      <c r="E105" s="98"/>
      <c r="F105" s="98"/>
      <c r="G105" s="72"/>
    </row>
  </sheetData>
  <phoneticPr fontId="11" type="noConversion"/>
  <conditionalFormatting sqref="D6:AA102 D3:G3 I3 D4:I5 K3:AA5">
    <cfRule type="expression" dxfId="28" priority="7">
      <formula>$D3=1</formula>
    </cfRule>
  </conditionalFormatting>
  <conditionalFormatting sqref="J4:J5">
    <cfRule type="expression" dxfId="27" priority="4">
      <formula>$D4=1</formula>
    </cfRule>
  </conditionalFormatting>
  <conditionalFormatting sqref="H3">
    <cfRule type="expression" dxfId="26" priority="2">
      <formula>$D3=1</formula>
    </cfRule>
  </conditionalFormatting>
  <conditionalFormatting sqref="J3">
    <cfRule type="expression" dxfId="25" priority="1">
      <formula>$D3=1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1"/>
      <c r="D2" s="106" t="s">
        <v>157</v>
      </c>
      <c r="E2" s="106" t="s">
        <v>271</v>
      </c>
      <c r="F2" s="105" t="s">
        <v>158</v>
      </c>
      <c r="G2" s="106" t="s">
        <v>159</v>
      </c>
      <c r="H2" s="120" t="s">
        <v>160</v>
      </c>
      <c r="I2" s="106" t="s">
        <v>161</v>
      </c>
      <c r="J2" s="120" t="s">
        <v>162</v>
      </c>
      <c r="K2" s="106" t="s">
        <v>163</v>
      </c>
    </row>
    <row r="3" spans="1:46" x14ac:dyDescent="0.25">
      <c r="A3" s="95">
        <f>IF(B3="","",PROJ!B26)</f>
        <v>1</v>
      </c>
      <c r="B3" s="92" t="str">
        <f>IF(PROJ!C26="","",PROJ!C26)</f>
        <v>NoiseSTR_4000</v>
      </c>
      <c r="C3" s="35"/>
      <c r="D3" s="49">
        <v>0</v>
      </c>
      <c r="E3" s="122">
        <v>1</v>
      </c>
      <c r="F3" s="44" t="s">
        <v>199</v>
      </c>
      <c r="G3" s="123">
        <v>1</v>
      </c>
      <c r="H3" s="44">
        <v>1</v>
      </c>
      <c r="I3" s="1">
        <v>1</v>
      </c>
      <c r="J3" s="1">
        <v>11</v>
      </c>
      <c r="K3" s="2">
        <v>12</v>
      </c>
    </row>
    <row r="4" spans="1:46" x14ac:dyDescent="0.25">
      <c r="A4" s="96">
        <f>IF(B4="","",PROJ!B27)</f>
        <v>2</v>
      </c>
      <c r="B4" s="93" t="str">
        <f>IF(PROJ!C27="","",IF(B3="","",PROJ!C27))</f>
        <v>Benchmark_UB_4000</v>
      </c>
      <c r="C4" s="35"/>
      <c r="D4" s="110">
        <v>0</v>
      </c>
      <c r="E4" s="100">
        <v>2</v>
      </c>
      <c r="F4" s="35" t="s">
        <v>164</v>
      </c>
      <c r="G4" s="20">
        <v>1</v>
      </c>
      <c r="H4" s="35">
        <v>1</v>
      </c>
      <c r="I4" s="54">
        <v>1</v>
      </c>
      <c r="J4" s="54">
        <v>11</v>
      </c>
      <c r="K4" s="5">
        <v>3</v>
      </c>
      <c r="AL4" s="3" t="s">
        <v>120</v>
      </c>
      <c r="AM4" s="4"/>
      <c r="AN4" s="4"/>
      <c r="AO4" s="4"/>
      <c r="AP4" s="4"/>
      <c r="AQ4" s="4"/>
      <c r="AR4" s="4"/>
      <c r="AS4" s="9" t="s">
        <v>92</v>
      </c>
      <c r="AT4" s="9"/>
    </row>
    <row r="5" spans="1:46" x14ac:dyDescent="0.25">
      <c r="A5" s="96">
        <f>IF(B5="","",PROJ!B28)</f>
        <v>3</v>
      </c>
      <c r="B5" s="93" t="str">
        <f>IF(PROJ!C28="","",IF(B4="","",PROJ!C28))</f>
        <v>Full_UB_5500</v>
      </c>
      <c r="C5" s="35"/>
      <c r="D5" s="110"/>
      <c r="E5" s="100"/>
      <c r="F5" s="35"/>
      <c r="G5" s="20"/>
      <c r="H5" s="35"/>
      <c r="I5" s="54"/>
      <c r="J5" s="54"/>
      <c r="K5" s="5"/>
      <c r="AL5" t="s">
        <v>121</v>
      </c>
      <c r="AS5" s="9" t="s">
        <v>92</v>
      </c>
    </row>
    <row r="6" spans="1:46" x14ac:dyDescent="0.25">
      <c r="A6" s="96">
        <f>IF(B6="","",PROJ!B29)</f>
        <v>4</v>
      </c>
      <c r="B6" s="93" t="str">
        <f>IF(PROJ!C29="","",IF(B5="","",PROJ!C29))</f>
        <v>PileRun_UB</v>
      </c>
      <c r="C6" s="35"/>
      <c r="D6" s="110"/>
      <c r="E6" s="100"/>
      <c r="F6" s="35"/>
      <c r="G6" s="20"/>
      <c r="H6" s="35"/>
      <c r="I6" s="54"/>
      <c r="J6" s="54"/>
      <c r="K6" s="5"/>
    </row>
    <row r="7" spans="1:46" x14ac:dyDescent="0.25">
      <c r="A7" s="96">
        <f>IF(B7="","",PROJ!B30)</f>
        <v>5</v>
      </c>
      <c r="B7" s="93" t="str">
        <f>IF(PROJ!C30="","",IF(B6="","",PROJ!C30))</f>
        <v>PileRun_LB</v>
      </c>
      <c r="C7" s="35"/>
      <c r="D7" s="110"/>
      <c r="E7" s="100"/>
      <c r="F7" s="35"/>
      <c r="G7" s="20"/>
      <c r="H7" s="35"/>
      <c r="I7" s="54"/>
      <c r="J7" s="54"/>
      <c r="K7" s="5"/>
    </row>
    <row r="8" spans="1:46" x14ac:dyDescent="0.25">
      <c r="A8" s="96">
        <f>IF(B8="","",PROJ!B31)</f>
        <v>6</v>
      </c>
      <c r="B8" s="93" t="str">
        <f>IF(PROJ!C31="","",IF(B7="","",PROJ!C31))</f>
        <v>Entrapped_UB</v>
      </c>
      <c r="C8" s="35"/>
      <c r="D8" s="110"/>
      <c r="E8" s="100"/>
      <c r="F8" s="35"/>
      <c r="G8" s="20"/>
      <c r="H8" s="35"/>
      <c r="I8" s="54"/>
      <c r="J8" s="54"/>
      <c r="K8" s="5"/>
    </row>
    <row r="9" spans="1:46" x14ac:dyDescent="0.25">
      <c r="A9" s="96">
        <f>IF(B9="","",PROJ!B32)</f>
        <v>7</v>
      </c>
      <c r="B9" s="93" t="str">
        <f>IF(PROJ!C32="","",IF(B8="","",PROJ!C32))</f>
        <v>Breakdown_BE</v>
      </c>
      <c r="C9" s="35"/>
      <c r="D9" s="110"/>
      <c r="E9" s="100"/>
      <c r="F9" s="35"/>
      <c r="G9" s="20"/>
      <c r="H9" s="35"/>
      <c r="I9" s="54"/>
      <c r="J9" s="54"/>
      <c r="K9" s="5"/>
    </row>
    <row r="10" spans="1:46" x14ac:dyDescent="0.25">
      <c r="A10" s="96">
        <f>IF(B10="","",PROJ!B33)</f>
        <v>8</v>
      </c>
      <c r="B10" s="93" t="str">
        <f>IF(PROJ!C33="","",IF(B9="","",PROJ!C33))</f>
        <v>Entrapped_BE</v>
      </c>
      <c r="C10" s="35"/>
      <c r="D10" s="110"/>
      <c r="E10" s="100"/>
      <c r="F10" s="35"/>
      <c r="G10" s="20"/>
      <c r="H10" s="35"/>
      <c r="I10" s="54"/>
      <c r="J10" s="54"/>
      <c r="K10" s="5"/>
    </row>
    <row r="11" spans="1:46" x14ac:dyDescent="0.25">
      <c r="A11" s="96">
        <f>IF(B11="","",PROJ!B34)</f>
        <v>9</v>
      </c>
      <c r="B11" s="93" t="str">
        <f>IF(PROJ!C34="","",IF(B10="","",PROJ!C34))</f>
        <v>NoiseSTR_5500</v>
      </c>
      <c r="C11" s="35"/>
      <c r="D11" s="110"/>
      <c r="E11" s="100"/>
      <c r="F11" s="35"/>
      <c r="G11" s="20"/>
      <c r="H11" s="35"/>
      <c r="I11" s="54"/>
      <c r="J11" s="54"/>
      <c r="K11" s="5"/>
    </row>
    <row r="12" spans="1:46" x14ac:dyDescent="0.25">
      <c r="A12" s="96">
        <f>IF(B12="","",PROJ!B35)</f>
        <v>10</v>
      </c>
      <c r="B12" s="93" t="str">
        <f>IF(PROJ!C35="","",IF(B11="","",PROJ!C35))</f>
        <v>NoiseSTR_ACC_SENSI</v>
      </c>
      <c r="C12" s="35"/>
      <c r="D12" s="110"/>
      <c r="E12" s="100"/>
      <c r="F12" s="35"/>
      <c r="G12" s="20"/>
      <c r="H12" s="35"/>
      <c r="I12" s="54"/>
      <c r="J12" s="54"/>
      <c r="K12" s="5"/>
    </row>
    <row r="13" spans="1:46" x14ac:dyDescent="0.25">
      <c r="A13" s="96">
        <f>IF(B13="","",PROJ!B36)</f>
        <v>11</v>
      </c>
      <c r="B13" s="93" t="str">
        <f>IF(PROJ!C36="","",IF(B12="","",PROJ!C36))</f>
        <v>Fatigue_BLOW</v>
      </c>
      <c r="C13" s="35"/>
      <c r="D13" s="110"/>
      <c r="E13" s="100"/>
      <c r="F13" s="35"/>
      <c r="G13" s="20"/>
      <c r="H13" s="35"/>
      <c r="I13" s="54"/>
      <c r="J13" s="54"/>
      <c r="K13" s="5"/>
    </row>
    <row r="14" spans="1:46" x14ac:dyDescent="0.25">
      <c r="A14" s="96">
        <f>IF(B14="","",PROJ!B37)</f>
        <v>12</v>
      </c>
      <c r="B14" s="93" t="str">
        <f>IF(PROJ!C37="","",IF(B13="","",PROJ!C37))</f>
        <v>Fatigue_STRESS</v>
      </c>
      <c r="C14" s="35"/>
      <c r="D14" s="110"/>
      <c r="E14" s="100"/>
      <c r="F14" s="35"/>
      <c r="G14" s="20"/>
      <c r="H14" s="35"/>
      <c r="I14" s="54"/>
      <c r="J14" s="54"/>
      <c r="K14" s="5"/>
    </row>
    <row r="15" spans="1:46" x14ac:dyDescent="0.25">
      <c r="A15" s="96" t="str">
        <f>IF(B15="","",PROJ!B44)</f>
        <v/>
      </c>
      <c r="B15" s="93" t="str">
        <f>IF(PROJ!C44="","",IF(B14="","",PROJ!C44))</f>
        <v/>
      </c>
      <c r="C15" s="35"/>
      <c r="D15" s="110"/>
      <c r="E15" s="100"/>
      <c r="F15" s="35"/>
      <c r="G15" s="20"/>
      <c r="H15" s="35"/>
      <c r="I15" s="54"/>
      <c r="J15" s="54"/>
      <c r="K15" s="5"/>
    </row>
    <row r="16" spans="1:46" x14ac:dyDescent="0.25">
      <c r="A16" s="96" t="str">
        <f>IF(B16="","",PROJ!B46)</f>
        <v/>
      </c>
      <c r="B16" s="93" t="str">
        <f>IF(PROJ!C46="","",IF(B15="","",PROJ!C46))</f>
        <v/>
      </c>
      <c r="C16" s="35"/>
      <c r="D16" s="110"/>
      <c r="E16" s="35"/>
      <c r="F16" s="35"/>
      <c r="G16" s="35"/>
      <c r="H16" s="35"/>
      <c r="I16" s="54"/>
      <c r="J16" s="54"/>
      <c r="K16" s="5"/>
      <c r="V16" s="9"/>
    </row>
    <row r="17" spans="1:11" x14ac:dyDescent="0.25">
      <c r="A17" s="96" t="str">
        <f>IF(B17="","",PROJ!B47)</f>
        <v/>
      </c>
      <c r="B17" s="93" t="str">
        <f>IF(PROJ!C47="","",IF(B16="","",PROJ!C47))</f>
        <v/>
      </c>
      <c r="C17" s="35"/>
      <c r="D17" s="3"/>
      <c r="E17" s="54"/>
      <c r="F17" s="54"/>
      <c r="G17" s="54"/>
      <c r="H17" s="54"/>
      <c r="I17" s="54"/>
      <c r="J17" s="54"/>
      <c r="K17" s="5"/>
    </row>
    <row r="18" spans="1:11" x14ac:dyDescent="0.25">
      <c r="A18" s="96" t="str">
        <f>IF(B18="","",PROJ!B48)</f>
        <v/>
      </c>
      <c r="B18" s="93" t="str">
        <f>IF(PROJ!C48="","",IF(B17="","",PROJ!C48))</f>
        <v/>
      </c>
      <c r="C18" s="35"/>
      <c r="D18" s="3"/>
      <c r="E18" s="54"/>
      <c r="F18" s="54"/>
      <c r="G18" s="54"/>
      <c r="H18" s="54"/>
      <c r="I18" s="54"/>
      <c r="J18" s="54"/>
      <c r="K18" s="5"/>
    </row>
    <row r="19" spans="1:11" x14ac:dyDescent="0.25">
      <c r="A19" s="96" t="str">
        <f>IF(B19="","",PROJ!B49)</f>
        <v/>
      </c>
      <c r="B19" s="93" t="str">
        <f>IF(PROJ!C49="","",IF(B18="","",PROJ!C49))</f>
        <v/>
      </c>
      <c r="C19" s="35"/>
      <c r="D19" s="3"/>
      <c r="E19" s="54"/>
      <c r="F19" s="54"/>
      <c r="G19" s="54"/>
      <c r="H19" s="54"/>
      <c r="I19" s="54"/>
      <c r="J19" s="54"/>
      <c r="K19" s="5"/>
    </row>
    <row r="20" spans="1:11" x14ac:dyDescent="0.25">
      <c r="A20" s="96" t="str">
        <f>IF(B20="","",PROJ!B50)</f>
        <v/>
      </c>
      <c r="B20" s="93" t="str">
        <f>IF(PROJ!C50="","",IF(B19="","",PROJ!C50))</f>
        <v/>
      </c>
      <c r="C20" s="35"/>
      <c r="D20" s="3"/>
      <c r="E20" s="54"/>
      <c r="F20" s="54"/>
      <c r="G20" s="54"/>
      <c r="H20" s="54"/>
      <c r="I20" s="54"/>
      <c r="J20" s="54"/>
      <c r="K20" s="5"/>
    </row>
    <row r="21" spans="1:11" x14ac:dyDescent="0.25">
      <c r="A21" s="96" t="str">
        <f>IF(B21="","",PROJ!B51)</f>
        <v/>
      </c>
      <c r="B21" s="93" t="str">
        <f>IF(PROJ!C51="","",IF(B20="","",PROJ!C51))</f>
        <v/>
      </c>
      <c r="C21" s="35"/>
      <c r="D21" s="110"/>
      <c r="E21" s="35"/>
      <c r="F21" s="54"/>
      <c r="G21" s="54"/>
      <c r="H21" s="54"/>
      <c r="I21" s="54"/>
      <c r="J21" s="54"/>
      <c r="K21" s="5"/>
    </row>
    <row r="22" spans="1:11" ht="15.75" thickBot="1" x14ac:dyDescent="0.3">
      <c r="A22" s="97" t="str">
        <f>IF(B22="","",PROJ!B52)</f>
        <v/>
      </c>
      <c r="B22" s="94" t="str">
        <f>IF(PROJ!C52="","",IF(B21="","",PROJ!C52))</f>
        <v/>
      </c>
      <c r="C22" s="35"/>
      <c r="D22" s="110"/>
      <c r="E22" s="35"/>
      <c r="F22" s="54"/>
      <c r="G22" s="54"/>
      <c r="H22" s="54"/>
      <c r="I22" s="54"/>
      <c r="J22" s="54"/>
      <c r="K22" s="5"/>
    </row>
    <row r="23" spans="1:11" x14ac:dyDescent="0.25">
      <c r="D23" s="3"/>
      <c r="E23" s="54"/>
      <c r="F23" s="54"/>
      <c r="G23" s="54"/>
      <c r="H23" s="54"/>
      <c r="I23" s="54"/>
      <c r="J23" s="54"/>
      <c r="K23" s="5"/>
    </row>
    <row r="24" spans="1:11" x14ac:dyDescent="0.25">
      <c r="D24" s="3"/>
      <c r="E24" s="54"/>
      <c r="F24" s="54"/>
      <c r="G24" s="54"/>
      <c r="H24" s="54"/>
      <c r="I24" s="54"/>
      <c r="J24" s="54"/>
      <c r="K24" s="5"/>
    </row>
    <row r="25" spans="1:11" x14ac:dyDescent="0.25">
      <c r="D25" s="3"/>
      <c r="E25" s="54"/>
      <c r="F25" s="54"/>
      <c r="G25" s="54"/>
      <c r="H25" s="54"/>
      <c r="I25" s="54"/>
      <c r="J25" s="54"/>
      <c r="K25" s="5"/>
    </row>
    <row r="26" spans="1:11" x14ac:dyDescent="0.25">
      <c r="D26" s="3"/>
      <c r="E26" s="54"/>
      <c r="F26" s="54"/>
      <c r="G26" s="54"/>
      <c r="H26" s="54"/>
      <c r="I26" s="54"/>
      <c r="J26" s="54"/>
      <c r="K26" s="5"/>
    </row>
    <row r="27" spans="1:11" x14ac:dyDescent="0.25">
      <c r="D27" s="3"/>
      <c r="E27" s="54"/>
      <c r="F27" s="54"/>
      <c r="G27" s="54"/>
      <c r="H27" s="54"/>
      <c r="I27" s="54"/>
      <c r="J27" s="54"/>
      <c r="K27" s="5"/>
    </row>
    <row r="28" spans="1:11" x14ac:dyDescent="0.25">
      <c r="D28" s="3"/>
      <c r="E28" s="54"/>
      <c r="F28" s="54"/>
      <c r="G28" s="54"/>
      <c r="H28" s="54"/>
      <c r="I28" s="54"/>
      <c r="J28" s="54"/>
      <c r="K28" s="5"/>
    </row>
    <row r="29" spans="1:11" x14ac:dyDescent="0.25">
      <c r="D29" s="3"/>
      <c r="E29" s="54"/>
      <c r="F29" s="54"/>
      <c r="G29" s="54"/>
      <c r="H29" s="54"/>
      <c r="I29" s="54"/>
      <c r="J29" s="54"/>
      <c r="K29" s="5"/>
    </row>
    <row r="30" spans="1:11" x14ac:dyDescent="0.25">
      <c r="D30" s="3"/>
      <c r="E30" s="54"/>
      <c r="F30" s="54"/>
      <c r="G30" s="54"/>
      <c r="H30" s="54"/>
      <c r="I30" s="54"/>
      <c r="J30" s="54"/>
      <c r="K30" s="5"/>
    </row>
    <row r="31" spans="1:11" x14ac:dyDescent="0.25">
      <c r="D31" s="3"/>
      <c r="E31" s="54"/>
      <c r="F31" s="54"/>
      <c r="G31" s="54"/>
      <c r="H31" s="54"/>
      <c r="I31" s="54"/>
      <c r="J31" s="54"/>
      <c r="K31" s="5"/>
    </row>
    <row r="32" spans="1:11" x14ac:dyDescent="0.25">
      <c r="D32" s="3"/>
      <c r="E32" s="54"/>
      <c r="F32" s="54"/>
      <c r="G32" s="54"/>
      <c r="H32" s="54"/>
      <c r="I32" s="54"/>
      <c r="J32" s="54"/>
      <c r="K32" s="5"/>
    </row>
    <row r="33" spans="4:11" x14ac:dyDescent="0.25">
      <c r="D33" s="3"/>
      <c r="E33" s="54"/>
      <c r="F33" s="54"/>
      <c r="G33" s="54"/>
      <c r="H33" s="54"/>
      <c r="I33" s="54"/>
      <c r="J33" s="54"/>
      <c r="K33" s="5"/>
    </row>
    <row r="34" spans="4:11" x14ac:dyDescent="0.25">
      <c r="D34" s="3"/>
      <c r="E34" s="54"/>
      <c r="F34" s="54"/>
      <c r="G34" s="54"/>
      <c r="H34" s="54"/>
      <c r="I34" s="54"/>
      <c r="J34" s="54"/>
      <c r="K34" s="5"/>
    </row>
    <row r="35" spans="4:11" x14ac:dyDescent="0.25">
      <c r="D35" s="3"/>
      <c r="E35" s="54"/>
      <c r="F35" s="54"/>
      <c r="G35" s="54"/>
      <c r="H35" s="54"/>
      <c r="I35" s="54"/>
      <c r="J35" s="54"/>
      <c r="K35" s="5"/>
    </row>
    <row r="36" spans="4:11" x14ac:dyDescent="0.25">
      <c r="D36" s="3"/>
      <c r="E36" s="54"/>
      <c r="F36" s="54"/>
      <c r="G36" s="54"/>
      <c r="H36" s="54"/>
      <c r="I36" s="54"/>
      <c r="J36" s="54"/>
      <c r="K36" s="5"/>
    </row>
    <row r="37" spans="4:11" x14ac:dyDescent="0.25">
      <c r="D37" s="3"/>
      <c r="E37" s="54"/>
      <c r="F37" s="54"/>
      <c r="G37" s="54"/>
      <c r="H37" s="54"/>
      <c r="I37" s="54"/>
      <c r="J37" s="54"/>
      <c r="K37" s="5"/>
    </row>
    <row r="38" spans="4:11" x14ac:dyDescent="0.25">
      <c r="D38" s="3"/>
      <c r="E38" s="54"/>
      <c r="F38" s="54"/>
      <c r="G38" s="54"/>
      <c r="H38" s="54"/>
      <c r="I38" s="54"/>
      <c r="J38" s="54"/>
      <c r="K38" s="5"/>
    </row>
    <row r="39" spans="4:11" x14ac:dyDescent="0.25">
      <c r="D39" s="3"/>
      <c r="E39" s="54"/>
      <c r="F39" s="54"/>
      <c r="G39" s="54"/>
      <c r="H39" s="54"/>
      <c r="I39" s="54"/>
      <c r="J39" s="54"/>
      <c r="K39" s="5"/>
    </row>
    <row r="40" spans="4:11" ht="15.75" thickBot="1" x14ac:dyDescent="0.3">
      <c r="D40" s="6"/>
      <c r="E40" s="7"/>
      <c r="F40" s="7"/>
      <c r="G40" s="7"/>
      <c r="H40" s="7"/>
      <c r="I40" s="7"/>
      <c r="J40" s="7"/>
      <c r="K40" s="8"/>
    </row>
  </sheetData>
  <conditionalFormatting sqref="D3:K4">
    <cfRule type="expression" dxfId="24"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17"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75" thickBot="1" x14ac:dyDescent="0.3">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18" t="s">
        <v>48</v>
      </c>
      <c r="C4" s="23" t="s">
        <v>183</v>
      </c>
    </row>
    <row r="5" spans="2:23" x14ac:dyDescent="0.25">
      <c r="B5" s="118" t="s">
        <v>49</v>
      </c>
      <c r="C5" s="23"/>
    </row>
    <row r="6" spans="2:23" x14ac:dyDescent="0.25">
      <c r="B6" s="118" t="s">
        <v>50</v>
      </c>
      <c r="C6" s="23"/>
    </row>
    <row r="7" spans="2:23" x14ac:dyDescent="0.25">
      <c r="B7" s="118" t="s">
        <v>51</v>
      </c>
      <c r="C7" s="23" t="s">
        <v>178</v>
      </c>
    </row>
    <row r="8" spans="2:23" x14ac:dyDescent="0.25">
      <c r="B8" s="118" t="s">
        <v>52</v>
      </c>
      <c r="C8" s="23" t="s">
        <v>62</v>
      </c>
    </row>
    <row r="9" spans="2:23" ht="15.75" thickBot="1" x14ac:dyDescent="0.3">
      <c r="B9" s="119" t="s">
        <v>53</v>
      </c>
      <c r="C9" s="24" t="s">
        <v>175</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87" t="s">
        <v>54</v>
      </c>
      <c r="C15" s="185"/>
      <c r="D15" s="185"/>
      <c r="E15" s="185"/>
      <c r="F15" s="185"/>
      <c r="G15" s="186"/>
    </row>
    <row r="16" spans="2:23" ht="15.75" thickBot="1" x14ac:dyDescent="0.3">
      <c r="B16" s="105" t="s">
        <v>55</v>
      </c>
      <c r="C16" s="120" t="s">
        <v>56</v>
      </c>
      <c r="D16" s="120" t="s">
        <v>57</v>
      </c>
      <c r="E16" s="120" t="s">
        <v>58</v>
      </c>
      <c r="F16" s="120" t="s">
        <v>59</v>
      </c>
      <c r="G16" s="107" t="s">
        <v>60</v>
      </c>
    </row>
    <row r="17" spans="2:7" x14ac:dyDescent="0.25">
      <c r="B17" s="32" t="s">
        <v>182</v>
      </c>
      <c r="C17" s="33" t="s">
        <v>181</v>
      </c>
      <c r="D17" s="1" t="s">
        <v>179</v>
      </c>
      <c r="E17" s="1" t="s">
        <v>180</v>
      </c>
      <c r="F17" s="1" t="s">
        <v>173</v>
      </c>
      <c r="G17" s="2" t="s">
        <v>174</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U16" sqref="U16"/>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3" t="s">
        <v>138</v>
      </c>
      <c r="C1" s="74" t="s">
        <v>139</v>
      </c>
      <c r="D1" s="76" t="s">
        <v>128</v>
      </c>
      <c r="E1" s="74" t="s">
        <v>127</v>
      </c>
      <c r="G1" s="73" t="s">
        <v>32</v>
      </c>
      <c r="H1" s="74" t="s">
        <v>30</v>
      </c>
      <c r="I1" s="76" t="s">
        <v>33</v>
      </c>
      <c r="J1" s="74" t="s">
        <v>64</v>
      </c>
      <c r="K1" s="29"/>
      <c r="L1" s="73" t="s">
        <v>69</v>
      </c>
      <c r="M1" s="74" t="s">
        <v>135</v>
      </c>
      <c r="N1" s="75" t="s">
        <v>169</v>
      </c>
      <c r="P1" s="57" t="s">
        <v>71</v>
      </c>
      <c r="Q1" s="58" t="s">
        <v>136</v>
      </c>
      <c r="R1" s="51" t="s">
        <v>137</v>
      </c>
      <c r="S1" s="71" t="s">
        <v>66</v>
      </c>
      <c r="T1" s="51" t="s">
        <v>67</v>
      </c>
      <c r="U1" s="58" t="s">
        <v>142</v>
      </c>
      <c r="V1" s="51" t="s">
        <v>143</v>
      </c>
      <c r="W1" s="58" t="s">
        <v>140</v>
      </c>
      <c r="X1" s="51" t="s">
        <v>141</v>
      </c>
      <c r="Y1" s="58" t="s">
        <v>70</v>
      </c>
      <c r="Z1" s="51" t="s">
        <v>144</v>
      </c>
      <c r="AA1" s="58" t="s">
        <v>17</v>
      </c>
      <c r="AB1" s="51" t="s">
        <v>18</v>
      </c>
      <c r="AC1" s="58" t="s">
        <v>75</v>
      </c>
      <c r="AD1" s="51" t="s">
        <v>76</v>
      </c>
      <c r="AE1" s="58" t="s">
        <v>97</v>
      </c>
      <c r="AF1" s="43" t="s">
        <v>184</v>
      </c>
      <c r="AG1" s="43" t="s">
        <v>192</v>
      </c>
    </row>
    <row r="2" spans="2:33" x14ac:dyDescent="0.25">
      <c r="B2" s="77">
        <v>3.5</v>
      </c>
      <c r="C2" s="80">
        <v>3.5</v>
      </c>
      <c r="D2" s="83">
        <v>12</v>
      </c>
      <c r="E2" s="80">
        <v>65</v>
      </c>
      <c r="G2" s="77">
        <v>0.215</v>
      </c>
      <c r="H2" s="80">
        <v>1.383</v>
      </c>
      <c r="I2" s="83" t="s">
        <v>165</v>
      </c>
      <c r="J2" s="80" t="s">
        <v>63</v>
      </c>
      <c r="K2" s="54"/>
      <c r="L2" s="77">
        <v>1</v>
      </c>
      <c r="M2" s="80">
        <v>0.1</v>
      </c>
      <c r="N2" s="86">
        <v>1</v>
      </c>
      <c r="P2" s="59">
        <v>1</v>
      </c>
      <c r="Q2" s="63">
        <v>0</v>
      </c>
      <c r="R2" s="67">
        <v>0.5</v>
      </c>
      <c r="S2" s="59" t="s">
        <v>189</v>
      </c>
      <c r="T2" s="89" t="s">
        <v>126</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25">
      <c r="B3" s="78">
        <v>3.5</v>
      </c>
      <c r="C3" s="81">
        <v>3.5</v>
      </c>
      <c r="D3" s="84">
        <v>60</v>
      </c>
      <c r="E3" s="81">
        <v>50</v>
      </c>
      <c r="G3" s="78">
        <v>1.1000000000000001</v>
      </c>
      <c r="H3" s="81">
        <v>3</v>
      </c>
      <c r="I3" s="84" t="s">
        <v>166</v>
      </c>
      <c r="J3" s="81" t="s">
        <v>167</v>
      </c>
      <c r="K3" s="54"/>
      <c r="L3" s="78">
        <v>2</v>
      </c>
      <c r="M3" s="81">
        <v>3</v>
      </c>
      <c r="N3" s="87">
        <v>0</v>
      </c>
      <c r="P3" s="60">
        <v>2</v>
      </c>
      <c r="Q3" s="64">
        <f>R2</f>
        <v>0.5</v>
      </c>
      <c r="R3" s="68">
        <v>1.1000000000000001</v>
      </c>
      <c r="S3" s="60" t="s">
        <v>189</v>
      </c>
      <c r="T3" s="90" t="s">
        <v>126</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25">
      <c r="B4" s="78"/>
      <c r="C4" s="81"/>
      <c r="D4" s="84"/>
      <c r="E4" s="81"/>
      <c r="G4" s="78">
        <v>1.25</v>
      </c>
      <c r="H4" s="81">
        <v>1.27</v>
      </c>
      <c r="I4" s="84" t="s">
        <v>165</v>
      </c>
      <c r="J4" s="81" t="s">
        <v>167</v>
      </c>
      <c r="K4" s="54"/>
      <c r="L4" s="78">
        <v>3</v>
      </c>
      <c r="M4" s="81">
        <v>3.7</v>
      </c>
      <c r="N4" s="87">
        <v>0</v>
      </c>
      <c r="P4" s="60">
        <v>3</v>
      </c>
      <c r="Q4" s="64">
        <f t="shared" ref="Q4:Q18" si="1">R3</f>
        <v>1.1000000000000001</v>
      </c>
      <c r="R4" s="68">
        <v>2</v>
      </c>
      <c r="S4" s="60" t="s">
        <v>189</v>
      </c>
      <c r="T4" s="90" t="s">
        <v>126</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25">
      <c r="B5" s="78"/>
      <c r="C5" s="81"/>
      <c r="D5" s="84"/>
      <c r="E5" s="81"/>
      <c r="G5" s="78">
        <v>1.35</v>
      </c>
      <c r="H5" s="81">
        <v>1.27</v>
      </c>
      <c r="I5" s="84" t="s">
        <v>165</v>
      </c>
      <c r="J5" s="81" t="s">
        <v>167</v>
      </c>
      <c r="K5" s="54"/>
      <c r="L5" s="78">
        <v>4</v>
      </c>
      <c r="M5" s="81">
        <v>5</v>
      </c>
      <c r="N5" s="87">
        <v>0</v>
      </c>
      <c r="P5" s="60">
        <v>4</v>
      </c>
      <c r="Q5" s="64">
        <f t="shared" si="1"/>
        <v>2</v>
      </c>
      <c r="R5" s="68">
        <v>3.5</v>
      </c>
      <c r="S5" s="60" t="s">
        <v>189</v>
      </c>
      <c r="T5" s="90" t="s">
        <v>126</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25">
      <c r="B6" s="78"/>
      <c r="C6" s="81"/>
      <c r="D6" s="84"/>
      <c r="E6" s="81"/>
      <c r="G6" s="78">
        <v>2</v>
      </c>
      <c r="H6" s="81">
        <v>1.325</v>
      </c>
      <c r="I6" s="84" t="s">
        <v>165</v>
      </c>
      <c r="J6" s="81" t="s">
        <v>63</v>
      </c>
      <c r="K6" s="54"/>
      <c r="L6" s="78">
        <v>5</v>
      </c>
      <c r="M6" s="81">
        <v>6</v>
      </c>
      <c r="N6" s="87">
        <v>0</v>
      </c>
      <c r="P6" s="60">
        <v>5</v>
      </c>
      <c r="Q6" s="64">
        <f t="shared" si="1"/>
        <v>3.5</v>
      </c>
      <c r="R6" s="68">
        <v>4</v>
      </c>
      <c r="S6" s="60" t="s">
        <v>189</v>
      </c>
      <c r="T6" s="90" t="s">
        <v>126</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25">
      <c r="B7" s="78"/>
      <c r="C7" s="81"/>
      <c r="D7" s="84"/>
      <c r="E7" s="81"/>
      <c r="G7" s="78">
        <v>2.7149999999999999</v>
      </c>
      <c r="H7" s="81">
        <v>1.1100000000000001</v>
      </c>
      <c r="I7" s="84" t="s">
        <v>168</v>
      </c>
      <c r="J7" s="81" t="s">
        <v>167</v>
      </c>
      <c r="K7" s="54"/>
      <c r="L7" s="78">
        <v>6</v>
      </c>
      <c r="M7" s="81">
        <v>7.3</v>
      </c>
      <c r="N7" s="87">
        <v>0</v>
      </c>
      <c r="P7" s="60">
        <v>6</v>
      </c>
      <c r="Q7" s="64">
        <f t="shared" si="1"/>
        <v>4</v>
      </c>
      <c r="R7" s="68">
        <v>5</v>
      </c>
      <c r="S7" s="60" t="s">
        <v>189</v>
      </c>
      <c r="T7" s="90" t="s">
        <v>126</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25">
      <c r="B8" s="78"/>
      <c r="C8" s="81"/>
      <c r="D8" s="84"/>
      <c r="E8" s="81"/>
      <c r="G8" s="78">
        <v>2.8149999999999999</v>
      </c>
      <c r="H8" s="81">
        <v>1.23</v>
      </c>
      <c r="I8" s="84" t="s">
        <v>168</v>
      </c>
      <c r="J8" s="81" t="s">
        <v>167</v>
      </c>
      <c r="K8" s="54"/>
      <c r="L8" s="78">
        <v>7</v>
      </c>
      <c r="M8" s="81">
        <v>10</v>
      </c>
      <c r="N8" s="87">
        <v>0</v>
      </c>
      <c r="P8" s="60">
        <v>7</v>
      </c>
      <c r="Q8" s="64">
        <f t="shared" si="1"/>
        <v>5</v>
      </c>
      <c r="R8" s="68">
        <v>5.9</v>
      </c>
      <c r="S8" s="60" t="s">
        <v>189</v>
      </c>
      <c r="T8" s="90" t="s">
        <v>126</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25">
      <c r="B9" s="78"/>
      <c r="C9" s="81"/>
      <c r="D9" s="84"/>
      <c r="E9" s="81"/>
      <c r="G9" s="78">
        <v>2.8849999999999998</v>
      </c>
      <c r="H9" s="81">
        <v>1.1100000000000001</v>
      </c>
      <c r="I9" s="84" t="s">
        <v>168</v>
      </c>
      <c r="J9" s="81" t="s">
        <v>167</v>
      </c>
      <c r="K9" s="54"/>
      <c r="L9" s="78">
        <v>8</v>
      </c>
      <c r="M9" s="81">
        <v>12.93</v>
      </c>
      <c r="N9" s="87">
        <v>0</v>
      </c>
      <c r="P9" s="60">
        <v>8</v>
      </c>
      <c r="Q9" s="64">
        <f t="shared" si="1"/>
        <v>5.9</v>
      </c>
      <c r="R9" s="68">
        <v>10.9</v>
      </c>
      <c r="S9" s="60" t="s">
        <v>189</v>
      </c>
      <c r="T9" s="90" t="s">
        <v>126</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25">
      <c r="B10" s="78"/>
      <c r="C10" s="81"/>
      <c r="D10" s="84"/>
      <c r="E10" s="81"/>
      <c r="G10" s="78">
        <v>2.89</v>
      </c>
      <c r="H10" s="81">
        <v>1.23</v>
      </c>
      <c r="I10" s="84" t="s">
        <v>168</v>
      </c>
      <c r="J10" s="81" t="s">
        <v>167</v>
      </c>
      <c r="K10" s="54"/>
      <c r="L10" s="78">
        <v>9</v>
      </c>
      <c r="M10" s="81">
        <v>17.399999999999999</v>
      </c>
      <c r="N10" s="87">
        <v>0</v>
      </c>
      <c r="P10" s="60">
        <v>9</v>
      </c>
      <c r="Q10" s="64">
        <f t="shared" si="1"/>
        <v>10.9</v>
      </c>
      <c r="R10" s="68">
        <v>14</v>
      </c>
      <c r="S10" s="60" t="s">
        <v>189</v>
      </c>
      <c r="T10" s="90" t="s">
        <v>126</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25">
      <c r="B11" s="78"/>
      <c r="C11" s="81"/>
      <c r="D11" s="84"/>
      <c r="E11" s="81"/>
      <c r="G11" s="78">
        <v>3.165</v>
      </c>
      <c r="H11" s="81">
        <v>1.23</v>
      </c>
      <c r="I11" s="84" t="s">
        <v>168</v>
      </c>
      <c r="J11" s="81" t="s">
        <v>167</v>
      </c>
      <c r="K11" s="54"/>
      <c r="L11" s="78">
        <v>10</v>
      </c>
      <c r="M11" s="81">
        <v>25</v>
      </c>
      <c r="N11" s="87">
        <v>0</v>
      </c>
      <c r="P11" s="60">
        <v>10</v>
      </c>
      <c r="Q11" s="64">
        <f t="shared" si="1"/>
        <v>14</v>
      </c>
      <c r="R11" s="68">
        <v>16.5</v>
      </c>
      <c r="S11" s="60" t="s">
        <v>189</v>
      </c>
      <c r="T11" s="90" t="s">
        <v>126</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25">
      <c r="B12" s="78"/>
      <c r="C12" s="81"/>
      <c r="D12" s="84"/>
      <c r="E12" s="81"/>
      <c r="G12" s="78">
        <v>3.24</v>
      </c>
      <c r="H12" s="81">
        <v>1.23</v>
      </c>
      <c r="I12" s="84" t="s">
        <v>168</v>
      </c>
      <c r="J12" s="81" t="s">
        <v>167</v>
      </c>
      <c r="K12" s="54"/>
      <c r="L12" s="78">
        <v>11</v>
      </c>
      <c r="M12" s="81">
        <v>34</v>
      </c>
      <c r="N12" s="87">
        <v>0</v>
      </c>
      <c r="P12" s="60">
        <v>11</v>
      </c>
      <c r="Q12" s="64">
        <f t="shared" si="1"/>
        <v>16.5</v>
      </c>
      <c r="R12" s="68">
        <v>19.8</v>
      </c>
      <c r="S12" s="60" t="s">
        <v>189</v>
      </c>
      <c r="T12" s="90" t="s">
        <v>126</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25">
      <c r="B13" s="78"/>
      <c r="C13" s="81"/>
      <c r="D13" s="84"/>
      <c r="E13" s="81"/>
      <c r="G13" s="78">
        <v>3.3</v>
      </c>
      <c r="H13" s="81">
        <v>3</v>
      </c>
      <c r="I13" s="84" t="s">
        <v>166</v>
      </c>
      <c r="J13" s="81" t="s">
        <v>167</v>
      </c>
      <c r="K13" s="54"/>
      <c r="L13" s="78">
        <v>12</v>
      </c>
      <c r="M13" s="81">
        <v>51</v>
      </c>
      <c r="N13" s="87">
        <v>0</v>
      </c>
      <c r="P13" s="60">
        <v>12</v>
      </c>
      <c r="Q13" s="64">
        <f t="shared" si="1"/>
        <v>19.8</v>
      </c>
      <c r="R13" s="68">
        <v>30</v>
      </c>
      <c r="S13" s="60" t="s">
        <v>189</v>
      </c>
      <c r="T13" s="90" t="s">
        <v>126</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75" thickBot="1" x14ac:dyDescent="0.3">
      <c r="B14" s="78"/>
      <c r="C14" s="81"/>
      <c r="D14" s="84"/>
      <c r="E14" s="81"/>
      <c r="G14" s="78">
        <v>3.4</v>
      </c>
      <c r="H14" s="81">
        <v>3</v>
      </c>
      <c r="I14" s="84" t="s">
        <v>166</v>
      </c>
      <c r="J14" s="81" t="s">
        <v>167</v>
      </c>
      <c r="K14" s="54"/>
      <c r="L14" s="79">
        <v>13</v>
      </c>
      <c r="M14" s="82">
        <f>SUM(D2:D36)-5</f>
        <v>67</v>
      </c>
      <c r="N14" s="88">
        <v>0</v>
      </c>
      <c r="P14" s="60">
        <v>13</v>
      </c>
      <c r="Q14" s="64">
        <f t="shared" si="1"/>
        <v>30</v>
      </c>
      <c r="R14" s="68">
        <v>42.8</v>
      </c>
      <c r="S14" s="60" t="s">
        <v>189</v>
      </c>
      <c r="T14" s="90" t="s">
        <v>126</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25">
      <c r="B15" s="78"/>
      <c r="C15" s="81"/>
      <c r="D15" s="84"/>
      <c r="E15" s="81"/>
      <c r="G15" s="78">
        <v>3.6819999999999999</v>
      </c>
      <c r="H15" s="81">
        <v>1.07</v>
      </c>
      <c r="I15" s="84" t="s">
        <v>168</v>
      </c>
      <c r="J15" s="81" t="s">
        <v>167</v>
      </c>
      <c r="K15" s="54"/>
      <c r="P15" s="60">
        <v>14</v>
      </c>
      <c r="Q15" s="64">
        <f t="shared" si="1"/>
        <v>42.8</v>
      </c>
      <c r="R15" s="68">
        <v>47.5</v>
      </c>
      <c r="S15" s="60" t="s">
        <v>189</v>
      </c>
      <c r="T15" s="90" t="s">
        <v>126</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25">
      <c r="B16" s="78"/>
      <c r="C16" s="81"/>
      <c r="D16" s="84"/>
      <c r="E16" s="81"/>
      <c r="G16" s="78">
        <v>3.6970000000000001</v>
      </c>
      <c r="H16" s="81">
        <v>1.07</v>
      </c>
      <c r="I16" s="84" t="s">
        <v>168</v>
      </c>
      <c r="J16" s="81" t="s">
        <v>167</v>
      </c>
      <c r="K16" s="54"/>
      <c r="P16" s="60">
        <v>15</v>
      </c>
      <c r="Q16" s="64">
        <f t="shared" si="1"/>
        <v>47.5</v>
      </c>
      <c r="R16" s="68">
        <v>55</v>
      </c>
      <c r="S16" s="60" t="s">
        <v>189</v>
      </c>
      <c r="T16" s="90" t="s">
        <v>126</v>
      </c>
      <c r="U16" s="90">
        <v>0.5</v>
      </c>
      <c r="V16" s="90">
        <v>0.25</v>
      </c>
      <c r="W16" s="90">
        <v>2.5</v>
      </c>
      <c r="X16" s="90">
        <v>2.5</v>
      </c>
      <c r="Y16" s="90">
        <v>0</v>
      </c>
      <c r="Z16" s="90">
        <v>0</v>
      </c>
      <c r="AA16" s="90">
        <v>0</v>
      </c>
      <c r="AB16" s="90">
        <v>9</v>
      </c>
      <c r="AC16" s="90">
        <v>0.8</v>
      </c>
      <c r="AD16" s="90">
        <v>1.25</v>
      </c>
      <c r="AE16" s="90">
        <v>1.5</v>
      </c>
      <c r="AF16" s="90">
        <v>1.25</v>
      </c>
      <c r="AG16" s="90"/>
    </row>
    <row r="17" spans="1:33" x14ac:dyDescent="0.25">
      <c r="B17" s="78"/>
      <c r="C17" s="81"/>
      <c r="D17" s="84"/>
      <c r="E17" s="81"/>
      <c r="G17" s="78">
        <v>3.722</v>
      </c>
      <c r="H17" s="81">
        <v>1.1399999999999999</v>
      </c>
      <c r="I17" s="84" t="s">
        <v>168</v>
      </c>
      <c r="J17" s="81" t="s">
        <v>167</v>
      </c>
      <c r="K17" s="54"/>
      <c r="P17" s="60">
        <v>16</v>
      </c>
      <c r="Q17" s="64">
        <f t="shared" si="1"/>
        <v>55</v>
      </c>
      <c r="R17" s="68">
        <v>61</v>
      </c>
      <c r="S17" s="60" t="s">
        <v>189</v>
      </c>
      <c r="T17" s="90" t="s">
        <v>126</v>
      </c>
      <c r="U17" s="90">
        <v>0.5</v>
      </c>
      <c r="V17" s="90">
        <v>0.25</v>
      </c>
      <c r="W17" s="90">
        <v>2.5</v>
      </c>
      <c r="X17" s="90">
        <v>2.5</v>
      </c>
      <c r="Y17" s="90">
        <v>0</v>
      </c>
      <c r="Z17" s="90">
        <v>0</v>
      </c>
      <c r="AA17" s="90">
        <v>0</v>
      </c>
      <c r="AB17" s="90">
        <v>9</v>
      </c>
      <c r="AC17" s="90">
        <v>0.8</v>
      </c>
      <c r="AD17" s="90">
        <v>1.25</v>
      </c>
      <c r="AE17" s="90">
        <v>1.5</v>
      </c>
      <c r="AF17" s="90">
        <v>1.25</v>
      </c>
      <c r="AG17" s="90"/>
    </row>
    <row r="18" spans="1:33" x14ac:dyDescent="0.25">
      <c r="B18" s="78"/>
      <c r="C18" s="81"/>
      <c r="D18" s="84"/>
      <c r="E18" s="81"/>
      <c r="G18" s="78">
        <v>4.077</v>
      </c>
      <c r="H18" s="81">
        <v>1.1399999999999999</v>
      </c>
      <c r="I18" s="84" t="s">
        <v>168</v>
      </c>
      <c r="J18" s="81" t="s">
        <v>167</v>
      </c>
      <c r="K18" s="54"/>
      <c r="P18" s="61">
        <v>17</v>
      </c>
      <c r="Q18" s="65">
        <f t="shared" si="1"/>
        <v>61</v>
      </c>
      <c r="R18" s="69">
        <v>80</v>
      </c>
      <c r="S18" s="60" t="s">
        <v>189</v>
      </c>
      <c r="T18" s="90" t="s">
        <v>126</v>
      </c>
      <c r="U18" s="90">
        <v>0.5</v>
      </c>
      <c r="V18" s="90">
        <v>0.25</v>
      </c>
      <c r="W18" s="90">
        <v>2.5</v>
      </c>
      <c r="X18" s="90">
        <v>2.5</v>
      </c>
      <c r="Y18" s="90">
        <v>0</v>
      </c>
      <c r="Z18" s="90">
        <v>0</v>
      </c>
      <c r="AA18" s="90">
        <v>0</v>
      </c>
      <c r="AB18" s="90">
        <v>9</v>
      </c>
      <c r="AC18" s="90">
        <v>0.8</v>
      </c>
      <c r="AD18" s="90">
        <v>1.25</v>
      </c>
      <c r="AE18" s="90">
        <v>1.5</v>
      </c>
      <c r="AF18" s="90">
        <v>1.25</v>
      </c>
      <c r="AG18" s="90"/>
    </row>
    <row r="19" spans="1:33" x14ac:dyDescent="0.25">
      <c r="B19" s="78"/>
      <c r="C19" s="81"/>
      <c r="D19" s="84"/>
      <c r="E19" s="81"/>
      <c r="G19" s="78">
        <v>4.125</v>
      </c>
      <c r="H19" s="81">
        <v>3</v>
      </c>
      <c r="I19" s="84" t="s">
        <v>166</v>
      </c>
      <c r="J19" s="81" t="s">
        <v>167</v>
      </c>
      <c r="K19" s="54"/>
      <c r="P19" s="60"/>
      <c r="Q19" s="64"/>
      <c r="R19" s="68"/>
      <c r="S19" s="60"/>
      <c r="T19" s="90"/>
      <c r="U19" s="90"/>
      <c r="V19" s="90"/>
      <c r="W19" s="90"/>
      <c r="X19" s="90"/>
      <c r="Y19" s="90"/>
      <c r="Z19" s="90"/>
      <c r="AA19" s="90"/>
      <c r="AB19" s="90"/>
      <c r="AC19" s="90"/>
      <c r="AD19" s="90"/>
      <c r="AE19" s="90"/>
      <c r="AF19" s="90"/>
      <c r="AG19" s="90"/>
    </row>
    <row r="20" spans="1:33" x14ac:dyDescent="0.25">
      <c r="B20" s="78"/>
      <c r="C20" s="81"/>
      <c r="D20" s="84"/>
      <c r="E20" s="81"/>
      <c r="G20" s="78">
        <v>5.2</v>
      </c>
      <c r="H20" s="81">
        <v>1.0509999999999999</v>
      </c>
      <c r="I20" s="84" t="s">
        <v>168</v>
      </c>
      <c r="J20" s="81" t="s">
        <v>63</v>
      </c>
      <c r="K20" s="54"/>
      <c r="P20" s="60"/>
      <c r="Q20" s="64"/>
      <c r="R20" s="68"/>
      <c r="S20" s="60"/>
      <c r="T20" s="90"/>
      <c r="U20" s="90"/>
      <c r="V20" s="90"/>
      <c r="W20" s="90"/>
      <c r="X20" s="90"/>
      <c r="Y20" s="90"/>
      <c r="Z20" s="90"/>
      <c r="AA20" s="90"/>
      <c r="AB20" s="90"/>
      <c r="AC20" s="90"/>
      <c r="AD20" s="90"/>
      <c r="AE20" s="90"/>
      <c r="AF20" s="90"/>
      <c r="AG20" s="90"/>
    </row>
    <row r="21" spans="1:33" x14ac:dyDescent="0.25">
      <c r="B21" s="78"/>
      <c r="C21" s="81"/>
      <c r="D21" s="84"/>
      <c r="E21" s="81"/>
      <c r="G21" s="78">
        <v>6.9320000000000004</v>
      </c>
      <c r="H21" s="81">
        <v>1.1599999999999999</v>
      </c>
      <c r="I21" s="84" t="s">
        <v>165</v>
      </c>
      <c r="J21" s="81" t="s">
        <v>167</v>
      </c>
      <c r="K21" s="54"/>
      <c r="P21" s="60"/>
      <c r="Q21" s="64"/>
      <c r="R21" s="68"/>
      <c r="S21" s="60"/>
      <c r="T21" s="90"/>
      <c r="U21" s="90"/>
      <c r="V21" s="90"/>
      <c r="W21" s="90"/>
      <c r="X21" s="90"/>
      <c r="Y21" s="90"/>
      <c r="Z21" s="90"/>
      <c r="AA21" s="90"/>
      <c r="AB21" s="90"/>
      <c r="AC21" s="90"/>
      <c r="AD21" s="90"/>
      <c r="AE21" s="90"/>
      <c r="AF21" s="90"/>
      <c r="AG21" s="90"/>
    </row>
    <row r="22" spans="1:33" x14ac:dyDescent="0.25">
      <c r="B22" s="78"/>
      <c r="C22" s="81"/>
      <c r="D22" s="84"/>
      <c r="E22" s="81"/>
      <c r="G22" s="78">
        <v>7.2880000000000003</v>
      </c>
      <c r="H22" s="81">
        <v>1.1599999999999999</v>
      </c>
      <c r="I22" s="84" t="s">
        <v>165</v>
      </c>
      <c r="J22" s="81" t="s">
        <v>167</v>
      </c>
      <c r="K22" s="54"/>
      <c r="P22" s="60"/>
      <c r="Q22" s="64"/>
      <c r="R22" s="68"/>
      <c r="S22" s="60"/>
      <c r="T22" s="90"/>
      <c r="U22" s="90"/>
      <c r="V22" s="90"/>
      <c r="W22" s="90"/>
      <c r="X22" s="90"/>
      <c r="Y22" s="90"/>
      <c r="Z22" s="90"/>
      <c r="AA22" s="90"/>
      <c r="AB22" s="90"/>
      <c r="AC22" s="90"/>
      <c r="AD22" s="90"/>
      <c r="AE22" s="90"/>
      <c r="AF22" s="90"/>
      <c r="AG22" s="90"/>
    </row>
    <row r="23" spans="1:33" x14ac:dyDescent="0.25">
      <c r="B23" s="78"/>
      <c r="C23" s="81"/>
      <c r="D23" s="84"/>
      <c r="E23" s="81"/>
      <c r="G23" s="78">
        <v>8.6</v>
      </c>
      <c r="H23" s="81">
        <v>0.97599999999999998</v>
      </c>
      <c r="I23" s="84" t="s">
        <v>168</v>
      </c>
      <c r="J23" s="81" t="s">
        <v>63</v>
      </c>
      <c r="K23" s="54"/>
      <c r="P23" s="60"/>
      <c r="Q23" s="64"/>
      <c r="R23" s="68"/>
      <c r="S23" s="60"/>
      <c r="T23" s="90"/>
      <c r="U23" s="90"/>
      <c r="V23" s="90"/>
      <c r="W23" s="90"/>
      <c r="X23" s="90"/>
      <c r="Y23" s="90"/>
      <c r="Z23" s="90"/>
      <c r="AA23" s="90"/>
      <c r="AB23" s="90"/>
      <c r="AC23" s="90"/>
      <c r="AD23" s="90"/>
      <c r="AE23" s="90"/>
      <c r="AF23" s="90"/>
      <c r="AG23" s="90"/>
    </row>
    <row r="24" spans="1:33" x14ac:dyDescent="0.25">
      <c r="B24" s="78"/>
      <c r="C24" s="81"/>
      <c r="D24" s="84"/>
      <c r="E24" s="81"/>
      <c r="G24" s="78">
        <v>12.1</v>
      </c>
      <c r="H24" s="81">
        <v>1.0509999999999999</v>
      </c>
      <c r="I24" s="84" t="s">
        <v>168</v>
      </c>
      <c r="J24" s="81" t="s">
        <v>63</v>
      </c>
      <c r="K24" s="54"/>
      <c r="P24" s="60"/>
      <c r="Q24" s="64"/>
      <c r="R24" s="68"/>
      <c r="S24" s="60"/>
      <c r="T24" s="90"/>
      <c r="U24" s="90"/>
      <c r="V24" s="90"/>
      <c r="W24" s="90"/>
      <c r="X24" s="90"/>
      <c r="Y24" s="90"/>
      <c r="Z24" s="90"/>
      <c r="AA24" s="90"/>
      <c r="AB24" s="90"/>
      <c r="AC24" s="90"/>
      <c r="AD24" s="90"/>
      <c r="AE24" s="90"/>
      <c r="AF24" s="90"/>
      <c r="AG24" s="90"/>
    </row>
    <row r="25" spans="1:33" x14ac:dyDescent="0.25">
      <c r="B25" s="78"/>
      <c r="C25" s="81"/>
      <c r="D25" s="84"/>
      <c r="E25" s="81"/>
      <c r="G25" s="78">
        <v>13.092000000000001</v>
      </c>
      <c r="H25" s="81">
        <v>1.1000000000000001</v>
      </c>
      <c r="I25" s="84" t="s">
        <v>165</v>
      </c>
      <c r="J25" s="81" t="s">
        <v>167</v>
      </c>
      <c r="K25" s="54"/>
      <c r="P25" s="60"/>
      <c r="Q25" s="64"/>
      <c r="R25" s="68"/>
      <c r="S25" s="60"/>
      <c r="T25" s="90"/>
      <c r="U25" s="90"/>
      <c r="V25" s="90"/>
      <c r="W25" s="90"/>
      <c r="X25" s="90"/>
      <c r="Y25" s="90"/>
      <c r="Z25" s="90"/>
      <c r="AA25" s="90"/>
      <c r="AB25" s="90"/>
      <c r="AC25" s="90"/>
      <c r="AD25" s="90"/>
      <c r="AE25" s="90"/>
      <c r="AF25" s="90"/>
      <c r="AG25" s="90"/>
    </row>
    <row r="26" spans="1:33" x14ac:dyDescent="0.25">
      <c r="B26" s="78"/>
      <c r="C26" s="81"/>
      <c r="D26" s="84"/>
      <c r="E26" s="81"/>
      <c r="G26" s="78">
        <v>13.448</v>
      </c>
      <c r="H26" s="81">
        <v>1.1000000000000001</v>
      </c>
      <c r="I26" s="84" t="s">
        <v>165</v>
      </c>
      <c r="J26" s="81" t="s">
        <v>167</v>
      </c>
      <c r="K26" s="54"/>
      <c r="P26" s="60"/>
      <c r="Q26" s="64"/>
      <c r="R26" s="68"/>
      <c r="S26" s="60"/>
      <c r="T26" s="90"/>
      <c r="U26" s="90"/>
      <c r="V26" s="90"/>
      <c r="W26" s="90"/>
      <c r="X26" s="90"/>
      <c r="Y26" s="90"/>
      <c r="Z26" s="90"/>
      <c r="AA26" s="90"/>
      <c r="AB26" s="90"/>
      <c r="AC26" s="90"/>
      <c r="AD26" s="90"/>
      <c r="AE26" s="90"/>
      <c r="AF26" s="90"/>
      <c r="AG26" s="90"/>
    </row>
    <row r="27" spans="1:33" x14ac:dyDescent="0.25">
      <c r="B27" s="78"/>
      <c r="C27" s="81"/>
      <c r="D27" s="84"/>
      <c r="E27" s="81"/>
      <c r="G27" s="78">
        <v>15</v>
      </c>
      <c r="H27" s="81">
        <v>1.524</v>
      </c>
      <c r="I27" s="84" t="s">
        <v>165</v>
      </c>
      <c r="J27" s="81" t="s">
        <v>63</v>
      </c>
      <c r="K27" s="54"/>
      <c r="P27" s="60"/>
      <c r="Q27" s="64"/>
      <c r="R27" s="68"/>
      <c r="S27" s="60"/>
      <c r="T27" s="90"/>
      <c r="U27" s="90"/>
      <c r="V27" s="90"/>
      <c r="W27" s="90"/>
      <c r="X27" s="90"/>
      <c r="Y27" s="90"/>
      <c r="Z27" s="90"/>
      <c r="AA27" s="90"/>
      <c r="AB27" s="90"/>
      <c r="AC27" s="90"/>
      <c r="AD27" s="90"/>
      <c r="AE27" s="90"/>
      <c r="AF27" s="90"/>
      <c r="AG27" s="90"/>
    </row>
    <row r="28" spans="1:33" x14ac:dyDescent="0.25">
      <c r="B28" s="78"/>
      <c r="C28" s="81"/>
      <c r="D28" s="84"/>
      <c r="E28" s="81"/>
      <c r="G28" s="78">
        <v>17</v>
      </c>
      <c r="H28" s="81">
        <v>2</v>
      </c>
      <c r="I28" s="84" t="s">
        <v>166</v>
      </c>
      <c r="J28" s="81" t="s">
        <v>167</v>
      </c>
      <c r="K28" s="54"/>
      <c r="P28" s="60"/>
      <c r="Q28" s="64"/>
      <c r="R28" s="68"/>
      <c r="S28" s="60"/>
      <c r="T28" s="90"/>
      <c r="U28" s="90"/>
      <c r="V28" s="90"/>
      <c r="W28" s="90"/>
      <c r="X28" s="90"/>
      <c r="Y28" s="90"/>
      <c r="Z28" s="90"/>
      <c r="AA28" s="90"/>
      <c r="AB28" s="90"/>
      <c r="AC28" s="90"/>
      <c r="AD28" s="90"/>
      <c r="AE28" s="90"/>
      <c r="AF28" s="90"/>
      <c r="AG28" s="90"/>
    </row>
    <row r="29" spans="1:33" x14ac:dyDescent="0.25">
      <c r="A29" s="54"/>
      <c r="B29" s="78"/>
      <c r="C29" s="81"/>
      <c r="D29" s="84"/>
      <c r="E29" s="81"/>
      <c r="G29" s="78">
        <v>19</v>
      </c>
      <c r="H29" s="81">
        <v>1.145</v>
      </c>
      <c r="I29" s="84" t="s">
        <v>168</v>
      </c>
      <c r="J29" s="81" t="s">
        <v>63</v>
      </c>
      <c r="K29" s="54"/>
      <c r="P29" s="60"/>
      <c r="Q29" s="64"/>
      <c r="R29" s="68"/>
      <c r="S29" s="60"/>
      <c r="T29" s="90"/>
      <c r="U29" s="90"/>
      <c r="V29" s="90"/>
      <c r="W29" s="90"/>
      <c r="X29" s="90"/>
      <c r="Y29" s="90"/>
      <c r="Z29" s="90"/>
      <c r="AA29" s="90"/>
      <c r="AB29" s="90"/>
      <c r="AC29" s="90"/>
      <c r="AD29" s="90"/>
      <c r="AE29" s="90"/>
      <c r="AF29" s="90"/>
      <c r="AG29" s="90"/>
    </row>
    <row r="30" spans="1:33" x14ac:dyDescent="0.25">
      <c r="A30" s="54"/>
      <c r="B30" s="78"/>
      <c r="C30" s="81"/>
      <c r="D30" s="84"/>
      <c r="E30" s="81"/>
      <c r="G30" s="78">
        <v>21.8</v>
      </c>
      <c r="H30" s="81">
        <v>1.4</v>
      </c>
      <c r="I30" s="84" t="s">
        <v>165</v>
      </c>
      <c r="J30" s="81" t="s">
        <v>167</v>
      </c>
      <c r="K30" s="54"/>
      <c r="P30" s="60"/>
      <c r="Q30" s="64"/>
      <c r="R30" s="68"/>
      <c r="S30" s="60"/>
      <c r="T30" s="90"/>
      <c r="U30" s="90"/>
      <c r="V30" s="90"/>
      <c r="W30" s="90"/>
      <c r="X30" s="90"/>
      <c r="Y30" s="90"/>
      <c r="Z30" s="90"/>
      <c r="AA30" s="90"/>
      <c r="AB30" s="90"/>
      <c r="AC30" s="90"/>
      <c r="AD30" s="90"/>
      <c r="AE30" s="90"/>
      <c r="AF30" s="90"/>
      <c r="AG30" s="90"/>
    </row>
    <row r="31" spans="1:33" x14ac:dyDescent="0.25">
      <c r="A31" s="54"/>
      <c r="B31" s="78"/>
      <c r="C31" s="81"/>
      <c r="D31" s="84"/>
      <c r="E31" s="81"/>
      <c r="G31" s="78">
        <v>22.2</v>
      </c>
      <c r="H31" s="81">
        <v>1.4</v>
      </c>
      <c r="I31" s="84" t="s">
        <v>165</v>
      </c>
      <c r="J31" s="81" t="s">
        <v>167</v>
      </c>
      <c r="K31" s="54"/>
      <c r="P31" s="60"/>
      <c r="Q31" s="64"/>
      <c r="R31" s="68"/>
      <c r="S31" s="60"/>
      <c r="T31" s="90"/>
      <c r="U31" s="90"/>
      <c r="V31" s="90"/>
      <c r="W31" s="90"/>
      <c r="X31" s="90"/>
      <c r="Y31" s="90"/>
      <c r="Z31" s="90"/>
      <c r="AA31" s="90"/>
      <c r="AB31" s="90"/>
      <c r="AC31" s="90"/>
      <c r="AD31" s="90"/>
      <c r="AE31" s="90"/>
      <c r="AF31" s="90"/>
      <c r="AG31" s="90"/>
    </row>
    <row r="32" spans="1:33" x14ac:dyDescent="0.25">
      <c r="A32" s="54"/>
      <c r="B32" s="78"/>
      <c r="C32" s="81"/>
      <c r="D32" s="84"/>
      <c r="E32" s="81"/>
      <c r="G32" s="78">
        <v>23</v>
      </c>
      <c r="H32" s="81">
        <v>1.143</v>
      </c>
      <c r="I32" s="84" t="s">
        <v>168</v>
      </c>
      <c r="J32" s="81" t="s">
        <v>63</v>
      </c>
      <c r="K32" s="54"/>
      <c r="P32" s="60"/>
      <c r="Q32" s="64"/>
      <c r="R32" s="68"/>
      <c r="S32" s="60"/>
      <c r="T32" s="90"/>
      <c r="U32" s="90"/>
      <c r="V32" s="90"/>
      <c r="W32" s="90"/>
      <c r="X32" s="90"/>
      <c r="Y32" s="90"/>
      <c r="Z32" s="90"/>
      <c r="AA32" s="90"/>
      <c r="AB32" s="90"/>
      <c r="AC32" s="90"/>
      <c r="AD32" s="90"/>
      <c r="AE32" s="90"/>
      <c r="AF32" s="90"/>
      <c r="AG32" s="90"/>
    </row>
    <row r="33" spans="1:33" x14ac:dyDescent="0.25">
      <c r="A33" s="54"/>
      <c r="B33" s="78"/>
      <c r="C33" s="81"/>
      <c r="D33" s="84"/>
      <c r="E33" s="81"/>
      <c r="G33" s="78">
        <v>27</v>
      </c>
      <c r="H33" s="81">
        <v>1.048</v>
      </c>
      <c r="I33" s="84" t="s">
        <v>168</v>
      </c>
      <c r="J33" s="81" t="s">
        <v>63</v>
      </c>
      <c r="K33" s="54"/>
      <c r="P33" s="60"/>
      <c r="Q33" s="64"/>
      <c r="R33" s="68"/>
      <c r="S33" s="60"/>
      <c r="T33" s="90"/>
      <c r="U33" s="90"/>
      <c r="V33" s="90"/>
      <c r="W33" s="90"/>
      <c r="X33" s="90"/>
      <c r="Y33" s="90"/>
      <c r="Z33" s="90"/>
      <c r="AA33" s="90"/>
      <c r="AB33" s="90"/>
      <c r="AC33" s="90"/>
      <c r="AD33" s="90"/>
      <c r="AE33" s="90"/>
      <c r="AF33" s="90"/>
      <c r="AG33" s="90"/>
    </row>
    <row r="34" spans="1:33" x14ac:dyDescent="0.25">
      <c r="A34" s="54"/>
      <c r="B34" s="78"/>
      <c r="C34" s="81"/>
      <c r="D34" s="84"/>
      <c r="E34" s="81"/>
      <c r="G34" s="78">
        <v>31</v>
      </c>
      <c r="H34" s="81">
        <v>1.18</v>
      </c>
      <c r="I34" s="84" t="s">
        <v>168</v>
      </c>
      <c r="J34" s="81" t="s">
        <v>63</v>
      </c>
      <c r="K34" s="54"/>
      <c r="P34" s="60"/>
      <c r="Q34" s="64"/>
      <c r="R34" s="68"/>
      <c r="S34" s="60"/>
      <c r="T34" s="90"/>
      <c r="U34" s="90"/>
      <c r="V34" s="90"/>
      <c r="W34" s="90"/>
      <c r="X34" s="90"/>
      <c r="Y34" s="90"/>
      <c r="Z34" s="90"/>
      <c r="AA34" s="90"/>
      <c r="AB34" s="90"/>
      <c r="AC34" s="90"/>
      <c r="AD34" s="90"/>
      <c r="AE34" s="90"/>
      <c r="AF34" s="90"/>
      <c r="AG34" s="90"/>
    </row>
    <row r="35" spans="1:33" x14ac:dyDescent="0.25">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25">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25">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25">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25">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25">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25">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25">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25">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25">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25">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25">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25">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25">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25">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25">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75" thickBot="1" x14ac:dyDescent="0.3">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2"/>
      <c r="G63" s="54"/>
      <c r="H63" s="54"/>
      <c r="I63" s="54"/>
      <c r="J63" s="54"/>
      <c r="K63" s="54"/>
    </row>
    <row r="64" spans="1:33" x14ac:dyDescent="0.25">
      <c r="A64" s="35"/>
      <c r="G64" s="54"/>
      <c r="H64" s="54"/>
      <c r="I64" s="54"/>
      <c r="J64" s="54"/>
      <c r="K64" s="54"/>
    </row>
    <row r="65" spans="1:11" x14ac:dyDescent="0.25">
      <c r="A65" s="72"/>
      <c r="G65" s="54"/>
      <c r="H65" s="54"/>
      <c r="I65" s="54"/>
      <c r="J65" s="54"/>
      <c r="K65" s="54"/>
    </row>
    <row r="66" spans="1:11" x14ac:dyDescent="0.25">
      <c r="A66" s="72"/>
    </row>
    <row r="67" spans="1:11" x14ac:dyDescent="0.25">
      <c r="A67" s="72"/>
    </row>
    <row r="68" spans="1:11" x14ac:dyDescent="0.25">
      <c r="A68" s="72"/>
    </row>
    <row r="69" spans="1:11" x14ac:dyDescent="0.25">
      <c r="A69" s="72"/>
    </row>
    <row r="70" spans="1:11" x14ac:dyDescent="0.25">
      <c r="A70" s="72"/>
    </row>
    <row r="71" spans="1:11" x14ac:dyDescent="0.25">
      <c r="A71" s="72"/>
    </row>
    <row r="72" spans="1:11" x14ac:dyDescent="0.25">
      <c r="A72" s="72"/>
    </row>
    <row r="73" spans="1:11" x14ac:dyDescent="0.25">
      <c r="A73" s="72"/>
    </row>
    <row r="74" spans="1:11" x14ac:dyDescent="0.25">
      <c r="A74" s="72"/>
    </row>
  </sheetData>
  <conditionalFormatting sqref="U2:U18">
    <cfRule type="expression" dxfId="23" priority="23">
      <formula>$T2="Alm_Hamre"</formula>
    </cfRule>
  </conditionalFormatting>
  <conditionalFormatting sqref="U2:U18">
    <cfRule type="expression" dxfId="22" priority="22">
      <formula>$T2="ICP_18"</formula>
    </cfRule>
  </conditionalFormatting>
  <conditionalFormatting sqref="U2:U18">
    <cfRule type="expression" dxfId="21" priority="21">
      <formula>$T$2="Stevens"</formula>
    </cfRule>
  </conditionalFormatting>
  <conditionalFormatting sqref="U19:U46">
    <cfRule type="expression" dxfId="20" priority="18">
      <formula>$T19="Alm_Hamre"</formula>
    </cfRule>
  </conditionalFormatting>
  <conditionalFormatting sqref="U19:U46">
    <cfRule type="expression" dxfId="19" priority="17">
      <formula>$T19="ICP_18"</formula>
    </cfRule>
  </conditionalFormatting>
  <conditionalFormatting sqref="U19:U46">
    <cfRule type="expression" dxfId="18" priority="16">
      <formula>$T$2="Stevens"</formula>
    </cfRule>
  </conditionalFormatting>
  <conditionalFormatting sqref="U47:U51">
    <cfRule type="expression" dxfId="17" priority="13">
      <formula>$T47="Alm_Hamre"</formula>
    </cfRule>
  </conditionalFormatting>
  <conditionalFormatting sqref="U47:U51">
    <cfRule type="expression" dxfId="16" priority="12">
      <formula>$T47="ICP_18"</formula>
    </cfRule>
  </conditionalFormatting>
  <conditionalFormatting sqref="U47:U51">
    <cfRule type="expression" dxfId="15" priority="11">
      <formula>$T$2="Stevens"</formula>
    </cfRule>
  </conditionalFormatting>
  <conditionalFormatting sqref="V2:AG18">
    <cfRule type="expression" dxfId="14" priority="9">
      <formula>$T2="Alm_Hamre"</formula>
    </cfRule>
  </conditionalFormatting>
  <conditionalFormatting sqref="V2:AG18">
    <cfRule type="expression" dxfId="13" priority="8">
      <formula>$T2="ICP_18"</formula>
    </cfRule>
  </conditionalFormatting>
  <conditionalFormatting sqref="V2:AG18">
    <cfRule type="expression" dxfId="12" priority="7">
      <formula>$T$2="Stevens"</formula>
    </cfRule>
  </conditionalFormatting>
  <conditionalFormatting sqref="V19:AG46">
    <cfRule type="expression" dxfId="11" priority="6">
      <formula>$T19="Alm_Hamre"</formula>
    </cfRule>
  </conditionalFormatting>
  <conditionalFormatting sqref="V19:AG46">
    <cfRule type="expression" dxfId="10" priority="5">
      <formula>$T19="ICP_18"</formula>
    </cfRule>
  </conditionalFormatting>
  <conditionalFormatting sqref="V19:AG46">
    <cfRule type="expression" dxfId="9" priority="4">
      <formula>$T$2="Stevens"</formula>
    </cfRule>
  </conditionalFormatting>
  <conditionalFormatting sqref="V47:AG51">
    <cfRule type="expression" dxfId="8" priority="3">
      <formula>$T47="Alm_Hamre"</formula>
    </cfRule>
  </conditionalFormatting>
  <conditionalFormatting sqref="V47:AG51">
    <cfRule type="expression" dxfId="7" priority="2">
      <formula>$T47="ICP_18"</formula>
    </cfRule>
  </conditionalFormatting>
  <conditionalFormatting sqref="V47:AG51">
    <cfRule type="expression" dxfId="6"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C6FB-1FBE-45BE-8A94-8706D7D0492B}">
  <sheetPr>
    <tabColor rgb="FF7030A0"/>
  </sheetPr>
  <dimension ref="A1:AJ72"/>
  <sheetViews>
    <sheetView tabSelected="1" topLeftCell="N1" zoomScale="85" zoomScaleNormal="85" workbookViewId="0">
      <selection activeCell="T24" sqref="T24"/>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6" s="170" customFormat="1" ht="54" customHeight="1" thickBot="1" x14ac:dyDescent="0.3">
      <c r="B1" s="172" t="s">
        <v>138</v>
      </c>
      <c r="C1" s="171" t="s">
        <v>139</v>
      </c>
      <c r="D1" s="171" t="s">
        <v>128</v>
      </c>
      <c r="E1" s="173" t="s">
        <v>127</v>
      </c>
      <c r="G1" s="172" t="s">
        <v>32</v>
      </c>
      <c r="H1" s="171" t="s">
        <v>30</v>
      </c>
      <c r="I1" s="171" t="s">
        <v>33</v>
      </c>
      <c r="J1" s="173" t="s">
        <v>64</v>
      </c>
      <c r="L1" s="172" t="s">
        <v>69</v>
      </c>
      <c r="M1" s="171" t="s">
        <v>135</v>
      </c>
      <c r="N1" s="173" t="s">
        <v>169</v>
      </c>
      <c r="P1" s="172" t="s">
        <v>71</v>
      </c>
      <c r="Q1" s="171" t="s">
        <v>136</v>
      </c>
      <c r="R1" s="171" t="s">
        <v>137</v>
      </c>
      <c r="S1" s="173" t="s">
        <v>66</v>
      </c>
      <c r="T1" s="171" t="s">
        <v>67</v>
      </c>
      <c r="U1" s="171" t="s">
        <v>142</v>
      </c>
      <c r="V1" s="171" t="s">
        <v>143</v>
      </c>
      <c r="W1" s="171" t="s">
        <v>140</v>
      </c>
      <c r="X1" s="171" t="s">
        <v>141</v>
      </c>
      <c r="Y1" s="171" t="s">
        <v>70</v>
      </c>
      <c r="Z1" s="171" t="s">
        <v>144</v>
      </c>
      <c r="AA1" s="171" t="s">
        <v>17</v>
      </c>
      <c r="AB1" s="171" t="s">
        <v>18</v>
      </c>
      <c r="AC1" s="171" t="s">
        <v>75</v>
      </c>
      <c r="AD1" s="171" t="s">
        <v>76</v>
      </c>
      <c r="AE1" s="171" t="s">
        <v>97</v>
      </c>
      <c r="AF1" s="171" t="s">
        <v>184</v>
      </c>
      <c r="AG1" s="171" t="s">
        <v>192</v>
      </c>
      <c r="AH1" s="172" t="s">
        <v>292</v>
      </c>
      <c r="AI1" s="171" t="s">
        <v>293</v>
      </c>
      <c r="AJ1" s="173" t="s">
        <v>294</v>
      </c>
    </row>
    <row r="2" spans="2:36" x14ac:dyDescent="0.25">
      <c r="B2" s="53">
        <v>3.5</v>
      </c>
      <c r="C2" s="53">
        <v>3.5</v>
      </c>
      <c r="D2" s="53">
        <v>12</v>
      </c>
      <c r="E2" s="53">
        <v>65</v>
      </c>
      <c r="G2" s="161">
        <v>0.215</v>
      </c>
      <c r="H2" s="160">
        <v>1.383</v>
      </c>
      <c r="I2" s="160" t="s">
        <v>165</v>
      </c>
      <c r="J2" s="159" t="s">
        <v>63</v>
      </c>
      <c r="L2" s="169">
        <v>1</v>
      </c>
      <c r="M2" s="168">
        <v>0.1</v>
      </c>
      <c r="N2" s="167">
        <v>1</v>
      </c>
      <c r="P2" s="198">
        <v>1</v>
      </c>
      <c r="Q2" s="199">
        <v>0</v>
      </c>
      <c r="R2" s="199">
        <v>0.5</v>
      </c>
      <c r="S2" s="200" t="s">
        <v>189</v>
      </c>
      <c r="T2" s="195" t="s">
        <v>126</v>
      </c>
      <c r="U2" s="166">
        <v>0.5</v>
      </c>
      <c r="V2" s="166">
        <v>0.25</v>
      </c>
      <c r="W2" s="166">
        <v>2.5</v>
      </c>
      <c r="X2" s="166">
        <v>2.5</v>
      </c>
      <c r="Y2" s="166">
        <v>0</v>
      </c>
      <c r="Z2" s="166">
        <v>0</v>
      </c>
      <c r="AA2" s="166">
        <v>0</v>
      </c>
      <c r="AB2" s="166">
        <v>9</v>
      </c>
      <c r="AC2" s="166">
        <f>1/1.25</f>
        <v>0.8</v>
      </c>
      <c r="AD2" s="166">
        <v>1.25</v>
      </c>
      <c r="AE2" s="166">
        <f t="shared" ref="AE2:AE15" si="0">IF(T2="Alm_Hamre_2018",1.5,369/102)</f>
        <v>3.6176470588235294</v>
      </c>
      <c r="AF2" s="166">
        <f>IF(S2="Clay",AC2,AD2)</f>
        <v>1.25</v>
      </c>
      <c r="AG2" s="201">
        <v>1</v>
      </c>
      <c r="AH2" s="195">
        <v>80</v>
      </c>
      <c r="AI2" s="166">
        <v>-0.4</v>
      </c>
      <c r="AJ2" s="193">
        <v>0.3</v>
      </c>
    </row>
    <row r="3" spans="2:36" x14ac:dyDescent="0.25">
      <c r="B3" s="53">
        <v>3.5</v>
      </c>
      <c r="C3" s="53">
        <v>3.5</v>
      </c>
      <c r="D3" s="53">
        <v>60</v>
      </c>
      <c r="E3" s="53">
        <v>50</v>
      </c>
      <c r="G3" s="161">
        <v>1.1000000000000001</v>
      </c>
      <c r="H3" s="160">
        <v>3</v>
      </c>
      <c r="I3" s="160" t="s">
        <v>166</v>
      </c>
      <c r="J3" s="159" t="s">
        <v>167</v>
      </c>
      <c r="L3" s="161">
        <v>2</v>
      </c>
      <c r="M3" s="160">
        <v>3</v>
      </c>
      <c r="N3" s="159">
        <v>0</v>
      </c>
      <c r="P3" s="191">
        <v>2</v>
      </c>
      <c r="Q3" s="162">
        <f t="shared" ref="Q3:Q18" si="1">R2</f>
        <v>0.5</v>
      </c>
      <c r="R3" s="162">
        <v>1.1000000000000001</v>
      </c>
      <c r="S3" s="197" t="s">
        <v>189</v>
      </c>
      <c r="T3" s="196" t="s">
        <v>126</v>
      </c>
      <c r="U3" s="192">
        <v>0.5</v>
      </c>
      <c r="V3" s="192">
        <v>0.25</v>
      </c>
      <c r="W3" s="192">
        <v>2.5</v>
      </c>
      <c r="X3" s="192">
        <v>2.5</v>
      </c>
      <c r="Y3" s="192">
        <v>0</v>
      </c>
      <c r="Z3" s="192">
        <v>0</v>
      </c>
      <c r="AA3" s="192">
        <v>0</v>
      </c>
      <c r="AB3" s="192">
        <v>9</v>
      </c>
      <c r="AC3" s="192">
        <v>0.8</v>
      </c>
      <c r="AD3" s="192">
        <v>1.25</v>
      </c>
      <c r="AE3" s="192">
        <f t="shared" si="0"/>
        <v>3.6176470588235294</v>
      </c>
      <c r="AF3" s="192">
        <v>0.8</v>
      </c>
      <c r="AG3" s="193">
        <v>1</v>
      </c>
      <c r="AH3" s="196">
        <v>80</v>
      </c>
      <c r="AI3" s="192">
        <v>-0.4</v>
      </c>
      <c r="AJ3" s="193">
        <v>0.3</v>
      </c>
    </row>
    <row r="4" spans="2:36" x14ac:dyDescent="0.25">
      <c r="G4" s="161">
        <v>1.25</v>
      </c>
      <c r="H4" s="160">
        <v>1.27</v>
      </c>
      <c r="I4" s="160" t="s">
        <v>165</v>
      </c>
      <c r="J4" s="159" t="s">
        <v>167</v>
      </c>
      <c r="L4" s="161">
        <v>3</v>
      </c>
      <c r="M4" s="160">
        <v>3.7</v>
      </c>
      <c r="N4" s="159">
        <v>0</v>
      </c>
      <c r="P4" s="191">
        <v>3</v>
      </c>
      <c r="Q4" s="162">
        <f t="shared" si="1"/>
        <v>1.1000000000000001</v>
      </c>
      <c r="R4" s="162">
        <v>2</v>
      </c>
      <c r="S4" s="197" t="s">
        <v>189</v>
      </c>
      <c r="T4" s="196" t="s">
        <v>126</v>
      </c>
      <c r="U4" s="192">
        <v>0.5</v>
      </c>
      <c r="V4" s="192">
        <v>0.25</v>
      </c>
      <c r="W4" s="192">
        <v>2.5</v>
      </c>
      <c r="X4" s="192">
        <v>2.5</v>
      </c>
      <c r="Y4" s="192">
        <v>0</v>
      </c>
      <c r="Z4" s="192">
        <v>0</v>
      </c>
      <c r="AA4" s="192">
        <v>0</v>
      </c>
      <c r="AB4" s="192">
        <v>9</v>
      </c>
      <c r="AC4" s="192">
        <v>0.8</v>
      </c>
      <c r="AD4" s="192">
        <v>1.25</v>
      </c>
      <c r="AE4" s="192">
        <f t="shared" si="0"/>
        <v>3.6176470588235294</v>
      </c>
      <c r="AF4" s="192">
        <v>0.8</v>
      </c>
      <c r="AG4" s="193">
        <v>1</v>
      </c>
      <c r="AH4" s="196">
        <v>80</v>
      </c>
      <c r="AI4" s="192">
        <v>-0.4</v>
      </c>
      <c r="AJ4" s="193">
        <v>0.3</v>
      </c>
    </row>
    <row r="5" spans="2:36" x14ac:dyDescent="0.25">
      <c r="G5" s="161">
        <v>1.35</v>
      </c>
      <c r="H5" s="160">
        <v>1.27</v>
      </c>
      <c r="I5" s="160" t="s">
        <v>165</v>
      </c>
      <c r="J5" s="159" t="s">
        <v>167</v>
      </c>
      <c r="L5" s="161">
        <v>4</v>
      </c>
      <c r="M5" s="160">
        <v>5</v>
      </c>
      <c r="N5" s="159">
        <v>0</v>
      </c>
      <c r="P5" s="191">
        <v>4</v>
      </c>
      <c r="Q5" s="162">
        <f t="shared" si="1"/>
        <v>2</v>
      </c>
      <c r="R5" s="162">
        <v>3.5</v>
      </c>
      <c r="S5" s="197" t="s">
        <v>189</v>
      </c>
      <c r="T5" s="196" t="s">
        <v>126</v>
      </c>
      <c r="U5" s="192">
        <v>0.5</v>
      </c>
      <c r="V5" s="192">
        <v>0.25</v>
      </c>
      <c r="W5" s="192">
        <v>2.5</v>
      </c>
      <c r="X5" s="192">
        <v>2.5</v>
      </c>
      <c r="Y5" s="192">
        <v>0</v>
      </c>
      <c r="Z5" s="192">
        <v>0</v>
      </c>
      <c r="AA5" s="192">
        <v>0</v>
      </c>
      <c r="AB5" s="192">
        <v>9</v>
      </c>
      <c r="AC5" s="192">
        <v>0.8</v>
      </c>
      <c r="AD5" s="192">
        <v>1.25</v>
      </c>
      <c r="AE5" s="192">
        <f t="shared" si="0"/>
        <v>3.6176470588235294</v>
      </c>
      <c r="AF5" s="192">
        <v>0.8</v>
      </c>
      <c r="AG5" s="193">
        <v>1</v>
      </c>
      <c r="AH5" s="196">
        <v>80</v>
      </c>
      <c r="AI5" s="192">
        <v>-0.4</v>
      </c>
      <c r="AJ5" s="193">
        <v>0.3</v>
      </c>
    </row>
    <row r="6" spans="2:36" x14ac:dyDescent="0.25">
      <c r="G6" s="161">
        <v>2</v>
      </c>
      <c r="H6" s="160">
        <v>1.325</v>
      </c>
      <c r="I6" s="160" t="s">
        <v>165</v>
      </c>
      <c r="J6" s="159" t="s">
        <v>63</v>
      </c>
      <c r="L6" s="161">
        <v>5</v>
      </c>
      <c r="M6" s="160">
        <v>6</v>
      </c>
      <c r="N6" s="159">
        <v>0</v>
      </c>
      <c r="P6" s="191">
        <v>5</v>
      </c>
      <c r="Q6" s="162">
        <f t="shared" si="1"/>
        <v>3.5</v>
      </c>
      <c r="R6" s="162">
        <v>4</v>
      </c>
      <c r="S6" s="197" t="s">
        <v>189</v>
      </c>
      <c r="T6" s="196" t="s">
        <v>126</v>
      </c>
      <c r="U6" s="192">
        <v>0.5</v>
      </c>
      <c r="V6" s="192">
        <v>0.25</v>
      </c>
      <c r="W6" s="192">
        <v>2.5</v>
      </c>
      <c r="X6" s="192">
        <v>2.5</v>
      </c>
      <c r="Y6" s="192">
        <v>0</v>
      </c>
      <c r="Z6" s="192">
        <v>0</v>
      </c>
      <c r="AA6" s="192">
        <v>0</v>
      </c>
      <c r="AB6" s="192">
        <v>9</v>
      </c>
      <c r="AC6" s="192">
        <v>0.8</v>
      </c>
      <c r="AD6" s="192">
        <v>1.25</v>
      </c>
      <c r="AE6" s="192">
        <f t="shared" si="0"/>
        <v>3.6176470588235294</v>
      </c>
      <c r="AF6" s="192">
        <v>0.8</v>
      </c>
      <c r="AG6" s="193">
        <v>1</v>
      </c>
      <c r="AH6" s="196">
        <v>80</v>
      </c>
      <c r="AI6" s="192">
        <v>-0.4</v>
      </c>
      <c r="AJ6" s="193">
        <v>0.3</v>
      </c>
    </row>
    <row r="7" spans="2:36" x14ac:dyDescent="0.25">
      <c r="G7" s="161">
        <v>2.7149999999999999</v>
      </c>
      <c r="H7" s="160">
        <v>1.1100000000000001</v>
      </c>
      <c r="I7" s="160" t="s">
        <v>168</v>
      </c>
      <c r="J7" s="159" t="s">
        <v>167</v>
      </c>
      <c r="L7" s="161">
        <v>6</v>
      </c>
      <c r="M7" s="160">
        <v>7.3</v>
      </c>
      <c r="N7" s="159">
        <v>0</v>
      </c>
      <c r="P7" s="191">
        <v>6</v>
      </c>
      <c r="Q7" s="162">
        <f t="shared" si="1"/>
        <v>4</v>
      </c>
      <c r="R7" s="162">
        <v>5</v>
      </c>
      <c r="S7" s="197" t="s">
        <v>190</v>
      </c>
      <c r="T7" s="196" t="s">
        <v>295</v>
      </c>
      <c r="U7" s="192">
        <v>0.5</v>
      </c>
      <c r="V7" s="192">
        <v>0.25</v>
      </c>
      <c r="W7" s="192">
        <v>2.5</v>
      </c>
      <c r="X7" s="192">
        <v>2.5</v>
      </c>
      <c r="Y7" s="192">
        <v>0</v>
      </c>
      <c r="Z7" s="192">
        <v>0</v>
      </c>
      <c r="AA7" s="192">
        <v>0</v>
      </c>
      <c r="AB7" s="192">
        <v>9</v>
      </c>
      <c r="AC7" s="192">
        <v>0.8</v>
      </c>
      <c r="AD7" s="192">
        <v>1.25</v>
      </c>
      <c r="AE7" s="192">
        <f t="shared" si="0"/>
        <v>3.6176470588235294</v>
      </c>
      <c r="AF7" s="192">
        <v>0.8</v>
      </c>
      <c r="AG7" s="193">
        <v>1</v>
      </c>
      <c r="AH7" s="196">
        <v>80</v>
      </c>
      <c r="AI7" s="192">
        <v>-0.4</v>
      </c>
      <c r="AJ7" s="193">
        <v>0.3</v>
      </c>
    </row>
    <row r="8" spans="2:36" x14ac:dyDescent="0.25">
      <c r="G8" s="161">
        <v>2.8149999999999999</v>
      </c>
      <c r="H8" s="160">
        <v>1.23</v>
      </c>
      <c r="I8" s="160" t="s">
        <v>168</v>
      </c>
      <c r="J8" s="159" t="s">
        <v>167</v>
      </c>
      <c r="L8" s="161">
        <v>7</v>
      </c>
      <c r="M8" s="160">
        <v>10</v>
      </c>
      <c r="N8" s="159">
        <v>0</v>
      </c>
      <c r="P8" s="191">
        <v>7</v>
      </c>
      <c r="Q8" s="162">
        <f t="shared" si="1"/>
        <v>5</v>
      </c>
      <c r="R8" s="162">
        <v>5.9</v>
      </c>
      <c r="S8" s="197" t="s">
        <v>190</v>
      </c>
      <c r="T8" s="196" t="s">
        <v>295</v>
      </c>
      <c r="U8" s="192">
        <v>0.5</v>
      </c>
      <c r="V8" s="192">
        <v>0.25</v>
      </c>
      <c r="W8" s="192">
        <v>2.5</v>
      </c>
      <c r="X8" s="192">
        <v>2.5</v>
      </c>
      <c r="Y8" s="192">
        <v>0</v>
      </c>
      <c r="Z8" s="192">
        <v>0</v>
      </c>
      <c r="AA8" s="192">
        <v>0</v>
      </c>
      <c r="AB8" s="192">
        <v>9</v>
      </c>
      <c r="AC8" s="192">
        <v>0.8</v>
      </c>
      <c r="AD8" s="192">
        <v>1.25</v>
      </c>
      <c r="AE8" s="192">
        <f t="shared" si="0"/>
        <v>3.6176470588235294</v>
      </c>
      <c r="AF8" s="192">
        <v>0.8</v>
      </c>
      <c r="AG8" s="193">
        <v>1</v>
      </c>
      <c r="AH8" s="196">
        <v>80</v>
      </c>
      <c r="AI8" s="192">
        <v>-0.4</v>
      </c>
      <c r="AJ8" s="193">
        <v>0.3</v>
      </c>
    </row>
    <row r="9" spans="2:36" x14ac:dyDescent="0.25">
      <c r="G9" s="161">
        <v>2.8849999999999998</v>
      </c>
      <c r="H9" s="160">
        <v>1.1100000000000001</v>
      </c>
      <c r="I9" s="160" t="s">
        <v>168</v>
      </c>
      <c r="J9" s="159" t="s">
        <v>167</v>
      </c>
      <c r="L9" s="161">
        <v>8</v>
      </c>
      <c r="M9" s="160">
        <v>12.93</v>
      </c>
      <c r="N9" s="159">
        <v>0</v>
      </c>
      <c r="P9" s="191">
        <v>8</v>
      </c>
      <c r="Q9" s="162">
        <f t="shared" si="1"/>
        <v>5.9</v>
      </c>
      <c r="R9" s="162">
        <v>10.9</v>
      </c>
      <c r="S9" s="197" t="s">
        <v>189</v>
      </c>
      <c r="T9" s="196" t="s">
        <v>126</v>
      </c>
      <c r="U9" s="192">
        <v>0.5</v>
      </c>
      <c r="V9" s="192">
        <v>0.25</v>
      </c>
      <c r="W9" s="192">
        <v>2.5</v>
      </c>
      <c r="X9" s="192">
        <v>2.5</v>
      </c>
      <c r="Y9" s="192">
        <v>0</v>
      </c>
      <c r="Z9" s="192">
        <v>0</v>
      </c>
      <c r="AA9" s="192">
        <v>0</v>
      </c>
      <c r="AB9" s="192">
        <v>9</v>
      </c>
      <c r="AC9" s="192">
        <v>0.8</v>
      </c>
      <c r="AD9" s="192">
        <v>1.25</v>
      </c>
      <c r="AE9" s="192">
        <f t="shared" si="0"/>
        <v>3.6176470588235294</v>
      </c>
      <c r="AF9" s="192">
        <v>0.8</v>
      </c>
      <c r="AG9" s="193">
        <v>1</v>
      </c>
      <c r="AH9" s="196">
        <v>80</v>
      </c>
      <c r="AI9" s="192">
        <v>-0.4</v>
      </c>
      <c r="AJ9" s="193">
        <v>0.3</v>
      </c>
    </row>
    <row r="10" spans="2:36" x14ac:dyDescent="0.25">
      <c r="G10" s="161">
        <v>2.89</v>
      </c>
      <c r="H10" s="160">
        <v>1.23</v>
      </c>
      <c r="I10" s="160" t="s">
        <v>168</v>
      </c>
      <c r="J10" s="159" t="s">
        <v>167</v>
      </c>
      <c r="L10" s="161">
        <v>9</v>
      </c>
      <c r="M10" s="160">
        <v>17.399999999999999</v>
      </c>
      <c r="N10" s="159">
        <v>0</v>
      </c>
      <c r="P10" s="191">
        <v>9</v>
      </c>
      <c r="Q10" s="162">
        <f t="shared" si="1"/>
        <v>10.9</v>
      </c>
      <c r="R10" s="162">
        <v>14</v>
      </c>
      <c r="S10" s="197" t="s">
        <v>189</v>
      </c>
      <c r="T10" s="196" t="s">
        <v>126</v>
      </c>
      <c r="U10" s="192">
        <v>0.5</v>
      </c>
      <c r="V10" s="192">
        <v>0.25</v>
      </c>
      <c r="W10" s="192">
        <v>2.5</v>
      </c>
      <c r="X10" s="192">
        <v>2.5</v>
      </c>
      <c r="Y10" s="192">
        <v>0</v>
      </c>
      <c r="Z10" s="192">
        <v>0</v>
      </c>
      <c r="AA10" s="192">
        <v>0</v>
      </c>
      <c r="AB10" s="192">
        <v>9</v>
      </c>
      <c r="AC10" s="192">
        <v>0.8</v>
      </c>
      <c r="AD10" s="192">
        <v>1.25</v>
      </c>
      <c r="AE10" s="192">
        <f t="shared" si="0"/>
        <v>3.6176470588235294</v>
      </c>
      <c r="AF10" s="192">
        <v>1.25</v>
      </c>
      <c r="AG10" s="193">
        <v>1</v>
      </c>
      <c r="AH10" s="196">
        <v>80</v>
      </c>
      <c r="AI10" s="192">
        <v>-0.4</v>
      </c>
      <c r="AJ10" s="193">
        <v>0.3</v>
      </c>
    </row>
    <row r="11" spans="2:36" x14ac:dyDescent="0.25">
      <c r="G11" s="161">
        <v>3.165</v>
      </c>
      <c r="H11" s="160">
        <v>1.23</v>
      </c>
      <c r="I11" s="160" t="s">
        <v>168</v>
      </c>
      <c r="J11" s="159" t="s">
        <v>167</v>
      </c>
      <c r="L11" s="161">
        <v>10</v>
      </c>
      <c r="M11" s="160">
        <v>25</v>
      </c>
      <c r="N11" s="159">
        <v>0</v>
      </c>
      <c r="P11" s="191">
        <v>10</v>
      </c>
      <c r="Q11" s="162">
        <f t="shared" si="1"/>
        <v>14</v>
      </c>
      <c r="R11" s="162">
        <v>16.5</v>
      </c>
      <c r="S11" s="197" t="s">
        <v>189</v>
      </c>
      <c r="T11" s="196" t="s">
        <v>126</v>
      </c>
      <c r="U11" s="192">
        <v>0.5</v>
      </c>
      <c r="V11" s="192">
        <v>0.25</v>
      </c>
      <c r="W11" s="192">
        <v>2.5</v>
      </c>
      <c r="X11" s="192">
        <v>2.5</v>
      </c>
      <c r="Y11" s="192">
        <v>0</v>
      </c>
      <c r="Z11" s="192">
        <v>0</v>
      </c>
      <c r="AA11" s="192">
        <v>0</v>
      </c>
      <c r="AB11" s="192">
        <v>9</v>
      </c>
      <c r="AC11" s="192">
        <v>0.8</v>
      </c>
      <c r="AD11" s="192">
        <v>1.25</v>
      </c>
      <c r="AE11" s="192">
        <f t="shared" si="0"/>
        <v>3.6176470588235294</v>
      </c>
      <c r="AF11" s="192">
        <v>1.25</v>
      </c>
      <c r="AG11" s="193">
        <v>1</v>
      </c>
      <c r="AH11" s="196">
        <v>80</v>
      </c>
      <c r="AI11" s="192">
        <v>-0.4</v>
      </c>
      <c r="AJ11" s="193">
        <v>0.3</v>
      </c>
    </row>
    <row r="12" spans="2:36" x14ac:dyDescent="0.25">
      <c r="G12" s="161">
        <v>3.24</v>
      </c>
      <c r="H12" s="160">
        <v>1.23</v>
      </c>
      <c r="I12" s="160" t="s">
        <v>168</v>
      </c>
      <c r="J12" s="159" t="s">
        <v>167</v>
      </c>
      <c r="L12" s="161">
        <v>11</v>
      </c>
      <c r="M12" s="160">
        <v>34</v>
      </c>
      <c r="N12" s="159">
        <v>0</v>
      </c>
      <c r="P12" s="191">
        <v>11</v>
      </c>
      <c r="Q12" s="162">
        <f t="shared" si="1"/>
        <v>16.5</v>
      </c>
      <c r="R12" s="162">
        <v>19.8</v>
      </c>
      <c r="S12" s="197" t="s">
        <v>189</v>
      </c>
      <c r="T12" s="196" t="s">
        <v>126</v>
      </c>
      <c r="U12" s="192">
        <v>0.5</v>
      </c>
      <c r="V12" s="192">
        <v>0.25</v>
      </c>
      <c r="W12" s="192">
        <v>2.5</v>
      </c>
      <c r="X12" s="192">
        <v>2.5</v>
      </c>
      <c r="Y12" s="192">
        <v>0</v>
      </c>
      <c r="Z12" s="192">
        <v>0</v>
      </c>
      <c r="AA12" s="192">
        <v>0</v>
      </c>
      <c r="AB12" s="192">
        <v>9</v>
      </c>
      <c r="AC12" s="192">
        <v>0.8</v>
      </c>
      <c r="AD12" s="192">
        <v>1.25</v>
      </c>
      <c r="AE12" s="192">
        <f t="shared" si="0"/>
        <v>3.6176470588235294</v>
      </c>
      <c r="AF12" s="192">
        <v>1.25</v>
      </c>
      <c r="AG12" s="193">
        <v>1</v>
      </c>
      <c r="AH12" s="196">
        <v>80</v>
      </c>
      <c r="AI12" s="192">
        <v>-0.4</v>
      </c>
      <c r="AJ12" s="193">
        <v>0.3</v>
      </c>
    </row>
    <row r="13" spans="2:36" x14ac:dyDescent="0.25">
      <c r="G13" s="161">
        <v>3.3</v>
      </c>
      <c r="H13" s="160">
        <v>3</v>
      </c>
      <c r="I13" s="160" t="s">
        <v>166</v>
      </c>
      <c r="J13" s="159" t="s">
        <v>167</v>
      </c>
      <c r="L13" s="161">
        <v>12</v>
      </c>
      <c r="M13" s="160">
        <v>51</v>
      </c>
      <c r="N13" s="159">
        <v>0</v>
      </c>
      <c r="P13" s="191">
        <v>12</v>
      </c>
      <c r="Q13" s="162">
        <f t="shared" si="1"/>
        <v>19.8</v>
      </c>
      <c r="R13" s="162">
        <v>30</v>
      </c>
      <c r="S13" s="197" t="s">
        <v>190</v>
      </c>
      <c r="T13" s="196" t="s">
        <v>295</v>
      </c>
      <c r="U13" s="192">
        <v>0.5</v>
      </c>
      <c r="V13" s="192">
        <v>0.25</v>
      </c>
      <c r="W13" s="192">
        <v>2.5</v>
      </c>
      <c r="X13" s="192">
        <v>2.5</v>
      </c>
      <c r="Y13" s="192">
        <v>0</v>
      </c>
      <c r="Z13" s="192">
        <v>0</v>
      </c>
      <c r="AA13" s="192">
        <v>0</v>
      </c>
      <c r="AB13" s="192">
        <v>9</v>
      </c>
      <c r="AC13" s="192">
        <v>0.8</v>
      </c>
      <c r="AD13" s="192">
        <v>1.25</v>
      </c>
      <c r="AE13" s="192">
        <f t="shared" si="0"/>
        <v>3.6176470588235294</v>
      </c>
      <c r="AF13" s="192">
        <v>1.25</v>
      </c>
      <c r="AG13" s="193">
        <v>1</v>
      </c>
      <c r="AH13" s="196">
        <v>80</v>
      </c>
      <c r="AI13" s="192">
        <v>-0.4</v>
      </c>
      <c r="AJ13" s="193">
        <v>0.3</v>
      </c>
    </row>
    <row r="14" spans="2:36" ht="15.75" thickBot="1" x14ac:dyDescent="0.3">
      <c r="G14" s="161">
        <v>3.4</v>
      </c>
      <c r="H14" s="160">
        <v>3</v>
      </c>
      <c r="I14" s="160" t="s">
        <v>166</v>
      </c>
      <c r="J14" s="159" t="s">
        <v>167</v>
      </c>
      <c r="L14" s="165">
        <v>13</v>
      </c>
      <c r="M14" s="164">
        <f>SUM(D2:D36)-5</f>
        <v>67</v>
      </c>
      <c r="N14" s="163">
        <v>0</v>
      </c>
      <c r="P14" s="191">
        <v>13</v>
      </c>
      <c r="Q14" s="162">
        <f t="shared" si="1"/>
        <v>30</v>
      </c>
      <c r="R14" s="162">
        <v>42.8</v>
      </c>
      <c r="S14" s="197" t="s">
        <v>190</v>
      </c>
      <c r="T14" s="196" t="s">
        <v>295</v>
      </c>
      <c r="U14" s="192">
        <v>0.5</v>
      </c>
      <c r="V14" s="192">
        <v>0.25</v>
      </c>
      <c r="W14" s="192">
        <v>2.5</v>
      </c>
      <c r="X14" s="192">
        <v>2.5</v>
      </c>
      <c r="Y14" s="192">
        <v>0</v>
      </c>
      <c r="Z14" s="192">
        <v>0</v>
      </c>
      <c r="AA14" s="192">
        <v>0</v>
      </c>
      <c r="AB14" s="192">
        <v>9</v>
      </c>
      <c r="AC14" s="192">
        <v>0.8</v>
      </c>
      <c r="AD14" s="192">
        <v>1.25</v>
      </c>
      <c r="AE14" s="192">
        <f t="shared" si="0"/>
        <v>3.6176470588235294</v>
      </c>
      <c r="AF14" s="192">
        <v>1.25</v>
      </c>
      <c r="AG14" s="193">
        <v>1</v>
      </c>
      <c r="AH14" s="196">
        <v>80</v>
      </c>
      <c r="AI14" s="192">
        <v>-0.4</v>
      </c>
      <c r="AJ14" s="193">
        <v>0.3</v>
      </c>
    </row>
    <row r="15" spans="2:36" x14ac:dyDescent="0.25">
      <c r="G15" s="161">
        <v>3.6819999999999999</v>
      </c>
      <c r="H15" s="160">
        <v>1.07</v>
      </c>
      <c r="I15" s="160" t="s">
        <v>168</v>
      </c>
      <c r="J15" s="159" t="s">
        <v>167</v>
      </c>
      <c r="P15" s="191">
        <v>14</v>
      </c>
      <c r="Q15" s="162">
        <f t="shared" si="1"/>
        <v>42.8</v>
      </c>
      <c r="R15" s="162">
        <v>47.5</v>
      </c>
      <c r="S15" s="197" t="s">
        <v>189</v>
      </c>
      <c r="T15" s="196" t="s">
        <v>126</v>
      </c>
      <c r="U15" s="192">
        <v>0.5</v>
      </c>
      <c r="V15" s="192">
        <v>0.25</v>
      </c>
      <c r="W15" s="192">
        <v>2.5</v>
      </c>
      <c r="X15" s="192">
        <v>2.5</v>
      </c>
      <c r="Y15" s="192">
        <v>0</v>
      </c>
      <c r="Z15" s="192">
        <v>0</v>
      </c>
      <c r="AA15" s="192">
        <v>0</v>
      </c>
      <c r="AB15" s="192">
        <v>9</v>
      </c>
      <c r="AC15" s="192">
        <v>0.8</v>
      </c>
      <c r="AD15" s="192">
        <v>1.25</v>
      </c>
      <c r="AE15" s="192">
        <f t="shared" si="0"/>
        <v>3.6176470588235294</v>
      </c>
      <c r="AF15" s="192">
        <v>1.25</v>
      </c>
      <c r="AG15" s="193">
        <v>1</v>
      </c>
      <c r="AH15" s="196">
        <v>80</v>
      </c>
      <c r="AI15" s="192">
        <v>-0.4</v>
      </c>
      <c r="AJ15" s="193">
        <v>0.3</v>
      </c>
    </row>
    <row r="16" spans="2:36" x14ac:dyDescent="0.25">
      <c r="G16" s="161">
        <v>3.6970000000000001</v>
      </c>
      <c r="H16" s="160">
        <v>1.07</v>
      </c>
      <c r="I16" s="160" t="s">
        <v>168</v>
      </c>
      <c r="J16" s="159" t="s">
        <v>167</v>
      </c>
      <c r="P16" s="191">
        <v>15</v>
      </c>
      <c r="Q16" s="162">
        <f t="shared" si="1"/>
        <v>47.5</v>
      </c>
      <c r="R16" s="162">
        <v>55</v>
      </c>
      <c r="S16" s="197" t="s">
        <v>190</v>
      </c>
      <c r="T16" s="196" t="s">
        <v>295</v>
      </c>
      <c r="U16" s="192">
        <v>0.5</v>
      </c>
      <c r="V16" s="192">
        <v>0.25</v>
      </c>
      <c r="W16" s="192">
        <v>2.5</v>
      </c>
      <c r="X16" s="192">
        <v>2.5</v>
      </c>
      <c r="Y16" s="192">
        <v>0</v>
      </c>
      <c r="Z16" s="192">
        <v>0</v>
      </c>
      <c r="AA16" s="192">
        <v>0</v>
      </c>
      <c r="AB16" s="192">
        <v>9</v>
      </c>
      <c r="AC16" s="192">
        <v>0.8</v>
      </c>
      <c r="AD16" s="192">
        <v>1.25</v>
      </c>
      <c r="AE16" s="192">
        <v>1.5</v>
      </c>
      <c r="AF16" s="192">
        <v>1.25</v>
      </c>
      <c r="AG16" s="193">
        <v>1</v>
      </c>
      <c r="AH16" s="196">
        <v>80</v>
      </c>
      <c r="AI16" s="192">
        <v>-0.4</v>
      </c>
      <c r="AJ16" s="193">
        <v>0.3</v>
      </c>
    </row>
    <row r="17" spans="2:36" x14ac:dyDescent="0.25">
      <c r="G17" s="161">
        <v>3.722</v>
      </c>
      <c r="H17" s="160">
        <v>1.1399999999999999</v>
      </c>
      <c r="I17" s="160" t="s">
        <v>168</v>
      </c>
      <c r="J17" s="159" t="s">
        <v>167</v>
      </c>
      <c r="P17" s="191">
        <v>16</v>
      </c>
      <c r="Q17" s="162">
        <f t="shared" si="1"/>
        <v>55</v>
      </c>
      <c r="R17" s="162">
        <v>61</v>
      </c>
      <c r="S17" s="197" t="s">
        <v>190</v>
      </c>
      <c r="T17" s="196" t="s">
        <v>295</v>
      </c>
      <c r="U17" s="192">
        <v>0.5</v>
      </c>
      <c r="V17" s="192">
        <v>0.25</v>
      </c>
      <c r="W17" s="192">
        <v>2.5</v>
      </c>
      <c r="X17" s="192">
        <v>2.5</v>
      </c>
      <c r="Y17" s="192">
        <v>0</v>
      </c>
      <c r="Z17" s="192">
        <v>0</v>
      </c>
      <c r="AA17" s="192">
        <v>0</v>
      </c>
      <c r="AB17" s="192">
        <v>9</v>
      </c>
      <c r="AC17" s="192">
        <v>0.8</v>
      </c>
      <c r="AD17" s="192">
        <v>1.25</v>
      </c>
      <c r="AE17" s="192">
        <v>1.5</v>
      </c>
      <c r="AF17" s="192">
        <v>1.25</v>
      </c>
      <c r="AG17" s="193">
        <v>1</v>
      </c>
      <c r="AH17" s="196">
        <v>80</v>
      </c>
      <c r="AI17" s="192">
        <v>-0.4</v>
      </c>
      <c r="AJ17" s="193">
        <v>0.3</v>
      </c>
    </row>
    <row r="18" spans="2:36" x14ac:dyDescent="0.25">
      <c r="G18" s="161">
        <v>4.077</v>
      </c>
      <c r="H18" s="160">
        <v>1.1399999999999999</v>
      </c>
      <c r="I18" s="160" t="s">
        <v>168</v>
      </c>
      <c r="J18" s="159" t="s">
        <v>167</v>
      </c>
      <c r="P18" s="194">
        <v>17</v>
      </c>
      <c r="Q18" s="190">
        <f t="shared" si="1"/>
        <v>61</v>
      </c>
      <c r="R18" s="190">
        <v>80</v>
      </c>
      <c r="S18" s="197" t="s">
        <v>190</v>
      </c>
      <c r="T18" s="196" t="s">
        <v>295</v>
      </c>
      <c r="U18" s="192">
        <v>0.5</v>
      </c>
      <c r="V18" s="192">
        <v>0.25</v>
      </c>
      <c r="W18" s="192">
        <v>2.5</v>
      </c>
      <c r="X18" s="192">
        <v>2.5</v>
      </c>
      <c r="Y18" s="192">
        <v>0</v>
      </c>
      <c r="Z18" s="192">
        <v>0</v>
      </c>
      <c r="AA18" s="192">
        <v>0</v>
      </c>
      <c r="AB18" s="192">
        <v>9</v>
      </c>
      <c r="AC18" s="192">
        <v>0.8</v>
      </c>
      <c r="AD18" s="192">
        <v>1.25</v>
      </c>
      <c r="AE18" s="192">
        <v>1.5</v>
      </c>
      <c r="AF18" s="192">
        <v>1.25</v>
      </c>
      <c r="AG18" s="193">
        <v>1</v>
      </c>
      <c r="AH18" s="196">
        <v>80</v>
      </c>
      <c r="AI18" s="192">
        <v>-0.4</v>
      </c>
      <c r="AJ18" s="193">
        <v>0.3</v>
      </c>
    </row>
    <row r="19" spans="2:36" x14ac:dyDescent="0.25">
      <c r="G19" s="161">
        <v>4.125</v>
      </c>
      <c r="H19" s="160">
        <v>3</v>
      </c>
      <c r="I19" s="160" t="s">
        <v>166</v>
      </c>
      <c r="J19" s="159" t="s">
        <v>167</v>
      </c>
      <c r="P19" s="3"/>
      <c r="Q19" s="54"/>
      <c r="R19" s="54"/>
      <c r="S19" s="5"/>
      <c r="T19" s="3"/>
      <c r="U19" s="54"/>
      <c r="V19" s="54"/>
      <c r="W19" s="54"/>
      <c r="X19" s="54"/>
      <c r="Y19" s="54"/>
      <c r="Z19" s="54"/>
      <c r="AA19" s="54"/>
      <c r="AB19" s="54"/>
      <c r="AC19" s="54"/>
      <c r="AD19" s="54"/>
      <c r="AE19" s="54"/>
      <c r="AF19" s="54"/>
      <c r="AG19" s="5"/>
      <c r="AH19" s="3"/>
      <c r="AI19" s="54"/>
      <c r="AJ19" s="5"/>
    </row>
    <row r="20" spans="2:36" x14ac:dyDescent="0.25">
      <c r="G20" s="161">
        <v>5.2</v>
      </c>
      <c r="H20" s="160">
        <v>1.0509999999999999</v>
      </c>
      <c r="I20" s="160" t="s">
        <v>168</v>
      </c>
      <c r="J20" s="159" t="s">
        <v>63</v>
      </c>
      <c r="P20" s="3"/>
      <c r="Q20" s="54"/>
      <c r="R20" s="54"/>
      <c r="S20" s="5"/>
      <c r="T20" s="3"/>
      <c r="U20" s="54"/>
      <c r="V20" s="54"/>
      <c r="W20" s="54"/>
      <c r="X20" s="54"/>
      <c r="Y20" s="54"/>
      <c r="Z20" s="54"/>
      <c r="AA20" s="54"/>
      <c r="AB20" s="54"/>
      <c r="AC20" s="54"/>
      <c r="AD20" s="54"/>
      <c r="AE20" s="54"/>
      <c r="AF20" s="54"/>
      <c r="AG20" s="5"/>
      <c r="AH20" s="3"/>
      <c r="AI20" s="54"/>
      <c r="AJ20" s="5"/>
    </row>
    <row r="21" spans="2:36" x14ac:dyDescent="0.25">
      <c r="G21" s="161">
        <v>6.9320000000000004</v>
      </c>
      <c r="H21" s="160">
        <v>1.1599999999999999</v>
      </c>
      <c r="I21" s="160" t="s">
        <v>165</v>
      </c>
      <c r="J21" s="159" t="s">
        <v>167</v>
      </c>
      <c r="P21" s="3"/>
      <c r="Q21" s="54"/>
      <c r="R21" s="54"/>
      <c r="S21" s="5"/>
      <c r="T21" s="3"/>
      <c r="U21" s="54"/>
      <c r="V21" s="54"/>
      <c r="W21" s="54"/>
      <c r="X21" s="54"/>
      <c r="Y21" s="54"/>
      <c r="Z21" s="54"/>
      <c r="AA21" s="54"/>
      <c r="AB21" s="54"/>
      <c r="AC21" s="54"/>
      <c r="AD21" s="54"/>
      <c r="AE21" s="54"/>
      <c r="AF21" s="54"/>
      <c r="AG21" s="5"/>
      <c r="AH21" s="3"/>
      <c r="AI21" s="54"/>
      <c r="AJ21" s="5"/>
    </row>
    <row r="22" spans="2:36" x14ac:dyDescent="0.25">
      <c r="G22" s="161">
        <v>7.2880000000000003</v>
      </c>
      <c r="H22" s="160">
        <v>1.1599999999999999</v>
      </c>
      <c r="I22" s="160" t="s">
        <v>165</v>
      </c>
      <c r="J22" s="159" t="s">
        <v>167</v>
      </c>
      <c r="P22" s="3"/>
      <c r="Q22" s="54"/>
      <c r="R22" s="54"/>
      <c r="S22" s="5"/>
      <c r="T22" s="3"/>
      <c r="U22" s="54"/>
      <c r="V22" s="54"/>
      <c r="W22" s="54"/>
      <c r="X22" s="54"/>
      <c r="Y22" s="54"/>
      <c r="Z22" s="54"/>
      <c r="AA22" s="54"/>
      <c r="AB22" s="54"/>
      <c r="AC22" s="54"/>
      <c r="AD22" s="54"/>
      <c r="AE22" s="54"/>
      <c r="AF22" s="54"/>
      <c r="AG22" s="5"/>
      <c r="AH22" s="3"/>
      <c r="AI22" s="54"/>
      <c r="AJ22" s="5"/>
    </row>
    <row r="23" spans="2:36" x14ac:dyDescent="0.25">
      <c r="G23" s="161">
        <v>8.6</v>
      </c>
      <c r="H23" s="160">
        <v>0.97599999999999998</v>
      </c>
      <c r="I23" s="160" t="s">
        <v>168</v>
      </c>
      <c r="J23" s="159" t="s">
        <v>63</v>
      </c>
      <c r="P23" s="3"/>
      <c r="Q23" s="54"/>
      <c r="R23" s="54"/>
      <c r="S23" s="5"/>
      <c r="T23" s="3"/>
      <c r="U23" s="54"/>
      <c r="V23" s="54"/>
      <c r="W23" s="54"/>
      <c r="X23" s="54"/>
      <c r="Y23" s="54"/>
      <c r="Z23" s="54"/>
      <c r="AA23" s="54"/>
      <c r="AB23" s="54"/>
      <c r="AC23" s="54"/>
      <c r="AD23" s="54"/>
      <c r="AE23" s="54"/>
      <c r="AF23" s="54"/>
      <c r="AG23" s="5"/>
      <c r="AH23" s="3"/>
      <c r="AI23" s="54"/>
      <c r="AJ23" s="5"/>
    </row>
    <row r="24" spans="2:36" x14ac:dyDescent="0.25">
      <c r="G24" s="161">
        <v>12.1</v>
      </c>
      <c r="H24" s="160">
        <v>1.0509999999999999</v>
      </c>
      <c r="I24" s="160" t="s">
        <v>168</v>
      </c>
      <c r="J24" s="159" t="s">
        <v>63</v>
      </c>
      <c r="P24" s="3"/>
      <c r="Q24" s="54"/>
      <c r="R24" s="54"/>
      <c r="S24" s="5"/>
      <c r="T24" s="3"/>
      <c r="U24" s="54"/>
      <c r="V24" s="54"/>
      <c r="W24" s="54"/>
      <c r="X24" s="54"/>
      <c r="Y24" s="54"/>
      <c r="Z24" s="54"/>
      <c r="AA24" s="54"/>
      <c r="AB24" s="54"/>
      <c r="AC24" s="54"/>
      <c r="AD24" s="54"/>
      <c r="AE24" s="54"/>
      <c r="AF24" s="54"/>
      <c r="AG24" s="5"/>
      <c r="AH24" s="3"/>
      <c r="AI24" s="54"/>
      <c r="AJ24" s="5"/>
    </row>
    <row r="25" spans="2:36" x14ac:dyDescent="0.25">
      <c r="D25" s="54"/>
      <c r="E25" s="54"/>
      <c r="G25" s="161">
        <v>13.092000000000001</v>
      </c>
      <c r="H25" s="160">
        <v>1.1000000000000001</v>
      </c>
      <c r="I25" s="160" t="s">
        <v>165</v>
      </c>
      <c r="J25" s="159" t="s">
        <v>167</v>
      </c>
      <c r="P25" s="3"/>
      <c r="Q25" s="54"/>
      <c r="R25" s="54"/>
      <c r="S25" s="5"/>
      <c r="T25" s="3"/>
      <c r="U25" s="54"/>
      <c r="V25" s="54"/>
      <c r="W25" s="54"/>
      <c r="X25" s="54"/>
      <c r="Y25" s="54"/>
      <c r="Z25" s="54"/>
      <c r="AA25" s="54"/>
      <c r="AB25" s="54"/>
      <c r="AC25" s="54"/>
      <c r="AD25" s="54"/>
      <c r="AE25" s="54"/>
      <c r="AF25" s="54"/>
      <c r="AG25" s="5"/>
      <c r="AH25" s="3"/>
      <c r="AI25" s="54"/>
      <c r="AJ25" s="5"/>
    </row>
    <row r="26" spans="2:36" x14ac:dyDescent="0.25">
      <c r="D26" s="54"/>
      <c r="E26" s="54"/>
      <c r="G26" s="161">
        <v>13.448</v>
      </c>
      <c r="H26" s="160">
        <v>1.1000000000000001</v>
      </c>
      <c r="I26" s="160" t="s">
        <v>165</v>
      </c>
      <c r="J26" s="159" t="s">
        <v>167</v>
      </c>
      <c r="P26" s="3"/>
      <c r="Q26" s="54"/>
      <c r="R26" s="54"/>
      <c r="S26" s="5"/>
      <c r="T26" s="3"/>
      <c r="U26" s="54"/>
      <c r="V26" s="54"/>
      <c r="W26" s="54"/>
      <c r="X26" s="54"/>
      <c r="Y26" s="54"/>
      <c r="Z26" s="54"/>
      <c r="AA26" s="54"/>
      <c r="AB26" s="54"/>
      <c r="AC26" s="54"/>
      <c r="AD26" s="54"/>
      <c r="AE26" s="54"/>
      <c r="AF26" s="54"/>
      <c r="AG26" s="5"/>
      <c r="AH26" s="3"/>
      <c r="AI26" s="54"/>
      <c r="AJ26" s="5"/>
    </row>
    <row r="27" spans="2:36" x14ac:dyDescent="0.25">
      <c r="D27" s="54"/>
      <c r="E27" s="54"/>
      <c r="G27" s="161">
        <v>15</v>
      </c>
      <c r="H27" s="160">
        <v>1.524</v>
      </c>
      <c r="I27" s="160" t="s">
        <v>165</v>
      </c>
      <c r="J27" s="159" t="s">
        <v>63</v>
      </c>
      <c r="P27" s="3"/>
      <c r="Q27" s="54"/>
      <c r="R27" s="54"/>
      <c r="S27" s="5"/>
      <c r="T27" s="3"/>
      <c r="U27" s="54"/>
      <c r="V27" s="54"/>
      <c r="W27" s="54"/>
      <c r="X27" s="54"/>
      <c r="Y27" s="54"/>
      <c r="Z27" s="54"/>
      <c r="AA27" s="54"/>
      <c r="AB27" s="54"/>
      <c r="AC27" s="54"/>
      <c r="AD27" s="54"/>
      <c r="AE27" s="54"/>
      <c r="AF27" s="54"/>
      <c r="AG27" s="5"/>
      <c r="AH27" s="3"/>
      <c r="AI27" s="54"/>
      <c r="AJ27" s="5"/>
    </row>
    <row r="28" spans="2:36" x14ac:dyDescent="0.25">
      <c r="D28" s="54"/>
      <c r="E28" s="54"/>
      <c r="G28" s="161">
        <v>17</v>
      </c>
      <c r="H28" s="160">
        <v>2</v>
      </c>
      <c r="I28" s="160" t="s">
        <v>166</v>
      </c>
      <c r="J28" s="159" t="s">
        <v>167</v>
      </c>
      <c r="P28" s="3"/>
      <c r="Q28" s="54"/>
      <c r="R28" s="54"/>
      <c r="S28" s="5"/>
      <c r="T28" s="3"/>
      <c r="U28" s="54"/>
      <c r="V28" s="54"/>
      <c r="W28" s="54"/>
      <c r="X28" s="54"/>
      <c r="Y28" s="54"/>
      <c r="Z28" s="54"/>
      <c r="AA28" s="54"/>
      <c r="AB28" s="54"/>
      <c r="AC28" s="54"/>
      <c r="AD28" s="54"/>
      <c r="AE28" s="54"/>
      <c r="AF28" s="54"/>
      <c r="AG28" s="5"/>
      <c r="AH28" s="3"/>
      <c r="AI28" s="54"/>
      <c r="AJ28" s="5"/>
    </row>
    <row r="29" spans="2:36" x14ac:dyDescent="0.25">
      <c r="D29" s="54"/>
      <c r="E29" s="54"/>
      <c r="G29" s="161">
        <v>19</v>
      </c>
      <c r="H29" s="160">
        <v>1.145</v>
      </c>
      <c r="I29" s="160" t="s">
        <v>168</v>
      </c>
      <c r="J29" s="159" t="s">
        <v>63</v>
      </c>
      <c r="P29" s="3"/>
      <c r="Q29" s="54"/>
      <c r="R29" s="54"/>
      <c r="S29" s="5"/>
      <c r="T29" s="3"/>
      <c r="U29" s="54"/>
      <c r="V29" s="54"/>
      <c r="W29" s="54"/>
      <c r="X29" s="54"/>
      <c r="Y29" s="54"/>
      <c r="Z29" s="54"/>
      <c r="AA29" s="54"/>
      <c r="AB29" s="54"/>
      <c r="AC29" s="54"/>
      <c r="AD29" s="54"/>
      <c r="AE29" s="54"/>
      <c r="AF29" s="54"/>
      <c r="AG29" s="5"/>
      <c r="AH29" s="3"/>
      <c r="AI29" s="54"/>
      <c r="AJ29" s="5"/>
    </row>
    <row r="30" spans="2:36" x14ac:dyDescent="0.25">
      <c r="B30" s="54"/>
      <c r="C30" s="54"/>
      <c r="D30" s="54"/>
      <c r="E30" s="54"/>
      <c r="G30" s="161">
        <v>21.8</v>
      </c>
      <c r="H30" s="160">
        <v>1.4</v>
      </c>
      <c r="I30" s="160" t="s">
        <v>165</v>
      </c>
      <c r="J30" s="159" t="s">
        <v>167</v>
      </c>
      <c r="P30" s="3"/>
      <c r="Q30" s="54"/>
      <c r="R30" s="54"/>
      <c r="S30" s="5"/>
      <c r="T30" s="3"/>
      <c r="U30" s="54"/>
      <c r="V30" s="54"/>
      <c r="W30" s="54"/>
      <c r="X30" s="54"/>
      <c r="Y30" s="54"/>
      <c r="Z30" s="54"/>
      <c r="AA30" s="54"/>
      <c r="AB30" s="54"/>
      <c r="AC30" s="54"/>
      <c r="AD30" s="54"/>
      <c r="AE30" s="54"/>
      <c r="AF30" s="54"/>
      <c r="AG30" s="5"/>
      <c r="AH30" s="3"/>
      <c r="AI30" s="54"/>
      <c r="AJ30" s="5"/>
    </row>
    <row r="31" spans="2:36" x14ac:dyDescent="0.25">
      <c r="B31" s="54"/>
      <c r="C31" s="54"/>
      <c r="D31" s="54"/>
      <c r="E31" s="54"/>
      <c r="G31" s="161">
        <v>22.2</v>
      </c>
      <c r="H31" s="160">
        <v>1.4</v>
      </c>
      <c r="I31" s="160" t="s">
        <v>165</v>
      </c>
      <c r="J31" s="159" t="s">
        <v>167</v>
      </c>
      <c r="P31" s="3"/>
      <c r="Q31" s="54"/>
      <c r="R31" s="54"/>
      <c r="S31" s="5"/>
      <c r="T31" s="3"/>
      <c r="U31" s="54"/>
      <c r="V31" s="54"/>
      <c r="W31" s="54"/>
      <c r="X31" s="54"/>
      <c r="Y31" s="54"/>
      <c r="Z31" s="54"/>
      <c r="AA31" s="54"/>
      <c r="AB31" s="54"/>
      <c r="AC31" s="54"/>
      <c r="AD31" s="54"/>
      <c r="AE31" s="54"/>
      <c r="AF31" s="54"/>
      <c r="AG31" s="5"/>
      <c r="AH31" s="3"/>
      <c r="AI31" s="54"/>
      <c r="AJ31" s="5"/>
    </row>
    <row r="32" spans="2:36" x14ac:dyDescent="0.25">
      <c r="B32" s="54"/>
      <c r="C32" s="54"/>
      <c r="D32" s="54"/>
      <c r="E32" s="54"/>
      <c r="G32" s="161">
        <v>23</v>
      </c>
      <c r="H32" s="160">
        <v>1.143</v>
      </c>
      <c r="I32" s="160" t="s">
        <v>168</v>
      </c>
      <c r="J32" s="159" t="s">
        <v>63</v>
      </c>
      <c r="P32" s="3"/>
      <c r="Q32" s="54"/>
      <c r="R32" s="54"/>
      <c r="S32" s="5"/>
      <c r="T32" s="3"/>
      <c r="U32" s="54"/>
      <c r="V32" s="54"/>
      <c r="W32" s="54"/>
      <c r="X32" s="54"/>
      <c r="Y32" s="54"/>
      <c r="Z32" s="54"/>
      <c r="AA32" s="54"/>
      <c r="AB32" s="54"/>
      <c r="AC32" s="54"/>
      <c r="AD32" s="54"/>
      <c r="AE32" s="54"/>
      <c r="AF32" s="54"/>
      <c r="AG32" s="5"/>
      <c r="AH32" s="3"/>
      <c r="AI32" s="54"/>
      <c r="AJ32" s="5"/>
    </row>
    <row r="33" spans="2:36" x14ac:dyDescent="0.25">
      <c r="B33" s="54"/>
      <c r="C33" s="54"/>
      <c r="D33" s="54"/>
      <c r="E33" s="54"/>
      <c r="G33" s="161">
        <v>27</v>
      </c>
      <c r="H33" s="160">
        <v>1.048</v>
      </c>
      <c r="I33" s="160" t="s">
        <v>168</v>
      </c>
      <c r="J33" s="159" t="s">
        <v>63</v>
      </c>
      <c r="P33" s="3"/>
      <c r="Q33" s="54"/>
      <c r="R33" s="54"/>
      <c r="S33" s="5"/>
      <c r="T33" s="3"/>
      <c r="U33" s="54"/>
      <c r="V33" s="54"/>
      <c r="W33" s="54"/>
      <c r="X33" s="54"/>
      <c r="Y33" s="54"/>
      <c r="Z33" s="54"/>
      <c r="AA33" s="54"/>
      <c r="AB33" s="54"/>
      <c r="AC33" s="54"/>
      <c r="AD33" s="54"/>
      <c r="AE33" s="54"/>
      <c r="AF33" s="54"/>
      <c r="AG33" s="5"/>
      <c r="AH33" s="3"/>
      <c r="AI33" s="54"/>
      <c r="AJ33" s="5"/>
    </row>
    <row r="34" spans="2:36" x14ac:dyDescent="0.25">
      <c r="B34" s="54"/>
      <c r="C34" s="54"/>
      <c r="D34" s="54"/>
      <c r="E34" s="54"/>
      <c r="G34" s="161">
        <v>31</v>
      </c>
      <c r="H34" s="160">
        <v>1.18</v>
      </c>
      <c r="I34" s="160" t="s">
        <v>168</v>
      </c>
      <c r="J34" s="159" t="s">
        <v>63</v>
      </c>
      <c r="P34" s="3"/>
      <c r="Q34" s="54"/>
      <c r="R34" s="54"/>
      <c r="S34" s="5"/>
      <c r="T34" s="3"/>
      <c r="U34" s="54"/>
      <c r="V34" s="54"/>
      <c r="W34" s="54"/>
      <c r="X34" s="54"/>
      <c r="Y34" s="54"/>
      <c r="Z34" s="54"/>
      <c r="AA34" s="54"/>
      <c r="AB34" s="54"/>
      <c r="AC34" s="54"/>
      <c r="AD34" s="54"/>
      <c r="AE34" s="54"/>
      <c r="AF34" s="54"/>
      <c r="AG34" s="5"/>
      <c r="AH34" s="3"/>
      <c r="AI34" s="54"/>
      <c r="AJ34" s="5"/>
    </row>
    <row r="35" spans="2:36" x14ac:dyDescent="0.25">
      <c r="B35" s="54"/>
      <c r="C35" s="54"/>
      <c r="D35" s="54"/>
      <c r="E35" s="54"/>
      <c r="F35" s="54"/>
      <c r="G35" s="54"/>
      <c r="H35" s="54"/>
      <c r="I35" s="54"/>
      <c r="J35" s="54"/>
      <c r="K35" s="54"/>
      <c r="P35" s="3"/>
      <c r="Q35" s="54"/>
      <c r="R35" s="54"/>
      <c r="S35" s="5"/>
      <c r="T35" s="3"/>
      <c r="U35" s="54"/>
      <c r="V35" s="54"/>
      <c r="W35" s="54"/>
      <c r="X35" s="54"/>
      <c r="Y35" s="54"/>
      <c r="Z35" s="54"/>
      <c r="AA35" s="54"/>
      <c r="AB35" s="54"/>
      <c r="AC35" s="54"/>
      <c r="AD35" s="54"/>
      <c r="AE35" s="54"/>
      <c r="AF35" s="54"/>
      <c r="AG35" s="5"/>
      <c r="AH35" s="3"/>
      <c r="AI35" s="54"/>
      <c r="AJ35" s="5"/>
    </row>
    <row r="36" spans="2:36" x14ac:dyDescent="0.25">
      <c r="B36" s="54"/>
      <c r="C36" s="54"/>
      <c r="D36" s="54"/>
      <c r="E36" s="54"/>
      <c r="F36" s="54"/>
      <c r="G36" s="54"/>
      <c r="H36" s="54"/>
      <c r="I36" s="54"/>
      <c r="J36" s="54"/>
      <c r="K36" s="54"/>
      <c r="P36" s="3"/>
      <c r="Q36" s="54"/>
      <c r="R36" s="54"/>
      <c r="S36" s="5"/>
      <c r="T36" s="3"/>
      <c r="U36" s="54"/>
      <c r="V36" s="54"/>
      <c r="W36" s="54"/>
      <c r="X36" s="54"/>
      <c r="Y36" s="54"/>
      <c r="Z36" s="54"/>
      <c r="AA36" s="54"/>
      <c r="AB36" s="54"/>
      <c r="AC36" s="54"/>
      <c r="AD36" s="54"/>
      <c r="AE36" s="54"/>
      <c r="AF36" s="54"/>
      <c r="AG36" s="5"/>
      <c r="AH36" s="3"/>
      <c r="AI36" s="54"/>
      <c r="AJ36" s="5"/>
    </row>
    <row r="37" spans="2:36" x14ac:dyDescent="0.25">
      <c r="B37" s="54"/>
      <c r="C37" s="54"/>
      <c r="D37" s="54"/>
      <c r="E37" s="54"/>
      <c r="F37" s="54"/>
      <c r="G37" s="54"/>
      <c r="H37" s="54"/>
      <c r="I37" s="54"/>
      <c r="J37" s="54"/>
      <c r="K37" s="54"/>
      <c r="P37" s="3"/>
      <c r="Q37" s="54"/>
      <c r="R37" s="54"/>
      <c r="S37" s="5"/>
      <c r="T37" s="3"/>
      <c r="U37" s="54"/>
      <c r="V37" s="54"/>
      <c r="W37" s="54"/>
      <c r="X37" s="54"/>
      <c r="Y37" s="54"/>
      <c r="Z37" s="54"/>
      <c r="AA37" s="54"/>
      <c r="AB37" s="54"/>
      <c r="AC37" s="54"/>
      <c r="AD37" s="54"/>
      <c r="AE37" s="54"/>
      <c r="AF37" s="54"/>
      <c r="AG37" s="5"/>
      <c r="AH37" s="3"/>
      <c r="AI37" s="54"/>
      <c r="AJ37" s="5"/>
    </row>
    <row r="38" spans="2:36" x14ac:dyDescent="0.25">
      <c r="B38" s="54"/>
      <c r="C38" s="54"/>
      <c r="D38" s="54"/>
      <c r="E38" s="54"/>
      <c r="F38" s="54"/>
      <c r="G38" s="54"/>
      <c r="H38" s="54"/>
      <c r="I38" s="54"/>
      <c r="J38" s="54"/>
      <c r="K38" s="54"/>
      <c r="P38" s="3"/>
      <c r="Q38" s="54"/>
      <c r="R38" s="54"/>
      <c r="S38" s="5"/>
      <c r="T38" s="3"/>
      <c r="U38" s="54"/>
      <c r="V38" s="54"/>
      <c r="W38" s="54"/>
      <c r="X38" s="54"/>
      <c r="Y38" s="54"/>
      <c r="Z38" s="54"/>
      <c r="AA38" s="54"/>
      <c r="AB38" s="54"/>
      <c r="AC38" s="54"/>
      <c r="AD38" s="54"/>
      <c r="AE38" s="54"/>
      <c r="AF38" s="54"/>
      <c r="AG38" s="5"/>
      <c r="AH38" s="3"/>
      <c r="AI38" s="54"/>
      <c r="AJ38" s="5"/>
    </row>
    <row r="39" spans="2:36" x14ac:dyDescent="0.25">
      <c r="B39" s="54"/>
      <c r="C39" s="54"/>
      <c r="D39" s="54"/>
      <c r="F39" s="54"/>
      <c r="G39" s="54"/>
      <c r="H39" s="54"/>
      <c r="I39" s="54"/>
      <c r="J39" s="54"/>
      <c r="K39" s="54"/>
      <c r="P39" s="3"/>
      <c r="Q39" s="54"/>
      <c r="R39" s="54"/>
      <c r="S39" s="5"/>
      <c r="T39" s="3"/>
      <c r="U39" s="54"/>
      <c r="V39" s="54"/>
      <c r="W39" s="54"/>
      <c r="X39" s="54"/>
      <c r="Y39" s="54"/>
      <c r="Z39" s="54"/>
      <c r="AA39" s="54"/>
      <c r="AB39" s="54"/>
      <c r="AC39" s="54"/>
      <c r="AD39" s="54"/>
      <c r="AE39" s="54"/>
      <c r="AF39" s="54"/>
      <c r="AG39" s="5"/>
      <c r="AH39" s="3"/>
      <c r="AI39" s="54"/>
      <c r="AJ39" s="5"/>
    </row>
    <row r="40" spans="2:36" x14ac:dyDescent="0.25">
      <c r="B40" s="54"/>
      <c r="C40" s="54"/>
      <c r="D40" s="54"/>
      <c r="F40" s="54"/>
      <c r="G40" s="54"/>
      <c r="H40" s="54"/>
      <c r="I40" s="54"/>
      <c r="J40" s="54"/>
      <c r="K40" s="54"/>
      <c r="P40" s="3"/>
      <c r="Q40" s="54"/>
      <c r="R40" s="54"/>
      <c r="S40" s="5"/>
      <c r="T40" s="3"/>
      <c r="U40" s="54"/>
      <c r="V40" s="54"/>
      <c r="W40" s="54"/>
      <c r="X40" s="54"/>
      <c r="Y40" s="54"/>
      <c r="Z40" s="54"/>
      <c r="AA40" s="54"/>
      <c r="AB40" s="54"/>
      <c r="AC40" s="54"/>
      <c r="AD40" s="54"/>
      <c r="AE40" s="54"/>
      <c r="AF40" s="54"/>
      <c r="AG40" s="5"/>
      <c r="AH40" s="3"/>
      <c r="AI40" s="54"/>
      <c r="AJ40" s="5"/>
    </row>
    <row r="41" spans="2:36" x14ac:dyDescent="0.25">
      <c r="B41" s="54"/>
      <c r="C41" s="54"/>
      <c r="D41" s="54"/>
      <c r="F41" s="54"/>
      <c r="G41" s="54"/>
      <c r="H41" s="54"/>
      <c r="I41" s="54"/>
      <c r="J41" s="54"/>
      <c r="K41" s="54"/>
      <c r="P41" s="3"/>
      <c r="Q41" s="54"/>
      <c r="R41" s="54"/>
      <c r="S41" s="5"/>
      <c r="T41" s="3"/>
      <c r="U41" s="54"/>
      <c r="V41" s="54"/>
      <c r="W41" s="54"/>
      <c r="X41" s="54"/>
      <c r="Y41" s="54"/>
      <c r="Z41" s="54"/>
      <c r="AA41" s="54"/>
      <c r="AB41" s="54"/>
      <c r="AC41" s="54"/>
      <c r="AD41" s="54"/>
      <c r="AE41" s="54"/>
      <c r="AF41" s="54"/>
      <c r="AG41" s="5"/>
      <c r="AH41" s="3"/>
      <c r="AI41" s="54"/>
      <c r="AJ41" s="5"/>
    </row>
    <row r="42" spans="2:36" x14ac:dyDescent="0.25">
      <c r="B42" s="54"/>
      <c r="C42" s="54"/>
      <c r="D42" s="54"/>
      <c r="F42" s="54"/>
      <c r="G42" s="54"/>
      <c r="H42" s="54"/>
      <c r="I42" s="54"/>
      <c r="J42" s="54"/>
      <c r="K42" s="54"/>
      <c r="P42" s="3"/>
      <c r="Q42" s="54"/>
      <c r="R42" s="54"/>
      <c r="S42" s="5"/>
      <c r="T42" s="3"/>
      <c r="U42" s="54"/>
      <c r="V42" s="54"/>
      <c r="W42" s="54"/>
      <c r="X42" s="54"/>
      <c r="Y42" s="54"/>
      <c r="Z42" s="54"/>
      <c r="AA42" s="54"/>
      <c r="AB42" s="54"/>
      <c r="AC42" s="54"/>
      <c r="AD42" s="54"/>
      <c r="AE42" s="54"/>
      <c r="AF42" s="54"/>
      <c r="AG42" s="5"/>
      <c r="AH42" s="3"/>
      <c r="AI42" s="54"/>
      <c r="AJ42" s="5"/>
    </row>
    <row r="43" spans="2:36" x14ac:dyDescent="0.25">
      <c r="B43" s="54"/>
      <c r="C43" s="54"/>
      <c r="D43" s="54"/>
      <c r="F43" s="54"/>
      <c r="G43" s="54"/>
      <c r="H43" s="54"/>
      <c r="I43" s="54"/>
      <c r="J43" s="54"/>
      <c r="K43" s="54"/>
      <c r="P43" s="3"/>
      <c r="Q43" s="54"/>
      <c r="R43" s="54"/>
      <c r="S43" s="5"/>
      <c r="T43" s="3"/>
      <c r="U43" s="54"/>
      <c r="V43" s="54"/>
      <c r="W43" s="54"/>
      <c r="X43" s="54"/>
      <c r="Y43" s="54"/>
      <c r="Z43" s="54"/>
      <c r="AA43" s="54"/>
      <c r="AB43" s="54"/>
      <c r="AC43" s="54"/>
      <c r="AD43" s="54"/>
      <c r="AE43" s="54"/>
      <c r="AF43" s="54"/>
      <c r="AG43" s="5"/>
      <c r="AH43" s="3"/>
      <c r="AI43" s="54"/>
      <c r="AJ43" s="5"/>
    </row>
    <row r="44" spans="2:36" x14ac:dyDescent="0.25">
      <c r="B44" s="54"/>
      <c r="C44" s="54"/>
      <c r="D44" s="54"/>
      <c r="F44" s="54"/>
      <c r="G44" s="54"/>
      <c r="H44" s="54"/>
      <c r="I44" s="54"/>
      <c r="J44" s="54"/>
      <c r="K44" s="54"/>
      <c r="P44" s="3"/>
      <c r="Q44" s="54"/>
      <c r="R44" s="54"/>
      <c r="S44" s="5"/>
      <c r="T44" s="3"/>
      <c r="U44" s="54"/>
      <c r="V44" s="54"/>
      <c r="W44" s="54"/>
      <c r="X44" s="54"/>
      <c r="Y44" s="54"/>
      <c r="Z44" s="54"/>
      <c r="AA44" s="54"/>
      <c r="AB44" s="54"/>
      <c r="AC44" s="54"/>
      <c r="AD44" s="54"/>
      <c r="AE44" s="54"/>
      <c r="AF44" s="54"/>
      <c r="AG44" s="5"/>
      <c r="AH44" s="3"/>
      <c r="AI44" s="54"/>
      <c r="AJ44" s="5"/>
    </row>
    <row r="45" spans="2:36" x14ac:dyDescent="0.25">
      <c r="B45" s="54"/>
      <c r="C45" s="54"/>
      <c r="D45" s="54"/>
      <c r="F45" s="54"/>
      <c r="G45" s="54"/>
      <c r="H45" s="54"/>
      <c r="I45" s="54"/>
      <c r="J45" s="54"/>
      <c r="K45" s="54"/>
      <c r="P45" s="3"/>
      <c r="Q45" s="54"/>
      <c r="R45" s="54"/>
      <c r="S45" s="5"/>
      <c r="T45" s="3"/>
      <c r="U45" s="54"/>
      <c r="V45" s="54"/>
      <c r="W45" s="54"/>
      <c r="X45" s="54"/>
      <c r="Y45" s="54"/>
      <c r="Z45" s="54"/>
      <c r="AA45" s="54"/>
      <c r="AB45" s="54"/>
      <c r="AC45" s="54"/>
      <c r="AD45" s="54"/>
      <c r="AE45" s="54"/>
      <c r="AF45" s="54"/>
      <c r="AG45" s="5"/>
      <c r="AH45" s="3"/>
      <c r="AI45" s="54"/>
      <c r="AJ45" s="5"/>
    </row>
    <row r="46" spans="2:36" x14ac:dyDescent="0.25">
      <c r="B46" s="54"/>
      <c r="C46" s="54"/>
      <c r="D46" s="54"/>
      <c r="F46" s="54"/>
      <c r="G46" s="54"/>
      <c r="H46" s="54"/>
      <c r="I46" s="54"/>
      <c r="J46" s="54"/>
      <c r="K46" s="54"/>
      <c r="P46" s="3"/>
      <c r="Q46" s="54"/>
      <c r="R46" s="54"/>
      <c r="S46" s="5"/>
      <c r="T46" s="3"/>
      <c r="U46" s="54"/>
      <c r="V46" s="54"/>
      <c r="W46" s="54"/>
      <c r="X46" s="54"/>
      <c r="Y46" s="54"/>
      <c r="Z46" s="54"/>
      <c r="AA46" s="54"/>
      <c r="AB46" s="54"/>
      <c r="AC46" s="54"/>
      <c r="AD46" s="54"/>
      <c r="AE46" s="54"/>
      <c r="AF46" s="54"/>
      <c r="AG46" s="5"/>
      <c r="AH46" s="3"/>
      <c r="AI46" s="54"/>
      <c r="AJ46" s="5"/>
    </row>
    <row r="47" spans="2:36" x14ac:dyDescent="0.25">
      <c r="B47" s="54"/>
      <c r="C47" s="54"/>
      <c r="D47" s="54"/>
      <c r="F47" s="54"/>
      <c r="G47" s="54"/>
      <c r="H47" s="54"/>
      <c r="I47" s="54"/>
      <c r="J47" s="54"/>
      <c r="K47" s="54"/>
      <c r="P47" s="3"/>
      <c r="Q47" s="54"/>
      <c r="R47" s="54"/>
      <c r="S47" s="5"/>
      <c r="T47" s="3"/>
      <c r="U47" s="54"/>
      <c r="V47" s="54"/>
      <c r="W47" s="54"/>
      <c r="X47" s="54"/>
      <c r="Y47" s="54"/>
      <c r="Z47" s="54"/>
      <c r="AA47" s="54"/>
      <c r="AB47" s="54"/>
      <c r="AC47" s="54"/>
      <c r="AD47" s="54"/>
      <c r="AE47" s="54"/>
      <c r="AF47" s="54"/>
      <c r="AG47" s="5"/>
      <c r="AH47" s="3"/>
      <c r="AI47" s="54"/>
      <c r="AJ47" s="5"/>
    </row>
    <row r="48" spans="2:36" x14ac:dyDescent="0.25">
      <c r="B48" s="54"/>
      <c r="C48" s="54"/>
      <c r="D48" s="54"/>
      <c r="F48" s="54"/>
      <c r="G48" s="54"/>
      <c r="H48" s="54"/>
      <c r="I48" s="54"/>
      <c r="J48" s="54"/>
      <c r="K48" s="54"/>
      <c r="P48" s="3"/>
      <c r="Q48" s="54"/>
      <c r="R48" s="54"/>
      <c r="S48" s="5"/>
      <c r="T48" s="3"/>
      <c r="U48" s="54"/>
      <c r="V48" s="54"/>
      <c r="W48" s="54"/>
      <c r="X48" s="54"/>
      <c r="Y48" s="54"/>
      <c r="Z48" s="54"/>
      <c r="AA48" s="54"/>
      <c r="AB48" s="54"/>
      <c r="AC48" s="54"/>
      <c r="AD48" s="54"/>
      <c r="AE48" s="54"/>
      <c r="AF48" s="54"/>
      <c r="AG48" s="5"/>
      <c r="AH48" s="3"/>
      <c r="AI48" s="54"/>
      <c r="AJ48" s="5"/>
    </row>
    <row r="49" spans="1:36" x14ac:dyDescent="0.25">
      <c r="B49" s="54"/>
      <c r="C49" s="54"/>
      <c r="D49" s="54"/>
      <c r="F49" s="54"/>
      <c r="G49" s="54"/>
      <c r="H49" s="54"/>
      <c r="I49" s="54"/>
      <c r="J49" s="54"/>
      <c r="K49" s="54"/>
      <c r="P49" s="3"/>
      <c r="Q49" s="54"/>
      <c r="R49" s="54"/>
      <c r="S49" s="5"/>
      <c r="T49" s="3"/>
      <c r="U49" s="54"/>
      <c r="V49" s="54"/>
      <c r="W49" s="54"/>
      <c r="X49" s="54"/>
      <c r="Y49" s="54"/>
      <c r="Z49" s="54"/>
      <c r="AA49" s="54"/>
      <c r="AB49" s="54"/>
      <c r="AC49" s="54"/>
      <c r="AD49" s="54"/>
      <c r="AE49" s="54"/>
      <c r="AF49" s="54"/>
      <c r="AG49" s="5"/>
      <c r="AH49" s="3"/>
      <c r="AI49" s="54"/>
      <c r="AJ49" s="5"/>
    </row>
    <row r="50" spans="1:36" ht="15.75" thickBot="1" x14ac:dyDescent="0.3">
      <c r="B50" s="54"/>
      <c r="C50" s="54"/>
      <c r="D50" s="54"/>
      <c r="F50" s="54"/>
      <c r="G50" s="54"/>
      <c r="H50" s="54"/>
      <c r="I50" s="54"/>
      <c r="J50" s="54"/>
      <c r="K50" s="54"/>
      <c r="P50" s="6"/>
      <c r="Q50" s="7"/>
      <c r="R50" s="7"/>
      <c r="S50" s="8"/>
      <c r="T50" s="6"/>
      <c r="U50" s="7"/>
      <c r="V50" s="7"/>
      <c r="W50" s="7"/>
      <c r="X50" s="7"/>
      <c r="Y50" s="7"/>
      <c r="Z50" s="7"/>
      <c r="AA50" s="7"/>
      <c r="AB50" s="7"/>
      <c r="AC50" s="7"/>
      <c r="AD50" s="7"/>
      <c r="AE50" s="7"/>
      <c r="AF50" s="7"/>
      <c r="AG50" s="8"/>
      <c r="AH50" s="6"/>
      <c r="AI50" s="7"/>
      <c r="AJ50" s="8"/>
    </row>
    <row r="51" spans="1:36" x14ac:dyDescent="0.25">
      <c r="B51" s="54"/>
      <c r="C51" s="54"/>
      <c r="D51" s="54"/>
      <c r="F51" s="54"/>
      <c r="G51" s="54"/>
      <c r="H51" s="54"/>
      <c r="I51" s="54"/>
      <c r="J51" s="54"/>
      <c r="K51" s="54"/>
    </row>
    <row r="52" spans="1:36" x14ac:dyDescent="0.25">
      <c r="B52" s="54"/>
      <c r="C52" s="54"/>
      <c r="D52" s="54"/>
      <c r="F52" s="54"/>
      <c r="G52" s="54"/>
      <c r="H52" s="54"/>
      <c r="I52" s="54"/>
      <c r="J52" s="54"/>
      <c r="K52" s="54"/>
    </row>
    <row r="53" spans="1:36" x14ac:dyDescent="0.25">
      <c r="B53" s="54"/>
      <c r="C53" s="54"/>
      <c r="D53" s="54"/>
      <c r="F53" s="54"/>
      <c r="G53" s="54"/>
      <c r="H53" s="54"/>
      <c r="I53" s="54"/>
      <c r="J53" s="54"/>
      <c r="K53" s="54"/>
    </row>
    <row r="54" spans="1:36" x14ac:dyDescent="0.25">
      <c r="B54" s="54"/>
      <c r="C54" s="54"/>
      <c r="D54" s="54"/>
      <c r="F54" s="54"/>
      <c r="G54" s="54"/>
      <c r="H54" s="54"/>
      <c r="I54" s="54"/>
      <c r="J54" s="54"/>
      <c r="K54" s="54"/>
    </row>
    <row r="55" spans="1:36" x14ac:dyDescent="0.25">
      <c r="B55" s="54"/>
      <c r="C55" s="54"/>
      <c r="D55" s="54"/>
      <c r="F55" s="54"/>
      <c r="G55" s="54"/>
      <c r="H55" s="54"/>
      <c r="I55" s="54"/>
      <c r="J55" s="54"/>
      <c r="K55" s="54"/>
    </row>
    <row r="56" spans="1:36" x14ac:dyDescent="0.25">
      <c r="B56" s="54"/>
      <c r="C56" s="54"/>
      <c r="D56" s="54"/>
      <c r="F56" s="54"/>
      <c r="G56" s="54"/>
      <c r="H56" s="54"/>
      <c r="I56" s="54"/>
      <c r="J56" s="54"/>
      <c r="K56" s="54"/>
    </row>
    <row r="57" spans="1:36" x14ac:dyDescent="0.25">
      <c r="B57" s="54"/>
      <c r="C57" s="54"/>
      <c r="D57" s="54"/>
      <c r="F57" s="54"/>
      <c r="G57" s="54"/>
      <c r="H57" s="54"/>
      <c r="I57" s="54"/>
      <c r="J57" s="54"/>
      <c r="K57" s="54"/>
    </row>
    <row r="58" spans="1:36" x14ac:dyDescent="0.25">
      <c r="A58" s="72"/>
      <c r="B58" s="35"/>
      <c r="C58" s="54"/>
      <c r="D58" s="54"/>
      <c r="F58" s="54"/>
      <c r="G58" s="54"/>
      <c r="H58" s="54"/>
      <c r="I58" s="54"/>
      <c r="J58" s="54"/>
      <c r="K58" s="54"/>
    </row>
    <row r="59" spans="1:36" x14ac:dyDescent="0.25">
      <c r="A59" s="72"/>
      <c r="B59" s="35"/>
      <c r="C59" s="54"/>
      <c r="D59" s="54"/>
      <c r="F59" s="54"/>
      <c r="G59" s="54"/>
      <c r="H59" s="54"/>
      <c r="I59" s="54"/>
      <c r="J59" s="54"/>
      <c r="K59" s="54"/>
    </row>
    <row r="60" spans="1:36" x14ac:dyDescent="0.25">
      <c r="A60" s="72"/>
      <c r="B60" s="35"/>
      <c r="C60" s="54"/>
      <c r="D60" s="54"/>
      <c r="F60" s="54"/>
      <c r="G60" s="54"/>
      <c r="H60" s="54"/>
      <c r="I60" s="54"/>
      <c r="J60" s="54"/>
      <c r="K60" s="54"/>
    </row>
    <row r="61" spans="1:36" x14ac:dyDescent="0.25">
      <c r="A61" s="72"/>
      <c r="B61" s="35"/>
      <c r="C61" s="54"/>
      <c r="D61" s="54"/>
      <c r="F61" s="54"/>
      <c r="G61" s="54"/>
      <c r="H61" s="54"/>
      <c r="I61" s="54"/>
      <c r="J61" s="54"/>
      <c r="K61" s="54"/>
    </row>
    <row r="62" spans="1:36" x14ac:dyDescent="0.25">
      <c r="A62" s="72"/>
      <c r="B62" s="72"/>
      <c r="F62" s="54"/>
      <c r="G62" s="54"/>
      <c r="H62" s="54"/>
      <c r="I62" s="54"/>
      <c r="J62" s="54"/>
      <c r="K62" s="54"/>
    </row>
    <row r="63" spans="1:36" x14ac:dyDescent="0.25">
      <c r="A63" s="72"/>
      <c r="B63" s="72"/>
      <c r="F63" s="54"/>
      <c r="G63" s="54"/>
      <c r="H63" s="54"/>
      <c r="I63" s="54"/>
      <c r="J63" s="54"/>
      <c r="K63" s="54"/>
    </row>
    <row r="64" spans="1:36" x14ac:dyDescent="0.25">
      <c r="A64" s="72"/>
      <c r="B64" s="72"/>
      <c r="F64" s="54"/>
      <c r="G64" s="54"/>
      <c r="H64" s="54"/>
      <c r="I64" s="54"/>
      <c r="J64" s="54"/>
      <c r="K64" s="54"/>
    </row>
    <row r="65" spans="1:11" x14ac:dyDescent="0.25">
      <c r="A65" s="72"/>
      <c r="B65" s="72"/>
      <c r="F65" s="54"/>
      <c r="G65" s="54"/>
      <c r="H65" s="54"/>
      <c r="I65" s="54"/>
      <c r="J65" s="54"/>
      <c r="K65" s="54"/>
    </row>
    <row r="66" spans="1:11" x14ac:dyDescent="0.25">
      <c r="A66" s="72"/>
      <c r="B66" s="72"/>
    </row>
    <row r="67" spans="1:11" x14ac:dyDescent="0.25">
      <c r="A67" s="72"/>
      <c r="B67" s="72"/>
    </row>
    <row r="68" spans="1:11" x14ac:dyDescent="0.25">
      <c r="A68" s="72"/>
      <c r="B68" s="72"/>
    </row>
    <row r="69" spans="1:11" x14ac:dyDescent="0.25">
      <c r="A69" s="72"/>
      <c r="B69" s="72"/>
    </row>
    <row r="70" spans="1:11" x14ac:dyDescent="0.25">
      <c r="A70" s="72"/>
      <c r="B70" s="72"/>
    </row>
    <row r="71" spans="1:11" x14ac:dyDescent="0.25">
      <c r="A71" s="72"/>
      <c r="B71" s="72"/>
    </row>
    <row r="72" spans="1:11" x14ac:dyDescent="0.25">
      <c r="A72" s="72"/>
      <c r="B72" s="72"/>
    </row>
  </sheetData>
  <conditionalFormatting sqref="Y2:AB18">
    <cfRule type="expression" dxfId="5" priority="6">
      <formula>$T2="Stevens"</formula>
    </cfRule>
  </conditionalFormatting>
  <conditionalFormatting sqref="U2:X18">
    <cfRule type="expression" dxfId="4" priority="5">
      <formula>$T2="Alm_Hamre"</formula>
    </cfRule>
  </conditionalFormatting>
  <conditionalFormatting sqref="U2:X18">
    <cfRule type="expression" dxfId="3" priority="4">
      <formula>$T2="ICP_18"</formula>
    </cfRule>
  </conditionalFormatting>
  <conditionalFormatting sqref="U2:X18">
    <cfRule type="expression" dxfId="2" priority="3">
      <formula>$T$2="Stevens"</formula>
    </cfRule>
  </conditionalFormatting>
  <conditionalFormatting sqref="AD2:AE18 AG2:AH18 AJ2:AJ18">
    <cfRule type="expression" dxfId="1" priority="2">
      <formula>$T2="Stevens"</formula>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93DE353-8B72-4ABC-91C8-DC6D32A8484D}">
          <x14:formula1>
            <xm:f>Hidden_settings!$B$3:$B$8</xm:f>
          </x14:formula1>
          <xm:sqref>T2:T50</xm:sqref>
        </x14:dataValidation>
        <x14:dataValidation type="list" allowBlank="1" showInputMessage="1" showErrorMessage="1" xr:uid="{9B8ADCF5-542D-4DED-B321-1E32BB7AA628}">
          <x14:formula1>
            <xm:f>Hidden_settings!$C$3:$C$7</xm:f>
          </x14:formula1>
          <xm:sqref>S2:S50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B9" sqref="B9"/>
    </sheetView>
  </sheetViews>
  <sheetFormatPr defaultRowHeight="15" x14ac:dyDescent="0.25"/>
  <cols>
    <col min="2" max="2" width="14.5703125" customWidth="1"/>
    <col min="4" max="4" width="11.140625" customWidth="1"/>
  </cols>
  <sheetData>
    <row r="1" spans="2:4" ht="15.75" thickBot="1" x14ac:dyDescent="0.3"/>
    <row r="2" spans="2:4" ht="15.75" thickBot="1" x14ac:dyDescent="0.3">
      <c r="B2" s="116" t="s">
        <v>224</v>
      </c>
      <c r="C2" s="116" t="s">
        <v>225</v>
      </c>
      <c r="D2" s="116" t="s">
        <v>279</v>
      </c>
    </row>
    <row r="3" spans="2:4" x14ac:dyDescent="0.25">
      <c r="B3" s="114" t="s">
        <v>41</v>
      </c>
      <c r="C3" s="114" t="s">
        <v>189</v>
      </c>
      <c r="D3" s="114" t="s">
        <v>281</v>
      </c>
    </row>
    <row r="4" spans="2:4" x14ac:dyDescent="0.25">
      <c r="B4" s="114" t="s">
        <v>126</v>
      </c>
      <c r="C4" s="114" t="s">
        <v>190</v>
      </c>
      <c r="D4" s="114" t="s">
        <v>86</v>
      </c>
    </row>
    <row r="5" spans="2:4" x14ac:dyDescent="0.25">
      <c r="B5" s="114" t="s">
        <v>68</v>
      </c>
      <c r="C5" s="114" t="s">
        <v>194</v>
      </c>
      <c r="D5" s="114" t="s">
        <v>280</v>
      </c>
    </row>
    <row r="6" spans="2:4" x14ac:dyDescent="0.25">
      <c r="B6" s="114" t="s">
        <v>193</v>
      </c>
      <c r="C6" s="114" t="s">
        <v>195</v>
      </c>
      <c r="D6" s="114"/>
    </row>
    <row r="7" spans="2:4" x14ac:dyDescent="0.25">
      <c r="B7" s="114" t="s">
        <v>208</v>
      </c>
      <c r="C7" s="114" t="s">
        <v>191</v>
      </c>
      <c r="D7" s="114"/>
    </row>
    <row r="8" spans="2:4" x14ac:dyDescent="0.25">
      <c r="B8" s="23" t="s">
        <v>295</v>
      </c>
      <c r="C8" s="23"/>
      <c r="D8" s="23"/>
    </row>
    <row r="9" spans="2:4" x14ac:dyDescent="0.25">
      <c r="B9" s="23"/>
      <c r="C9" s="23"/>
      <c r="D9" s="23"/>
    </row>
    <row r="10" spans="2:4" x14ac:dyDescent="0.25">
      <c r="B10" s="23"/>
      <c r="C10" s="23"/>
      <c r="D10" s="23"/>
    </row>
    <row r="11" spans="2:4" x14ac:dyDescent="0.25">
      <c r="B11" s="23"/>
      <c r="C11" s="23"/>
      <c r="D11" s="23"/>
    </row>
    <row r="12" spans="2:4" x14ac:dyDescent="0.25">
      <c r="B12" s="23"/>
      <c r="C12" s="23"/>
      <c r="D12" s="23"/>
    </row>
    <row r="13" spans="2:4" x14ac:dyDescent="0.25">
      <c r="B13" s="23"/>
      <c r="C13" s="23"/>
      <c r="D13" s="23"/>
    </row>
    <row r="14" spans="2:4" x14ac:dyDescent="0.25">
      <c r="B14" s="23"/>
      <c r="C14" s="23"/>
      <c r="D14" s="23"/>
    </row>
    <row r="15" spans="2:4" x14ac:dyDescent="0.25">
      <c r="B15" s="23"/>
      <c r="C15" s="23"/>
      <c r="D15" s="23"/>
    </row>
    <row r="16" spans="2:4" ht="15.75" thickBot="1" x14ac:dyDescent="0.3">
      <c r="B16" s="115"/>
      <c r="C16" s="115"/>
      <c r="D16"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ref_EW1_OSS_35_J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2022-03-04T12:23:30Z</dcterms:modified>
</cp:coreProperties>
</file>