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5E52040D-68DF-4D60-B60F-9AF598AD8ED9}" xr6:coauthVersionLast="47" xr6:coauthVersionMax="47" xr10:uidLastSave="{00000000-0000-0000-0000-000000000000}"/>
  <bookViews>
    <workbookView xWindow="-120" yWindow="-120" windowWidth="29040" windowHeight="15840" tabRatio="652" activeTab="6" xr2:uid="{00000000-000D-0000-FFFF-FFFF00000000}"/>
  </bookViews>
  <sheets>
    <sheet name="LOCATIONS" sheetId="270" r:id="rId1"/>
    <sheet name="PROJ" sheetId="271" r:id="rId2"/>
    <sheet name="PLOTS" sheetId="272" r:id="rId3"/>
    <sheet name="EXCEL" sheetId="266" r:id="rId4"/>
    <sheet name="DATABASE_FATIGUE" sheetId="63" r:id="rId5"/>
    <sheet name="APPENDIX" sheetId="51" r:id="rId6"/>
    <sheet name="LOCATION_NAME(Template)" sheetId="260" r:id="rId7"/>
    <sheet name="Hidden_settings" sheetId="313" r:id="rId8"/>
    <sheet name="M_NGI" sheetId="314" r:id="rId9"/>
    <sheet name="J2_NGI" sheetId="308" r:id="rId10"/>
    <sheet name="M4_NGI" sheetId="309" r:id="rId11"/>
    <sheet name="L_NGI" sheetId="311" r:id="rId12"/>
    <sheet name="N1_NGI" sheetId="312" r:id="rId13"/>
    <sheet name="N3_NGI" sheetId="304" r:id="rId14"/>
    <sheet name="L2_NGI" sheetId="305" r:id="rId15"/>
    <sheet name="T3_NGI" sheetId="306" r:id="rId16"/>
    <sheet name="Q4_NGI" sheetId="307" r:id="rId17"/>
    <sheet name="U7_NGI" sheetId="302" r:id="rId18"/>
    <sheet name="R1_NGI" sheetId="303" r:id="rId19"/>
    <sheet name="M5_NGI" sheetId="273" r:id="rId20"/>
    <sheet name="P3_NGI" sheetId="275" r:id="rId21"/>
    <sheet name="R4_NGI" sheetId="277" r:id="rId22"/>
    <sheet name="N_NGI" sheetId="279" r:id="rId23"/>
    <sheet name="Q3_NGI" sheetId="281" r:id="rId24"/>
    <sheet name="P_NGI" sheetId="299" r:id="rId25"/>
    <sheet name="S4_NGI" sheetId="284" r:id="rId26"/>
    <sheet name="Q2_NGI" sheetId="286" r:id="rId27"/>
    <sheet name="S3_NGI" sheetId="288" r:id="rId28"/>
    <sheet name="M5_BE" sheetId="274" r:id="rId29"/>
    <sheet name="P3_BE" sheetId="276" r:id="rId30"/>
    <sheet name="R4_BE" sheetId="278" r:id="rId31"/>
    <sheet name="N2_BE" sheetId="280" r:id="rId32"/>
    <sheet name="Q3_NGI_LEHANE" sheetId="290" r:id="rId33"/>
    <sheet name="Q3_BE" sheetId="282" r:id="rId34"/>
    <sheet name="Q3_UB" sheetId="283" r:id="rId35"/>
    <sheet name="S4_BE" sheetId="285" r:id="rId36"/>
    <sheet name="Q2_BE" sheetId="287" r:id="rId37"/>
    <sheet name="S3_BE" sheetId="289" r:id="rId38"/>
    <sheet name="M5_Lehane" sheetId="291" r:id="rId39"/>
    <sheet name="P3_Lehane" sheetId="292" r:id="rId40"/>
    <sheet name="R4_Lehane" sheetId="293" r:id="rId41"/>
    <sheet name="N2_Lehane" sheetId="294" r:id="rId42"/>
    <sheet name="P2_Lehane" sheetId="300" r:id="rId43"/>
    <sheet name="Q3_Lehane" sheetId="295" r:id="rId44"/>
    <sheet name="S4_Lehane" sheetId="296" r:id="rId45"/>
    <sheet name="Q2_Lehane" sheetId="297" r:id="rId46"/>
    <sheet name="S3_Lehane" sheetId="298"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6" i="272" l="1"/>
  <c r="A47" i="272"/>
  <c r="A48" i="272"/>
  <c r="A49" i="272"/>
  <c r="A30" i="272"/>
  <c r="A31" i="272"/>
  <c r="A32" i="272"/>
  <c r="A33" i="272"/>
  <c r="A34" i="272" s="1"/>
  <c r="A35" i="272" s="1"/>
  <c r="A36" i="272" s="1"/>
  <c r="A37" i="272" s="1"/>
  <c r="A38" i="272" s="1"/>
  <c r="A39" i="272" s="1"/>
  <c r="A40" i="272" s="1"/>
  <c r="A41" i="272" s="1"/>
  <c r="A42" i="272"/>
  <c r="A43" i="272"/>
  <c r="A44" i="272"/>
  <c r="A45" i="272"/>
  <c r="A29" i="272"/>
  <c r="B22" i="63"/>
  <c r="A22" i="63" s="1"/>
  <c r="B21" i="63"/>
  <c r="A21" i="63" s="1"/>
  <c r="B20" i="63"/>
  <c r="A20" i="63" s="1"/>
  <c r="B17" i="63"/>
  <c r="B18" i="63" s="1"/>
  <c r="B16" i="63"/>
  <c r="A16" i="63" s="1"/>
  <c r="B15" i="63"/>
  <c r="A15" i="63" s="1"/>
  <c r="B3" i="63"/>
  <c r="B4" i="63" s="1"/>
  <c r="B22" i="266"/>
  <c r="A22" i="266" s="1"/>
  <c r="B21" i="266"/>
  <c r="A21" i="266" s="1"/>
  <c r="B20" i="266"/>
  <c r="A20" i="266" s="1"/>
  <c r="B17" i="266"/>
  <c r="B18" i="266" s="1"/>
  <c r="B16" i="266"/>
  <c r="A16" i="266" s="1"/>
  <c r="B15" i="266"/>
  <c r="A15" i="266"/>
  <c r="B3" i="266"/>
  <c r="B4" i="266" s="1"/>
  <c r="AC2" i="314"/>
  <c r="AE2" i="314"/>
  <c r="AE3" i="314"/>
  <c r="AE4" i="314"/>
  <c r="AE5" i="314"/>
  <c r="AE6" i="314"/>
  <c r="AE7" i="314"/>
  <c r="AE8" i="314"/>
  <c r="AE10" i="314"/>
  <c r="AE11" i="314"/>
  <c r="AE12" i="314"/>
  <c r="AE13" i="314"/>
  <c r="M14" i="314"/>
  <c r="AE15" i="314"/>
  <c r="AE16" i="314"/>
  <c r="A17" i="266" l="1"/>
  <c r="B5" i="63"/>
  <c r="A4" i="63"/>
  <c r="B19" i="63"/>
  <c r="A19" i="63" s="1"/>
  <c r="A18" i="63"/>
  <c r="A3" i="63"/>
  <c r="A17" i="63"/>
  <c r="A18" i="266"/>
  <c r="B19" i="266"/>
  <c r="A19" i="266" s="1"/>
  <c r="A4" i="266"/>
  <c r="B5" i="266"/>
  <c r="A3" i="266"/>
  <c r="AE16" i="275"/>
  <c r="AE18" i="277"/>
  <c r="AE19" i="277"/>
  <c r="AE20" i="277"/>
  <c r="AE23" i="277"/>
  <c r="AE24" i="277"/>
  <c r="B6" i="63" l="1"/>
  <c r="A5" i="63"/>
  <c r="B6" i="266"/>
  <c r="A5" i="266"/>
  <c r="D28" i="270"/>
  <c r="E28" i="270" s="1"/>
  <c r="F28" i="270" s="1"/>
  <c r="G28" i="270" s="1"/>
  <c r="H28" i="270" s="1"/>
  <c r="I28" i="270" s="1"/>
  <c r="J28" i="270" s="1"/>
  <c r="K28" i="270" s="1"/>
  <c r="L28" i="270" s="1"/>
  <c r="M28" i="270" s="1"/>
  <c r="N28" i="270" s="1"/>
  <c r="O28" i="270" s="1"/>
  <c r="P28" i="270" s="1"/>
  <c r="Q28" i="270" s="1"/>
  <c r="R28" i="270" s="1"/>
  <c r="S28" i="270" s="1"/>
  <c r="T28" i="270" s="1"/>
  <c r="U28" i="270" s="1"/>
  <c r="V28" i="270" s="1"/>
  <c r="AE11" i="312"/>
  <c r="AE12" i="312"/>
  <c r="AE13" i="312"/>
  <c r="AE17" i="312"/>
  <c r="M14" i="312"/>
  <c r="AC2" i="312"/>
  <c r="AE19" i="302"/>
  <c r="AE12" i="307"/>
  <c r="AE16" i="307"/>
  <c r="AE17" i="307"/>
  <c r="AE18" i="307"/>
  <c r="AE16" i="306"/>
  <c r="AE12" i="304"/>
  <c r="AE17" i="304"/>
  <c r="AE18" i="304"/>
  <c r="AE19" i="304"/>
  <c r="AE20" i="304"/>
  <c r="AE21" i="304"/>
  <c r="AE22" i="304"/>
  <c r="AE23" i="304"/>
  <c r="AE17" i="311"/>
  <c r="AE18" i="311"/>
  <c r="B7" i="63" l="1"/>
  <c r="A6" i="63"/>
  <c r="B7" i="266"/>
  <c r="A6" i="266"/>
  <c r="AE8" i="312"/>
  <c r="AE3" i="312"/>
  <c r="AE7" i="312"/>
  <c r="AE4" i="312"/>
  <c r="AE2" i="312"/>
  <c r="AE6" i="312"/>
  <c r="AE10" i="312"/>
  <c r="AE5" i="312"/>
  <c r="AE9" i="312"/>
  <c r="AE18" i="312"/>
  <c r="AE15" i="302"/>
  <c r="AE2" i="302"/>
  <c r="AE3" i="307"/>
  <c r="AE10" i="307"/>
  <c r="AE4" i="307"/>
  <c r="AE8" i="307"/>
  <c r="AE13" i="306"/>
  <c r="AE3" i="306"/>
  <c r="AE7" i="306"/>
  <c r="AE10" i="306"/>
  <c r="AE14" i="306"/>
  <c r="AE3" i="305"/>
  <c r="AE16" i="305"/>
  <c r="AE4" i="305"/>
  <c r="AE2" i="305"/>
  <c r="AE8" i="305"/>
  <c r="AE5" i="305"/>
  <c r="AE8" i="304"/>
  <c r="AE5" i="304"/>
  <c r="AE14" i="311"/>
  <c r="AE2" i="311"/>
  <c r="AE13" i="311"/>
  <c r="AE11" i="311"/>
  <c r="AE13" i="308"/>
  <c r="AE16" i="308"/>
  <c r="AE17" i="308"/>
  <c r="AE18" i="308"/>
  <c r="AE19" i="308"/>
  <c r="AE20" i="308"/>
  <c r="AE15" i="311"/>
  <c r="M14" i="311"/>
  <c r="AE12" i="311"/>
  <c r="AE10" i="311"/>
  <c r="AE9" i="311"/>
  <c r="AE8" i="311"/>
  <c r="AC2" i="311"/>
  <c r="M14" i="309"/>
  <c r="AC2" i="309"/>
  <c r="M14" i="308"/>
  <c r="AC2" i="308"/>
  <c r="M14" i="307"/>
  <c r="AE11" i="307"/>
  <c r="AE9" i="307"/>
  <c r="AE7" i="307"/>
  <c r="AE6" i="307"/>
  <c r="AE5" i="307"/>
  <c r="AE2" i="307"/>
  <c r="AC2" i="307"/>
  <c r="M14" i="306"/>
  <c r="AE12" i="306"/>
  <c r="AE11" i="306"/>
  <c r="AE9" i="306"/>
  <c r="AE8" i="306"/>
  <c r="AE6" i="306"/>
  <c r="AE5" i="306"/>
  <c r="AE4" i="306"/>
  <c r="AE2" i="306"/>
  <c r="AC2" i="306"/>
  <c r="AE17" i="305"/>
  <c r="AE15" i="305"/>
  <c r="AE14" i="305"/>
  <c r="M14" i="305"/>
  <c r="AE10" i="305"/>
  <c r="AE9" i="305"/>
  <c r="AE7" i="305"/>
  <c r="AE6" i="305"/>
  <c r="AC2" i="305"/>
  <c r="M14" i="304"/>
  <c r="AE11" i="304"/>
  <c r="AE10" i="304"/>
  <c r="AE9" i="304"/>
  <c r="AE7" i="304"/>
  <c r="AE6" i="304"/>
  <c r="AE4" i="304"/>
  <c r="AE3" i="304"/>
  <c r="AE2" i="304"/>
  <c r="AC2" i="304"/>
  <c r="M14" i="303"/>
  <c r="AE12" i="303"/>
  <c r="AE11" i="303"/>
  <c r="AE10" i="303"/>
  <c r="AE9" i="303"/>
  <c r="AE8" i="303"/>
  <c r="AE7" i="303"/>
  <c r="AE6" i="303"/>
  <c r="AE5" i="303"/>
  <c r="AE4" i="303"/>
  <c r="AE3" i="303"/>
  <c r="AE2" i="303"/>
  <c r="AC2" i="303"/>
  <c r="AE16" i="302"/>
  <c r="AE14" i="302"/>
  <c r="M14" i="302"/>
  <c r="AE13" i="302"/>
  <c r="AE12" i="302"/>
  <c r="AE11" i="302"/>
  <c r="AE10" i="302"/>
  <c r="AE9" i="302"/>
  <c r="AE8" i="302"/>
  <c r="AE7" i="302"/>
  <c r="AE6" i="302"/>
  <c r="AE5" i="302"/>
  <c r="AE4" i="302"/>
  <c r="AE3" i="302"/>
  <c r="AC2" i="302"/>
  <c r="D29" i="270"/>
  <c r="E29" i="270" s="1"/>
  <c r="F29" i="270" s="1"/>
  <c r="G29" i="270" s="1"/>
  <c r="H29" i="270" s="1"/>
  <c r="I29" i="270" s="1"/>
  <c r="J29" i="270" s="1"/>
  <c r="K29" i="270" s="1"/>
  <c r="L29" i="270" s="1"/>
  <c r="M29" i="270" s="1"/>
  <c r="N29" i="270" s="1"/>
  <c r="O29" i="270" s="1"/>
  <c r="P29" i="270" s="1"/>
  <c r="Q29" i="270" s="1"/>
  <c r="R29" i="270" s="1"/>
  <c r="S29" i="270" s="1"/>
  <c r="T29" i="270" s="1"/>
  <c r="U29" i="270" s="1"/>
  <c r="V29" i="270" s="1"/>
  <c r="D30" i="270"/>
  <c r="E30" i="270" s="1"/>
  <c r="F30" i="270" s="1"/>
  <c r="G30" i="270" s="1"/>
  <c r="H30" i="270" s="1"/>
  <c r="I30" i="270" s="1"/>
  <c r="J30" i="270" s="1"/>
  <c r="K30" i="270" s="1"/>
  <c r="L30" i="270" s="1"/>
  <c r="M30" i="270" s="1"/>
  <c r="N30" i="270" s="1"/>
  <c r="O30" i="270" s="1"/>
  <c r="P30" i="270" s="1"/>
  <c r="Q30" i="270" s="1"/>
  <c r="R30" i="270" s="1"/>
  <c r="S30" i="270" s="1"/>
  <c r="T30" i="270" s="1"/>
  <c r="U30" i="270" s="1"/>
  <c r="V30" i="270" s="1"/>
  <c r="D31" i="270"/>
  <c r="E31" i="270" s="1"/>
  <c r="F31" i="270" s="1"/>
  <c r="G31" i="270" s="1"/>
  <c r="H31" i="270" s="1"/>
  <c r="I31" i="270" s="1"/>
  <c r="J31" i="270" s="1"/>
  <c r="K31" i="270" s="1"/>
  <c r="L31" i="270" s="1"/>
  <c r="M31" i="270" s="1"/>
  <c r="N31" i="270" s="1"/>
  <c r="O31" i="270" s="1"/>
  <c r="P31" i="270" s="1"/>
  <c r="Q31" i="270" s="1"/>
  <c r="R31" i="270" s="1"/>
  <c r="S31" i="270" s="1"/>
  <c r="T31" i="270" s="1"/>
  <c r="U31" i="270" s="1"/>
  <c r="V31" i="270" s="1"/>
  <c r="D32" i="270"/>
  <c r="E32" i="270" s="1"/>
  <c r="F32" i="270" s="1"/>
  <c r="G32" i="270" s="1"/>
  <c r="H32" i="270" s="1"/>
  <c r="I32" i="270" s="1"/>
  <c r="J32" i="270" s="1"/>
  <c r="K32" i="270" s="1"/>
  <c r="L32" i="270" s="1"/>
  <c r="M32" i="270" s="1"/>
  <c r="N32" i="270" s="1"/>
  <c r="O32" i="270" s="1"/>
  <c r="P32" i="270" s="1"/>
  <c r="Q32" i="270" s="1"/>
  <c r="R32" i="270" s="1"/>
  <c r="S32" i="270" s="1"/>
  <c r="T32" i="270" s="1"/>
  <c r="U32" i="270" s="1"/>
  <c r="V32" i="270" s="1"/>
  <c r="D33" i="270"/>
  <c r="E33" i="270" s="1"/>
  <c r="F33" i="270" s="1"/>
  <c r="G33" i="270" s="1"/>
  <c r="H33" i="270" s="1"/>
  <c r="I33" i="270" s="1"/>
  <c r="J33" i="270" s="1"/>
  <c r="K33" i="270" s="1"/>
  <c r="L33" i="270" s="1"/>
  <c r="M33" i="270" s="1"/>
  <c r="N33" i="270" s="1"/>
  <c r="O33" i="270" s="1"/>
  <c r="P33" i="270" s="1"/>
  <c r="Q33" i="270" s="1"/>
  <c r="R33" i="270" s="1"/>
  <c r="S33" i="270" s="1"/>
  <c r="T33" i="270" s="1"/>
  <c r="U33" i="270" s="1"/>
  <c r="V33" i="270" s="1"/>
  <c r="D34" i="270"/>
  <c r="E34" i="270" s="1"/>
  <c r="F34" i="270" s="1"/>
  <c r="G34" i="270" s="1"/>
  <c r="H34" i="270" s="1"/>
  <c r="I34" i="270" s="1"/>
  <c r="J34" i="270" s="1"/>
  <c r="K34" i="270" s="1"/>
  <c r="L34" i="270" s="1"/>
  <c r="M34" i="270" s="1"/>
  <c r="N34" i="270" s="1"/>
  <c r="O34" i="270" s="1"/>
  <c r="P34" i="270" s="1"/>
  <c r="Q34" i="270" s="1"/>
  <c r="R34" i="270" s="1"/>
  <c r="S34" i="270" s="1"/>
  <c r="T34" i="270" s="1"/>
  <c r="U34" i="270" s="1"/>
  <c r="V34" i="270" s="1"/>
  <c r="D35" i="270"/>
  <c r="E35" i="270" s="1"/>
  <c r="F35" i="270" s="1"/>
  <c r="G35" i="270" s="1"/>
  <c r="H35" i="270" s="1"/>
  <c r="I35" i="270" s="1"/>
  <c r="J35" i="270" s="1"/>
  <c r="K35" i="270" s="1"/>
  <c r="L35" i="270" s="1"/>
  <c r="M35" i="270" s="1"/>
  <c r="N35" i="270" s="1"/>
  <c r="O35" i="270" s="1"/>
  <c r="P35" i="270" s="1"/>
  <c r="Q35" i="270" s="1"/>
  <c r="R35" i="270" s="1"/>
  <c r="S35" i="270" s="1"/>
  <c r="T35" i="270" s="1"/>
  <c r="U35" i="270" s="1"/>
  <c r="V35" i="270" s="1"/>
  <c r="D36" i="270"/>
  <c r="E36" i="270" s="1"/>
  <c r="F36" i="270" s="1"/>
  <c r="G36" i="270" s="1"/>
  <c r="H36" i="270" s="1"/>
  <c r="I36" i="270" s="1"/>
  <c r="J36" i="270" s="1"/>
  <c r="K36" i="270" s="1"/>
  <c r="L36" i="270" s="1"/>
  <c r="M36" i="270" s="1"/>
  <c r="N36" i="270" s="1"/>
  <c r="O36" i="270" s="1"/>
  <c r="P36" i="270" s="1"/>
  <c r="Q36" i="270" s="1"/>
  <c r="R36" i="270" s="1"/>
  <c r="S36" i="270" s="1"/>
  <c r="T36" i="270" s="1"/>
  <c r="U36" i="270" s="1"/>
  <c r="V36" i="270" s="1"/>
  <c r="D37" i="270"/>
  <c r="E37" i="270" s="1"/>
  <c r="F37" i="270" s="1"/>
  <c r="G37" i="270" s="1"/>
  <c r="H37" i="270" s="1"/>
  <c r="I37" i="270" s="1"/>
  <c r="J37" i="270" s="1"/>
  <c r="K37" i="270" s="1"/>
  <c r="L37" i="270" s="1"/>
  <c r="M37" i="270" s="1"/>
  <c r="N37" i="270" s="1"/>
  <c r="O37" i="270" s="1"/>
  <c r="P37" i="270" s="1"/>
  <c r="Q37" i="270" s="1"/>
  <c r="R37" i="270" s="1"/>
  <c r="S37" i="270" s="1"/>
  <c r="T37" i="270" s="1"/>
  <c r="U37" i="270" s="1"/>
  <c r="V37" i="270" s="1"/>
  <c r="D38" i="270"/>
  <c r="E38" i="270" s="1"/>
  <c r="F38" i="270" s="1"/>
  <c r="G38" i="270" s="1"/>
  <c r="H38" i="270" s="1"/>
  <c r="I38" i="270" s="1"/>
  <c r="J38" i="270" s="1"/>
  <c r="K38" i="270" s="1"/>
  <c r="L38" i="270" s="1"/>
  <c r="M38" i="270" s="1"/>
  <c r="N38" i="270" s="1"/>
  <c r="O38" i="270" s="1"/>
  <c r="P38" i="270" s="1"/>
  <c r="Q38" i="270" s="1"/>
  <c r="R38" i="270" s="1"/>
  <c r="S38" i="270" s="1"/>
  <c r="T38" i="270" s="1"/>
  <c r="U38" i="270" s="1"/>
  <c r="V38" i="270" s="1"/>
  <c r="D39" i="270"/>
  <c r="E39" i="270" s="1"/>
  <c r="F39" i="270" s="1"/>
  <c r="G39" i="270" s="1"/>
  <c r="H39" i="270" s="1"/>
  <c r="I39" i="270" s="1"/>
  <c r="J39" i="270" s="1"/>
  <c r="K39" i="270" s="1"/>
  <c r="L39" i="270" s="1"/>
  <c r="M39" i="270" s="1"/>
  <c r="N39" i="270" s="1"/>
  <c r="O39" i="270" s="1"/>
  <c r="P39" i="270" s="1"/>
  <c r="Q39" i="270" s="1"/>
  <c r="R39" i="270" s="1"/>
  <c r="S39" i="270" s="1"/>
  <c r="T39" i="270" s="1"/>
  <c r="U39" i="270" s="1"/>
  <c r="V39" i="270" s="1"/>
  <c r="D27" i="270"/>
  <c r="E27" i="270" s="1"/>
  <c r="F27" i="270" s="1"/>
  <c r="G27" i="270" s="1"/>
  <c r="H27" i="270" s="1"/>
  <c r="I27" i="270" s="1"/>
  <c r="J27" i="270" s="1"/>
  <c r="K27" i="270" s="1"/>
  <c r="L27" i="270" s="1"/>
  <c r="M27" i="270" s="1"/>
  <c r="N27" i="270" s="1"/>
  <c r="O27" i="270" s="1"/>
  <c r="P27" i="270" s="1"/>
  <c r="Q27" i="270" s="1"/>
  <c r="R27" i="270" s="1"/>
  <c r="S27" i="270" s="1"/>
  <c r="T27" i="270" s="1"/>
  <c r="U27" i="270" s="1"/>
  <c r="V27" i="270" s="1"/>
  <c r="D26" i="270"/>
  <c r="E26" i="270" s="1"/>
  <c r="F26" i="270" s="1"/>
  <c r="G26" i="270" s="1"/>
  <c r="H26" i="270" s="1"/>
  <c r="I26" i="270" s="1"/>
  <c r="J26" i="270" s="1"/>
  <c r="K26" i="270" s="1"/>
  <c r="L26" i="270" s="1"/>
  <c r="M26" i="270" s="1"/>
  <c r="N26" i="270" s="1"/>
  <c r="O26" i="270" s="1"/>
  <c r="P26" i="270" s="1"/>
  <c r="Q26" i="270" s="1"/>
  <c r="R26" i="270" s="1"/>
  <c r="S26" i="270" s="1"/>
  <c r="T26" i="270" s="1"/>
  <c r="U26" i="270" s="1"/>
  <c r="V26" i="270" s="1"/>
  <c r="D25" i="270"/>
  <c r="E25" i="270" s="1"/>
  <c r="F25" i="270" s="1"/>
  <c r="G25" i="270" s="1"/>
  <c r="H25" i="270" s="1"/>
  <c r="I25" i="270" s="1"/>
  <c r="J25" i="270" s="1"/>
  <c r="K25" i="270" s="1"/>
  <c r="L25" i="270" s="1"/>
  <c r="M25" i="270" s="1"/>
  <c r="N25" i="270" s="1"/>
  <c r="O25" i="270" s="1"/>
  <c r="P25" i="270" s="1"/>
  <c r="Q25" i="270" s="1"/>
  <c r="R25" i="270" s="1"/>
  <c r="S25" i="270" s="1"/>
  <c r="T25" i="270" s="1"/>
  <c r="U25" i="270" s="1"/>
  <c r="V25" i="270" s="1"/>
  <c r="D24" i="270"/>
  <c r="E24" i="270" s="1"/>
  <c r="F24" i="270" s="1"/>
  <c r="G24" i="270" s="1"/>
  <c r="H24" i="270" s="1"/>
  <c r="I24" i="270" s="1"/>
  <c r="J24" i="270" s="1"/>
  <c r="K24" i="270" s="1"/>
  <c r="L24" i="270" s="1"/>
  <c r="M24" i="270" s="1"/>
  <c r="N24" i="270" s="1"/>
  <c r="O24" i="270" s="1"/>
  <c r="P24" i="270" s="1"/>
  <c r="Q24" i="270" s="1"/>
  <c r="R24" i="270" s="1"/>
  <c r="S24" i="270" s="1"/>
  <c r="T24" i="270" s="1"/>
  <c r="U24" i="270" s="1"/>
  <c r="V24" i="270" s="1"/>
  <c r="D23" i="270"/>
  <c r="E23" i="270" s="1"/>
  <c r="F23" i="270" s="1"/>
  <c r="G23" i="270" s="1"/>
  <c r="H23" i="270" s="1"/>
  <c r="I23" i="270" s="1"/>
  <c r="J23" i="270" s="1"/>
  <c r="K23" i="270" s="1"/>
  <c r="L23" i="270" s="1"/>
  <c r="M23" i="270" s="1"/>
  <c r="N23" i="270" s="1"/>
  <c r="O23" i="270" s="1"/>
  <c r="P23" i="270" s="1"/>
  <c r="Q23" i="270" s="1"/>
  <c r="R23" i="270" s="1"/>
  <c r="S23" i="270" s="1"/>
  <c r="T23" i="270" s="1"/>
  <c r="U23" i="270" s="1"/>
  <c r="V23" i="270" s="1"/>
  <c r="D22" i="270"/>
  <c r="E22" i="270" s="1"/>
  <c r="F22" i="270" s="1"/>
  <c r="G22" i="270" s="1"/>
  <c r="H22" i="270" s="1"/>
  <c r="I22" i="270" s="1"/>
  <c r="J22" i="270" s="1"/>
  <c r="K22" i="270" s="1"/>
  <c r="L22" i="270" s="1"/>
  <c r="M22" i="270" s="1"/>
  <c r="N22" i="270" s="1"/>
  <c r="O22" i="270" s="1"/>
  <c r="P22" i="270" s="1"/>
  <c r="Q22" i="270" s="1"/>
  <c r="R22" i="270" s="1"/>
  <c r="S22" i="270" s="1"/>
  <c r="T22" i="270" s="1"/>
  <c r="U22" i="270" s="1"/>
  <c r="V22" i="270" s="1"/>
  <c r="D21" i="270"/>
  <c r="E21" i="270" s="1"/>
  <c r="F21" i="270" s="1"/>
  <c r="G21" i="270" s="1"/>
  <c r="H21" i="270" s="1"/>
  <c r="I21" i="270" s="1"/>
  <c r="J21" i="270" s="1"/>
  <c r="K21" i="270" s="1"/>
  <c r="L21" i="270" s="1"/>
  <c r="M21" i="270" s="1"/>
  <c r="N21" i="270" s="1"/>
  <c r="O21" i="270" s="1"/>
  <c r="P21" i="270" s="1"/>
  <c r="Q21" i="270" s="1"/>
  <c r="R21" i="270" s="1"/>
  <c r="S21" i="270" s="1"/>
  <c r="T21" i="270" s="1"/>
  <c r="U21" i="270" s="1"/>
  <c r="V21" i="270" s="1"/>
  <c r="D20" i="270"/>
  <c r="E20" i="270" s="1"/>
  <c r="F20" i="270" s="1"/>
  <c r="G20" i="270" s="1"/>
  <c r="H20" i="270" s="1"/>
  <c r="I20" i="270" s="1"/>
  <c r="J20" i="270" s="1"/>
  <c r="K20" i="270" s="1"/>
  <c r="L20" i="270" s="1"/>
  <c r="M20" i="270" s="1"/>
  <c r="N20" i="270" s="1"/>
  <c r="O20" i="270" s="1"/>
  <c r="P20" i="270" s="1"/>
  <c r="Q20" i="270" s="1"/>
  <c r="R20" i="270" s="1"/>
  <c r="S20" i="270" s="1"/>
  <c r="T20" i="270" s="1"/>
  <c r="U20" i="270" s="1"/>
  <c r="V20" i="270" s="1"/>
  <c r="D19" i="270"/>
  <c r="E19" i="270" s="1"/>
  <c r="F19" i="270" s="1"/>
  <c r="G19" i="270" s="1"/>
  <c r="H19" i="270" s="1"/>
  <c r="I19" i="270" s="1"/>
  <c r="J19" i="270" s="1"/>
  <c r="K19" i="270" s="1"/>
  <c r="L19" i="270" s="1"/>
  <c r="M19" i="270" s="1"/>
  <c r="N19" i="270" s="1"/>
  <c r="O19" i="270" s="1"/>
  <c r="P19" i="270" s="1"/>
  <c r="Q19" i="270" s="1"/>
  <c r="R19" i="270" s="1"/>
  <c r="S19" i="270" s="1"/>
  <c r="T19" i="270" s="1"/>
  <c r="U19" i="270" s="1"/>
  <c r="V19" i="270" s="1"/>
  <c r="D18" i="270"/>
  <c r="E18" i="270" s="1"/>
  <c r="F18" i="270" s="1"/>
  <c r="G18" i="270" s="1"/>
  <c r="H18" i="270" s="1"/>
  <c r="I18" i="270" s="1"/>
  <c r="J18" i="270" s="1"/>
  <c r="K18" i="270" s="1"/>
  <c r="L18" i="270" s="1"/>
  <c r="M18" i="270" s="1"/>
  <c r="N18" i="270" s="1"/>
  <c r="O18" i="270" s="1"/>
  <c r="P18" i="270" s="1"/>
  <c r="Q18" i="270" s="1"/>
  <c r="R18" i="270" s="1"/>
  <c r="S18" i="270" s="1"/>
  <c r="T18" i="270" s="1"/>
  <c r="U18" i="270" s="1"/>
  <c r="V18" i="270" s="1"/>
  <c r="D17" i="270"/>
  <c r="E17" i="270" s="1"/>
  <c r="F17" i="270" s="1"/>
  <c r="G17" i="270" s="1"/>
  <c r="H17" i="270" s="1"/>
  <c r="I17" i="270" s="1"/>
  <c r="J17" i="270" s="1"/>
  <c r="K17" i="270" s="1"/>
  <c r="L17" i="270" s="1"/>
  <c r="M17" i="270" s="1"/>
  <c r="N17" i="270" s="1"/>
  <c r="O17" i="270" s="1"/>
  <c r="P17" i="270" s="1"/>
  <c r="Q17" i="270" s="1"/>
  <c r="R17" i="270" s="1"/>
  <c r="S17" i="270" s="1"/>
  <c r="T17" i="270" s="1"/>
  <c r="U17" i="270" s="1"/>
  <c r="V17" i="270" s="1"/>
  <c r="D16" i="270"/>
  <c r="E16" i="270" s="1"/>
  <c r="F16" i="270" s="1"/>
  <c r="G16" i="270" s="1"/>
  <c r="H16" i="270" s="1"/>
  <c r="I16" i="270" s="1"/>
  <c r="J16" i="270" s="1"/>
  <c r="K16" i="270" s="1"/>
  <c r="L16" i="270" s="1"/>
  <c r="M16" i="270" s="1"/>
  <c r="N16" i="270" s="1"/>
  <c r="O16" i="270" s="1"/>
  <c r="P16" i="270" s="1"/>
  <c r="Q16" i="270" s="1"/>
  <c r="R16" i="270" s="1"/>
  <c r="S16" i="270" s="1"/>
  <c r="T16" i="270" s="1"/>
  <c r="U16" i="270" s="1"/>
  <c r="V16" i="270" s="1"/>
  <c r="D15" i="270"/>
  <c r="E15" i="270" s="1"/>
  <c r="F15" i="270" s="1"/>
  <c r="G15" i="270" s="1"/>
  <c r="H15" i="270" s="1"/>
  <c r="I15" i="270" s="1"/>
  <c r="J15" i="270" s="1"/>
  <c r="K15" i="270" s="1"/>
  <c r="L15" i="270" s="1"/>
  <c r="M15" i="270" s="1"/>
  <c r="N15" i="270" s="1"/>
  <c r="O15" i="270" s="1"/>
  <c r="P15" i="270" s="1"/>
  <c r="Q15" i="270" s="1"/>
  <c r="R15" i="270" s="1"/>
  <c r="S15" i="270" s="1"/>
  <c r="T15" i="270" s="1"/>
  <c r="U15" i="270" s="1"/>
  <c r="V15" i="270" s="1"/>
  <c r="D14" i="270"/>
  <c r="E14" i="270" s="1"/>
  <c r="F14" i="270" s="1"/>
  <c r="G14" i="270" s="1"/>
  <c r="H14" i="270" s="1"/>
  <c r="I14" i="270" s="1"/>
  <c r="J14" i="270" s="1"/>
  <c r="K14" i="270" s="1"/>
  <c r="L14" i="270" s="1"/>
  <c r="M14" i="270" s="1"/>
  <c r="N14" i="270" s="1"/>
  <c r="O14" i="270" s="1"/>
  <c r="P14" i="270" s="1"/>
  <c r="Q14" i="270" s="1"/>
  <c r="R14" i="270" s="1"/>
  <c r="S14" i="270" s="1"/>
  <c r="T14" i="270" s="1"/>
  <c r="U14" i="270" s="1"/>
  <c r="V14" i="270" s="1"/>
  <c r="D13" i="270"/>
  <c r="E13" i="270" s="1"/>
  <c r="F13" i="270" s="1"/>
  <c r="G13" i="270" s="1"/>
  <c r="H13" i="270" s="1"/>
  <c r="I13" i="270" s="1"/>
  <c r="J13" i="270" s="1"/>
  <c r="K13" i="270" s="1"/>
  <c r="L13" i="270" s="1"/>
  <c r="M13" i="270" s="1"/>
  <c r="N13" i="270" s="1"/>
  <c r="O13" i="270" s="1"/>
  <c r="P13" i="270" s="1"/>
  <c r="Q13" i="270" s="1"/>
  <c r="R13" i="270" s="1"/>
  <c r="S13" i="270" s="1"/>
  <c r="T13" i="270" s="1"/>
  <c r="U13" i="270" s="1"/>
  <c r="V13" i="270" s="1"/>
  <c r="D12" i="270"/>
  <c r="E12" i="270" s="1"/>
  <c r="F12" i="270" s="1"/>
  <c r="G12" i="270" s="1"/>
  <c r="H12" i="270" s="1"/>
  <c r="I12" i="270" s="1"/>
  <c r="J12" i="270" s="1"/>
  <c r="K12" i="270" s="1"/>
  <c r="L12" i="270" s="1"/>
  <c r="M12" i="270" s="1"/>
  <c r="N12" i="270" s="1"/>
  <c r="O12" i="270" s="1"/>
  <c r="P12" i="270" s="1"/>
  <c r="Q12" i="270" s="1"/>
  <c r="R12" i="270" s="1"/>
  <c r="S12" i="270" s="1"/>
  <c r="T12" i="270" s="1"/>
  <c r="U12" i="270" s="1"/>
  <c r="V12" i="270" s="1"/>
  <c r="D11" i="270"/>
  <c r="E11" i="270" s="1"/>
  <c r="F11" i="270" s="1"/>
  <c r="G11" i="270" s="1"/>
  <c r="H11" i="270" s="1"/>
  <c r="I11" i="270" s="1"/>
  <c r="J11" i="270" s="1"/>
  <c r="K11" i="270" s="1"/>
  <c r="L11" i="270" s="1"/>
  <c r="M11" i="270" s="1"/>
  <c r="N11" i="270" s="1"/>
  <c r="O11" i="270" s="1"/>
  <c r="P11" i="270" s="1"/>
  <c r="Q11" i="270" s="1"/>
  <c r="R11" i="270" s="1"/>
  <c r="S11" i="270" s="1"/>
  <c r="T11" i="270" s="1"/>
  <c r="U11" i="270" s="1"/>
  <c r="V11" i="270" s="1"/>
  <c r="D10" i="270"/>
  <c r="E10" i="270" s="1"/>
  <c r="F10" i="270" s="1"/>
  <c r="G10" i="270" s="1"/>
  <c r="H10" i="270" s="1"/>
  <c r="I10" i="270" s="1"/>
  <c r="J10" i="270" s="1"/>
  <c r="K10" i="270" s="1"/>
  <c r="L10" i="270" s="1"/>
  <c r="M10" i="270" s="1"/>
  <c r="N10" i="270" s="1"/>
  <c r="O10" i="270" s="1"/>
  <c r="P10" i="270" s="1"/>
  <c r="Q10" i="270" s="1"/>
  <c r="R10" i="270" s="1"/>
  <c r="S10" i="270" s="1"/>
  <c r="T10" i="270" s="1"/>
  <c r="U10" i="270" s="1"/>
  <c r="V10" i="270" s="1"/>
  <c r="D9" i="270"/>
  <c r="E9" i="270" s="1"/>
  <c r="F9" i="270" s="1"/>
  <c r="G9" i="270" s="1"/>
  <c r="H9" i="270" s="1"/>
  <c r="I9" i="270" s="1"/>
  <c r="J9" i="270" s="1"/>
  <c r="K9" i="270" s="1"/>
  <c r="L9" i="270" s="1"/>
  <c r="M9" i="270" s="1"/>
  <c r="N9" i="270" s="1"/>
  <c r="O9" i="270" s="1"/>
  <c r="P9" i="270" s="1"/>
  <c r="Q9" i="270" s="1"/>
  <c r="R9" i="270" s="1"/>
  <c r="S9" i="270" s="1"/>
  <c r="T9" i="270" s="1"/>
  <c r="U9" i="270" s="1"/>
  <c r="V9" i="270" s="1"/>
  <c r="D8" i="270"/>
  <c r="E8" i="270" s="1"/>
  <c r="F8" i="270" s="1"/>
  <c r="G8" i="270" s="1"/>
  <c r="H8" i="270" s="1"/>
  <c r="I8" i="270" s="1"/>
  <c r="J8" i="270" s="1"/>
  <c r="K8" i="270" s="1"/>
  <c r="L8" i="270" s="1"/>
  <c r="M8" i="270" s="1"/>
  <c r="N8" i="270" s="1"/>
  <c r="O8" i="270" s="1"/>
  <c r="P8" i="270" s="1"/>
  <c r="Q8" i="270" s="1"/>
  <c r="R8" i="270" s="1"/>
  <c r="S8" i="270" s="1"/>
  <c r="T8" i="270" s="1"/>
  <c r="U8" i="270" s="1"/>
  <c r="V8" i="270" s="1"/>
  <c r="E7" i="270"/>
  <c r="F7" i="270" s="1"/>
  <c r="G7" i="270" s="1"/>
  <c r="H7" i="270" s="1"/>
  <c r="I7" i="270" s="1"/>
  <c r="J7" i="270" s="1"/>
  <c r="K7" i="270" s="1"/>
  <c r="L7" i="270" s="1"/>
  <c r="M7" i="270" s="1"/>
  <c r="N7" i="270" s="1"/>
  <c r="O7" i="270" s="1"/>
  <c r="P7" i="270" s="1"/>
  <c r="Q7" i="270" s="1"/>
  <c r="R7" i="270" s="1"/>
  <c r="S7" i="270" s="1"/>
  <c r="T7" i="270" s="1"/>
  <c r="U7" i="270" s="1"/>
  <c r="V7" i="270" s="1"/>
  <c r="D7" i="270"/>
  <c r="D6" i="270"/>
  <c r="E6" i="270" s="1"/>
  <c r="F6" i="270" s="1"/>
  <c r="G6" i="270" s="1"/>
  <c r="H6" i="270" s="1"/>
  <c r="I6" i="270" s="1"/>
  <c r="J6" i="270" s="1"/>
  <c r="K6" i="270" s="1"/>
  <c r="L6" i="270" s="1"/>
  <c r="M6" i="270" s="1"/>
  <c r="N6" i="270" s="1"/>
  <c r="O6" i="270" s="1"/>
  <c r="P6" i="270" s="1"/>
  <c r="Q6" i="270" s="1"/>
  <c r="R6" i="270" s="1"/>
  <c r="S6" i="270" s="1"/>
  <c r="T6" i="270" s="1"/>
  <c r="U6" i="270" s="1"/>
  <c r="V6" i="270" s="1"/>
  <c r="D5" i="270"/>
  <c r="E5" i="270" s="1"/>
  <c r="F5" i="270" s="1"/>
  <c r="G5" i="270" s="1"/>
  <c r="H5" i="270" s="1"/>
  <c r="I5" i="270" s="1"/>
  <c r="J5" i="270" s="1"/>
  <c r="K5" i="270" s="1"/>
  <c r="L5" i="270" s="1"/>
  <c r="M5" i="270" s="1"/>
  <c r="N5" i="270" s="1"/>
  <c r="O5" i="270" s="1"/>
  <c r="P5" i="270" s="1"/>
  <c r="Q5" i="270" s="1"/>
  <c r="R5" i="270" s="1"/>
  <c r="S5" i="270" s="1"/>
  <c r="T5" i="270" s="1"/>
  <c r="U5" i="270" s="1"/>
  <c r="V5" i="270" s="1"/>
  <c r="D4" i="270"/>
  <c r="E4" i="270" s="1"/>
  <c r="F4" i="270" s="1"/>
  <c r="G4" i="270" s="1"/>
  <c r="H4" i="270" s="1"/>
  <c r="I4" i="270" s="1"/>
  <c r="J4" i="270" s="1"/>
  <c r="K4" i="270" s="1"/>
  <c r="L4" i="270" s="1"/>
  <c r="M4" i="270" s="1"/>
  <c r="N4" i="270" s="1"/>
  <c r="O4" i="270" s="1"/>
  <c r="P4" i="270" s="1"/>
  <c r="Q4" i="270" s="1"/>
  <c r="R4" i="270" s="1"/>
  <c r="S4" i="270" s="1"/>
  <c r="T4" i="270" s="1"/>
  <c r="U4" i="270" s="1"/>
  <c r="V4" i="270" s="1"/>
  <c r="E3" i="270"/>
  <c r="F3" i="270" s="1"/>
  <c r="G3" i="270" s="1"/>
  <c r="H3" i="270" s="1"/>
  <c r="I3" i="270" s="1"/>
  <c r="J3" i="270" s="1"/>
  <c r="K3" i="270" s="1"/>
  <c r="L3" i="270" s="1"/>
  <c r="M3" i="270" s="1"/>
  <c r="N3" i="270" s="1"/>
  <c r="O3" i="270" s="1"/>
  <c r="P3" i="270" s="1"/>
  <c r="Q3" i="270" s="1"/>
  <c r="R3" i="270" s="1"/>
  <c r="S3" i="270" s="1"/>
  <c r="T3" i="270" s="1"/>
  <c r="U3" i="270" s="1"/>
  <c r="V3" i="270" s="1"/>
  <c r="D3" i="270"/>
  <c r="D2" i="270"/>
  <c r="E2" i="270" s="1"/>
  <c r="F2" i="270" s="1"/>
  <c r="G2" i="270" s="1"/>
  <c r="H2" i="270" s="1"/>
  <c r="I2" i="270" s="1"/>
  <c r="J2" i="270" s="1"/>
  <c r="K2" i="270" s="1"/>
  <c r="L2" i="270" s="1"/>
  <c r="M2" i="270" s="1"/>
  <c r="N2" i="270" s="1"/>
  <c r="O2" i="270" s="1"/>
  <c r="P2" i="270" s="1"/>
  <c r="Q2" i="270" s="1"/>
  <c r="R2" i="270" s="1"/>
  <c r="S2" i="270" s="1"/>
  <c r="T2" i="270" s="1"/>
  <c r="U2" i="270" s="1"/>
  <c r="V2" i="270" s="1"/>
  <c r="B8" i="63" l="1"/>
  <c r="A7" i="63"/>
  <c r="A7" i="266"/>
  <c r="B8" i="266"/>
  <c r="AE12" i="309"/>
  <c r="AE3" i="309"/>
  <c r="AE7" i="309"/>
  <c r="AE11" i="309"/>
  <c r="AE14" i="309"/>
  <c r="AE8" i="309"/>
  <c r="AE4" i="309"/>
  <c r="AE2" i="309"/>
  <c r="AE6" i="309"/>
  <c r="AE10" i="309"/>
  <c r="AE5" i="309"/>
  <c r="AE9" i="309"/>
  <c r="AE15" i="309"/>
  <c r="AE5" i="308"/>
  <c r="AE9" i="308"/>
  <c r="AE4" i="308"/>
  <c r="AE8" i="308"/>
  <c r="AE12" i="308"/>
  <c r="AE3" i="308"/>
  <c r="AE7" i="308"/>
  <c r="AE11" i="308"/>
  <c r="AE2" i="308"/>
  <c r="AE6" i="308"/>
  <c r="AE10" i="308"/>
  <c r="AE19" i="300"/>
  <c r="AE18" i="300"/>
  <c r="AE17" i="300"/>
  <c r="AE16" i="300"/>
  <c r="AE15" i="300"/>
  <c r="AE14" i="300"/>
  <c r="M14" i="300"/>
  <c r="AE13" i="300"/>
  <c r="AE12" i="300"/>
  <c r="AE11" i="300"/>
  <c r="AE10" i="300"/>
  <c r="AE9" i="300"/>
  <c r="AE8" i="300"/>
  <c r="AE7" i="300"/>
  <c r="AE6" i="300"/>
  <c r="AE5" i="300"/>
  <c r="AE4" i="300"/>
  <c r="AE3" i="300"/>
  <c r="AE2" i="300"/>
  <c r="AC2" i="300"/>
  <c r="AE15" i="299"/>
  <c r="AE16" i="299"/>
  <c r="AE17" i="299"/>
  <c r="AE18" i="299"/>
  <c r="AE19" i="299"/>
  <c r="M14" i="299"/>
  <c r="AC2" i="299"/>
  <c r="A8" i="63" l="1"/>
  <c r="B9" i="63"/>
  <c r="B9" i="266"/>
  <c r="A8" i="266"/>
  <c r="AE2" i="299"/>
  <c r="AE6" i="299"/>
  <c r="AE10" i="299"/>
  <c r="AE14" i="299"/>
  <c r="AE5" i="299"/>
  <c r="AE9" i="299"/>
  <c r="AE13" i="299"/>
  <c r="AE4" i="299"/>
  <c r="AE8" i="299"/>
  <c r="AE12" i="299"/>
  <c r="AE3" i="299"/>
  <c r="AE7" i="299"/>
  <c r="AE11" i="299"/>
  <c r="A9" i="63" l="1"/>
  <c r="B10" i="63"/>
  <c r="B10" i="266"/>
  <c r="A9" i="266"/>
  <c r="M14" i="298"/>
  <c r="AE13" i="298"/>
  <c r="AE9" i="298"/>
  <c r="AE8" i="298"/>
  <c r="AE7" i="298"/>
  <c r="AE6" i="298"/>
  <c r="AE5" i="298"/>
  <c r="AE4" i="298"/>
  <c r="AE3" i="298"/>
  <c r="AE2" i="298"/>
  <c r="AC2" i="298"/>
  <c r="M14" i="297"/>
  <c r="AE12" i="297"/>
  <c r="AE8" i="297"/>
  <c r="AE7" i="297"/>
  <c r="AE6" i="297"/>
  <c r="AE5" i="297"/>
  <c r="AE4" i="297"/>
  <c r="AE3" i="297"/>
  <c r="AE2" i="297"/>
  <c r="AC2" i="297"/>
  <c r="AE19" i="296"/>
  <c r="AE18" i="296"/>
  <c r="AE17" i="296"/>
  <c r="AE14" i="296"/>
  <c r="M14" i="296"/>
  <c r="AE13" i="296"/>
  <c r="AE12" i="296"/>
  <c r="AE11" i="296"/>
  <c r="AE10" i="296"/>
  <c r="AE9" i="296"/>
  <c r="AE8" i="296"/>
  <c r="AE7" i="296"/>
  <c r="AE6" i="296"/>
  <c r="AE5" i="296"/>
  <c r="AE4" i="296"/>
  <c r="AE3" i="296"/>
  <c r="AE2" i="296"/>
  <c r="AC2" i="296"/>
  <c r="AE22" i="295"/>
  <c r="AE21" i="295"/>
  <c r="AE20" i="295"/>
  <c r="AE17" i="295"/>
  <c r="AE16" i="295"/>
  <c r="AE15" i="295"/>
  <c r="AE14" i="295"/>
  <c r="M14" i="295"/>
  <c r="AE13" i="295"/>
  <c r="AE12" i="295"/>
  <c r="AE11" i="295"/>
  <c r="AE10" i="295"/>
  <c r="AE9" i="295"/>
  <c r="AE8" i="295"/>
  <c r="AE7" i="295"/>
  <c r="AE6" i="295"/>
  <c r="AE5" i="295"/>
  <c r="AE4" i="295"/>
  <c r="AE3" i="295"/>
  <c r="AE2" i="295"/>
  <c r="AC2" i="295"/>
  <c r="AE18" i="294"/>
  <c r="AE17" i="294"/>
  <c r="AE16" i="294"/>
  <c r="AE15" i="294"/>
  <c r="AE14" i="294"/>
  <c r="M14" i="294"/>
  <c r="AE13" i="294"/>
  <c r="AE12" i="294"/>
  <c r="AE7" i="294"/>
  <c r="AE6" i="294"/>
  <c r="AE5" i="294"/>
  <c r="AE4" i="294"/>
  <c r="AE3" i="294"/>
  <c r="AE2" i="294"/>
  <c r="AC2" i="294"/>
  <c r="AE19" i="293"/>
  <c r="AE18" i="293"/>
  <c r="AE17" i="293"/>
  <c r="AE16" i="293"/>
  <c r="AE15" i="293"/>
  <c r="AE14" i="293"/>
  <c r="M14" i="293"/>
  <c r="AE13" i="293"/>
  <c r="AE12" i="293"/>
  <c r="AE11" i="293"/>
  <c r="AE10" i="293"/>
  <c r="AE9" i="293"/>
  <c r="AE8" i="293"/>
  <c r="AE7" i="293"/>
  <c r="AE6" i="293"/>
  <c r="AE5" i="293"/>
  <c r="AE4" i="293"/>
  <c r="AE3" i="293"/>
  <c r="AE2" i="293"/>
  <c r="AC2" i="293"/>
  <c r="AE17" i="292"/>
  <c r="M14" i="292"/>
  <c r="AE12" i="292"/>
  <c r="AE11" i="292"/>
  <c r="AE10" i="292"/>
  <c r="AE9" i="292"/>
  <c r="AE8" i="292"/>
  <c r="AE7" i="292"/>
  <c r="AE6" i="292"/>
  <c r="AE5" i="292"/>
  <c r="AE4" i="292"/>
  <c r="AE3" i="292"/>
  <c r="AE2" i="292"/>
  <c r="AC2" i="292"/>
  <c r="AE18" i="291"/>
  <c r="AE17" i="291"/>
  <c r="AE16" i="291"/>
  <c r="AE15" i="291"/>
  <c r="AE14" i="291"/>
  <c r="M14" i="291"/>
  <c r="AE13" i="291"/>
  <c r="AE12" i="291"/>
  <c r="AE7" i="291"/>
  <c r="AE6" i="291"/>
  <c r="AE5" i="291"/>
  <c r="AE4" i="291"/>
  <c r="AE3" i="291"/>
  <c r="AE2" i="291"/>
  <c r="AC2" i="291"/>
  <c r="B11" i="63" l="1"/>
  <c r="A10" i="63"/>
  <c r="B11" i="266"/>
  <c r="A10" i="266"/>
  <c r="AE22" i="290"/>
  <c r="AE21" i="290"/>
  <c r="AE20" i="290"/>
  <c r="AE17" i="290"/>
  <c r="AE16" i="290"/>
  <c r="AE15" i="290"/>
  <c r="AE14" i="290"/>
  <c r="M14" i="290"/>
  <c r="AE13" i="290"/>
  <c r="AE12" i="290"/>
  <c r="AE11" i="290"/>
  <c r="AE10" i="290"/>
  <c r="AE9" i="290"/>
  <c r="AE8" i="290"/>
  <c r="AE7" i="290"/>
  <c r="AE6" i="290"/>
  <c r="AE5" i="290"/>
  <c r="AE4" i="290"/>
  <c r="AE3" i="290"/>
  <c r="AE2" i="290"/>
  <c r="AC2" i="290"/>
  <c r="B12" i="63" l="1"/>
  <c r="A11" i="63"/>
  <c r="B12" i="266"/>
  <c r="A11" i="266"/>
  <c r="M14" i="289"/>
  <c r="AE13" i="289"/>
  <c r="AE9" i="289"/>
  <c r="AE8" i="289"/>
  <c r="AE7" i="289"/>
  <c r="AE6" i="289"/>
  <c r="AE5" i="289"/>
  <c r="AE4" i="289"/>
  <c r="AE3" i="289"/>
  <c r="AE2" i="289"/>
  <c r="AC2" i="289"/>
  <c r="M14" i="288"/>
  <c r="AE13" i="288"/>
  <c r="AE10" i="288"/>
  <c r="AE9" i="288"/>
  <c r="AE8" i="288"/>
  <c r="AE7" i="288"/>
  <c r="AE6" i="288"/>
  <c r="AE5" i="288"/>
  <c r="AE4" i="288"/>
  <c r="AE3" i="288"/>
  <c r="AE2" i="288"/>
  <c r="AC2" i="288"/>
  <c r="M14" i="287"/>
  <c r="AE12" i="287"/>
  <c r="AE8" i="287"/>
  <c r="AE7" i="287"/>
  <c r="AE6" i="287"/>
  <c r="AE5" i="287"/>
  <c r="AE4" i="287"/>
  <c r="AE3" i="287"/>
  <c r="AE2" i="287"/>
  <c r="AC2" i="287"/>
  <c r="M14" i="286"/>
  <c r="AE12" i="286"/>
  <c r="AE8" i="286"/>
  <c r="AE7" i="286"/>
  <c r="AE6" i="286"/>
  <c r="AE5" i="286"/>
  <c r="AE4" i="286"/>
  <c r="AE3" i="286"/>
  <c r="AE2" i="286"/>
  <c r="AC2" i="286"/>
  <c r="AE19" i="285"/>
  <c r="AE18" i="285"/>
  <c r="AE17" i="285"/>
  <c r="AE14" i="285"/>
  <c r="M14" i="285"/>
  <c r="AE13" i="285"/>
  <c r="AE12" i="285"/>
  <c r="AE11" i="285"/>
  <c r="AE10" i="285"/>
  <c r="AE9" i="285"/>
  <c r="AE8" i="285"/>
  <c r="AE7" i="285"/>
  <c r="AE6" i="285"/>
  <c r="AE5" i="285"/>
  <c r="AE4" i="285"/>
  <c r="AE3" i="285"/>
  <c r="AE2" i="285"/>
  <c r="AC2" i="285"/>
  <c r="AE19" i="284"/>
  <c r="AE18" i="284"/>
  <c r="AE17" i="284"/>
  <c r="AE14" i="284"/>
  <c r="M14" i="284"/>
  <c r="AE13" i="284"/>
  <c r="AE12" i="284"/>
  <c r="AE11" i="284"/>
  <c r="AE10" i="284"/>
  <c r="AE9" i="284"/>
  <c r="AE8" i="284"/>
  <c r="AE7" i="284"/>
  <c r="AE6" i="284"/>
  <c r="AE5" i="284"/>
  <c r="AE4" i="284"/>
  <c r="AE3" i="284"/>
  <c r="AE2" i="284"/>
  <c r="AC2" i="284"/>
  <c r="AE22" i="283"/>
  <c r="AE21" i="283"/>
  <c r="AE20" i="283"/>
  <c r="AE17" i="283"/>
  <c r="AE16" i="283"/>
  <c r="AE15" i="283"/>
  <c r="AE14" i="283"/>
  <c r="M14" i="283"/>
  <c r="AE13" i="283"/>
  <c r="AE12" i="283"/>
  <c r="AE11" i="283"/>
  <c r="AE10" i="283"/>
  <c r="AE9" i="283"/>
  <c r="AE8" i="283"/>
  <c r="AE7" i="283"/>
  <c r="AE6" i="283"/>
  <c r="AE5" i="283"/>
  <c r="AE4" i="283"/>
  <c r="AE3" i="283"/>
  <c r="AE2" i="283"/>
  <c r="AC2" i="283"/>
  <c r="AE22" i="282"/>
  <c r="AE21" i="282"/>
  <c r="AE20" i="282"/>
  <c r="AE17" i="282"/>
  <c r="AE16" i="282"/>
  <c r="AE15" i="282"/>
  <c r="AE14" i="282"/>
  <c r="M14" i="282"/>
  <c r="AE13" i="282"/>
  <c r="AE12" i="282"/>
  <c r="AE11" i="282"/>
  <c r="AE10" i="282"/>
  <c r="AE9" i="282"/>
  <c r="AE8" i="282"/>
  <c r="AE7" i="282"/>
  <c r="AE6" i="282"/>
  <c r="AE5" i="282"/>
  <c r="AE4" i="282"/>
  <c r="AE3" i="282"/>
  <c r="AE2" i="282"/>
  <c r="AC2" i="282"/>
  <c r="AE22" i="281"/>
  <c r="AE21" i="281"/>
  <c r="AE20" i="281"/>
  <c r="AE17" i="281"/>
  <c r="AE16" i="281"/>
  <c r="AE15" i="281"/>
  <c r="AE14" i="281"/>
  <c r="M14" i="281"/>
  <c r="AE13" i="281"/>
  <c r="AE12" i="281"/>
  <c r="AE11" i="281"/>
  <c r="AE10" i="281"/>
  <c r="AE9" i="281"/>
  <c r="AE8" i="281"/>
  <c r="AE7" i="281"/>
  <c r="AE6" i="281"/>
  <c r="AE5" i="281"/>
  <c r="AE4" i="281"/>
  <c r="AE3" i="281"/>
  <c r="AE2" i="281"/>
  <c r="AC2" i="281"/>
  <c r="AE18" i="280"/>
  <c r="AE17" i="280"/>
  <c r="AE16" i="280"/>
  <c r="AE15" i="280"/>
  <c r="AE14" i="280"/>
  <c r="M14" i="280"/>
  <c r="AE13" i="280"/>
  <c r="AE12" i="280"/>
  <c r="AE7" i="280"/>
  <c r="AE6" i="280"/>
  <c r="AE5" i="280"/>
  <c r="AE4" i="280"/>
  <c r="AE3" i="280"/>
  <c r="AE2" i="280"/>
  <c r="AC2" i="280"/>
  <c r="AE18" i="279"/>
  <c r="AE17" i="279"/>
  <c r="AE16" i="279"/>
  <c r="AE15" i="279"/>
  <c r="AE14" i="279"/>
  <c r="M14" i="279"/>
  <c r="AE13" i="279"/>
  <c r="AE12" i="279"/>
  <c r="AE7" i="279"/>
  <c r="AE6" i="279"/>
  <c r="AE5" i="279"/>
  <c r="AE4" i="279"/>
  <c r="AE3" i="279"/>
  <c r="AE2" i="279"/>
  <c r="AC2" i="279"/>
  <c r="AE24" i="278"/>
  <c r="AE19" i="278"/>
  <c r="AE18" i="278"/>
  <c r="AE17" i="278"/>
  <c r="AE16" i="278"/>
  <c r="AE15" i="278"/>
  <c r="AE14" i="278"/>
  <c r="M14" i="278"/>
  <c r="AE13" i="278"/>
  <c r="AE12" i="278"/>
  <c r="AE11" i="278"/>
  <c r="AE10" i="278"/>
  <c r="AE9" i="278"/>
  <c r="AE8" i="278"/>
  <c r="AE7" i="278"/>
  <c r="AE6" i="278"/>
  <c r="AE5" i="278"/>
  <c r="AE4" i="278"/>
  <c r="AE3" i="278"/>
  <c r="AE2" i="278"/>
  <c r="AC2" i="278"/>
  <c r="AE17" i="277"/>
  <c r="AE16" i="277"/>
  <c r="AE15" i="277"/>
  <c r="AE14" i="277"/>
  <c r="M14" i="277"/>
  <c r="AE13" i="277"/>
  <c r="AE12" i="277"/>
  <c r="AE11" i="277"/>
  <c r="AE10" i="277"/>
  <c r="AE9" i="277"/>
  <c r="AE8" i="277"/>
  <c r="AE7" i="277"/>
  <c r="AE6" i="277"/>
  <c r="AE5" i="277"/>
  <c r="AE4" i="277"/>
  <c r="AE3" i="277"/>
  <c r="AE2" i="277"/>
  <c r="AC2" i="277"/>
  <c r="AE17" i="276"/>
  <c r="M14" i="276"/>
  <c r="AE12" i="276"/>
  <c r="AE11" i="276"/>
  <c r="AE10" i="276"/>
  <c r="AE9" i="276"/>
  <c r="AE8" i="276"/>
  <c r="AE7" i="276"/>
  <c r="AE6" i="276"/>
  <c r="AE5" i="276"/>
  <c r="AE4" i="276"/>
  <c r="AE3" i="276"/>
  <c r="AE2" i="276"/>
  <c r="AC2" i="276"/>
  <c r="AE17" i="275"/>
  <c r="M14" i="275"/>
  <c r="AE12" i="275"/>
  <c r="AE11" i="275"/>
  <c r="AE10" i="275"/>
  <c r="AE9" i="275"/>
  <c r="AE8" i="275"/>
  <c r="AE7" i="275"/>
  <c r="AE6" i="275"/>
  <c r="AE5" i="275"/>
  <c r="AE4" i="275"/>
  <c r="AE3" i="275"/>
  <c r="AE2" i="275"/>
  <c r="AC2" i="275"/>
  <c r="AE18" i="274"/>
  <c r="AE17" i="274"/>
  <c r="AE16" i="274"/>
  <c r="AE15" i="274"/>
  <c r="AE14" i="274"/>
  <c r="M14" i="274"/>
  <c r="AE13" i="274"/>
  <c r="AE12" i="274"/>
  <c r="AE7" i="274"/>
  <c r="AE6" i="274"/>
  <c r="AE5" i="274"/>
  <c r="AE4" i="274"/>
  <c r="AE3" i="274"/>
  <c r="AE2" i="274"/>
  <c r="AC2" i="274"/>
  <c r="AE18" i="273"/>
  <c r="AE17" i="273"/>
  <c r="AE16" i="273"/>
  <c r="AE15" i="273"/>
  <c r="AE14" i="273"/>
  <c r="M14" i="273"/>
  <c r="AE13" i="273"/>
  <c r="AE12" i="273"/>
  <c r="AE7" i="273"/>
  <c r="AE6" i="273"/>
  <c r="AE5" i="273"/>
  <c r="AE4" i="273"/>
  <c r="AE3" i="273"/>
  <c r="AE2" i="273"/>
  <c r="AC2" i="273"/>
  <c r="E40" i="272"/>
  <c r="D40" i="272" s="1"/>
  <c r="E39" i="272"/>
  <c r="D39" i="272" s="1"/>
  <c r="E38" i="272"/>
  <c r="D38" i="272" s="1"/>
  <c r="E37" i="272"/>
  <c r="D37" i="272"/>
  <c r="E36" i="272"/>
  <c r="D36" i="272" s="1"/>
  <c r="E35" i="272"/>
  <c r="D35" i="272" s="1"/>
  <c r="E34" i="272"/>
  <c r="D34" i="272" s="1"/>
  <c r="E33" i="272"/>
  <c r="D33" i="272"/>
  <c r="E32" i="272"/>
  <c r="D32" i="272" s="1"/>
  <c r="E31" i="272"/>
  <c r="D31" i="272" s="1"/>
  <c r="E30" i="272"/>
  <c r="D30" i="272" s="1"/>
  <c r="E29" i="272"/>
  <c r="D29" i="272"/>
  <c r="E28" i="272"/>
  <c r="D28" i="272" s="1"/>
  <c r="E27" i="272"/>
  <c r="D27" i="272" s="1"/>
  <c r="E26" i="272"/>
  <c r="D26" i="272" s="1"/>
  <c r="E25" i="272"/>
  <c r="D25" i="272"/>
  <c r="E24" i="272"/>
  <c r="D24" i="272" s="1"/>
  <c r="E23" i="272"/>
  <c r="D23" i="272" s="1"/>
  <c r="E22" i="272"/>
  <c r="D22" i="272" s="1"/>
  <c r="B22" i="272"/>
  <c r="A22" i="272" s="1"/>
  <c r="E21" i="272"/>
  <c r="D21" i="272" s="1"/>
  <c r="B21" i="272"/>
  <c r="A21" i="272" s="1"/>
  <c r="E20" i="272"/>
  <c r="D20" i="272" s="1"/>
  <c r="B20" i="272"/>
  <c r="A20" i="272" s="1"/>
  <c r="E19" i="272"/>
  <c r="D19" i="272" s="1"/>
  <c r="E18" i="272"/>
  <c r="D18" i="272" s="1"/>
  <c r="E17" i="272"/>
  <c r="D17" i="272" s="1"/>
  <c r="B17" i="272"/>
  <c r="A17" i="272" s="1"/>
  <c r="E16" i="272"/>
  <c r="D16" i="272" s="1"/>
  <c r="B16" i="272"/>
  <c r="A16" i="272" s="1"/>
  <c r="B15" i="272"/>
  <c r="A15" i="272" s="1"/>
  <c r="E4" i="272"/>
  <c r="E5" i="272" s="1"/>
  <c r="E6" i="272" s="1"/>
  <c r="E7" i="272" s="1"/>
  <c r="B3" i="272"/>
  <c r="B4" i="272" s="1"/>
  <c r="B45" i="271"/>
  <c r="B44" i="271"/>
  <c r="B43" i="271"/>
  <c r="B42" i="271"/>
  <c r="B41" i="271"/>
  <c r="B40" i="271"/>
  <c r="B39" i="271"/>
  <c r="B38" i="271"/>
  <c r="C22" i="271"/>
  <c r="B22" i="271" s="1"/>
  <c r="C21" i="271"/>
  <c r="B21" i="271" s="1"/>
  <c r="C20" i="271"/>
  <c r="B20" i="271" s="1"/>
  <c r="C19" i="271"/>
  <c r="B19" i="271" s="1"/>
  <c r="C18" i="271"/>
  <c r="B18" i="271"/>
  <c r="C17" i="271"/>
  <c r="B17" i="271" s="1"/>
  <c r="C16" i="271"/>
  <c r="B16" i="271"/>
  <c r="C15" i="271"/>
  <c r="B15" i="271" s="1"/>
  <c r="E14" i="271"/>
  <c r="C14" i="271"/>
  <c r="C13" i="271"/>
  <c r="C12" i="271"/>
  <c r="E11" i="271"/>
  <c r="C11" i="271"/>
  <c r="E10" i="271"/>
  <c r="C10" i="271"/>
  <c r="E9" i="271"/>
  <c r="C9" i="271"/>
  <c r="E8" i="271"/>
  <c r="C8" i="271"/>
  <c r="E7" i="271"/>
  <c r="C7" i="271"/>
  <c r="E6" i="271"/>
  <c r="C6" i="271"/>
  <c r="E5" i="271"/>
  <c r="C5" i="271"/>
  <c r="E4" i="271"/>
  <c r="C4" i="271"/>
  <c r="B4" i="271" s="1"/>
  <c r="E3" i="271"/>
  <c r="C3" i="271"/>
  <c r="B13" i="63" l="1"/>
  <c r="A12" i="63"/>
  <c r="B13" i="266"/>
  <c r="A12" i="266"/>
  <c r="B5" i="271"/>
  <c r="B6" i="271" s="1"/>
  <c r="B7" i="271" s="1"/>
  <c r="B8" i="271" s="1"/>
  <c r="B9" i="271" s="1"/>
  <c r="B10" i="271" s="1"/>
  <c r="B11" i="271" s="1"/>
  <c r="B12" i="271" s="1"/>
  <c r="B13" i="271" s="1"/>
  <c r="B14" i="271" s="1"/>
  <c r="B18" i="272"/>
  <c r="E8" i="272"/>
  <c r="D7" i="272"/>
  <c r="A4" i="272"/>
  <c r="B5" i="272"/>
  <c r="A3" i="272"/>
  <c r="B14" i="63" l="1"/>
  <c r="A14" i="63" s="1"/>
  <c r="A13" i="63"/>
  <c r="B14" i="266"/>
  <c r="A14" i="266" s="1"/>
  <c r="A13" i="266"/>
  <c r="B19" i="272"/>
  <c r="A19" i="272" s="1"/>
  <c r="A18" i="272"/>
  <c r="B6" i="272"/>
  <c r="A5" i="272"/>
  <c r="E9" i="272"/>
  <c r="D8" i="272"/>
  <c r="E10" i="272" l="1"/>
  <c r="D9" i="272"/>
  <c r="B7" i="272"/>
  <c r="A6" i="272"/>
  <c r="E11" i="272" l="1"/>
  <c r="E12" i="272" s="1"/>
  <c r="E13" i="272" s="1"/>
  <c r="D10" i="272"/>
  <c r="A7" i="272"/>
  <c r="B8" i="272"/>
  <c r="D13" i="272" l="1"/>
  <c r="E14" i="272"/>
  <c r="B9" i="272"/>
  <c r="A8" i="272"/>
  <c r="A9" i="272" l="1"/>
  <c r="B10" i="272"/>
  <c r="E15" i="272"/>
  <c r="D15" i="272" s="1"/>
  <c r="D14" i="272"/>
  <c r="B11" i="272" l="1"/>
  <c r="A10" i="272"/>
  <c r="A11" i="272" l="1"/>
  <c r="B12" i="272"/>
  <c r="B13" i="272" l="1"/>
  <c r="A12" i="272"/>
  <c r="B14" i="272" l="1"/>
  <c r="A14" i="272" s="1"/>
  <c r="A13" i="272"/>
  <c r="E4" i="266" l="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E5" i="26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tc={74532FD4-489B-4AF7-AF4D-3CCE712E193D}</author>
    <author>tc={82770CE8-FF34-4302-B017-58B91534262A}</author>
    <author>tc={B7CB0103-F5BC-4C09-86B3-D30184C0C6AA}</author>
    <author>tc={F9BA4FC2-F20B-4698-B6E3-AE4F364BDFFF}</author>
  </authors>
  <commentList>
    <comment ref="B1" authorId="0" shapeId="0" xr:uid="{C8752D61-F087-47FD-BC8F-D6B607888998}">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 ref="B23" authorId="1" shapeId="0" xr:uid="{74532FD4-489B-4AF7-AF4D-3CCE712E193D}">
      <text>
        <t>[Threaded comment]
Your version of Excel allows you to read this threaded comment; however, any edits to it will get removed if the file is opened in a newer version of Excel. Learn more: https://go.microsoft.com/fwlink/?linkid=870924
Comment:
    N2</t>
      </text>
    </comment>
    <comment ref="B24" authorId="2" shapeId="0" xr:uid="{82770CE8-FF34-4302-B017-58B91534262A}">
      <text>
        <t>[Threaded comment]
Your version of Excel allows you to read this threaded comment; however, any edits to it will get removed if the file is opened in a newer version of Excel. Learn more: https://go.microsoft.com/fwlink/?linkid=870924
Comment:
    P2</t>
      </text>
    </comment>
    <comment ref="B31" authorId="3" shapeId="0" xr:uid="{B7CB0103-F5BC-4C09-86B3-D30184C0C6AA}">
      <text>
        <t>[Threaded comment]
Your version of Excel allows you to read this threaded comment; however, any edits to it will get removed if the file is opened in a newer version of Excel. Learn more: https://go.microsoft.com/fwlink/?linkid=870924
Comment:
    M2</t>
      </text>
    </comment>
    <comment ref="B32" authorId="4" shapeId="0" xr:uid="{F9BA4FC2-F20B-4698-B6E3-AE4F364BDFFF}">
      <text>
        <t>[Threaded comment]
Your version of Excel allows you to read this threaded comment; however, any edits to it will get removed if the file is opened in a newer version of Excel. Learn more: https://go.microsoft.com/fwlink/?linkid=870924
Comment:
    L4</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28DC456-7E7C-46F6-A4D9-BC2059FCB7C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762E6A6-9ACF-44A1-B0F9-F21B8F081BA1}">
      <text>
        <r>
          <rPr>
            <b/>
            <sz val="9"/>
            <color indexed="81"/>
            <rFont val="Tahoma"/>
            <family val="2"/>
          </rPr>
          <t>Author:</t>
        </r>
        <r>
          <rPr>
            <sz val="9"/>
            <color indexed="81"/>
            <rFont val="Tahoma"/>
            <family val="2"/>
          </rPr>
          <t xml:space="preserve">
"weld" or "attm"</t>
        </r>
      </text>
    </comment>
    <comment ref="M1" authorId="0" shapeId="0" xr:uid="{FB9EADFB-E608-4D56-B7B3-858490A4386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8468462-4408-4F31-9D00-1AF7460A29C6}">
      <text>
        <r>
          <rPr>
            <b/>
            <sz val="9"/>
            <color indexed="81"/>
            <rFont val="Tahoma"/>
            <family val="2"/>
          </rPr>
          <t>Author:</t>
        </r>
        <r>
          <rPr>
            <sz val="9"/>
            <color indexed="81"/>
            <rFont val="Tahoma"/>
            <family val="2"/>
          </rPr>
          <t xml:space="preserve">
Maximum No of plotted section is 3 </t>
        </r>
      </text>
    </comment>
    <comment ref="AE1" authorId="0" shapeId="0" xr:uid="{97175F42-D021-4999-A8AD-29A7ABEED9E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2428A78F-02B3-4E7F-973A-BFA93B2EF96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B3B9B8C-6FC0-40D9-B15A-3F01447C1142}">
      <text>
        <r>
          <rPr>
            <b/>
            <sz val="9"/>
            <color indexed="81"/>
            <rFont val="Tahoma"/>
            <family val="2"/>
          </rPr>
          <t>Author:</t>
        </r>
        <r>
          <rPr>
            <sz val="9"/>
            <color indexed="81"/>
            <rFont val="Tahoma"/>
            <family val="2"/>
          </rPr>
          <t xml:space="preserve">
"weld" or "attm"</t>
        </r>
      </text>
    </comment>
    <comment ref="M1" authorId="0" shapeId="0" xr:uid="{7B166696-C0B3-4ACE-9C94-FC043892FDA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885082B-5D9F-41C4-A5AD-631423A797C9}">
      <text>
        <r>
          <rPr>
            <b/>
            <sz val="9"/>
            <color indexed="81"/>
            <rFont val="Tahoma"/>
            <family val="2"/>
          </rPr>
          <t>Author:</t>
        </r>
        <r>
          <rPr>
            <sz val="9"/>
            <color indexed="81"/>
            <rFont val="Tahoma"/>
            <family val="2"/>
          </rPr>
          <t xml:space="preserve">
Maximum No of plotted section is 3 </t>
        </r>
      </text>
    </comment>
    <comment ref="AE1" authorId="0" shapeId="0" xr:uid="{6A01CAA6-E122-4065-9AF8-FDF2259E6D6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A8ECEA1-B4A7-43A1-863D-F982116FEAC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AB31C27-BC60-4CD1-B3CC-A23AA72F855A}">
      <text>
        <r>
          <rPr>
            <b/>
            <sz val="9"/>
            <color indexed="81"/>
            <rFont val="Tahoma"/>
            <family val="2"/>
          </rPr>
          <t>Author:</t>
        </r>
        <r>
          <rPr>
            <sz val="9"/>
            <color indexed="81"/>
            <rFont val="Tahoma"/>
            <family val="2"/>
          </rPr>
          <t xml:space="preserve">
"weld" or "attm"</t>
        </r>
      </text>
    </comment>
    <comment ref="M1" authorId="0" shapeId="0" xr:uid="{CA5691F5-AE21-4F2B-9FE7-CD1ADEBE33F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A4F73F6-378C-4E4A-BDC6-807829370F93}">
      <text>
        <r>
          <rPr>
            <b/>
            <sz val="9"/>
            <color indexed="81"/>
            <rFont val="Tahoma"/>
            <family val="2"/>
          </rPr>
          <t>Author:</t>
        </r>
        <r>
          <rPr>
            <sz val="9"/>
            <color indexed="81"/>
            <rFont val="Tahoma"/>
            <family val="2"/>
          </rPr>
          <t xml:space="preserve">
Maximum No of plotted section is 3 </t>
        </r>
      </text>
    </comment>
    <comment ref="AE1" authorId="0" shapeId="0" xr:uid="{41C5FB01-F8B9-46FB-99E4-4993BF63D4E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DE81D09-3905-4603-9EF0-4BC6229B280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6C78EDF-DD22-4D4B-8F65-2F07DF7BEDE8}">
      <text>
        <r>
          <rPr>
            <b/>
            <sz val="9"/>
            <color indexed="81"/>
            <rFont val="Tahoma"/>
            <family val="2"/>
          </rPr>
          <t>Author:</t>
        </r>
        <r>
          <rPr>
            <sz val="9"/>
            <color indexed="81"/>
            <rFont val="Tahoma"/>
            <family val="2"/>
          </rPr>
          <t xml:space="preserve">
"weld" or "attm"</t>
        </r>
      </text>
    </comment>
    <comment ref="M1" authorId="0" shapeId="0" xr:uid="{23F4A006-465B-4CB5-94F2-1F843301BA0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84B3DAC-6B77-459E-AB79-5094F09F23BB}">
      <text>
        <r>
          <rPr>
            <b/>
            <sz val="9"/>
            <color indexed="81"/>
            <rFont val="Tahoma"/>
            <family val="2"/>
          </rPr>
          <t>Author:</t>
        </r>
        <r>
          <rPr>
            <sz val="9"/>
            <color indexed="81"/>
            <rFont val="Tahoma"/>
            <family val="2"/>
          </rPr>
          <t xml:space="preserve">
Maximum No of plotted section is 3 </t>
        </r>
      </text>
    </comment>
    <comment ref="AE1" authorId="0" shapeId="0" xr:uid="{280F3D98-2E11-487F-A8C0-F146FDF2A1B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27960A3-8DB5-49B2-8D85-8F7EB98AA0B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0DBEC2D-A699-4B7C-854E-75EBB71F6629}">
      <text>
        <r>
          <rPr>
            <b/>
            <sz val="9"/>
            <color indexed="81"/>
            <rFont val="Tahoma"/>
            <family val="2"/>
          </rPr>
          <t>Author:</t>
        </r>
        <r>
          <rPr>
            <sz val="9"/>
            <color indexed="81"/>
            <rFont val="Tahoma"/>
            <family val="2"/>
          </rPr>
          <t xml:space="preserve">
"weld" or "attm"</t>
        </r>
      </text>
    </comment>
    <comment ref="M1" authorId="0" shapeId="0" xr:uid="{9F510A18-6F62-41DE-9B1E-5E98D506062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40E8F8C-8717-4F50-B615-DF8D9CE0EDE7}">
      <text>
        <r>
          <rPr>
            <b/>
            <sz val="9"/>
            <color indexed="81"/>
            <rFont val="Tahoma"/>
            <family val="2"/>
          </rPr>
          <t>Author:</t>
        </r>
        <r>
          <rPr>
            <sz val="9"/>
            <color indexed="81"/>
            <rFont val="Tahoma"/>
            <family val="2"/>
          </rPr>
          <t xml:space="preserve">
Maximum No of plotted section is 3 </t>
        </r>
      </text>
    </comment>
    <comment ref="AE1" authorId="0" shapeId="0" xr:uid="{85FA58AD-B97A-463B-9B27-D391FEE8B23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D75179B5-EA0D-48A0-BAB6-66BF62EBC5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2FE75A6-63FB-42B4-A469-F117983B3CC4}">
      <text>
        <r>
          <rPr>
            <b/>
            <sz val="9"/>
            <color indexed="81"/>
            <rFont val="Tahoma"/>
            <family val="2"/>
          </rPr>
          <t>Author:</t>
        </r>
        <r>
          <rPr>
            <sz val="9"/>
            <color indexed="81"/>
            <rFont val="Tahoma"/>
            <family val="2"/>
          </rPr>
          <t xml:space="preserve">
"weld" or "attm"</t>
        </r>
      </text>
    </comment>
    <comment ref="M1" authorId="0" shapeId="0" xr:uid="{95888251-CF20-495F-93B7-3B3277815FC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38F36DD-90B5-4A00-B7BC-EBE79A159EBA}">
      <text>
        <r>
          <rPr>
            <b/>
            <sz val="9"/>
            <color indexed="81"/>
            <rFont val="Tahoma"/>
            <family val="2"/>
          </rPr>
          <t>Author:</t>
        </r>
        <r>
          <rPr>
            <sz val="9"/>
            <color indexed="81"/>
            <rFont val="Tahoma"/>
            <family val="2"/>
          </rPr>
          <t xml:space="preserve">
Maximum No of plotted section is 3 </t>
        </r>
      </text>
    </comment>
    <comment ref="AE1" authorId="0" shapeId="0" xr:uid="{2D4B2862-BC56-4035-AE8B-4EA809BCA27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305B685-4434-4E56-AFAE-336D871F13D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C91176B-44E1-4410-B962-C213C6435731}">
      <text>
        <r>
          <rPr>
            <b/>
            <sz val="9"/>
            <color indexed="81"/>
            <rFont val="Tahoma"/>
            <family val="2"/>
          </rPr>
          <t>Author:</t>
        </r>
        <r>
          <rPr>
            <sz val="9"/>
            <color indexed="81"/>
            <rFont val="Tahoma"/>
            <family val="2"/>
          </rPr>
          <t xml:space="preserve">
"weld" or "attm"</t>
        </r>
      </text>
    </comment>
    <comment ref="M1" authorId="0" shapeId="0" xr:uid="{05FF64FC-6F12-4832-88B5-09DF10CC347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559DB01-8214-4E3E-B827-013A2CCA1DA0}">
      <text>
        <r>
          <rPr>
            <b/>
            <sz val="9"/>
            <color indexed="81"/>
            <rFont val="Tahoma"/>
            <family val="2"/>
          </rPr>
          <t>Author:</t>
        </r>
        <r>
          <rPr>
            <sz val="9"/>
            <color indexed="81"/>
            <rFont val="Tahoma"/>
            <family val="2"/>
          </rPr>
          <t xml:space="preserve">
Maximum No of plotted section is 3 </t>
        </r>
      </text>
    </comment>
    <comment ref="AE1" authorId="0" shapeId="0" xr:uid="{9C77B4A6-729F-445F-981A-159F9C14322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047A518-C8E3-4486-84B1-E114D5F36F5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AAFAA11-65D6-40F2-A788-B06121EAE4F2}">
      <text>
        <r>
          <rPr>
            <b/>
            <sz val="9"/>
            <color indexed="81"/>
            <rFont val="Tahoma"/>
            <family val="2"/>
          </rPr>
          <t>Author:</t>
        </r>
        <r>
          <rPr>
            <sz val="9"/>
            <color indexed="81"/>
            <rFont val="Tahoma"/>
            <family val="2"/>
          </rPr>
          <t xml:space="preserve">
"weld" or "attm"</t>
        </r>
      </text>
    </comment>
    <comment ref="M1" authorId="0" shapeId="0" xr:uid="{F3301ECA-CED1-4C07-8E92-AADFE1F6883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73D5921-CE5F-45A2-8B48-86FF0342F4DA}">
      <text>
        <r>
          <rPr>
            <b/>
            <sz val="9"/>
            <color indexed="81"/>
            <rFont val="Tahoma"/>
            <family val="2"/>
          </rPr>
          <t>Author:</t>
        </r>
        <r>
          <rPr>
            <sz val="9"/>
            <color indexed="81"/>
            <rFont val="Tahoma"/>
            <family val="2"/>
          </rPr>
          <t xml:space="preserve">
Maximum No of plotted section is 3 </t>
        </r>
      </text>
    </comment>
    <comment ref="AE1" authorId="0" shapeId="0" xr:uid="{ACF295A8-64DD-4EFB-94C6-F282925D7F6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6BE7AF7C-C14A-4607-9B28-A63F769CCD7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8149197-BFCB-4085-ABEB-97FC40D91B95}">
      <text>
        <r>
          <rPr>
            <b/>
            <sz val="9"/>
            <color indexed="81"/>
            <rFont val="Tahoma"/>
            <family val="2"/>
          </rPr>
          <t>Author:</t>
        </r>
        <r>
          <rPr>
            <sz val="9"/>
            <color indexed="81"/>
            <rFont val="Tahoma"/>
            <family val="2"/>
          </rPr>
          <t xml:space="preserve">
"weld" or "attm"</t>
        </r>
      </text>
    </comment>
    <comment ref="M1" authorId="0" shapeId="0" xr:uid="{7DC8D7F6-E4F8-40C6-811F-9465B868974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C1386DB-F8FA-4C68-9124-7C5432F9F8BA}">
      <text>
        <r>
          <rPr>
            <b/>
            <sz val="9"/>
            <color indexed="81"/>
            <rFont val="Tahoma"/>
            <family val="2"/>
          </rPr>
          <t>Author:</t>
        </r>
        <r>
          <rPr>
            <sz val="9"/>
            <color indexed="81"/>
            <rFont val="Tahoma"/>
            <family val="2"/>
          </rPr>
          <t xml:space="preserve">
Maximum No of plotted section is 3 </t>
        </r>
      </text>
    </comment>
    <comment ref="AE1" authorId="0" shapeId="0" xr:uid="{FE777B2A-06A1-490F-B124-095D36C91BC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32408D9-2736-483E-BC94-E542F759806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227A704-5BAD-49F0-A8D3-C4714491F168}">
      <text>
        <r>
          <rPr>
            <b/>
            <sz val="9"/>
            <color indexed="81"/>
            <rFont val="Tahoma"/>
            <family val="2"/>
          </rPr>
          <t>Author:</t>
        </r>
        <r>
          <rPr>
            <sz val="9"/>
            <color indexed="81"/>
            <rFont val="Tahoma"/>
            <family val="2"/>
          </rPr>
          <t xml:space="preserve">
"weld" or "attm"</t>
        </r>
      </text>
    </comment>
    <comment ref="M1" authorId="0" shapeId="0" xr:uid="{C61D3BE4-26B1-44C4-9C6C-F3A907D243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CD9BAD7-F6F7-40FC-B7EC-14531B3C6D27}">
      <text>
        <r>
          <rPr>
            <b/>
            <sz val="9"/>
            <color indexed="81"/>
            <rFont val="Tahoma"/>
            <family val="2"/>
          </rPr>
          <t>Author:</t>
        </r>
        <r>
          <rPr>
            <sz val="9"/>
            <color indexed="81"/>
            <rFont val="Tahoma"/>
            <family val="2"/>
          </rPr>
          <t xml:space="preserve">
Maximum No of plotted section is 3 </t>
        </r>
      </text>
    </comment>
    <comment ref="AE1" authorId="0" shapeId="0" xr:uid="{49BCEC1B-D2BC-4B48-B7DD-B0EFE13E9B3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0532B9B2-6A2A-4729-A17A-F52E89B61135}">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6CD3A359-2C67-41A3-AF1C-44EE262D2BA5}">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4F5FE4FA-C211-4876-B007-ABF070D57E8C}">
      <text>
        <r>
          <rPr>
            <b/>
            <sz val="9"/>
            <color indexed="81"/>
            <rFont val="Tahoma"/>
            <family val="2"/>
          </rPr>
          <t>Author:</t>
        </r>
        <r>
          <rPr>
            <sz val="9"/>
            <color indexed="81"/>
            <rFont val="Tahoma"/>
            <family val="2"/>
          </rPr>
          <t xml:space="preserve">
On/Off switch (1/0)
Switch for running GRLweap files</t>
        </r>
      </text>
    </comment>
    <comment ref="G25" authorId="0" shapeId="0" xr:uid="{AC906E44-0626-496C-BA70-3F5FA9A2DE5B}">
      <text>
        <r>
          <rPr>
            <b/>
            <sz val="9"/>
            <color indexed="81"/>
            <rFont val="Tahoma"/>
            <family val="2"/>
          </rPr>
          <t>Author:</t>
        </r>
        <r>
          <rPr>
            <sz val="9"/>
            <color indexed="81"/>
            <rFont val="Tahoma"/>
            <family val="2"/>
          </rPr>
          <t xml:space="preserve">
Hammer ID referring to the ID specified in GRLweap</t>
        </r>
      </text>
    </comment>
    <comment ref="I25" authorId="0" shapeId="0" xr:uid="{218FD7E9-51AB-4FAB-91FE-BCDECC50A836}">
      <text>
        <r>
          <rPr>
            <b/>
            <sz val="9"/>
            <color indexed="81"/>
            <rFont val="Tahoma"/>
            <family val="2"/>
          </rPr>
          <t>Author:</t>
        </r>
        <r>
          <rPr>
            <sz val="9"/>
            <color indexed="81"/>
            <rFont val="Tahoma"/>
            <family val="2"/>
          </rPr>
          <t xml:space="preserve">
Number between 0 and 1 for the efficiency of the hammer</t>
        </r>
      </text>
    </comment>
    <comment ref="L25" authorId="0" shapeId="0" xr:uid="{7381DB41-BEF3-4839-9753-F870FFA3392A}">
      <text>
        <r>
          <rPr>
            <b/>
            <sz val="9"/>
            <color indexed="81"/>
            <rFont val="Tahoma"/>
            <family val="2"/>
          </rPr>
          <t>Author:</t>
        </r>
        <r>
          <rPr>
            <sz val="9"/>
            <color indexed="81"/>
            <rFont val="Tahoma"/>
            <family val="2"/>
          </rPr>
          <t xml:space="preserve">
Number of segments for the pile where stresses are calculated</t>
        </r>
      </text>
    </comment>
    <comment ref="N25" authorId="0" shapeId="0" xr:uid="{5DFE97B6-B6E2-4266-ABE4-7B9D8FE5679B}">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02DF8B5E-3A3A-44E0-817D-9E1D8D74771E}">
      <text>
        <r>
          <rPr>
            <b/>
            <sz val="9"/>
            <color indexed="81"/>
            <rFont val="Tahoma"/>
            <family val="2"/>
          </rPr>
          <t>Author:</t>
        </r>
        <r>
          <rPr>
            <sz val="9"/>
            <color indexed="81"/>
            <rFont val="Tahoma"/>
            <family val="2"/>
          </rPr>
          <t xml:space="preserve">
Define weither raw CPT scatter points should be included in qc and fs plots</t>
        </r>
      </text>
    </comment>
    <comment ref="S25" authorId="0" shapeId="0" xr:uid="{F8E15919-9353-43BC-B288-A80D999C0AD9}">
      <text>
        <r>
          <rPr>
            <b/>
            <sz val="9"/>
            <color indexed="81"/>
            <rFont val="Tahoma"/>
            <family val="2"/>
          </rPr>
          <t>Author:</t>
        </r>
        <r>
          <rPr>
            <sz val="9"/>
            <color indexed="81"/>
            <rFont val="Tahoma"/>
            <family val="2"/>
          </rPr>
          <t xml:space="preserve">
On/Off switch (1/0)
Switch for creating plots of results</t>
        </r>
      </text>
    </comment>
    <comment ref="T25" authorId="0" shapeId="0" xr:uid="{42D14984-B6F6-4EB8-A7C9-1546E241D9D9}">
      <text>
        <r>
          <rPr>
            <b/>
            <sz val="9"/>
            <color indexed="81"/>
            <rFont val="Tahoma"/>
            <family val="2"/>
          </rPr>
          <t>Author:
0- Normal 
1- Normal+Acceleration
2-Normal+Forces</t>
        </r>
      </text>
    </comment>
    <comment ref="Y25" authorId="0" shapeId="0" xr:uid="{D0CE0C66-9CC7-46B9-BAAC-17464120AFC7}">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Z25" authorId="0" shapeId="0" xr:uid="{55E584F5-B11C-40E9-AF86-AAE9E815C76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AA25" authorId="0" shapeId="0" xr:uid="{8BDD0289-2E66-4F16-B234-CDBA674E9AA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34CB9537-42E2-42A0-8433-A92A9949E345}">
      <text>
        <r>
          <rPr>
            <b/>
            <sz val="9"/>
            <color indexed="81"/>
            <rFont val="Tahoma"/>
            <family val="2"/>
          </rPr>
          <t>Author:</t>
        </r>
        <r>
          <rPr>
            <sz val="9"/>
            <color indexed="81"/>
            <rFont val="Tahoma"/>
            <family val="2"/>
          </rPr>
          <t xml:space="preserve">
modified: efficiency and entrapped water (0,95)
</t>
        </r>
      </text>
    </comment>
    <comment ref="B48" authorId="0" shapeId="0" xr:uid="{51C2593F-086F-4D30-801E-642602D0C4F0}">
      <text>
        <r>
          <rPr>
            <b/>
            <sz val="9"/>
            <color indexed="81"/>
            <rFont val="Tahoma"/>
            <family val="2"/>
          </rPr>
          <t>Author:</t>
        </r>
        <r>
          <rPr>
            <sz val="9"/>
            <color indexed="81"/>
            <rFont val="Tahoma"/>
            <family val="2"/>
          </rPr>
          <t xml:space="preserve">
Number of setting setup</t>
        </r>
      </text>
    </comment>
    <comment ref="J48" authorId="0" shapeId="0" xr:uid="{3A63050A-BBF1-4EB8-A7D0-685DA916DFBB}">
      <text>
        <r>
          <rPr>
            <b/>
            <sz val="9"/>
            <color indexed="81"/>
            <rFont val="Tahoma"/>
            <family val="2"/>
          </rPr>
          <t>Author:</t>
        </r>
        <r>
          <rPr>
            <sz val="9"/>
            <color indexed="81"/>
            <rFont val="Tahoma"/>
            <family val="2"/>
          </rPr>
          <t xml:space="preserve">
Number of setting setup</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D0E1CD70-36EA-4A73-9B15-2FD8639CF67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A5592E9-FE81-41D4-A89B-E374487DAFDB}">
      <text>
        <r>
          <rPr>
            <b/>
            <sz val="9"/>
            <color indexed="81"/>
            <rFont val="Tahoma"/>
            <family val="2"/>
          </rPr>
          <t>Author:</t>
        </r>
        <r>
          <rPr>
            <sz val="9"/>
            <color indexed="81"/>
            <rFont val="Tahoma"/>
            <family val="2"/>
          </rPr>
          <t xml:space="preserve">
"weld" or "attm"</t>
        </r>
      </text>
    </comment>
    <comment ref="M1" authorId="0" shapeId="0" xr:uid="{7463C371-EAC1-4189-A12E-AA134C083D4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67513FF-38D5-47CB-B2B2-65804954E75D}">
      <text>
        <r>
          <rPr>
            <b/>
            <sz val="9"/>
            <color indexed="81"/>
            <rFont val="Tahoma"/>
            <family val="2"/>
          </rPr>
          <t>Author:</t>
        </r>
        <r>
          <rPr>
            <sz val="9"/>
            <color indexed="81"/>
            <rFont val="Tahoma"/>
            <family val="2"/>
          </rPr>
          <t xml:space="preserve">
Maximum No of plotted section is 3 </t>
        </r>
      </text>
    </comment>
    <comment ref="AE1" authorId="0" shapeId="0" xr:uid="{87E94F93-4C91-48C5-82F8-426029FF1AC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CB00373C-55EC-4E57-B2CF-E645118AE5E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20A4282-9941-4507-8884-DD2866DB43EB}">
      <text>
        <r>
          <rPr>
            <b/>
            <sz val="9"/>
            <color indexed="81"/>
            <rFont val="Tahoma"/>
            <family val="2"/>
          </rPr>
          <t>Author:</t>
        </r>
        <r>
          <rPr>
            <sz val="9"/>
            <color indexed="81"/>
            <rFont val="Tahoma"/>
            <family val="2"/>
          </rPr>
          <t xml:space="preserve">
"weld" or "attm"</t>
        </r>
      </text>
    </comment>
    <comment ref="M1" authorId="0" shapeId="0" xr:uid="{1DD4EFBE-EDFE-4A62-96AF-3F3F334822D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C94A1A1-3FA9-415F-B3DB-DCA53ACA8606}">
      <text>
        <r>
          <rPr>
            <b/>
            <sz val="9"/>
            <color indexed="81"/>
            <rFont val="Tahoma"/>
            <family val="2"/>
          </rPr>
          <t>Author:</t>
        </r>
        <r>
          <rPr>
            <sz val="9"/>
            <color indexed="81"/>
            <rFont val="Tahoma"/>
            <family val="2"/>
          </rPr>
          <t xml:space="preserve">
Maximum No of plotted section is 3 </t>
        </r>
      </text>
    </comment>
    <comment ref="AE1" authorId="0" shapeId="0" xr:uid="{83A1D4B4-A06B-4EB8-804D-84A47617B60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46FC668-B9DB-4011-9054-31E0FB6F098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E07BC1D-57AB-4BC1-856F-A49B58689033}">
      <text>
        <r>
          <rPr>
            <b/>
            <sz val="9"/>
            <color indexed="81"/>
            <rFont val="Tahoma"/>
            <family val="2"/>
          </rPr>
          <t>Author:</t>
        </r>
        <r>
          <rPr>
            <sz val="9"/>
            <color indexed="81"/>
            <rFont val="Tahoma"/>
            <family val="2"/>
          </rPr>
          <t xml:space="preserve">
"weld" or "attm"</t>
        </r>
      </text>
    </comment>
    <comment ref="M1" authorId="0" shapeId="0" xr:uid="{DC6AB69E-E798-4CC7-82A1-CE0E77D6BE0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5EEE959-AAC3-416B-B38B-D0F16F9DB53D}">
      <text>
        <r>
          <rPr>
            <b/>
            <sz val="9"/>
            <color indexed="81"/>
            <rFont val="Tahoma"/>
            <family val="2"/>
          </rPr>
          <t>Author:</t>
        </r>
        <r>
          <rPr>
            <sz val="9"/>
            <color indexed="81"/>
            <rFont val="Tahoma"/>
            <family val="2"/>
          </rPr>
          <t xml:space="preserve">
Maximum No of plotted section is 3 </t>
        </r>
      </text>
    </comment>
    <comment ref="AE1" authorId="0" shapeId="0" xr:uid="{17CF1818-CC9D-44AD-B418-9CBA63F82BD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6DE5C1F9-271B-46AC-8437-519C33FA7E7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56EB30C-05CB-4F08-8451-02B6CD2F6B8D}">
      <text>
        <r>
          <rPr>
            <b/>
            <sz val="9"/>
            <color indexed="81"/>
            <rFont val="Tahoma"/>
            <family val="2"/>
          </rPr>
          <t>Author:</t>
        </r>
        <r>
          <rPr>
            <sz val="9"/>
            <color indexed="81"/>
            <rFont val="Tahoma"/>
            <family val="2"/>
          </rPr>
          <t xml:space="preserve">
"weld" or "attm"</t>
        </r>
      </text>
    </comment>
    <comment ref="M1" authorId="0" shapeId="0" xr:uid="{7E3577B2-B2D7-4D08-8549-6E9DB7187B7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351AF18-6B3C-4B82-B53A-3929B4287F96}">
      <text>
        <r>
          <rPr>
            <b/>
            <sz val="9"/>
            <color indexed="81"/>
            <rFont val="Tahoma"/>
            <family val="2"/>
          </rPr>
          <t>Author:</t>
        </r>
        <r>
          <rPr>
            <sz val="9"/>
            <color indexed="81"/>
            <rFont val="Tahoma"/>
            <family val="2"/>
          </rPr>
          <t xml:space="preserve">
Maximum No of plotted section is 3 </t>
        </r>
      </text>
    </comment>
    <comment ref="AE1" authorId="0" shapeId="0" xr:uid="{199E468D-167D-40DC-9032-7676FDF1F42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06076F23-0501-4986-B29A-F6056AA546D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FF6BAB6-EBE5-4D34-BFA2-03C0E5308061}">
      <text>
        <r>
          <rPr>
            <b/>
            <sz val="9"/>
            <color indexed="81"/>
            <rFont val="Tahoma"/>
            <family val="2"/>
          </rPr>
          <t>Author:</t>
        </r>
        <r>
          <rPr>
            <sz val="9"/>
            <color indexed="81"/>
            <rFont val="Tahoma"/>
            <family val="2"/>
          </rPr>
          <t xml:space="preserve">
"weld" or "attm"</t>
        </r>
      </text>
    </comment>
    <comment ref="M1" authorId="0" shapeId="0" xr:uid="{8551FC53-BFF6-4138-ACE1-3FF4E8E3A2D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497E27F-DF25-4E15-A1DD-2E69DF1D81D6}">
      <text>
        <r>
          <rPr>
            <b/>
            <sz val="9"/>
            <color indexed="81"/>
            <rFont val="Tahoma"/>
            <family val="2"/>
          </rPr>
          <t>Author:</t>
        </r>
        <r>
          <rPr>
            <sz val="9"/>
            <color indexed="81"/>
            <rFont val="Tahoma"/>
            <family val="2"/>
          </rPr>
          <t xml:space="preserve">
Maximum No of plotted section is 3 </t>
        </r>
      </text>
    </comment>
    <comment ref="AE1" authorId="0" shapeId="0" xr:uid="{986DF575-380D-4365-843F-B926A2D5151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FC01BC1F-B9E4-491C-BF5E-598DED4150E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4E20A33-8900-4105-AE82-A26E2C6FA796}">
      <text>
        <r>
          <rPr>
            <b/>
            <sz val="9"/>
            <color indexed="81"/>
            <rFont val="Tahoma"/>
            <family val="2"/>
          </rPr>
          <t>Author:</t>
        </r>
        <r>
          <rPr>
            <sz val="9"/>
            <color indexed="81"/>
            <rFont val="Tahoma"/>
            <family val="2"/>
          </rPr>
          <t xml:space="preserve">
"weld" or "attm"</t>
        </r>
      </text>
    </comment>
    <comment ref="M1" authorId="0" shapeId="0" xr:uid="{BD8F268C-8689-4144-AF7F-6A98DA8D8C6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2616A6D-EC95-4B35-8B1C-25D38B6AC311}">
      <text>
        <r>
          <rPr>
            <b/>
            <sz val="9"/>
            <color indexed="81"/>
            <rFont val="Tahoma"/>
            <family val="2"/>
          </rPr>
          <t>Author:</t>
        </r>
        <r>
          <rPr>
            <sz val="9"/>
            <color indexed="81"/>
            <rFont val="Tahoma"/>
            <family val="2"/>
          </rPr>
          <t xml:space="preserve">
Maximum No of plotted section is 3 </t>
        </r>
      </text>
    </comment>
    <comment ref="AE1" authorId="0" shapeId="0" xr:uid="{34C1033F-80F7-4C07-9132-53D53932D2C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790621E2-A3AE-4C98-B1C8-85541C6466C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64FAD4D-4F38-4738-989D-FC3F9006C9EC}">
      <text>
        <r>
          <rPr>
            <b/>
            <sz val="9"/>
            <color indexed="81"/>
            <rFont val="Tahoma"/>
            <family val="2"/>
          </rPr>
          <t>Author:</t>
        </r>
        <r>
          <rPr>
            <sz val="9"/>
            <color indexed="81"/>
            <rFont val="Tahoma"/>
            <family val="2"/>
          </rPr>
          <t xml:space="preserve">
"weld" or "attm"</t>
        </r>
      </text>
    </comment>
    <comment ref="M1" authorId="0" shapeId="0" xr:uid="{F0DC33B5-DEBE-423F-AA3A-3F0CD308D45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1BF3A23-8BCD-4A80-855A-95C83CBE9FD3}">
      <text>
        <r>
          <rPr>
            <b/>
            <sz val="9"/>
            <color indexed="81"/>
            <rFont val="Tahoma"/>
            <family val="2"/>
          </rPr>
          <t>Author:</t>
        </r>
        <r>
          <rPr>
            <sz val="9"/>
            <color indexed="81"/>
            <rFont val="Tahoma"/>
            <family val="2"/>
          </rPr>
          <t xml:space="preserve">
Maximum No of plotted section is 3 </t>
        </r>
      </text>
    </comment>
    <comment ref="AE1" authorId="0" shapeId="0" xr:uid="{1B0A2756-2ABB-42AB-A616-C2EC06A7F45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DB34644-BDBE-4099-B1C9-77FC3AE6764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E0E8EC5-E802-4BAE-BA2A-31CFEAF8FD6A}">
      <text>
        <r>
          <rPr>
            <b/>
            <sz val="9"/>
            <color indexed="81"/>
            <rFont val="Tahoma"/>
            <family val="2"/>
          </rPr>
          <t>Author:</t>
        </r>
        <r>
          <rPr>
            <sz val="9"/>
            <color indexed="81"/>
            <rFont val="Tahoma"/>
            <family val="2"/>
          </rPr>
          <t xml:space="preserve">
"weld" or "attm"</t>
        </r>
      </text>
    </comment>
    <comment ref="M1" authorId="0" shapeId="0" xr:uid="{5BA8CE85-1952-414B-9641-6CBD9DB0AEA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33D4706-CA22-4A03-84AA-A45E4FE038A8}">
      <text>
        <r>
          <rPr>
            <b/>
            <sz val="9"/>
            <color indexed="81"/>
            <rFont val="Tahoma"/>
            <family val="2"/>
          </rPr>
          <t>Author:</t>
        </r>
        <r>
          <rPr>
            <sz val="9"/>
            <color indexed="81"/>
            <rFont val="Tahoma"/>
            <family val="2"/>
          </rPr>
          <t xml:space="preserve">
Maximum No of plotted section is 3 </t>
        </r>
      </text>
    </comment>
    <comment ref="AE1" authorId="0" shapeId="0" xr:uid="{7572267D-7246-4170-BFFB-F4A66F68402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12A6F704-2CA2-4A64-B3E9-FE140CAE521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82D413-2851-4147-B22D-7AD98649C7E4}">
      <text>
        <r>
          <rPr>
            <b/>
            <sz val="9"/>
            <color indexed="81"/>
            <rFont val="Tahoma"/>
            <family val="2"/>
          </rPr>
          <t>Author:</t>
        </r>
        <r>
          <rPr>
            <sz val="9"/>
            <color indexed="81"/>
            <rFont val="Tahoma"/>
            <family val="2"/>
          </rPr>
          <t xml:space="preserve">
"weld" or "attm"</t>
        </r>
      </text>
    </comment>
    <comment ref="M1" authorId="0" shapeId="0" xr:uid="{E74FBA69-1BEB-4AAA-8D3F-FC1B77AD054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9B20669-F533-4B11-88A3-F86FB97C5BCB}">
      <text>
        <r>
          <rPr>
            <b/>
            <sz val="9"/>
            <color indexed="81"/>
            <rFont val="Tahoma"/>
            <family val="2"/>
          </rPr>
          <t>Author:</t>
        </r>
        <r>
          <rPr>
            <sz val="9"/>
            <color indexed="81"/>
            <rFont val="Tahoma"/>
            <family val="2"/>
          </rPr>
          <t xml:space="preserve">
Maximum No of plotted section is 3 </t>
        </r>
      </text>
    </comment>
    <comment ref="AE1" authorId="0" shapeId="0" xr:uid="{D701FA4E-5844-403A-82EC-880FEDD918F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BF847EB-86EC-4693-AD60-1CEEE0AF83A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694FF08-793F-4DCA-BF70-A59915E1E767}">
      <text>
        <r>
          <rPr>
            <b/>
            <sz val="9"/>
            <color indexed="81"/>
            <rFont val="Tahoma"/>
            <family val="2"/>
          </rPr>
          <t>Author:</t>
        </r>
        <r>
          <rPr>
            <sz val="9"/>
            <color indexed="81"/>
            <rFont val="Tahoma"/>
            <family val="2"/>
          </rPr>
          <t xml:space="preserve">
"weld" or "attm"</t>
        </r>
      </text>
    </comment>
    <comment ref="M1" authorId="0" shapeId="0" xr:uid="{2AB3E9F0-9949-4DBB-B80F-5FF670C1A81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BBC6FA6-DD80-4AB1-8E66-2A50E19AC498}">
      <text>
        <r>
          <rPr>
            <b/>
            <sz val="9"/>
            <color indexed="81"/>
            <rFont val="Tahoma"/>
            <family val="2"/>
          </rPr>
          <t>Author:</t>
        </r>
        <r>
          <rPr>
            <sz val="9"/>
            <color indexed="81"/>
            <rFont val="Tahoma"/>
            <family val="2"/>
          </rPr>
          <t xml:space="preserve">
Maximum No of plotted section is 3 </t>
        </r>
      </text>
    </comment>
    <comment ref="AE1" authorId="0" shapeId="0" xr:uid="{50D120EC-BB50-40E1-B820-CBF505FD90D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90A4BDC-7FBB-4DDD-BED7-04876380698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848EE7B-A0A2-45BC-A256-FAB2924B43DA}">
      <text>
        <r>
          <rPr>
            <b/>
            <sz val="9"/>
            <color indexed="81"/>
            <rFont val="Tahoma"/>
            <family val="2"/>
          </rPr>
          <t>Author:</t>
        </r>
        <r>
          <rPr>
            <sz val="9"/>
            <color indexed="81"/>
            <rFont val="Tahoma"/>
            <family val="2"/>
          </rPr>
          <t xml:space="preserve">
"weld" or "attm"</t>
        </r>
      </text>
    </comment>
    <comment ref="M1" authorId="0" shapeId="0" xr:uid="{8720E1C4-9311-471A-9F77-C22EFC85423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4F152A6-47B5-4B30-81DD-EDF00A17771F}">
      <text>
        <r>
          <rPr>
            <b/>
            <sz val="9"/>
            <color indexed="81"/>
            <rFont val="Tahoma"/>
            <family val="2"/>
          </rPr>
          <t>Author:</t>
        </r>
        <r>
          <rPr>
            <sz val="9"/>
            <color indexed="81"/>
            <rFont val="Tahoma"/>
            <family val="2"/>
          </rPr>
          <t xml:space="preserve">
Maximum No of plotted section is 3 </t>
        </r>
      </text>
    </comment>
    <comment ref="AE1" authorId="0" shapeId="0" xr:uid="{7CF59662-741A-44DB-8B0A-4A5FAC2DC47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8B71893-F110-48E6-9951-F7D61C59C6B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75E0C90-D809-4416-871D-A9CA2879F94E}">
      <text>
        <r>
          <rPr>
            <b/>
            <sz val="9"/>
            <color indexed="81"/>
            <rFont val="Tahoma"/>
            <family val="2"/>
          </rPr>
          <t>Author:</t>
        </r>
        <r>
          <rPr>
            <sz val="9"/>
            <color indexed="81"/>
            <rFont val="Tahoma"/>
            <family val="2"/>
          </rPr>
          <t xml:space="preserve">
"weld" or "attm"</t>
        </r>
      </text>
    </comment>
    <comment ref="M1" authorId="0" shapeId="0" xr:uid="{FDE2EFF1-0DFB-481A-AC4F-C62E297E9C3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F331AFD-DEC0-4BD6-9C6F-8ED6A4F25D41}">
      <text>
        <r>
          <rPr>
            <b/>
            <sz val="9"/>
            <color indexed="81"/>
            <rFont val="Tahoma"/>
            <family val="2"/>
          </rPr>
          <t>Author:</t>
        </r>
        <r>
          <rPr>
            <sz val="9"/>
            <color indexed="81"/>
            <rFont val="Tahoma"/>
            <family val="2"/>
          </rPr>
          <t xml:space="preserve">
Maximum No of plotted section is 3 </t>
        </r>
      </text>
    </comment>
    <comment ref="AE1" authorId="0" shapeId="0" xr:uid="{0B4690E3-4973-44F9-B904-CFE0C8DEC74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AB53A1F-77AF-4297-BF8C-1FBCC2C11C8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451EE0D-7B58-4AE0-A16D-6D45B181325B}">
      <text>
        <r>
          <rPr>
            <b/>
            <sz val="9"/>
            <color indexed="81"/>
            <rFont val="Tahoma"/>
            <family val="2"/>
          </rPr>
          <t>Author:</t>
        </r>
        <r>
          <rPr>
            <sz val="9"/>
            <color indexed="81"/>
            <rFont val="Tahoma"/>
            <family val="2"/>
          </rPr>
          <t xml:space="preserve">
"weld" or "attm"</t>
        </r>
      </text>
    </comment>
    <comment ref="M1" authorId="0" shapeId="0" xr:uid="{18CC5729-1A86-4586-AF92-F305F20D657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FB2D337-07B2-4955-9E17-092F0770887E}">
      <text>
        <r>
          <rPr>
            <b/>
            <sz val="9"/>
            <color indexed="81"/>
            <rFont val="Tahoma"/>
            <family val="2"/>
          </rPr>
          <t>Author:</t>
        </r>
        <r>
          <rPr>
            <sz val="9"/>
            <color indexed="81"/>
            <rFont val="Tahoma"/>
            <family val="2"/>
          </rPr>
          <t xml:space="preserve">
Maximum No of plotted section is 3 </t>
        </r>
      </text>
    </comment>
    <comment ref="AE1" authorId="0" shapeId="0" xr:uid="{10411ED9-29D0-4F0D-8DC7-A7BEF55AA88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2E6165AB-E0C2-4E11-9F36-2B3B72509A6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961318A-F752-4C12-BC92-5F90E5216913}">
      <text>
        <r>
          <rPr>
            <b/>
            <sz val="9"/>
            <color indexed="81"/>
            <rFont val="Tahoma"/>
            <family val="2"/>
          </rPr>
          <t>Author:</t>
        </r>
        <r>
          <rPr>
            <sz val="9"/>
            <color indexed="81"/>
            <rFont val="Tahoma"/>
            <family val="2"/>
          </rPr>
          <t xml:space="preserve">
"weld" or "attm"</t>
        </r>
      </text>
    </comment>
    <comment ref="M1" authorId="0" shapeId="0" xr:uid="{AC9D8673-E7B8-4C78-9F7F-5F12260209A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B1AD5E6-994F-42F3-94FB-39234C5D734A}">
      <text>
        <r>
          <rPr>
            <b/>
            <sz val="9"/>
            <color indexed="81"/>
            <rFont val="Tahoma"/>
            <family val="2"/>
          </rPr>
          <t>Author:</t>
        </r>
        <r>
          <rPr>
            <sz val="9"/>
            <color indexed="81"/>
            <rFont val="Tahoma"/>
            <family val="2"/>
          </rPr>
          <t xml:space="preserve">
Maximum No of plotted section is 3 </t>
        </r>
      </text>
    </comment>
    <comment ref="AE1" authorId="0" shapeId="0" xr:uid="{B4FD1650-2985-4DB3-8FD2-FAAC33CB3E6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94D69E7-DBD2-4C2C-8F19-C177C829299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588ADA1-321B-48A6-AB65-051E45B2CBB3}">
      <text>
        <r>
          <rPr>
            <b/>
            <sz val="9"/>
            <color indexed="81"/>
            <rFont val="Tahoma"/>
            <family val="2"/>
          </rPr>
          <t>Author:</t>
        </r>
        <r>
          <rPr>
            <sz val="9"/>
            <color indexed="81"/>
            <rFont val="Tahoma"/>
            <family val="2"/>
          </rPr>
          <t xml:space="preserve">
"weld" or "attm"</t>
        </r>
      </text>
    </comment>
    <comment ref="M1" authorId="0" shapeId="0" xr:uid="{8A755725-9D82-4B9A-87F4-0E9B721AB6F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81CE918-0BCD-4CCC-8A32-746B2BE71BA1}">
      <text>
        <r>
          <rPr>
            <b/>
            <sz val="9"/>
            <color indexed="81"/>
            <rFont val="Tahoma"/>
            <family val="2"/>
          </rPr>
          <t>Author:</t>
        </r>
        <r>
          <rPr>
            <sz val="9"/>
            <color indexed="81"/>
            <rFont val="Tahoma"/>
            <family val="2"/>
          </rPr>
          <t xml:space="preserve">
Maximum No of plotted section is 3 </t>
        </r>
      </text>
    </comment>
    <comment ref="AE1" authorId="0" shapeId="0" xr:uid="{30F8C130-5610-44E3-8728-A30D115635D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4E7E9AC5-0F33-4CC1-84D7-B064433060B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F853A41-6695-47DB-983B-CFDC1A9A246F}">
      <text>
        <r>
          <rPr>
            <b/>
            <sz val="9"/>
            <color indexed="81"/>
            <rFont val="Tahoma"/>
            <family val="2"/>
          </rPr>
          <t>Author:</t>
        </r>
        <r>
          <rPr>
            <sz val="9"/>
            <color indexed="81"/>
            <rFont val="Tahoma"/>
            <family val="2"/>
          </rPr>
          <t xml:space="preserve">
"weld" or "attm"</t>
        </r>
      </text>
    </comment>
    <comment ref="M1" authorId="0" shapeId="0" xr:uid="{C1E13D9D-280D-49B2-A27A-D5DC56942C5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E7A9E2B-39E7-4983-9CC9-A96D5DCDEBFC}">
      <text>
        <r>
          <rPr>
            <b/>
            <sz val="9"/>
            <color indexed="81"/>
            <rFont val="Tahoma"/>
            <family val="2"/>
          </rPr>
          <t>Author:</t>
        </r>
        <r>
          <rPr>
            <sz val="9"/>
            <color indexed="81"/>
            <rFont val="Tahoma"/>
            <family val="2"/>
          </rPr>
          <t xml:space="preserve">
Maximum No of plotted section is 3 </t>
        </r>
      </text>
    </comment>
    <comment ref="AE1" authorId="0" shapeId="0" xr:uid="{6DAF0534-5621-4BC5-B7AE-06C7C0F6859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8C8F6A4E-7C25-45FC-8802-2B505BCC469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F8AF9C0-DC9E-485B-93AB-7F26DABACB0C}">
      <text>
        <r>
          <rPr>
            <b/>
            <sz val="9"/>
            <color indexed="81"/>
            <rFont val="Tahoma"/>
            <family val="2"/>
          </rPr>
          <t>Author:</t>
        </r>
        <r>
          <rPr>
            <sz val="9"/>
            <color indexed="81"/>
            <rFont val="Tahoma"/>
            <family val="2"/>
          </rPr>
          <t xml:space="preserve">
"weld" or "attm"</t>
        </r>
      </text>
    </comment>
    <comment ref="M1" authorId="0" shapeId="0" xr:uid="{0F249EA0-6E5C-4FBD-993D-F190E6CF26E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1A6CAB1-A862-44E4-92C7-173499B8A621}">
      <text>
        <r>
          <rPr>
            <b/>
            <sz val="9"/>
            <color indexed="81"/>
            <rFont val="Tahoma"/>
            <family val="2"/>
          </rPr>
          <t>Author:</t>
        </r>
        <r>
          <rPr>
            <sz val="9"/>
            <color indexed="81"/>
            <rFont val="Tahoma"/>
            <family val="2"/>
          </rPr>
          <t xml:space="preserve">
Maximum No of plotted section is 3 </t>
        </r>
      </text>
    </comment>
    <comment ref="AE1" authorId="0" shapeId="0" xr:uid="{AEC83057-A5F9-44CF-8A8E-5B836C48250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C415849-D8BD-4D93-B7F2-69843BE693F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01A3063-1DC7-485A-999C-6840E0D34533}">
      <text>
        <r>
          <rPr>
            <b/>
            <sz val="9"/>
            <color indexed="81"/>
            <rFont val="Tahoma"/>
            <family val="2"/>
          </rPr>
          <t>Author:</t>
        </r>
        <r>
          <rPr>
            <sz val="9"/>
            <color indexed="81"/>
            <rFont val="Tahoma"/>
            <family val="2"/>
          </rPr>
          <t xml:space="preserve">
"weld" or "attm"</t>
        </r>
      </text>
    </comment>
    <comment ref="M1" authorId="0" shapeId="0" xr:uid="{A1A102E0-FCE0-4696-8016-2DAACF8255B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FDBFBEE-9C01-4E6E-AF38-9BEA2EB5AED2}">
      <text>
        <r>
          <rPr>
            <b/>
            <sz val="9"/>
            <color indexed="81"/>
            <rFont val="Tahoma"/>
            <family val="2"/>
          </rPr>
          <t>Author:</t>
        </r>
        <r>
          <rPr>
            <sz val="9"/>
            <color indexed="81"/>
            <rFont val="Tahoma"/>
            <family val="2"/>
          </rPr>
          <t xml:space="preserve">
Maximum No of plotted section is 3 </t>
        </r>
      </text>
    </comment>
    <comment ref="AE1" authorId="0" shapeId="0" xr:uid="{283905E7-8C00-4454-A1BE-9F972B6246E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E3676FD3-9A93-48BD-B531-4F5827E9B96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11AE1DE-F774-42AF-A341-6C483ACF67FF}">
      <text>
        <r>
          <rPr>
            <b/>
            <sz val="9"/>
            <color indexed="81"/>
            <rFont val="Tahoma"/>
            <family val="2"/>
          </rPr>
          <t>Author:</t>
        </r>
        <r>
          <rPr>
            <sz val="9"/>
            <color indexed="81"/>
            <rFont val="Tahoma"/>
            <family val="2"/>
          </rPr>
          <t xml:space="preserve">
"weld" or "attm"</t>
        </r>
      </text>
    </comment>
    <comment ref="M1" authorId="0" shapeId="0" xr:uid="{8A2B5284-1BBE-4A9A-919B-0B8E6B3A37B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0B24B3F-74DA-48E6-8ECC-9576FFEBE5A1}">
      <text>
        <r>
          <rPr>
            <b/>
            <sz val="9"/>
            <color indexed="81"/>
            <rFont val="Tahoma"/>
            <family val="2"/>
          </rPr>
          <t>Author:</t>
        </r>
        <r>
          <rPr>
            <sz val="9"/>
            <color indexed="81"/>
            <rFont val="Tahoma"/>
            <family val="2"/>
          </rPr>
          <t xml:space="preserve">
Maximum No of plotted section is 3 </t>
        </r>
      </text>
    </comment>
    <comment ref="AE1" authorId="0" shapeId="0" xr:uid="{06781C44-D9C9-415A-855B-B389F4BE6A0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3C588221-FE51-4798-BDF4-B0A15A52E96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D713AB1-A2FE-42C7-89A4-E1A74AD6083D}">
      <text>
        <r>
          <rPr>
            <b/>
            <sz val="9"/>
            <color indexed="81"/>
            <rFont val="Tahoma"/>
            <family val="2"/>
          </rPr>
          <t>Author:</t>
        </r>
        <r>
          <rPr>
            <sz val="9"/>
            <color indexed="81"/>
            <rFont val="Tahoma"/>
            <family val="2"/>
          </rPr>
          <t xml:space="preserve">
"weld" or "attm"</t>
        </r>
      </text>
    </comment>
    <comment ref="M1" authorId="0" shapeId="0" xr:uid="{3D980A15-E2A1-448C-9B03-CC6393FA8F2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C6DABD3-A402-4AD3-8C81-5ABA5E0341AF}">
      <text>
        <r>
          <rPr>
            <b/>
            <sz val="9"/>
            <color indexed="81"/>
            <rFont val="Tahoma"/>
            <family val="2"/>
          </rPr>
          <t>Author:</t>
        </r>
        <r>
          <rPr>
            <sz val="9"/>
            <color indexed="81"/>
            <rFont val="Tahoma"/>
            <family val="2"/>
          </rPr>
          <t xml:space="preserve">
Maximum No of plotted section is 3 </t>
        </r>
      </text>
    </comment>
    <comment ref="AE1" authorId="0" shapeId="0" xr:uid="{73BDF8AC-29DB-4A86-8790-08F06F6F3D4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63C9DE77-BF3E-4E85-9873-799A8D03122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76633A6-1A22-435F-BD57-F68CF944999C}">
      <text>
        <r>
          <rPr>
            <b/>
            <sz val="9"/>
            <color indexed="81"/>
            <rFont val="Tahoma"/>
            <family val="2"/>
          </rPr>
          <t>Author:</t>
        </r>
        <r>
          <rPr>
            <sz val="9"/>
            <color indexed="81"/>
            <rFont val="Tahoma"/>
            <family val="2"/>
          </rPr>
          <t xml:space="preserve">
"weld" or "attm"</t>
        </r>
      </text>
    </comment>
    <comment ref="M1" authorId="0" shapeId="0" xr:uid="{81D42045-DB87-471F-B002-2D1E5F33D2E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7D5EF6D-369E-4D3F-9EF3-79E78222CB0E}">
      <text>
        <r>
          <rPr>
            <b/>
            <sz val="9"/>
            <color indexed="81"/>
            <rFont val="Tahoma"/>
            <family val="2"/>
          </rPr>
          <t>Author:</t>
        </r>
        <r>
          <rPr>
            <sz val="9"/>
            <color indexed="81"/>
            <rFont val="Tahoma"/>
            <family val="2"/>
          </rPr>
          <t xml:space="preserve">
Maximum No of plotted section is 3 </t>
        </r>
      </text>
    </comment>
    <comment ref="AE1" authorId="0" shapeId="0" xr:uid="{44099A22-1525-458E-97F5-CA3EC1B4616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7A973347-DAEC-4952-9664-1FDD9C0FD20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6110618-85D1-41EB-A854-80C74DFCE76C}">
      <text>
        <r>
          <rPr>
            <b/>
            <sz val="9"/>
            <color indexed="81"/>
            <rFont val="Tahoma"/>
            <family val="2"/>
          </rPr>
          <t>Author:</t>
        </r>
        <r>
          <rPr>
            <sz val="9"/>
            <color indexed="81"/>
            <rFont val="Tahoma"/>
            <family val="2"/>
          </rPr>
          <t xml:space="preserve">
"weld" or "attm"</t>
        </r>
      </text>
    </comment>
    <comment ref="M1" authorId="0" shapeId="0" xr:uid="{560D2AE7-2E7A-430E-A424-CA41221D777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DDCC33B-2F12-48C1-9335-65F6570BDCB6}">
      <text>
        <r>
          <rPr>
            <b/>
            <sz val="9"/>
            <color indexed="81"/>
            <rFont val="Tahoma"/>
            <family val="2"/>
          </rPr>
          <t>Author:</t>
        </r>
        <r>
          <rPr>
            <sz val="9"/>
            <color indexed="81"/>
            <rFont val="Tahoma"/>
            <family val="2"/>
          </rPr>
          <t xml:space="preserve">
Maximum No of plotted section is 3 </t>
        </r>
      </text>
    </comment>
    <comment ref="AE1" authorId="0" shapeId="0" xr:uid="{46E0B8A2-9BE0-43F1-951C-F55AD821CE1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2CD3FB30-DA21-471F-9E2C-E3ABBD4C829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6CC2D8E-B63D-44C1-A741-503A3509A244}">
      <text>
        <r>
          <rPr>
            <b/>
            <sz val="9"/>
            <color indexed="81"/>
            <rFont val="Tahoma"/>
            <family val="2"/>
          </rPr>
          <t>Author:</t>
        </r>
        <r>
          <rPr>
            <sz val="9"/>
            <color indexed="81"/>
            <rFont val="Tahoma"/>
            <family val="2"/>
          </rPr>
          <t xml:space="preserve">
"weld" or "attm"</t>
        </r>
      </text>
    </comment>
    <comment ref="M1" authorId="0" shapeId="0" xr:uid="{122AC501-599C-4850-A67A-2902B4943CA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BD4FC85-23B7-442C-B6CE-3443BC56CE9F}">
      <text>
        <r>
          <rPr>
            <b/>
            <sz val="9"/>
            <color indexed="81"/>
            <rFont val="Tahoma"/>
            <family val="2"/>
          </rPr>
          <t>Author:</t>
        </r>
        <r>
          <rPr>
            <sz val="9"/>
            <color indexed="81"/>
            <rFont val="Tahoma"/>
            <family val="2"/>
          </rPr>
          <t xml:space="preserve">
Maximum No of plotted section is 3 </t>
        </r>
      </text>
    </comment>
    <comment ref="AE1" authorId="0" shapeId="0" xr:uid="{9FBC0193-3814-4C02-A8ED-539D4EF09A8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8A234A4-F6EE-45F5-B6AE-351461042C2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BBF2E08-6EE2-47B6-9332-120223B94CA7}">
      <text>
        <r>
          <rPr>
            <b/>
            <sz val="9"/>
            <color indexed="81"/>
            <rFont val="Tahoma"/>
            <family val="2"/>
          </rPr>
          <t>Author:</t>
        </r>
        <r>
          <rPr>
            <sz val="9"/>
            <color indexed="81"/>
            <rFont val="Tahoma"/>
            <family val="2"/>
          </rPr>
          <t xml:space="preserve">
"weld" or "attm"</t>
        </r>
      </text>
    </comment>
    <comment ref="M1" authorId="0" shapeId="0" xr:uid="{745DB395-8CB8-4094-8375-1E2B791A85F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490F3EC-8F1F-426F-9D3E-6F80FF9998C0}">
      <text>
        <r>
          <rPr>
            <b/>
            <sz val="9"/>
            <color indexed="81"/>
            <rFont val="Tahoma"/>
            <family val="2"/>
          </rPr>
          <t>Author:</t>
        </r>
        <r>
          <rPr>
            <sz val="9"/>
            <color indexed="81"/>
            <rFont val="Tahoma"/>
            <family val="2"/>
          </rPr>
          <t xml:space="preserve">
Maximum No of plotted section is 3 </t>
        </r>
      </text>
    </comment>
    <comment ref="AE1" authorId="0" shapeId="0" xr:uid="{D6AD0A51-D48A-406D-90C2-55E8ADF9AA7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4F9A4CC4-3A47-452F-BDB2-B43AFC695B8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CAA9147-3B8A-40A1-A575-A574D88A6AD5}">
      <text>
        <r>
          <rPr>
            <b/>
            <sz val="9"/>
            <color indexed="81"/>
            <rFont val="Tahoma"/>
            <family val="2"/>
          </rPr>
          <t>Author:</t>
        </r>
        <r>
          <rPr>
            <sz val="9"/>
            <color indexed="81"/>
            <rFont val="Tahoma"/>
            <family val="2"/>
          </rPr>
          <t xml:space="preserve">
"weld" or "attm"</t>
        </r>
      </text>
    </comment>
    <comment ref="M1" authorId="0" shapeId="0" xr:uid="{7C273CEC-12D6-49EA-8136-1C5059A2D27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7AA9B28-7EC0-403B-839C-36F873B66010}">
      <text>
        <r>
          <rPr>
            <b/>
            <sz val="9"/>
            <color indexed="81"/>
            <rFont val="Tahoma"/>
            <family val="2"/>
          </rPr>
          <t>Author:</t>
        </r>
        <r>
          <rPr>
            <sz val="9"/>
            <color indexed="81"/>
            <rFont val="Tahoma"/>
            <family val="2"/>
          </rPr>
          <t xml:space="preserve">
Maximum No of plotted section is 3 </t>
        </r>
      </text>
    </comment>
    <comment ref="AE1" authorId="0" shapeId="0" xr:uid="{C655A47C-F409-4E6C-B6A4-72ABB50285D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17A4CEE6-DDDC-41C0-B85B-221984A26B8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5DB3102-D64E-4417-B904-7395DFF3DBD2}">
      <text>
        <r>
          <rPr>
            <b/>
            <sz val="9"/>
            <color indexed="81"/>
            <rFont val="Tahoma"/>
            <family val="2"/>
          </rPr>
          <t>Author:</t>
        </r>
        <r>
          <rPr>
            <sz val="9"/>
            <color indexed="81"/>
            <rFont val="Tahoma"/>
            <family val="2"/>
          </rPr>
          <t xml:space="preserve">
"weld" or "attm"</t>
        </r>
      </text>
    </comment>
    <comment ref="M1" authorId="0" shapeId="0" xr:uid="{B78FBE40-C003-4FAF-A9C4-F6EFD464FCC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FAFFEBB-160B-41EE-A579-A7ACA39F06C3}">
      <text>
        <r>
          <rPr>
            <b/>
            <sz val="9"/>
            <color indexed="81"/>
            <rFont val="Tahoma"/>
            <family val="2"/>
          </rPr>
          <t>Author:</t>
        </r>
        <r>
          <rPr>
            <sz val="9"/>
            <color indexed="81"/>
            <rFont val="Tahoma"/>
            <family val="2"/>
          </rPr>
          <t xml:space="preserve">
Maximum No of plotted section is 3 </t>
        </r>
      </text>
    </comment>
    <comment ref="AE1" authorId="0" shapeId="0" xr:uid="{1D0BCF4C-8752-486C-A986-8AF3A78E22E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EEF0C80F-23F9-4690-AEB8-0D64FB6939A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DE53C13-DF43-41EA-9F00-676B2C600087}">
      <text>
        <r>
          <rPr>
            <b/>
            <sz val="9"/>
            <color indexed="81"/>
            <rFont val="Tahoma"/>
            <family val="2"/>
          </rPr>
          <t>Author:</t>
        </r>
        <r>
          <rPr>
            <sz val="9"/>
            <color indexed="81"/>
            <rFont val="Tahoma"/>
            <family val="2"/>
          </rPr>
          <t xml:space="preserve">
"weld" or "attm"</t>
        </r>
      </text>
    </comment>
    <comment ref="M1" authorId="0" shapeId="0" xr:uid="{1026FD94-ECFB-48D6-95D4-BE5B18E0AA9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3BA1FB0-B5BC-443E-9255-6F1881385C5C}">
      <text>
        <r>
          <rPr>
            <b/>
            <sz val="9"/>
            <color indexed="81"/>
            <rFont val="Tahoma"/>
            <family val="2"/>
          </rPr>
          <t>Author:</t>
        </r>
        <r>
          <rPr>
            <sz val="9"/>
            <color indexed="81"/>
            <rFont val="Tahoma"/>
            <family val="2"/>
          </rPr>
          <t xml:space="preserve">
Maximum No of plotted section is 3 </t>
        </r>
      </text>
    </comment>
    <comment ref="AE1" authorId="0" shapeId="0" xr:uid="{5138AAB9-F9AD-405F-AAFA-DFE5B68E669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A2A30FA8-2927-4385-8219-E53BF3B64EE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05BAFE7-3430-4880-8247-41B968C0C086}">
      <text>
        <r>
          <rPr>
            <b/>
            <sz val="9"/>
            <color indexed="81"/>
            <rFont val="Tahoma"/>
            <family val="2"/>
          </rPr>
          <t>Author:</t>
        </r>
        <r>
          <rPr>
            <sz val="9"/>
            <color indexed="81"/>
            <rFont val="Tahoma"/>
            <family val="2"/>
          </rPr>
          <t xml:space="preserve">
"weld" or "attm"</t>
        </r>
      </text>
    </comment>
    <comment ref="M1" authorId="0" shapeId="0" xr:uid="{4E002CDD-3B78-4F6F-BABD-CA9872B330A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89F0BAB-6147-4C27-A12D-B567C4D5B309}">
      <text>
        <r>
          <rPr>
            <b/>
            <sz val="9"/>
            <color indexed="81"/>
            <rFont val="Tahoma"/>
            <family val="2"/>
          </rPr>
          <t>Author:</t>
        </r>
        <r>
          <rPr>
            <sz val="9"/>
            <color indexed="81"/>
            <rFont val="Tahoma"/>
            <family val="2"/>
          </rPr>
          <t xml:space="preserve">
Maximum No of plotted section is 3 </t>
        </r>
      </text>
    </comment>
    <comment ref="AE1" authorId="0" shapeId="0" xr:uid="{6A78E2CB-BC34-4F47-87BA-EBE9E74D806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A00DEE6A-DE80-4FD7-89DD-ABB76652709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544C014-E3A1-4D52-90EE-EEAD8B46A82C}">
      <text>
        <r>
          <rPr>
            <b/>
            <sz val="9"/>
            <color indexed="81"/>
            <rFont val="Tahoma"/>
            <family val="2"/>
          </rPr>
          <t>Author:</t>
        </r>
        <r>
          <rPr>
            <sz val="9"/>
            <color indexed="81"/>
            <rFont val="Tahoma"/>
            <family val="2"/>
          </rPr>
          <t xml:space="preserve">
"weld" or "attm"</t>
        </r>
      </text>
    </comment>
    <comment ref="M1" authorId="0" shapeId="0" xr:uid="{4DCFA0B4-A4B2-4DB1-B349-8878A6864F6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F70BD16-6B19-4FE0-B116-86032A4D8E7C}">
      <text>
        <r>
          <rPr>
            <b/>
            <sz val="9"/>
            <color indexed="81"/>
            <rFont val="Tahoma"/>
            <family val="2"/>
          </rPr>
          <t>Author:</t>
        </r>
        <r>
          <rPr>
            <sz val="9"/>
            <color indexed="81"/>
            <rFont val="Tahoma"/>
            <family val="2"/>
          </rPr>
          <t xml:space="preserve">
Maximum No of plotted section is 3 </t>
        </r>
      </text>
    </comment>
    <comment ref="AE1" authorId="0" shapeId="0" xr:uid="{ACB229CF-0A10-4C3B-AC66-4E310C63FBA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sharedStrings.xml><?xml version="1.0" encoding="utf-8"?>
<sst xmlns="http://schemas.openxmlformats.org/spreadsheetml/2006/main" count="6107" uniqueCount="355">
  <si>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</si>
  <si>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</si>
  <si>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</si>
  <si>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</si>
  <si>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</si>
  <si>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</si>
  <si>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</si>
  <si>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</si>
  <si>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</si>
  <si>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</si>
  <si>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</si>
  <si>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</si>
  <si>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</si>
  <si>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</si>
  <si>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</si>
  <si>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</si>
  <si>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</si>
  <si>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</si>
  <si>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</si>
  <si>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</si>
  <si>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</si>
  <si>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</si>
  <si>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</si>
  <si>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</si>
  <si>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</si>
  <si>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</si>
  <si>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</si>
  <si>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</si>
  <si>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</si>
  <si>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</si>
  <si>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</si>
  <si>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</si>
  <si>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</si>
  <si>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</si>
  <si>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</si>
  <si>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</si>
  <si>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</si>
  <si>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</si>
  <si>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</si>
  <si>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</si>
  <si>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</si>
  <si>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</si>
  <si>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</si>
  <si>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</si>
  <si>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</si>
  <si>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</si>
  <si>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</si>
  <si>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</si>
  <si>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</si>
  <si>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</si>
  <si>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</si>
  <si>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</si>
  <si>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</si>
  <si>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</si>
  <si>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</si>
  <si>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</si>
  <si>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</si>
  <si>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</si>
  <si>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</si>
  <si>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</si>
  <si>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</si>
  <si>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</si>
  <si>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</si>
  <si>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</si>
  <si>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</si>
  <si>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</si>
  <si>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</si>
  <si>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</si>
  <si>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</si>
  <si>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</si>
  <si>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</si>
  <si>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</si>
  <si>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</si>
  <si>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</si>
  <si>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</si>
  <si>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</si>
  <si>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</si>
  <si>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</si>
  <si>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</si>
  <si>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</si>
  <si>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</si>
  <si>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</si>
  <si>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</si>
  <si>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</si>
  <si>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</si>
  <si>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</si>
  <si>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</si>
  <si>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</si>
  <si>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</si>
  <si>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</si>
  <si>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</si>
  <si>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</si>
  <si>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</si>
  <si>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</si>
  <si>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</si>
  <si>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</si>
  <si>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</si>
  <si>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</si>
  <si>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</si>
  <si>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</si>
  <si>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</si>
  <si>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</si>
  <si>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</si>
  <si>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</si>
  <si>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</si>
  <si>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</si>
  <si>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</si>
  <si>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</si>
  <si>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</si>
  <si>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</si>
  <si>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</si>
  <si>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</si>
  <si>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</si>
  <si>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</si>
  <si>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</si>
  <si>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</si>
  <si>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</si>
  <si>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</si>
  <si>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</si>
  <si>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</si>
  <si>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</si>
  <si>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</si>
  <si>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</si>
  <si>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</si>
  <si>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</si>
  <si>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</si>
  <si>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</si>
  <si>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</si>
  <si>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</si>
  <si>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</si>
  <si>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</si>
  <si>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</si>
  <si>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</si>
  <si>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</si>
  <si>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</si>
  <si>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</si>
  <si>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</si>
  <si>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</si>
  <si>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</si>
  <si>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</si>
  <si>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</si>
  <si>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</si>
  <si>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</si>
  <si>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</si>
  <si>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</si>
  <si>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</si>
  <si>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</si>
  <si>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</si>
  <si>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</si>
  <si>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</si>
  <si>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</si>
  <si>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</si>
  <si>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</si>
  <si>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</si>
  <si>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</si>
  <si>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</si>
  <si>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</si>
  <si>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</si>
  <si>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</si>
  <si>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</si>
  <si>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</si>
  <si>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</si>
  <si>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</si>
  <si>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C1</t>
  </si>
  <si>
    <t>B2</t>
  </si>
  <si>
    <t>attm</t>
  </si>
  <si>
    <t>D</t>
  </si>
  <si>
    <t xml:space="preserve">To be plotted </t>
  </si>
  <si>
    <t>Load Iteration</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</si>
  <si>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</si>
  <si>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</si>
  <si>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</si>
  <si>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</si>
  <si>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</si>
  <si>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</si>
  <si>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</si>
  <si>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</si>
  <si>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</si>
  <si>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</si>
  <si>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</si>
  <si>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</si>
  <si>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</si>
  <si>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</si>
  <si>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</si>
  <si>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</si>
  <si>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</si>
  <si>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</si>
  <si>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</si>
  <si>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</si>
  <si>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</si>
  <si>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</si>
  <si>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</si>
  <si>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</si>
  <si>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</si>
  <si>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</si>
  <si>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</si>
  <si>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</si>
  <si>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</si>
  <si>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</si>
  <si>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PileRun_UB</t>
  </si>
  <si>
    <t>NoiseSTR_ACC_SENSI</t>
  </si>
  <si>
    <t>Fatigue_BLOW</t>
  </si>
  <si>
    <t>Fatigue_STRESS</t>
  </si>
  <si>
    <t>L2</t>
  </si>
  <si>
    <t>Extra EW</t>
  </si>
  <si>
    <t>Jones</t>
  </si>
  <si>
    <t>NMS</t>
  </si>
  <si>
    <t>S-5500</t>
  </si>
  <si>
    <t>S-4000</t>
  </si>
  <si>
    <t>Paths</t>
  </si>
  <si>
    <t>Python</t>
  </si>
  <si>
    <t>C:\ProgramData\Anaconda3\envs\py373\python.exe</t>
  </si>
  <si>
    <t>Table</t>
  </si>
  <si>
    <t>ewdb.pda_input</t>
  </si>
  <si>
    <t>Server</t>
  </si>
  <si>
    <t>DKLYCOPILOD1</t>
  </si>
  <si>
    <t>SRD model</t>
  </si>
  <si>
    <t>Soil type</t>
  </si>
  <si>
    <t>Output</t>
  </si>
  <si>
    <t>Excel name</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</si>
  <si>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</si>
  <si>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</si>
  <si>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</si>
  <si>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</si>
  <si>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</si>
  <si>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</si>
  <si>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</si>
  <si>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</si>
  <si>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</si>
  <si>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</si>
  <si>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</si>
  <si>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</si>
  <si>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</si>
  <si>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</si>
  <si>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</si>
  <si>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</si>
  <si>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</si>
  <si>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</si>
  <si>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</si>
  <si>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</si>
  <si>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</si>
  <si>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</si>
  <si>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</si>
  <si>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</si>
  <si>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</si>
  <si>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</si>
  <si>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</si>
  <si>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</si>
  <si>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</si>
  <si>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</si>
  <si>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</si>
  <si>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</si>
  <si>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</si>
  <si>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</si>
  <si>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</si>
  <si>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</si>
  <si>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</si>
  <si>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</si>
  <si>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</si>
  <si>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</si>
  <si>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</si>
  <si>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</si>
  <si>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</si>
  <si>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</si>
  <si>
    <t>Analysis no.</t>
  </si>
  <si>
    <t>Appendix</t>
  </si>
  <si>
    <t>Geometry rev.</t>
  </si>
  <si>
    <t>Soil rev.</t>
  </si>
  <si>
    <t>Attachments rev.</t>
  </si>
  <si>
    <t>SCF sub rev.</t>
  </si>
  <si>
    <t>Excel type</t>
  </si>
  <si>
    <t>Forces</t>
  </si>
  <si>
    <t>Blowcounts</t>
  </si>
  <si>
    <t>SRD_comp</t>
  </si>
  <si>
    <t>Blowcounts_comp</t>
  </si>
  <si>
    <t>Forces_comp</t>
  </si>
  <si>
    <t>EW2_OSS_30_J</t>
  </si>
  <si>
    <t>Input Database
Switch</t>
  </si>
  <si>
    <t>a</t>
  </si>
  <si>
    <t>b</t>
  </si>
  <si>
    <t>c</t>
  </si>
  <si>
    <t>Lehane</t>
  </si>
  <si>
    <t>M5_NGI</t>
  </si>
  <si>
    <t>P3_NGI</t>
  </si>
  <si>
    <t>R4_NGI</t>
  </si>
  <si>
    <t>Q3_NGI</t>
  </si>
  <si>
    <t>S4_NGI</t>
  </si>
  <si>
    <t>Q2_NGI</t>
  </si>
  <si>
    <t>S3_NGI</t>
  </si>
  <si>
    <t>M5_BE</t>
  </si>
  <si>
    <t>P3_BE</t>
  </si>
  <si>
    <t>R4_BE</t>
  </si>
  <si>
    <t>N2_BE</t>
  </si>
  <si>
    <t>Q3_BE</t>
  </si>
  <si>
    <t>S4_BE</t>
  </si>
  <si>
    <t>Q2_BE</t>
  </si>
  <si>
    <t>S3_BE</t>
  </si>
  <si>
    <t>Q3_UB</t>
  </si>
  <si>
    <t>ituotdewdb</t>
  </si>
  <si>
    <t>NoiseSTR_FOR</t>
  </si>
  <si>
    <t>Full_UB</t>
  </si>
  <si>
    <t>NoiseSTR_ACC</t>
  </si>
  <si>
    <t>Acceleration</t>
  </si>
  <si>
    <t>NoiseSTR_FOR_SENSI</t>
  </si>
  <si>
    <t>M5_Lehane</t>
  </si>
  <si>
    <t>P3_Lehane</t>
  </si>
  <si>
    <t>R4_Lehane</t>
  </si>
  <si>
    <t>N2_Lehane</t>
  </si>
  <si>
    <t>Q3_Lehane</t>
  </si>
  <si>
    <t>S4_Lehane</t>
  </si>
  <si>
    <t>Q2_Lehane</t>
  </si>
  <si>
    <t>S3_Lehane</t>
  </si>
  <si>
    <t>P2_Lehane</t>
  </si>
  <si>
    <t>J2_NGI</t>
  </si>
  <si>
    <t>M4_NGI</t>
  </si>
  <si>
    <t>N1_NGI</t>
  </si>
  <si>
    <t>N3_NGI</t>
  </si>
  <si>
    <t>L2_NGI</t>
  </si>
  <si>
    <t>T3_NGI</t>
  </si>
  <si>
    <t>Q4_NGI</t>
  </si>
  <si>
    <t>U7_NGI</t>
  </si>
  <si>
    <t>R1_NGI</t>
  </si>
  <si>
    <t>N_NGI</t>
  </si>
  <si>
    <t>P_NGI</t>
  </si>
  <si>
    <t>M_NGI</t>
  </si>
  <si>
    <t>L_NGI</t>
  </si>
  <si>
    <t>Boughas</t>
  </si>
  <si>
    <t>Puech</t>
  </si>
  <si>
    <t>Velocity</t>
  </si>
  <si>
    <t>Displacement</t>
  </si>
  <si>
    <t>IHC S-3000 interpolated</t>
  </si>
  <si>
    <t>dash dot</t>
  </si>
  <si>
    <t>IHC S-2000</t>
  </si>
  <si>
    <t>dot</t>
  </si>
  <si>
    <t>IHC S-1200</t>
  </si>
  <si>
    <t>Time series</t>
  </si>
  <si>
    <t>Entrapped water</t>
  </si>
  <si>
    <t>Symbol_types</t>
  </si>
  <si>
    <t>status</t>
  </si>
  <si>
    <t>prelim</t>
  </si>
  <si>
    <t>responsible</t>
  </si>
  <si>
    <t>CLIENT</t>
  </si>
  <si>
    <t>preparer</t>
  </si>
  <si>
    <t>FKMV</t>
  </si>
  <si>
    <t>C:\GRLWEAP</t>
  </si>
  <si>
    <t>Excel Tip</t>
  </si>
  <si>
    <t>Excel Shaft</t>
  </si>
  <si>
    <t>Soil2GRLWEAP_Tip.xlsx</t>
  </si>
  <si>
    <t>Soil2GRLWEAP_shaft.xlsx</t>
  </si>
  <si>
    <t>List of the figure names</t>
  </si>
  <si>
    <t>Control panel</t>
  </si>
  <si>
    <t>Hybrid</t>
  </si>
  <si>
    <t>a - Lehane</t>
  </si>
  <si>
    <t>c - Lehane</t>
  </si>
  <si>
    <t>b - Lehane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</si>
</sst>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
      <sz val="11"/>
      <color rgb="FFFF0000"/>
      <name val="Calibri"/>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theme="5"/>
        <bgColor indexed="64"/>
      </patternFill>
    </fill>
    <fill>
      <patternFill patternType="solid">
        <fgColor theme="2" tint="-9.9978637043366805E-2"/>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s>
  <cellStyleXfs count="5">
    <xf numFmtId="0" fontId="0" fillId="0" borderId="0"/>
    <xf numFmtId="0" fontId="2" fillId="0" borderId="0"/>
    <xf numFmtId="0" fontId="8" fillId="0" borderId="0"/>
    <xf numFmtId="0" fontId="1" fillId="0" borderId="0"/>
    <xf numFmtId="0" fontId="9" fillId="0" borderId="0"/>
  </cellStyleXfs>
  <cellXfs count="203">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2" xfId="0" applyBorder="1"/>
    <xf numFmtId="0" fontId="0" fillId="0" borderId="13" xfId="0" applyBorder="1"/>
    <xf numFmtId="17" fontId="0" fillId="0" borderId="14"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6" xfId="0" applyBorder="1" applyAlignment="1">
      <alignment horizontal="center"/>
    </xf>
    <xf numFmtId="0" fontId="0" fillId="0" borderId="18" xfId="0" applyBorder="1" applyAlignment="1">
      <alignment horizontal="center"/>
    </xf>
    <xf numFmtId="22" fontId="0" fillId="0" borderId="0" xfId="0" applyNumberFormat="1"/>
    <xf numFmtId="0" fontId="0" fillId="0" borderId="19" xfId="0" applyBorder="1" applyAlignment="1">
      <alignment horizontal="center"/>
    </xf>
    <xf numFmtId="0" fontId="0" fillId="0" borderId="21"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1" xfId="0" applyFill="1" applyBorder="1"/>
    <xf numFmtId="0" fontId="0" fillId="2" borderId="2" xfId="0" applyNumberFormat="1" applyFont="1" applyFill="1" applyBorder="1" applyAlignment="1">
      <alignment vertical="justify"/>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5" xfId="0" applyNumberFormat="1" applyFont="1" applyFill="1" applyBorder="1" applyAlignment="1">
      <alignment vertical="justify"/>
    </xf>
    <xf numFmtId="0" fontId="0" fillId="2" borderId="12"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2"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29" xfId="0" applyFill="1" applyBorder="1"/>
    <xf numFmtId="0" fontId="0" fillId="4" borderId="30" xfId="0" applyFill="1" applyBorder="1"/>
    <xf numFmtId="0" fontId="0" fillId="4" borderId="31" xfId="0" applyFill="1" applyBorder="1"/>
    <xf numFmtId="0" fontId="0" fillId="4" borderId="24" xfId="0" applyFill="1" applyBorder="1"/>
    <xf numFmtId="0" fontId="0" fillId="4" borderId="25" xfId="0" applyFill="1" applyBorder="1"/>
    <xf numFmtId="0" fontId="0" fillId="4" borderId="26" xfId="0" applyFill="1" applyBorder="1"/>
    <xf numFmtId="0" fontId="0" fillId="4" borderId="27" xfId="0" applyFill="1" applyBorder="1"/>
    <xf numFmtId="0" fontId="0" fillId="4" borderId="22" xfId="0" applyFill="1" applyBorder="1"/>
    <xf numFmtId="0" fontId="0" fillId="4" borderId="28" xfId="0" applyFill="1" applyBorder="1"/>
    <xf numFmtId="0" fontId="0" fillId="4" borderId="32" xfId="0" applyFill="1" applyBorder="1"/>
    <xf numFmtId="0" fontId="0" fillId="4" borderId="23" xfId="0" applyFill="1" applyBorder="1"/>
    <xf numFmtId="0" fontId="0" fillId="4" borderId="33" xfId="0" applyFill="1" applyBorder="1"/>
    <xf numFmtId="0" fontId="0" fillId="6" borderId="24" xfId="0" applyFont="1" applyFill="1" applyBorder="1"/>
    <xf numFmtId="0" fontId="0" fillId="6" borderId="25" xfId="0" applyFont="1" applyFill="1" applyBorder="1"/>
    <xf numFmtId="0" fontId="0" fillId="6" borderId="26" xfId="0" applyFont="1" applyFill="1" applyBorder="1"/>
    <xf numFmtId="0" fontId="0" fillId="5" borderId="12" xfId="0" applyFill="1" applyBorder="1"/>
    <xf numFmtId="0" fontId="0" fillId="5" borderId="13" xfId="0" applyFill="1" applyBorder="1"/>
    <xf numFmtId="0" fontId="0" fillId="5" borderId="14" xfId="0" applyFill="1" applyBorder="1"/>
    <xf numFmtId="0" fontId="0" fillId="0" borderId="0" xfId="0" applyFill="1" applyAlignment="1">
      <alignment horizontal="left"/>
    </xf>
    <xf numFmtId="0" fontId="0" fillId="0" borderId="0" xfId="0" quotePrefix="1" applyBorder="1"/>
    <xf numFmtId="0" fontId="0" fillId="0" borderId="8" xfId="0" applyFill="1" applyBorder="1"/>
    <xf numFmtId="0" fontId="3" fillId="2" borderId="9" xfId="0" applyFont="1" applyFill="1" applyBorder="1" applyAlignment="1">
      <alignment vertical="top"/>
    </xf>
    <xf numFmtId="0" fontId="3" fillId="2" borderId="15" xfId="0" applyFont="1" applyFill="1" applyBorder="1" applyAlignment="1">
      <alignment vertical="top"/>
    </xf>
    <xf numFmtId="0" fontId="3" fillId="2" borderId="11" xfId="0" applyFont="1" applyFill="1" applyBorder="1" applyAlignment="1">
      <alignment vertical="top"/>
    </xf>
    <xf numFmtId="0" fontId="0" fillId="0" borderId="13" xfId="0" applyFill="1" applyBorder="1" applyAlignment="1">
      <alignment horizontal="left"/>
    </xf>
    <xf numFmtId="0" fontId="0" fillId="0" borderId="14"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4" xfId="0" applyBorder="1"/>
    <xf numFmtId="0" fontId="3" fillId="0" borderId="15"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vertical="top"/>
    </xf>
    <xf numFmtId="0" fontId="3" fillId="0" borderId="34" xfId="0" applyFont="1" applyBorder="1" applyAlignment="1">
      <alignment horizontal="center"/>
    </xf>
    <xf numFmtId="0" fontId="3" fillId="0" borderId="35" xfId="0" applyFont="1" applyBorder="1" applyAlignment="1">
      <alignment horizontal="center"/>
    </xf>
    <xf numFmtId="0" fontId="3" fillId="0" borderId="36" xfId="0" applyFont="1" applyBorder="1" applyAlignment="1">
      <alignment horizontal="center"/>
    </xf>
    <xf numFmtId="0" fontId="0" fillId="2" borderId="9" xfId="0" applyFill="1" applyBorder="1"/>
    <xf numFmtId="0" fontId="0" fillId="2" borderId="10" xfId="0" applyFill="1" applyBorder="1"/>
    <xf numFmtId="0" fontId="0" fillId="2" borderId="11" xfId="0" applyFill="1" applyBorder="1"/>
    <xf numFmtId="0" fontId="0" fillId="2" borderId="1" xfId="0" applyFill="1" applyBorder="1"/>
    <xf numFmtId="0" fontId="0" fillId="2" borderId="2" xfId="0" applyFill="1" applyBorder="1"/>
    <xf numFmtId="0" fontId="0" fillId="2" borderId="5" xfId="0" applyFill="1" applyBorder="1"/>
    <xf numFmtId="0" fontId="0" fillId="8" borderId="5" xfId="0" applyFill="1" applyBorder="1"/>
    <xf numFmtId="0" fontId="0" fillId="8" borderId="7" xfId="0" applyFill="1" applyBorder="1"/>
    <xf numFmtId="0" fontId="0" fillId="8" borderId="8" xfId="0" applyFill="1" applyBorder="1"/>
    <xf numFmtId="0" fontId="0" fillId="4" borderId="5" xfId="0" applyFill="1" applyBorder="1"/>
    <xf numFmtId="0" fontId="0" fillId="4" borderId="0" xfId="0" applyFill="1"/>
    <xf numFmtId="0" fontId="0" fillId="4" borderId="4" xfId="0" applyFill="1" applyBorder="1"/>
    <xf numFmtId="0" fontId="0" fillId="7" borderId="17"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0" fillId="6"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0" fontId="0" fillId="0" borderId="0" xfId="0" applyAlignment="1">
      <alignment horizontal="center"/>
    </xf>
    <xf numFmtId="0" fontId="0" fillId="6" borderId="0" xfId="0" applyFill="1" applyBorder="1"/>
    <xf numFmtId="0" fontId="0" fillId="6" borderId="5" xfId="0" applyFill="1" applyBorder="1"/>
    <xf numFmtId="0" fontId="0" fillId="6" borderId="1" xfId="0" applyFill="1" applyBorder="1"/>
    <xf numFmtId="0" fontId="0" fillId="6" borderId="4" xfId="0" applyFill="1" applyBorder="1"/>
    <xf numFmtId="0" fontId="0" fillId="7" borderId="37" xfId="0" applyFill="1" applyBorder="1" applyAlignment="1">
      <alignment horizontal="center"/>
    </xf>
    <xf numFmtId="0" fontId="3" fillId="0" borderId="11" xfId="0" applyFont="1" applyBorder="1"/>
    <xf numFmtId="0" fontId="6" fillId="0" borderId="0" xfId="0" applyFont="1" applyAlignment="1">
      <alignment horizontal="right"/>
    </xf>
    <xf numFmtId="0" fontId="6" fillId="0" borderId="0" xfId="0" applyFont="1"/>
    <xf numFmtId="0" fontId="0" fillId="0" borderId="0" xfId="0" applyAlignment="1">
      <alignment horizontal="right"/>
    </xf>
    <xf numFmtId="0" fontId="0" fillId="0" borderId="17" xfId="0" applyBorder="1" applyAlignment="1">
      <alignment horizontal="center"/>
    </xf>
    <xf numFmtId="22" fontId="0" fillId="0" borderId="0" xfId="0" applyNumberFormat="1" applyAlignment="1">
      <alignment horizontal="right"/>
    </xf>
    <xf numFmtId="0" fontId="0" fillId="0" borderId="20" xfId="0" applyBorder="1" applyAlignment="1">
      <alignment horizontal="center"/>
    </xf>
    <xf numFmtId="0" fontId="7" fillId="0" borderId="0" xfId="0" applyFont="1"/>
    <xf numFmtId="0" fontId="0" fillId="8" borderId="0" xfId="0" applyFill="1"/>
    <xf numFmtId="0" fontId="0" fillId="6" borderId="0" xfId="0" applyFill="1"/>
    <xf numFmtId="0" fontId="0" fillId="0" borderId="10"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9" borderId="17" xfId="0" applyFill="1" applyBorder="1" applyAlignment="1">
      <alignment horizontal="center"/>
    </xf>
    <xf numFmtId="0" fontId="11" fillId="0" borderId="0" xfId="0" applyFont="1"/>
    <xf numFmtId="0" fontId="11" fillId="0" borderId="5" xfId="0" applyFont="1" applyBorder="1"/>
    <xf numFmtId="0" fontId="11" fillId="10" borderId="5" xfId="0" applyFont="1" applyFill="1" applyBorder="1"/>
    <xf numFmtId="2" fontId="0" fillId="0" borderId="0" xfId="0" applyNumberFormat="1" applyAlignment="1">
      <alignment vertical="center" wrapText="1"/>
    </xf>
    <xf numFmtId="3" fontId="0" fillId="0" borderId="0" xfId="0" applyNumberFormat="1" applyAlignment="1">
      <alignment vertical="center" wrapText="1"/>
    </xf>
    <xf numFmtId="0" fontId="0" fillId="0" borderId="0" xfId="0" applyAlignment="1">
      <alignment vertical="center" wrapText="1"/>
    </xf>
    <xf numFmtId="0" fontId="0" fillId="7" borderId="0" xfId="0" applyFill="1"/>
    <xf numFmtId="0" fontId="0" fillId="10" borderId="17" xfId="0" applyFill="1" applyBorder="1" applyAlignment="1">
      <alignment horizontal="center"/>
    </xf>
    <xf numFmtId="0" fontId="0" fillId="9" borderId="5" xfId="0" applyFill="1" applyBorder="1"/>
    <xf numFmtId="0" fontId="0" fillId="11" borderId="5" xfId="0" applyFill="1" applyBorder="1"/>
    <xf numFmtId="2" fontId="0" fillId="0" borderId="0" xfId="0" applyNumberFormat="1"/>
    <xf numFmtId="1" fontId="0" fillId="0" borderId="0" xfId="0" applyNumberFormat="1"/>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5" borderId="1" xfId="0" applyFill="1" applyBorder="1"/>
    <xf numFmtId="0" fontId="0" fillId="5" borderId="4" xfId="0" applyFill="1" applyBorder="1"/>
    <xf numFmtId="0" fontId="0" fillId="5" borderId="6" xfId="0" applyFill="1" applyBorder="1"/>
    <xf numFmtId="0" fontId="3" fillId="5" borderId="9" xfId="0" applyFont="1" applyFill="1" applyBorder="1" applyAlignment="1">
      <alignment horizontal="left"/>
    </xf>
    <xf numFmtId="0" fontId="3" fillId="5" borderId="11" xfId="0" applyFont="1" applyFill="1" applyBorder="1" applyAlignment="1">
      <alignment horizontal="left"/>
    </xf>
    <xf numFmtId="0" fontId="0" fillId="0" borderId="17" xfId="0" applyFill="1" applyBorder="1"/>
    <xf numFmtId="0" fontId="0" fillId="0" borderId="17" xfId="0" applyFill="1" applyBorder="1" applyAlignment="1">
      <alignment horizontal="right"/>
    </xf>
    <xf numFmtId="0" fontId="0" fillId="0" borderId="0" xfId="0" applyFill="1" applyAlignment="1">
      <alignment horizontal="center"/>
    </xf>
    <xf numFmtId="0" fontId="6" fillId="0" borderId="0" xfId="0" applyFont="1" applyFill="1" applyAlignment="1">
      <alignment horizontal="right"/>
    </xf>
    <xf numFmtId="0" fontId="6" fillId="0" borderId="0" xfId="0" applyFont="1" applyFill="1"/>
    <xf numFmtId="0" fontId="6" fillId="0" borderId="17" xfId="0" applyFont="1" applyFill="1" applyBorder="1" applyAlignment="1">
      <alignment horizontal="center"/>
    </xf>
    <xf numFmtId="0" fontId="0" fillId="2" borderId="9" xfId="0" applyFill="1" applyBorder="1" applyAlignment="1">
      <alignment wrapText="1"/>
    </xf>
    <xf numFmtId="0" fontId="0" fillId="2" borderId="10" xfId="0" applyFill="1" applyBorder="1" applyAlignment="1">
      <alignment wrapText="1"/>
    </xf>
    <xf numFmtId="0" fontId="0" fillId="2" borderId="15" xfId="0" applyFill="1" applyBorder="1" applyAlignment="1">
      <alignment wrapText="1"/>
    </xf>
    <xf numFmtId="0" fontId="0" fillId="2" borderId="12" xfId="0" applyFill="1" applyBorder="1"/>
    <xf numFmtId="0" fontId="0" fillId="8" borderId="1" xfId="0" applyFill="1" applyBorder="1"/>
    <xf numFmtId="0" fontId="0" fillId="8" borderId="2" xfId="0" applyFill="1" applyBorder="1"/>
    <xf numFmtId="0" fontId="0" fillId="8" borderId="0" xfId="0" applyFill="1" applyBorder="1"/>
    <xf numFmtId="0" fontId="0" fillId="8" borderId="3" xfId="0" applyFill="1" applyBorder="1"/>
    <xf numFmtId="0" fontId="0" fillId="2" borderId="4" xfId="0" applyFill="1" applyBorder="1"/>
    <xf numFmtId="0" fontId="0" fillId="2" borderId="0" xfId="0" applyFill="1" applyBorder="1"/>
    <xf numFmtId="0" fontId="0" fillId="2" borderId="3" xfId="0" applyFill="1" applyBorder="1"/>
    <xf numFmtId="0" fontId="0" fillId="12" borderId="1" xfId="0" applyFill="1" applyBorder="1"/>
    <xf numFmtId="0" fontId="0" fillId="12" borderId="4" xfId="0" applyFill="1" applyBorder="1"/>
    <xf numFmtId="0" fontId="0" fillId="12" borderId="6" xfId="0" applyFill="1" applyBorder="1"/>
    <xf numFmtId="0" fontId="0" fillId="12" borderId="2" xfId="0" applyFill="1" applyBorder="1"/>
    <xf numFmtId="0" fontId="0" fillId="12" borderId="0" xfId="0" applyFill="1"/>
    <xf numFmtId="0" fontId="0" fillId="12" borderId="7" xfId="0" applyFill="1" applyBorder="1"/>
    <xf numFmtId="0" fontId="3" fillId="12" borderId="1" xfId="0" applyFont="1" applyFill="1" applyBorder="1"/>
    <xf numFmtId="0" fontId="3" fillId="12" borderId="15" xfId="0" applyFont="1" applyFill="1" applyBorder="1" applyAlignment="1">
      <alignment vertical="top"/>
    </xf>
    <xf numFmtId="0" fontId="0" fillId="12" borderId="12" xfId="0" applyFill="1" applyBorder="1"/>
    <xf numFmtId="0" fontId="0" fillId="12" borderId="3" xfId="0" applyFill="1" applyBorder="1"/>
    <xf numFmtId="0" fontId="0" fillId="12" borderId="13" xfId="0" applyFill="1" applyBorder="1"/>
    <xf numFmtId="0" fontId="0" fillId="12" borderId="5" xfId="0" applyFill="1" applyBorder="1"/>
    <xf numFmtId="0" fontId="0" fillId="12" borderId="14" xfId="0" applyFill="1" applyBorder="1"/>
    <xf numFmtId="0" fontId="0" fillId="12" borderId="8" xfId="0" applyFill="1" applyBorder="1"/>
    <xf numFmtId="0" fontId="0" fillId="12" borderId="2" xfId="0" applyFill="1" applyBorder="1" applyAlignment="1">
      <alignment horizontal="left"/>
    </xf>
    <xf numFmtId="0" fontId="0" fillId="12" borderId="0" xfId="0" applyFill="1" applyAlignment="1">
      <alignment horizontal="left"/>
    </xf>
    <xf numFmtId="0" fontId="0" fillId="12" borderId="7" xfId="0" applyFill="1" applyBorder="1" applyAlignment="1">
      <alignment horizontal="left"/>
    </xf>
    <xf numFmtId="0" fontId="0" fillId="12" borderId="13" xfId="0" applyFill="1" applyBorder="1" applyAlignment="1">
      <alignment horizontal="left"/>
    </xf>
    <xf numFmtId="0" fontId="0" fillId="12" borderId="14" xfId="0" applyFill="1" applyBorder="1" applyAlignment="1">
      <alignment horizontal="left"/>
    </xf>
    <xf numFmtId="0" fontId="0" fillId="12" borderId="0" xfId="0" applyFill="1" applyBorder="1" applyAlignment="1">
      <alignment horizontal="left"/>
    </xf>
    <xf numFmtId="0" fontId="0" fillId="12" borderId="0" xfId="0" applyFill="1" applyBorder="1"/>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244">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17</xdr:col>
      <xdr:colOff>514798</xdr:colOff>
      <xdr:row>3</xdr:row>
      <xdr:rowOff>115870</xdr:rowOff>
    </xdr:from>
    <xdr:to>
      <xdr:col>25</xdr:col>
      <xdr:colOff>1355911</xdr:colOff>
      <xdr:row>17</xdr:row>
      <xdr:rowOff>39670</xdr:rowOff>
    </xdr:to>
    <xdr:sp macro="" textlink="">
      <xdr:nvSpPr>
        <xdr:cNvPr id="2" name="TextBox 1">
          <a:extLst>
            <a:ext uri="{FF2B5EF4-FFF2-40B4-BE49-F238E27FC236}">
              <a16:creationId xmlns:a16="http://schemas.microsoft.com/office/drawing/2014/main" id="{02BE8688-AF51-4700-B808-C44FED5A30D3}"/>
            </a:ext>
          </a:extLst>
        </xdr:cNvPr>
        <xdr:cNvSpPr txBox="1"/>
      </xdr:nvSpPr>
      <xdr:spPr>
        <a:xfrm>
          <a:off x="15202348" y="906445"/>
          <a:ext cx="6870438"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0918C552-3991-45D9-8035-0DD7F5089050}"/>
            </a:ext>
          </a:extLst>
        </xdr:cNvPr>
        <xdr:cNvSpPr txBox="1"/>
      </xdr:nvSpPr>
      <xdr:spPr>
        <a:xfrm>
          <a:off x="3819525" y="3848100"/>
          <a:ext cx="32575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2-06-01T16:37:58.67" personId="{00000000-0000-0000-0000-000000000000}" id="{74532FD4-489B-4AF7-AF4D-3CCE712E193D}">
    <text>N2</text>
  </threadedComment>
  <threadedComment ref="B24" dT="2022-06-01T16:37:54.27" personId="{00000000-0000-0000-0000-000000000000}" id="{82770CE8-FF34-4302-B017-58B91534262A}">
    <text>P2</text>
  </threadedComment>
  <threadedComment ref="B31" dT="2022-06-01T16:37:48.88" personId="{00000000-0000-0000-0000-000000000000}" id="{B7CB0103-F5BC-4C09-86B3-D30184C0C6AA}">
    <text>M2</text>
  </threadedComment>
  <threadedComment ref="B32" dT="2022-06-01T16:37:43.38" personId="{00000000-0000-0000-0000-000000000000}" id="{F9BA4FC2-F20B-4698-B6E3-AE4F364BDFFF}">
    <text>L4</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39B73-A282-4B6D-9A2A-5E630F88DCE4}">
  <sheetPr>
    <tabColor theme="9" tint="0.79998168889431442"/>
  </sheetPr>
  <dimension ref="A1:AJ158"/>
  <sheetViews>
    <sheetView zoomScale="70" zoomScaleNormal="70" workbookViewId="0">
      <pane ySplit="1" topLeftCell="A2" activePane="bottomLeft" state="frozen"/>
      <selection pane="bottomLeft" activeCell="D5" sqref="D5"/>
    </sheetView>
  </sheetViews>
  <sheetFormatPr defaultColWidth="9.140625" defaultRowHeight="15" x14ac:dyDescent="0.25"/>
  <cols>
    <col min="1" max="1" width="17.28515625" style="40" bestFit="1" customWidth="1"/>
    <col min="2" max="2" width="28.140625" style="40" customWidth="1"/>
    <col min="3" max="3" width="17.28515625" style="126" bestFit="1" customWidth="1"/>
    <col min="4" max="5" width="17.7109375" style="126" bestFit="1" customWidth="1"/>
    <col min="6" max="11" width="17.7109375" style="40" bestFit="1" customWidth="1"/>
    <col min="12" max="12" width="18.7109375" style="40" bestFit="1" customWidth="1"/>
    <col min="13" max="13" width="18.28515625" style="40" bestFit="1" customWidth="1"/>
    <col min="14" max="21" width="18.7109375" style="40" bestFit="1" customWidth="1"/>
    <col min="22" max="22" width="19.140625" style="40" bestFit="1" customWidth="1"/>
    <col min="23" max="23" width="15.7109375" style="40" bestFit="1" customWidth="1"/>
    <col min="24" max="24" width="10.42578125" style="40" customWidth="1"/>
    <col min="25" max="27" width="9.140625" style="40"/>
    <col min="28" max="28" width="5.85546875" style="40" customWidth="1"/>
    <col min="29" max="29" width="23" style="40" customWidth="1"/>
    <col min="30" max="30" width="9.140625" style="40"/>
    <col min="31" max="31" width="12" style="40" customWidth="1"/>
    <col min="32" max="16384" width="9.140625" style="40"/>
  </cols>
  <sheetData>
    <row r="1" spans="1:36" ht="15.75" thickBot="1" x14ac:dyDescent="0.3">
      <c r="A1" s="83" t="s">
        <v>152</v>
      </c>
      <c r="B1" s="83" t="s">
        <v>241</v>
      </c>
      <c r="C1" s="83" t="s">
        <v>242</v>
      </c>
      <c r="D1" s="83" t="s">
        <v>243</v>
      </c>
      <c r="E1" s="83" t="s">
        <v>244</v>
      </c>
      <c r="F1" s="83" t="s">
        <v>245</v>
      </c>
      <c r="G1" s="83" t="s">
        <v>246</v>
      </c>
      <c r="H1" s="83" t="s">
        <v>247</v>
      </c>
      <c r="I1" s="83" t="s">
        <v>248</v>
      </c>
      <c r="J1" s="83" t="s">
        <v>249</v>
      </c>
      <c r="K1" s="83" t="s">
        <v>250</v>
      </c>
      <c r="L1" s="83" t="s">
        <v>251</v>
      </c>
      <c r="M1" s="83" t="s">
        <v>252</v>
      </c>
      <c r="N1" s="83" t="s">
        <v>253</v>
      </c>
      <c r="O1" s="83" t="s">
        <v>254</v>
      </c>
      <c r="P1" s="123" t="s">
        <v>255</v>
      </c>
      <c r="Q1" s="83" t="s">
        <v>256</v>
      </c>
      <c r="R1" s="83" t="s">
        <v>257</v>
      </c>
      <c r="S1" s="83" t="s">
        <v>258</v>
      </c>
      <c r="T1" s="83" t="s">
        <v>259</v>
      </c>
      <c r="U1" s="83" t="s">
        <v>260</v>
      </c>
      <c r="V1" s="83" t="s">
        <v>261</v>
      </c>
      <c r="W1" s="83" t="s">
        <v>79</v>
      </c>
      <c r="X1" s="81"/>
      <c r="AC1" s="90" t="s">
        <v>153</v>
      </c>
      <c r="AD1" s="91" t="s">
        <v>154</v>
      </c>
      <c r="AE1" s="92" t="s">
        <v>79</v>
      </c>
    </row>
    <row r="2" spans="1:36" x14ac:dyDescent="0.25">
      <c r="A2" s="165">
        <v>0</v>
      </c>
      <c r="B2" s="170" t="s">
        <v>289</v>
      </c>
      <c r="C2" s="166">
        <v>42</v>
      </c>
      <c r="D2" s="166">
        <f t="shared" ref="D2:D27" si="0">C2</f>
        <v>42</v>
      </c>
      <c r="E2" s="166">
        <f t="shared" ref="E2:E27" si="1">D2</f>
        <v>42</v>
      </c>
      <c r="F2" s="166">
        <f t="shared" ref="F2:F27" si="2">E2</f>
        <v>42</v>
      </c>
      <c r="G2" s="166">
        <f t="shared" ref="G2:G27" si="3">F2</f>
        <v>42</v>
      </c>
      <c r="H2" s="166">
        <f t="shared" ref="H2:H27" si="4">G2</f>
        <v>42</v>
      </c>
      <c r="I2" s="166">
        <f t="shared" ref="I2:I27" si="5">H2</f>
        <v>42</v>
      </c>
      <c r="J2" s="166">
        <f t="shared" ref="J2:J27" si="6">I2</f>
        <v>42</v>
      </c>
      <c r="K2" s="166">
        <f t="shared" ref="K2:K27" si="7">J2</f>
        <v>42</v>
      </c>
      <c r="L2" s="166">
        <f t="shared" ref="L2:L27" si="8">K2</f>
        <v>42</v>
      </c>
      <c r="M2" s="166">
        <f t="shared" ref="M2:M27" si="9">L2</f>
        <v>42</v>
      </c>
      <c r="N2" s="166">
        <f t="shared" ref="N2:N27" si="10">M2</f>
        <v>42</v>
      </c>
      <c r="O2" s="166">
        <f t="shared" ref="O2:O27" si="11">N2</f>
        <v>42</v>
      </c>
      <c r="P2" s="166">
        <f t="shared" ref="P2:P27" si="12">O2</f>
        <v>42</v>
      </c>
      <c r="Q2" s="166">
        <f t="shared" ref="Q2:Q27" si="13">P2</f>
        <v>42</v>
      </c>
      <c r="R2" s="166">
        <f t="shared" ref="R2:R27" si="14">Q2</f>
        <v>42</v>
      </c>
      <c r="S2" s="166">
        <f t="shared" ref="S2:S27" si="15">R2</f>
        <v>42</v>
      </c>
      <c r="T2" s="166">
        <f t="shared" ref="T2:T27" si="16">S2</f>
        <v>42</v>
      </c>
      <c r="U2" s="166">
        <f t="shared" ref="U2:U27" si="17">T2</f>
        <v>42</v>
      </c>
      <c r="V2" s="166">
        <f t="shared" ref="V2:V27" si="18">U2</f>
        <v>42</v>
      </c>
      <c r="W2" s="165">
        <v>32.4</v>
      </c>
      <c r="X2" s="47"/>
      <c r="AC2" s="30"/>
      <c r="AD2" s="127"/>
      <c r="AE2" s="31"/>
    </row>
    <row r="3" spans="1:36" x14ac:dyDescent="0.25">
      <c r="A3" s="165">
        <v>0</v>
      </c>
      <c r="B3" s="170" t="s">
        <v>290</v>
      </c>
      <c r="C3" s="166">
        <v>42</v>
      </c>
      <c r="D3" s="166">
        <f t="shared" si="0"/>
        <v>42</v>
      </c>
      <c r="E3" s="166">
        <f t="shared" si="1"/>
        <v>42</v>
      </c>
      <c r="F3" s="166">
        <f t="shared" si="2"/>
        <v>42</v>
      </c>
      <c r="G3" s="166">
        <f t="shared" si="3"/>
        <v>42</v>
      </c>
      <c r="H3" s="166">
        <f t="shared" si="4"/>
        <v>42</v>
      </c>
      <c r="I3" s="166">
        <f t="shared" si="5"/>
        <v>42</v>
      </c>
      <c r="J3" s="166">
        <f t="shared" si="6"/>
        <v>42</v>
      </c>
      <c r="K3" s="166">
        <f t="shared" si="7"/>
        <v>42</v>
      </c>
      <c r="L3" s="166">
        <f t="shared" si="8"/>
        <v>42</v>
      </c>
      <c r="M3" s="166">
        <f t="shared" si="9"/>
        <v>42</v>
      </c>
      <c r="N3" s="166">
        <f t="shared" si="10"/>
        <v>42</v>
      </c>
      <c r="O3" s="166">
        <f t="shared" si="11"/>
        <v>42</v>
      </c>
      <c r="P3" s="166">
        <f t="shared" si="12"/>
        <v>42</v>
      </c>
      <c r="Q3" s="166">
        <f t="shared" si="13"/>
        <v>42</v>
      </c>
      <c r="R3" s="166">
        <f t="shared" si="14"/>
        <v>42</v>
      </c>
      <c r="S3" s="166">
        <f t="shared" si="15"/>
        <v>42</v>
      </c>
      <c r="T3" s="166">
        <f t="shared" si="16"/>
        <v>42</v>
      </c>
      <c r="U3" s="166">
        <f t="shared" si="17"/>
        <v>42</v>
      </c>
      <c r="V3" s="166">
        <f t="shared" si="18"/>
        <v>42</v>
      </c>
      <c r="W3" s="165">
        <v>32.6</v>
      </c>
      <c r="X3" s="47"/>
      <c r="AC3" s="30"/>
      <c r="AD3" s="127"/>
      <c r="AE3" s="31"/>
    </row>
    <row r="4" spans="1:36" x14ac:dyDescent="0.25">
      <c r="A4" s="165">
        <v>0</v>
      </c>
      <c r="B4" s="170" t="s">
        <v>291</v>
      </c>
      <c r="C4" s="166">
        <v>42</v>
      </c>
      <c r="D4" s="166">
        <f t="shared" si="0"/>
        <v>42</v>
      </c>
      <c r="E4" s="166">
        <f t="shared" si="1"/>
        <v>42</v>
      </c>
      <c r="F4" s="166">
        <f t="shared" si="2"/>
        <v>42</v>
      </c>
      <c r="G4" s="166">
        <f t="shared" si="3"/>
        <v>42</v>
      </c>
      <c r="H4" s="166">
        <f t="shared" si="4"/>
        <v>42</v>
      </c>
      <c r="I4" s="166">
        <f t="shared" si="5"/>
        <v>42</v>
      </c>
      <c r="J4" s="166">
        <f t="shared" si="6"/>
        <v>42</v>
      </c>
      <c r="K4" s="166">
        <f t="shared" si="7"/>
        <v>42</v>
      </c>
      <c r="L4" s="166">
        <f t="shared" si="8"/>
        <v>42</v>
      </c>
      <c r="M4" s="166">
        <f t="shared" si="9"/>
        <v>42</v>
      </c>
      <c r="N4" s="166">
        <f t="shared" si="10"/>
        <v>42</v>
      </c>
      <c r="O4" s="166">
        <f t="shared" si="11"/>
        <v>42</v>
      </c>
      <c r="P4" s="166">
        <f t="shared" si="12"/>
        <v>42</v>
      </c>
      <c r="Q4" s="166">
        <f t="shared" si="13"/>
        <v>42</v>
      </c>
      <c r="R4" s="166">
        <f t="shared" si="14"/>
        <v>42</v>
      </c>
      <c r="S4" s="166">
        <f t="shared" si="15"/>
        <v>42</v>
      </c>
      <c r="T4" s="166">
        <f t="shared" si="16"/>
        <v>42</v>
      </c>
      <c r="U4" s="166">
        <f t="shared" si="17"/>
        <v>42</v>
      </c>
      <c r="V4" s="166">
        <f t="shared" si="18"/>
        <v>42</v>
      </c>
      <c r="W4" s="165">
        <v>32.5</v>
      </c>
      <c r="X4" s="47"/>
      <c r="AC4" s="30"/>
      <c r="AD4" s="127"/>
      <c r="AE4" s="31"/>
      <c r="AI4" s="126"/>
    </row>
    <row r="5" spans="1:36" x14ac:dyDescent="0.25">
      <c r="A5" s="165">
        <v>0</v>
      </c>
      <c r="B5" s="170" t="s">
        <v>292</v>
      </c>
      <c r="C5" s="166">
        <v>42</v>
      </c>
      <c r="D5" s="166">
        <f t="shared" si="0"/>
        <v>42</v>
      </c>
      <c r="E5" s="166">
        <f t="shared" si="1"/>
        <v>42</v>
      </c>
      <c r="F5" s="166">
        <f t="shared" si="2"/>
        <v>42</v>
      </c>
      <c r="G5" s="166">
        <f t="shared" si="3"/>
        <v>42</v>
      </c>
      <c r="H5" s="166">
        <f t="shared" si="4"/>
        <v>42</v>
      </c>
      <c r="I5" s="166">
        <f t="shared" si="5"/>
        <v>42</v>
      </c>
      <c r="J5" s="166">
        <f t="shared" si="6"/>
        <v>42</v>
      </c>
      <c r="K5" s="166">
        <f t="shared" si="7"/>
        <v>42</v>
      </c>
      <c r="L5" s="166">
        <f t="shared" si="8"/>
        <v>42</v>
      </c>
      <c r="M5" s="166">
        <f t="shared" si="9"/>
        <v>42</v>
      </c>
      <c r="N5" s="166">
        <f t="shared" si="10"/>
        <v>42</v>
      </c>
      <c r="O5" s="166">
        <f t="shared" si="11"/>
        <v>42</v>
      </c>
      <c r="P5" s="166">
        <f t="shared" si="12"/>
        <v>42</v>
      </c>
      <c r="Q5" s="166">
        <f t="shared" si="13"/>
        <v>42</v>
      </c>
      <c r="R5" s="166">
        <f t="shared" si="14"/>
        <v>42</v>
      </c>
      <c r="S5" s="166">
        <f t="shared" si="15"/>
        <v>42</v>
      </c>
      <c r="T5" s="166">
        <f t="shared" si="16"/>
        <v>42</v>
      </c>
      <c r="U5" s="166">
        <f t="shared" si="17"/>
        <v>42</v>
      </c>
      <c r="V5" s="166">
        <f t="shared" si="18"/>
        <v>42</v>
      </c>
      <c r="W5" s="165">
        <v>33.299999999999997</v>
      </c>
      <c r="X5" s="47"/>
      <c r="AC5" s="30"/>
      <c r="AD5" s="127"/>
      <c r="AE5" s="31"/>
    </row>
    <row r="6" spans="1:36" x14ac:dyDescent="0.25">
      <c r="A6" s="165">
        <v>0</v>
      </c>
      <c r="B6" s="170" t="s">
        <v>293</v>
      </c>
      <c r="C6" s="166">
        <v>42</v>
      </c>
      <c r="D6" s="166">
        <f t="shared" si="0"/>
        <v>42</v>
      </c>
      <c r="E6" s="166">
        <f t="shared" si="1"/>
        <v>42</v>
      </c>
      <c r="F6" s="166">
        <f t="shared" si="2"/>
        <v>42</v>
      </c>
      <c r="G6" s="166">
        <f t="shared" si="3"/>
        <v>42</v>
      </c>
      <c r="H6" s="166">
        <f t="shared" si="4"/>
        <v>42</v>
      </c>
      <c r="I6" s="166">
        <f t="shared" si="5"/>
        <v>42</v>
      </c>
      <c r="J6" s="166">
        <f t="shared" si="6"/>
        <v>42</v>
      </c>
      <c r="K6" s="166">
        <f t="shared" si="7"/>
        <v>42</v>
      </c>
      <c r="L6" s="166">
        <f t="shared" si="8"/>
        <v>42</v>
      </c>
      <c r="M6" s="166">
        <f t="shared" si="9"/>
        <v>42</v>
      </c>
      <c r="N6" s="166">
        <f t="shared" si="10"/>
        <v>42</v>
      </c>
      <c r="O6" s="166">
        <f t="shared" si="11"/>
        <v>42</v>
      </c>
      <c r="P6" s="166">
        <f t="shared" si="12"/>
        <v>42</v>
      </c>
      <c r="Q6" s="166">
        <f t="shared" si="13"/>
        <v>42</v>
      </c>
      <c r="R6" s="166">
        <f t="shared" si="14"/>
        <v>42</v>
      </c>
      <c r="S6" s="166">
        <f t="shared" si="15"/>
        <v>42</v>
      </c>
      <c r="T6" s="166">
        <f t="shared" si="16"/>
        <v>42</v>
      </c>
      <c r="U6" s="166">
        <f t="shared" si="17"/>
        <v>42</v>
      </c>
      <c r="V6" s="166">
        <f t="shared" si="18"/>
        <v>42</v>
      </c>
      <c r="W6" s="165">
        <v>33.4</v>
      </c>
      <c r="X6" s="47"/>
      <c r="AC6" s="30"/>
      <c r="AD6" s="127"/>
      <c r="AE6" s="31"/>
    </row>
    <row r="7" spans="1:36" x14ac:dyDescent="0.25">
      <c r="A7" s="165">
        <v>0</v>
      </c>
      <c r="B7" s="170" t="s">
        <v>294</v>
      </c>
      <c r="C7" s="166">
        <v>42</v>
      </c>
      <c r="D7" s="166">
        <f t="shared" si="0"/>
        <v>42</v>
      </c>
      <c r="E7" s="166">
        <f t="shared" si="1"/>
        <v>42</v>
      </c>
      <c r="F7" s="166">
        <f t="shared" si="2"/>
        <v>42</v>
      </c>
      <c r="G7" s="166">
        <f t="shared" si="3"/>
        <v>42</v>
      </c>
      <c r="H7" s="166">
        <f t="shared" si="4"/>
        <v>42</v>
      </c>
      <c r="I7" s="166">
        <f t="shared" si="5"/>
        <v>42</v>
      </c>
      <c r="J7" s="166">
        <f t="shared" si="6"/>
        <v>42</v>
      </c>
      <c r="K7" s="166">
        <f t="shared" si="7"/>
        <v>42</v>
      </c>
      <c r="L7" s="166">
        <f t="shared" si="8"/>
        <v>42</v>
      </c>
      <c r="M7" s="166">
        <f t="shared" si="9"/>
        <v>42</v>
      </c>
      <c r="N7" s="166">
        <f t="shared" si="10"/>
        <v>42</v>
      </c>
      <c r="O7" s="166">
        <f t="shared" si="11"/>
        <v>42</v>
      </c>
      <c r="P7" s="166">
        <f t="shared" si="12"/>
        <v>42</v>
      </c>
      <c r="Q7" s="166">
        <f t="shared" si="13"/>
        <v>42</v>
      </c>
      <c r="R7" s="166">
        <f t="shared" si="14"/>
        <v>42</v>
      </c>
      <c r="S7" s="166">
        <f t="shared" si="15"/>
        <v>42</v>
      </c>
      <c r="T7" s="166">
        <f t="shared" si="16"/>
        <v>42</v>
      </c>
      <c r="U7" s="166">
        <f t="shared" si="17"/>
        <v>42</v>
      </c>
      <c r="V7" s="166">
        <f t="shared" si="18"/>
        <v>42</v>
      </c>
      <c r="W7" s="165">
        <v>35.1</v>
      </c>
      <c r="X7" s="47"/>
      <c r="AC7" s="30"/>
      <c r="AD7" s="127"/>
      <c r="AE7" s="31"/>
      <c r="AI7" s="126"/>
      <c r="AJ7" s="32"/>
    </row>
    <row r="8" spans="1:36" x14ac:dyDescent="0.25">
      <c r="A8" s="165">
        <v>0</v>
      </c>
      <c r="B8" s="170" t="s">
        <v>295</v>
      </c>
      <c r="C8" s="166">
        <v>42</v>
      </c>
      <c r="D8" s="166">
        <f t="shared" si="0"/>
        <v>42</v>
      </c>
      <c r="E8" s="166">
        <f t="shared" si="1"/>
        <v>42</v>
      </c>
      <c r="F8" s="166">
        <f t="shared" si="2"/>
        <v>42</v>
      </c>
      <c r="G8" s="166">
        <f t="shared" si="3"/>
        <v>42</v>
      </c>
      <c r="H8" s="166">
        <f t="shared" si="4"/>
        <v>42</v>
      </c>
      <c r="I8" s="166">
        <f t="shared" si="5"/>
        <v>42</v>
      </c>
      <c r="J8" s="166">
        <f t="shared" si="6"/>
        <v>42</v>
      </c>
      <c r="K8" s="166">
        <f t="shared" si="7"/>
        <v>42</v>
      </c>
      <c r="L8" s="166">
        <f t="shared" si="8"/>
        <v>42</v>
      </c>
      <c r="M8" s="166">
        <f t="shared" si="9"/>
        <v>42</v>
      </c>
      <c r="N8" s="166">
        <f t="shared" si="10"/>
        <v>42</v>
      </c>
      <c r="O8" s="166">
        <f t="shared" si="11"/>
        <v>42</v>
      </c>
      <c r="P8" s="166">
        <f t="shared" si="12"/>
        <v>42</v>
      </c>
      <c r="Q8" s="166">
        <f t="shared" si="13"/>
        <v>42</v>
      </c>
      <c r="R8" s="166">
        <f t="shared" si="14"/>
        <v>42</v>
      </c>
      <c r="S8" s="166">
        <f t="shared" si="15"/>
        <v>42</v>
      </c>
      <c r="T8" s="166">
        <f t="shared" si="16"/>
        <v>42</v>
      </c>
      <c r="U8" s="166">
        <f t="shared" si="17"/>
        <v>42</v>
      </c>
      <c r="V8" s="166">
        <f t="shared" si="18"/>
        <v>42</v>
      </c>
      <c r="W8" s="165">
        <v>34.299999999999997</v>
      </c>
      <c r="X8" s="47"/>
      <c r="AC8" s="30"/>
      <c r="AD8" s="127"/>
      <c r="AE8" s="31"/>
      <c r="AJ8" s="32"/>
    </row>
    <row r="9" spans="1:36" x14ac:dyDescent="0.25">
      <c r="A9" s="165">
        <v>0</v>
      </c>
      <c r="B9" s="170" t="s">
        <v>296</v>
      </c>
      <c r="C9" s="166">
        <v>42</v>
      </c>
      <c r="D9" s="166">
        <f t="shared" si="0"/>
        <v>42</v>
      </c>
      <c r="E9" s="166">
        <f t="shared" si="1"/>
        <v>42</v>
      </c>
      <c r="F9" s="166">
        <f t="shared" si="2"/>
        <v>42</v>
      </c>
      <c r="G9" s="166">
        <f t="shared" si="3"/>
        <v>42</v>
      </c>
      <c r="H9" s="166">
        <f t="shared" si="4"/>
        <v>42</v>
      </c>
      <c r="I9" s="166">
        <f t="shared" si="5"/>
        <v>42</v>
      </c>
      <c r="J9" s="166">
        <f t="shared" si="6"/>
        <v>42</v>
      </c>
      <c r="K9" s="166">
        <f t="shared" si="7"/>
        <v>42</v>
      </c>
      <c r="L9" s="166">
        <f t="shared" si="8"/>
        <v>42</v>
      </c>
      <c r="M9" s="166">
        <f t="shared" si="9"/>
        <v>42</v>
      </c>
      <c r="N9" s="166">
        <f t="shared" si="10"/>
        <v>42</v>
      </c>
      <c r="O9" s="166">
        <f t="shared" si="11"/>
        <v>42</v>
      </c>
      <c r="P9" s="166">
        <f t="shared" si="12"/>
        <v>42</v>
      </c>
      <c r="Q9" s="166">
        <f t="shared" si="13"/>
        <v>42</v>
      </c>
      <c r="R9" s="166">
        <f t="shared" si="14"/>
        <v>42</v>
      </c>
      <c r="S9" s="166">
        <f t="shared" si="15"/>
        <v>42</v>
      </c>
      <c r="T9" s="166">
        <f t="shared" si="16"/>
        <v>42</v>
      </c>
      <c r="U9" s="166">
        <f t="shared" si="17"/>
        <v>42</v>
      </c>
      <c r="V9" s="166">
        <f t="shared" si="18"/>
        <v>42</v>
      </c>
      <c r="W9" s="165">
        <v>34.5</v>
      </c>
      <c r="X9" s="47"/>
      <c r="AC9" s="30"/>
      <c r="AD9" s="127"/>
      <c r="AE9" s="31"/>
      <c r="AJ9" s="32"/>
    </row>
    <row r="10" spans="1:36" x14ac:dyDescent="0.25">
      <c r="A10" s="165">
        <v>0</v>
      </c>
      <c r="B10" s="170" t="s">
        <v>297</v>
      </c>
      <c r="C10" s="166">
        <v>42</v>
      </c>
      <c r="D10" s="166">
        <f t="shared" si="0"/>
        <v>42</v>
      </c>
      <c r="E10" s="166">
        <f t="shared" si="1"/>
        <v>42</v>
      </c>
      <c r="F10" s="166">
        <f t="shared" si="2"/>
        <v>42</v>
      </c>
      <c r="G10" s="166">
        <f t="shared" si="3"/>
        <v>42</v>
      </c>
      <c r="H10" s="166">
        <f t="shared" si="4"/>
        <v>42</v>
      </c>
      <c r="I10" s="166">
        <f t="shared" si="5"/>
        <v>42</v>
      </c>
      <c r="J10" s="166">
        <f t="shared" si="6"/>
        <v>42</v>
      </c>
      <c r="K10" s="166">
        <f t="shared" si="7"/>
        <v>42</v>
      </c>
      <c r="L10" s="166">
        <f t="shared" si="8"/>
        <v>42</v>
      </c>
      <c r="M10" s="166">
        <f t="shared" si="9"/>
        <v>42</v>
      </c>
      <c r="N10" s="166">
        <f t="shared" si="10"/>
        <v>42</v>
      </c>
      <c r="O10" s="166">
        <f t="shared" si="11"/>
        <v>42</v>
      </c>
      <c r="P10" s="166">
        <f t="shared" si="12"/>
        <v>42</v>
      </c>
      <c r="Q10" s="166">
        <f t="shared" si="13"/>
        <v>42</v>
      </c>
      <c r="R10" s="166">
        <f t="shared" si="14"/>
        <v>42</v>
      </c>
      <c r="S10" s="166">
        <f t="shared" si="15"/>
        <v>42</v>
      </c>
      <c r="T10" s="166">
        <f t="shared" si="16"/>
        <v>42</v>
      </c>
      <c r="U10" s="166">
        <f t="shared" si="17"/>
        <v>42</v>
      </c>
      <c r="V10" s="166">
        <f t="shared" si="18"/>
        <v>42</v>
      </c>
      <c r="W10" s="165">
        <v>33.4</v>
      </c>
      <c r="X10" s="47"/>
      <c r="AC10" s="30"/>
      <c r="AD10" s="127"/>
      <c r="AE10" s="31"/>
      <c r="AI10" s="126"/>
      <c r="AJ10" s="32"/>
    </row>
    <row r="11" spans="1:36" x14ac:dyDescent="0.25">
      <c r="A11" s="165">
        <v>0</v>
      </c>
      <c r="B11" s="170" t="s">
        <v>304</v>
      </c>
      <c r="C11" s="166">
        <v>42</v>
      </c>
      <c r="D11" s="166">
        <f t="shared" si="0"/>
        <v>42</v>
      </c>
      <c r="E11" s="166">
        <f t="shared" si="1"/>
        <v>42</v>
      </c>
      <c r="F11" s="166">
        <f t="shared" si="2"/>
        <v>42</v>
      </c>
      <c r="G11" s="166">
        <f t="shared" si="3"/>
        <v>42</v>
      </c>
      <c r="H11" s="166">
        <f t="shared" si="4"/>
        <v>42</v>
      </c>
      <c r="I11" s="166">
        <f t="shared" si="5"/>
        <v>42</v>
      </c>
      <c r="J11" s="166">
        <f t="shared" si="6"/>
        <v>42</v>
      </c>
      <c r="K11" s="166">
        <f t="shared" si="7"/>
        <v>42</v>
      </c>
      <c r="L11" s="166">
        <f t="shared" si="8"/>
        <v>42</v>
      </c>
      <c r="M11" s="166">
        <f t="shared" si="9"/>
        <v>42</v>
      </c>
      <c r="N11" s="166">
        <f t="shared" si="10"/>
        <v>42</v>
      </c>
      <c r="O11" s="166">
        <f t="shared" si="11"/>
        <v>42</v>
      </c>
      <c r="P11" s="166">
        <f t="shared" si="12"/>
        <v>42</v>
      </c>
      <c r="Q11" s="166">
        <f t="shared" si="13"/>
        <v>42</v>
      </c>
      <c r="R11" s="166">
        <f t="shared" si="14"/>
        <v>42</v>
      </c>
      <c r="S11" s="166">
        <f t="shared" si="15"/>
        <v>42</v>
      </c>
      <c r="T11" s="166">
        <f t="shared" si="16"/>
        <v>42</v>
      </c>
      <c r="U11" s="166">
        <f t="shared" si="17"/>
        <v>42</v>
      </c>
      <c r="V11" s="166">
        <f t="shared" si="18"/>
        <v>42</v>
      </c>
      <c r="W11" s="165">
        <v>32.4</v>
      </c>
      <c r="X11" s="47"/>
      <c r="AC11" s="30"/>
      <c r="AD11" s="127"/>
      <c r="AE11" s="31"/>
      <c r="AJ11" s="32"/>
    </row>
    <row r="12" spans="1:36" x14ac:dyDescent="0.25">
      <c r="A12" s="165">
        <v>0</v>
      </c>
      <c r="B12" s="170" t="s">
        <v>305</v>
      </c>
      <c r="C12" s="166">
        <v>42</v>
      </c>
      <c r="D12" s="166">
        <f t="shared" si="0"/>
        <v>42</v>
      </c>
      <c r="E12" s="166">
        <f t="shared" si="1"/>
        <v>42</v>
      </c>
      <c r="F12" s="166">
        <f t="shared" si="2"/>
        <v>42</v>
      </c>
      <c r="G12" s="166">
        <f t="shared" si="3"/>
        <v>42</v>
      </c>
      <c r="H12" s="166">
        <f t="shared" si="4"/>
        <v>42</v>
      </c>
      <c r="I12" s="166">
        <f t="shared" si="5"/>
        <v>42</v>
      </c>
      <c r="J12" s="166">
        <f t="shared" si="6"/>
        <v>42</v>
      </c>
      <c r="K12" s="166">
        <f t="shared" si="7"/>
        <v>42</v>
      </c>
      <c r="L12" s="166">
        <f t="shared" si="8"/>
        <v>42</v>
      </c>
      <c r="M12" s="166">
        <f t="shared" si="9"/>
        <v>42</v>
      </c>
      <c r="N12" s="166">
        <f t="shared" si="10"/>
        <v>42</v>
      </c>
      <c r="O12" s="166">
        <f t="shared" si="11"/>
        <v>42</v>
      </c>
      <c r="P12" s="166">
        <f t="shared" si="12"/>
        <v>42</v>
      </c>
      <c r="Q12" s="166">
        <f t="shared" si="13"/>
        <v>42</v>
      </c>
      <c r="R12" s="166">
        <f t="shared" si="14"/>
        <v>42</v>
      </c>
      <c r="S12" s="166">
        <f t="shared" si="15"/>
        <v>42</v>
      </c>
      <c r="T12" s="166">
        <f t="shared" si="16"/>
        <v>42</v>
      </c>
      <c r="U12" s="166">
        <f t="shared" si="17"/>
        <v>42</v>
      </c>
      <c r="V12" s="166">
        <f t="shared" si="18"/>
        <v>42</v>
      </c>
      <c r="W12" s="165">
        <v>32.6</v>
      </c>
      <c r="X12" s="47"/>
      <c r="AC12" s="30"/>
      <c r="AD12" s="127"/>
      <c r="AE12" s="31"/>
      <c r="AJ12" s="32"/>
    </row>
    <row r="13" spans="1:36" x14ac:dyDescent="0.25">
      <c r="A13" s="165">
        <v>0</v>
      </c>
      <c r="B13" s="170" t="s">
        <v>306</v>
      </c>
      <c r="C13" s="166">
        <v>42</v>
      </c>
      <c r="D13" s="166">
        <f t="shared" si="0"/>
        <v>42</v>
      </c>
      <c r="E13" s="166">
        <f t="shared" si="1"/>
        <v>42</v>
      </c>
      <c r="F13" s="166">
        <f t="shared" si="2"/>
        <v>42</v>
      </c>
      <c r="G13" s="166">
        <f t="shared" si="3"/>
        <v>42</v>
      </c>
      <c r="H13" s="166">
        <f t="shared" si="4"/>
        <v>42</v>
      </c>
      <c r="I13" s="166">
        <f t="shared" si="5"/>
        <v>42</v>
      </c>
      <c r="J13" s="166">
        <f t="shared" si="6"/>
        <v>42</v>
      </c>
      <c r="K13" s="166">
        <f t="shared" si="7"/>
        <v>42</v>
      </c>
      <c r="L13" s="166">
        <f t="shared" si="8"/>
        <v>42</v>
      </c>
      <c r="M13" s="166">
        <f t="shared" si="9"/>
        <v>42</v>
      </c>
      <c r="N13" s="166">
        <f t="shared" si="10"/>
        <v>42</v>
      </c>
      <c r="O13" s="166">
        <f t="shared" si="11"/>
        <v>42</v>
      </c>
      <c r="P13" s="166">
        <f t="shared" si="12"/>
        <v>42</v>
      </c>
      <c r="Q13" s="166">
        <f t="shared" si="13"/>
        <v>42</v>
      </c>
      <c r="R13" s="166">
        <f t="shared" si="14"/>
        <v>42</v>
      </c>
      <c r="S13" s="166">
        <f t="shared" si="15"/>
        <v>42</v>
      </c>
      <c r="T13" s="166">
        <f t="shared" si="16"/>
        <v>42</v>
      </c>
      <c r="U13" s="166">
        <f t="shared" si="17"/>
        <v>42</v>
      </c>
      <c r="V13" s="166">
        <f t="shared" si="18"/>
        <v>42</v>
      </c>
      <c r="W13" s="165">
        <v>32.5</v>
      </c>
      <c r="X13" s="47"/>
      <c r="AC13" s="30"/>
      <c r="AD13" s="127"/>
      <c r="AE13" s="31"/>
      <c r="AJ13" s="32"/>
    </row>
    <row r="14" spans="1:36" x14ac:dyDescent="0.25">
      <c r="A14" s="165">
        <v>0</v>
      </c>
      <c r="B14" s="170" t="s">
        <v>307</v>
      </c>
      <c r="C14" s="166">
        <v>42</v>
      </c>
      <c r="D14" s="166">
        <f t="shared" si="0"/>
        <v>42</v>
      </c>
      <c r="E14" s="166">
        <f t="shared" si="1"/>
        <v>42</v>
      </c>
      <c r="F14" s="166">
        <f t="shared" si="2"/>
        <v>42</v>
      </c>
      <c r="G14" s="166">
        <f t="shared" si="3"/>
        <v>42</v>
      </c>
      <c r="H14" s="166">
        <f t="shared" si="4"/>
        <v>42</v>
      </c>
      <c r="I14" s="166">
        <f t="shared" si="5"/>
        <v>42</v>
      </c>
      <c r="J14" s="166">
        <f t="shared" si="6"/>
        <v>42</v>
      </c>
      <c r="K14" s="166">
        <f t="shared" si="7"/>
        <v>42</v>
      </c>
      <c r="L14" s="166">
        <f t="shared" si="8"/>
        <v>42</v>
      </c>
      <c r="M14" s="166">
        <f t="shared" si="9"/>
        <v>42</v>
      </c>
      <c r="N14" s="166">
        <f t="shared" si="10"/>
        <v>42</v>
      </c>
      <c r="O14" s="166">
        <f t="shared" si="11"/>
        <v>42</v>
      </c>
      <c r="P14" s="166">
        <f t="shared" si="12"/>
        <v>42</v>
      </c>
      <c r="Q14" s="166">
        <f t="shared" si="13"/>
        <v>42</v>
      </c>
      <c r="R14" s="166">
        <f t="shared" si="14"/>
        <v>42</v>
      </c>
      <c r="S14" s="166">
        <f t="shared" si="15"/>
        <v>42</v>
      </c>
      <c r="T14" s="166">
        <f t="shared" si="16"/>
        <v>42</v>
      </c>
      <c r="U14" s="166">
        <f t="shared" si="17"/>
        <v>42</v>
      </c>
      <c r="V14" s="166">
        <f t="shared" si="18"/>
        <v>42</v>
      </c>
      <c r="W14" s="165">
        <v>33.299999999999997</v>
      </c>
      <c r="X14" s="47"/>
      <c r="AC14" s="30"/>
      <c r="AD14" s="127"/>
      <c r="AE14" s="31"/>
      <c r="AJ14" s="32"/>
    </row>
    <row r="15" spans="1:36" x14ac:dyDescent="0.25">
      <c r="A15" s="165">
        <v>0</v>
      </c>
      <c r="B15" s="170" t="s">
        <v>312</v>
      </c>
      <c r="C15" s="166">
        <v>42</v>
      </c>
      <c r="D15" s="166">
        <f t="shared" si="0"/>
        <v>42</v>
      </c>
      <c r="E15" s="166">
        <f t="shared" si="1"/>
        <v>42</v>
      </c>
      <c r="F15" s="166">
        <f t="shared" si="2"/>
        <v>42</v>
      </c>
      <c r="G15" s="166">
        <f t="shared" si="3"/>
        <v>42</v>
      </c>
      <c r="H15" s="166">
        <f t="shared" si="4"/>
        <v>42</v>
      </c>
      <c r="I15" s="166">
        <f t="shared" si="5"/>
        <v>42</v>
      </c>
      <c r="J15" s="166">
        <f t="shared" si="6"/>
        <v>42</v>
      </c>
      <c r="K15" s="166">
        <f t="shared" si="7"/>
        <v>42</v>
      </c>
      <c r="L15" s="166">
        <f t="shared" si="8"/>
        <v>42</v>
      </c>
      <c r="M15" s="166">
        <f t="shared" si="9"/>
        <v>42</v>
      </c>
      <c r="N15" s="166">
        <f t="shared" si="10"/>
        <v>42</v>
      </c>
      <c r="O15" s="166">
        <f t="shared" si="11"/>
        <v>42</v>
      </c>
      <c r="P15" s="166">
        <f t="shared" si="12"/>
        <v>42</v>
      </c>
      <c r="Q15" s="166">
        <f t="shared" si="13"/>
        <v>42</v>
      </c>
      <c r="R15" s="166">
        <f t="shared" si="14"/>
        <v>42</v>
      </c>
      <c r="S15" s="166">
        <f t="shared" si="15"/>
        <v>42</v>
      </c>
      <c r="T15" s="166">
        <f t="shared" si="16"/>
        <v>42</v>
      </c>
      <c r="U15" s="166">
        <f t="shared" si="17"/>
        <v>42</v>
      </c>
      <c r="V15" s="166">
        <f t="shared" si="18"/>
        <v>42</v>
      </c>
      <c r="W15" s="165">
        <v>33.4</v>
      </c>
      <c r="X15" s="47"/>
      <c r="AC15" s="30"/>
      <c r="AD15" s="127"/>
      <c r="AE15" s="31"/>
      <c r="AJ15" s="32"/>
    </row>
    <row r="16" spans="1:36" ht="14.45" customHeight="1" x14ac:dyDescent="0.25">
      <c r="A16" s="165">
        <v>0</v>
      </c>
      <c r="B16" s="170" t="s">
        <v>308</v>
      </c>
      <c r="C16" s="166">
        <v>42</v>
      </c>
      <c r="D16" s="166">
        <f t="shared" si="0"/>
        <v>42</v>
      </c>
      <c r="E16" s="166">
        <f t="shared" si="1"/>
        <v>42</v>
      </c>
      <c r="F16" s="166">
        <f t="shared" si="2"/>
        <v>42</v>
      </c>
      <c r="G16" s="166">
        <f t="shared" si="3"/>
        <v>42</v>
      </c>
      <c r="H16" s="166">
        <f t="shared" si="4"/>
        <v>42</v>
      </c>
      <c r="I16" s="166">
        <f t="shared" si="5"/>
        <v>42</v>
      </c>
      <c r="J16" s="166">
        <f t="shared" si="6"/>
        <v>42</v>
      </c>
      <c r="K16" s="166">
        <f t="shared" si="7"/>
        <v>42</v>
      </c>
      <c r="L16" s="166">
        <f t="shared" si="8"/>
        <v>42</v>
      </c>
      <c r="M16" s="166">
        <f t="shared" si="9"/>
        <v>42</v>
      </c>
      <c r="N16" s="166">
        <f t="shared" si="10"/>
        <v>42</v>
      </c>
      <c r="O16" s="166">
        <f t="shared" si="11"/>
        <v>42</v>
      </c>
      <c r="P16" s="166">
        <f t="shared" si="12"/>
        <v>42</v>
      </c>
      <c r="Q16" s="166">
        <f t="shared" si="13"/>
        <v>42</v>
      </c>
      <c r="R16" s="166">
        <f t="shared" si="14"/>
        <v>42</v>
      </c>
      <c r="S16" s="166">
        <f t="shared" si="15"/>
        <v>42</v>
      </c>
      <c r="T16" s="166">
        <f t="shared" si="16"/>
        <v>42</v>
      </c>
      <c r="U16" s="166">
        <f t="shared" si="17"/>
        <v>42</v>
      </c>
      <c r="V16" s="166">
        <f t="shared" si="18"/>
        <v>42</v>
      </c>
      <c r="W16" s="165">
        <v>33.4</v>
      </c>
      <c r="X16" s="47"/>
      <c r="AC16" s="30"/>
      <c r="AD16" s="127"/>
      <c r="AE16" s="31"/>
      <c r="AJ16" s="32"/>
    </row>
    <row r="17" spans="1:36" x14ac:dyDescent="0.25">
      <c r="A17" s="165">
        <v>0</v>
      </c>
      <c r="B17" s="170" t="s">
        <v>309</v>
      </c>
      <c r="C17" s="166">
        <v>42</v>
      </c>
      <c r="D17" s="166">
        <f t="shared" si="0"/>
        <v>42</v>
      </c>
      <c r="E17" s="166">
        <f t="shared" si="1"/>
        <v>42</v>
      </c>
      <c r="F17" s="166">
        <f t="shared" si="2"/>
        <v>42</v>
      </c>
      <c r="G17" s="166">
        <f t="shared" si="3"/>
        <v>42</v>
      </c>
      <c r="H17" s="166">
        <f t="shared" si="4"/>
        <v>42</v>
      </c>
      <c r="I17" s="166">
        <f t="shared" si="5"/>
        <v>42</v>
      </c>
      <c r="J17" s="166">
        <f t="shared" si="6"/>
        <v>42</v>
      </c>
      <c r="K17" s="166">
        <f t="shared" si="7"/>
        <v>42</v>
      </c>
      <c r="L17" s="166">
        <f t="shared" si="8"/>
        <v>42</v>
      </c>
      <c r="M17" s="166">
        <f t="shared" si="9"/>
        <v>42</v>
      </c>
      <c r="N17" s="166">
        <f t="shared" si="10"/>
        <v>42</v>
      </c>
      <c r="O17" s="166">
        <f t="shared" si="11"/>
        <v>42</v>
      </c>
      <c r="P17" s="166">
        <f t="shared" si="12"/>
        <v>42</v>
      </c>
      <c r="Q17" s="166">
        <f t="shared" si="13"/>
        <v>42</v>
      </c>
      <c r="R17" s="166">
        <f t="shared" si="14"/>
        <v>42</v>
      </c>
      <c r="S17" s="166">
        <f t="shared" si="15"/>
        <v>42</v>
      </c>
      <c r="T17" s="166">
        <f t="shared" si="16"/>
        <v>42</v>
      </c>
      <c r="U17" s="166">
        <f t="shared" si="17"/>
        <v>42</v>
      </c>
      <c r="V17" s="166">
        <f t="shared" si="18"/>
        <v>42</v>
      </c>
      <c r="W17" s="165">
        <v>35.1</v>
      </c>
      <c r="X17" s="47"/>
      <c r="AC17" s="30"/>
      <c r="AD17" s="127"/>
      <c r="AE17" s="31"/>
      <c r="AJ17" s="32"/>
    </row>
    <row r="18" spans="1:36" x14ac:dyDescent="0.25">
      <c r="A18" s="165">
        <v>0</v>
      </c>
      <c r="B18" s="170" t="s">
        <v>310</v>
      </c>
      <c r="C18" s="166">
        <v>42</v>
      </c>
      <c r="D18" s="166">
        <f t="shared" si="0"/>
        <v>42</v>
      </c>
      <c r="E18" s="166">
        <f t="shared" si="1"/>
        <v>42</v>
      </c>
      <c r="F18" s="166">
        <f t="shared" si="2"/>
        <v>42</v>
      </c>
      <c r="G18" s="166">
        <f t="shared" si="3"/>
        <v>42</v>
      </c>
      <c r="H18" s="166">
        <f t="shared" si="4"/>
        <v>42</v>
      </c>
      <c r="I18" s="166">
        <f t="shared" si="5"/>
        <v>42</v>
      </c>
      <c r="J18" s="166">
        <f t="shared" si="6"/>
        <v>42</v>
      </c>
      <c r="K18" s="166">
        <f t="shared" si="7"/>
        <v>42</v>
      </c>
      <c r="L18" s="166">
        <f t="shared" si="8"/>
        <v>42</v>
      </c>
      <c r="M18" s="166">
        <f t="shared" si="9"/>
        <v>42</v>
      </c>
      <c r="N18" s="166">
        <f t="shared" si="10"/>
        <v>42</v>
      </c>
      <c r="O18" s="166">
        <f t="shared" si="11"/>
        <v>42</v>
      </c>
      <c r="P18" s="166">
        <f t="shared" si="12"/>
        <v>42</v>
      </c>
      <c r="Q18" s="166">
        <f t="shared" si="13"/>
        <v>42</v>
      </c>
      <c r="R18" s="166">
        <f t="shared" si="14"/>
        <v>42</v>
      </c>
      <c r="S18" s="166">
        <f t="shared" si="15"/>
        <v>42</v>
      </c>
      <c r="T18" s="166">
        <f t="shared" si="16"/>
        <v>42</v>
      </c>
      <c r="U18" s="166">
        <f t="shared" si="17"/>
        <v>42</v>
      </c>
      <c r="V18" s="166">
        <f t="shared" si="18"/>
        <v>42</v>
      </c>
      <c r="W18" s="165">
        <v>34.299999999999997</v>
      </c>
      <c r="X18" s="47"/>
      <c r="AC18" s="30"/>
      <c r="AD18" s="127"/>
      <c r="AE18" s="31"/>
      <c r="AI18" s="126"/>
      <c r="AJ18" s="128"/>
    </row>
    <row r="19" spans="1:36" x14ac:dyDescent="0.25">
      <c r="A19" s="165">
        <v>0</v>
      </c>
      <c r="B19" s="170" t="s">
        <v>311</v>
      </c>
      <c r="C19" s="166">
        <v>42</v>
      </c>
      <c r="D19" s="166">
        <f t="shared" si="0"/>
        <v>42</v>
      </c>
      <c r="E19" s="166">
        <f t="shared" si="1"/>
        <v>42</v>
      </c>
      <c r="F19" s="166">
        <f t="shared" si="2"/>
        <v>42</v>
      </c>
      <c r="G19" s="166">
        <f t="shared" si="3"/>
        <v>42</v>
      </c>
      <c r="H19" s="166">
        <f t="shared" si="4"/>
        <v>42</v>
      </c>
      <c r="I19" s="166">
        <f t="shared" si="5"/>
        <v>42</v>
      </c>
      <c r="J19" s="166">
        <f t="shared" si="6"/>
        <v>42</v>
      </c>
      <c r="K19" s="166">
        <f t="shared" si="7"/>
        <v>42</v>
      </c>
      <c r="L19" s="166">
        <f t="shared" si="8"/>
        <v>42</v>
      </c>
      <c r="M19" s="166">
        <f t="shared" si="9"/>
        <v>42</v>
      </c>
      <c r="N19" s="166">
        <f t="shared" si="10"/>
        <v>42</v>
      </c>
      <c r="O19" s="166">
        <f t="shared" si="11"/>
        <v>42</v>
      </c>
      <c r="P19" s="166">
        <f t="shared" si="12"/>
        <v>42</v>
      </c>
      <c r="Q19" s="166">
        <f t="shared" si="13"/>
        <v>42</v>
      </c>
      <c r="R19" s="166">
        <f t="shared" si="14"/>
        <v>42</v>
      </c>
      <c r="S19" s="166">
        <f t="shared" si="15"/>
        <v>42</v>
      </c>
      <c r="T19" s="166">
        <f t="shared" si="16"/>
        <v>42</v>
      </c>
      <c r="U19" s="166">
        <f t="shared" si="17"/>
        <v>42</v>
      </c>
      <c r="V19" s="166">
        <f t="shared" si="18"/>
        <v>42</v>
      </c>
      <c r="W19" s="165">
        <v>34.5</v>
      </c>
      <c r="X19" s="47"/>
      <c r="AC19" s="30"/>
      <c r="AD19" s="127"/>
      <c r="AE19" s="31"/>
      <c r="AJ19" s="32"/>
    </row>
    <row r="20" spans="1:36" x14ac:dyDescent="0.25">
      <c r="A20" s="165">
        <v>0</v>
      </c>
      <c r="B20" s="170" t="s">
        <v>282</v>
      </c>
      <c r="C20" s="166">
        <v>40</v>
      </c>
      <c r="D20" s="166">
        <f t="shared" si="0"/>
        <v>40</v>
      </c>
      <c r="E20" s="166">
        <f t="shared" si="1"/>
        <v>40</v>
      </c>
      <c r="F20" s="166">
        <f t="shared" si="2"/>
        <v>40</v>
      </c>
      <c r="G20" s="166">
        <f t="shared" si="3"/>
        <v>40</v>
      </c>
      <c r="H20" s="166">
        <f t="shared" si="4"/>
        <v>40</v>
      </c>
      <c r="I20" s="166">
        <f t="shared" si="5"/>
        <v>40</v>
      </c>
      <c r="J20" s="166">
        <f t="shared" si="6"/>
        <v>40</v>
      </c>
      <c r="K20" s="166">
        <f t="shared" si="7"/>
        <v>40</v>
      </c>
      <c r="L20" s="166">
        <f t="shared" si="8"/>
        <v>40</v>
      </c>
      <c r="M20" s="166">
        <f t="shared" si="9"/>
        <v>40</v>
      </c>
      <c r="N20" s="166">
        <f t="shared" si="10"/>
        <v>40</v>
      </c>
      <c r="O20" s="166">
        <f t="shared" si="11"/>
        <v>40</v>
      </c>
      <c r="P20" s="166">
        <f t="shared" si="12"/>
        <v>40</v>
      </c>
      <c r="Q20" s="166">
        <f t="shared" si="13"/>
        <v>40</v>
      </c>
      <c r="R20" s="166">
        <f t="shared" si="14"/>
        <v>40</v>
      </c>
      <c r="S20" s="166">
        <f t="shared" si="15"/>
        <v>40</v>
      </c>
      <c r="T20" s="166">
        <f t="shared" si="16"/>
        <v>40</v>
      </c>
      <c r="U20" s="166">
        <f t="shared" si="17"/>
        <v>40</v>
      </c>
      <c r="V20" s="166">
        <f t="shared" si="18"/>
        <v>40</v>
      </c>
      <c r="W20" s="165">
        <v>32.4</v>
      </c>
      <c r="X20" s="47"/>
      <c r="AC20" s="30"/>
      <c r="AD20" s="127"/>
      <c r="AE20" s="31"/>
      <c r="AJ20" s="32"/>
    </row>
    <row r="21" spans="1:36" x14ac:dyDescent="0.25">
      <c r="A21" s="165">
        <v>0</v>
      </c>
      <c r="B21" s="170" t="s">
        <v>283</v>
      </c>
      <c r="C21" s="166">
        <v>40</v>
      </c>
      <c r="D21" s="166">
        <f t="shared" si="0"/>
        <v>40</v>
      </c>
      <c r="E21" s="166">
        <f t="shared" si="1"/>
        <v>40</v>
      </c>
      <c r="F21" s="166">
        <f t="shared" si="2"/>
        <v>40</v>
      </c>
      <c r="G21" s="166">
        <f t="shared" si="3"/>
        <v>40</v>
      </c>
      <c r="H21" s="166">
        <f t="shared" si="4"/>
        <v>40</v>
      </c>
      <c r="I21" s="166">
        <f t="shared" si="5"/>
        <v>40</v>
      </c>
      <c r="J21" s="166">
        <f t="shared" si="6"/>
        <v>40</v>
      </c>
      <c r="K21" s="166">
        <f t="shared" si="7"/>
        <v>40</v>
      </c>
      <c r="L21" s="166">
        <f t="shared" si="8"/>
        <v>40</v>
      </c>
      <c r="M21" s="166">
        <f t="shared" si="9"/>
        <v>40</v>
      </c>
      <c r="N21" s="166">
        <f t="shared" si="10"/>
        <v>40</v>
      </c>
      <c r="O21" s="166">
        <f t="shared" si="11"/>
        <v>40</v>
      </c>
      <c r="P21" s="166">
        <f t="shared" si="12"/>
        <v>40</v>
      </c>
      <c r="Q21" s="166">
        <f t="shared" si="13"/>
        <v>40</v>
      </c>
      <c r="R21" s="166">
        <f t="shared" si="14"/>
        <v>40</v>
      </c>
      <c r="S21" s="166">
        <f t="shared" si="15"/>
        <v>40</v>
      </c>
      <c r="T21" s="166">
        <f t="shared" si="16"/>
        <v>40</v>
      </c>
      <c r="U21" s="166">
        <f t="shared" si="17"/>
        <v>40</v>
      </c>
      <c r="V21" s="166">
        <f t="shared" si="18"/>
        <v>40</v>
      </c>
      <c r="W21" s="165">
        <v>32.6</v>
      </c>
      <c r="X21" s="47"/>
      <c r="AC21" s="30"/>
      <c r="AD21" s="127"/>
      <c r="AE21" s="31"/>
      <c r="AJ21" s="32"/>
    </row>
    <row r="22" spans="1:36" x14ac:dyDescent="0.25">
      <c r="A22" s="165">
        <v>0</v>
      </c>
      <c r="B22" s="170" t="s">
        <v>284</v>
      </c>
      <c r="C22" s="166">
        <v>40</v>
      </c>
      <c r="D22" s="166">
        <f t="shared" si="0"/>
        <v>40</v>
      </c>
      <c r="E22" s="166">
        <f t="shared" si="1"/>
        <v>40</v>
      </c>
      <c r="F22" s="166">
        <f t="shared" si="2"/>
        <v>40</v>
      </c>
      <c r="G22" s="166">
        <f t="shared" si="3"/>
        <v>40</v>
      </c>
      <c r="H22" s="166">
        <f t="shared" si="4"/>
        <v>40</v>
      </c>
      <c r="I22" s="166">
        <f t="shared" si="5"/>
        <v>40</v>
      </c>
      <c r="J22" s="166">
        <f t="shared" si="6"/>
        <v>40</v>
      </c>
      <c r="K22" s="166">
        <f t="shared" si="7"/>
        <v>40</v>
      </c>
      <c r="L22" s="166">
        <f t="shared" si="8"/>
        <v>40</v>
      </c>
      <c r="M22" s="166">
        <f t="shared" si="9"/>
        <v>40</v>
      </c>
      <c r="N22" s="166">
        <f t="shared" si="10"/>
        <v>40</v>
      </c>
      <c r="O22" s="166">
        <f t="shared" si="11"/>
        <v>40</v>
      </c>
      <c r="P22" s="166">
        <f t="shared" si="12"/>
        <v>40</v>
      </c>
      <c r="Q22" s="166">
        <f t="shared" si="13"/>
        <v>40</v>
      </c>
      <c r="R22" s="166">
        <f t="shared" si="14"/>
        <v>40</v>
      </c>
      <c r="S22" s="166">
        <f t="shared" si="15"/>
        <v>40</v>
      </c>
      <c r="T22" s="166">
        <f t="shared" si="16"/>
        <v>40</v>
      </c>
      <c r="U22" s="166">
        <f t="shared" si="17"/>
        <v>40</v>
      </c>
      <c r="V22" s="166">
        <f t="shared" si="18"/>
        <v>40</v>
      </c>
      <c r="W22" s="165">
        <v>32.5</v>
      </c>
      <c r="X22" s="47"/>
      <c r="AC22" s="30"/>
      <c r="AD22" s="127"/>
      <c r="AE22" s="31"/>
      <c r="AJ22" s="32"/>
    </row>
    <row r="23" spans="1:36" x14ac:dyDescent="0.25">
      <c r="A23" s="165">
        <v>0</v>
      </c>
      <c r="B23" s="170" t="s">
        <v>322</v>
      </c>
      <c r="C23" s="166">
        <v>40</v>
      </c>
      <c r="D23" s="166">
        <f t="shared" si="0"/>
        <v>40</v>
      </c>
      <c r="E23" s="166">
        <f t="shared" si="1"/>
        <v>40</v>
      </c>
      <c r="F23" s="166">
        <f t="shared" si="2"/>
        <v>40</v>
      </c>
      <c r="G23" s="166">
        <f t="shared" si="3"/>
        <v>40</v>
      </c>
      <c r="H23" s="166">
        <f t="shared" si="4"/>
        <v>40</v>
      </c>
      <c r="I23" s="166">
        <f t="shared" si="5"/>
        <v>40</v>
      </c>
      <c r="J23" s="166">
        <f t="shared" si="6"/>
        <v>40</v>
      </c>
      <c r="K23" s="166">
        <f t="shared" si="7"/>
        <v>40</v>
      </c>
      <c r="L23" s="166">
        <f t="shared" si="8"/>
        <v>40</v>
      </c>
      <c r="M23" s="166">
        <f t="shared" si="9"/>
        <v>40</v>
      </c>
      <c r="N23" s="166">
        <f t="shared" si="10"/>
        <v>40</v>
      </c>
      <c r="O23" s="166">
        <f t="shared" si="11"/>
        <v>40</v>
      </c>
      <c r="P23" s="166">
        <f t="shared" si="12"/>
        <v>40</v>
      </c>
      <c r="Q23" s="166">
        <f t="shared" si="13"/>
        <v>40</v>
      </c>
      <c r="R23" s="166">
        <f t="shared" si="14"/>
        <v>40</v>
      </c>
      <c r="S23" s="166">
        <f t="shared" si="15"/>
        <v>40</v>
      </c>
      <c r="T23" s="166">
        <f t="shared" si="16"/>
        <v>40</v>
      </c>
      <c r="U23" s="166">
        <f t="shared" si="17"/>
        <v>40</v>
      </c>
      <c r="V23" s="166">
        <f t="shared" si="18"/>
        <v>40</v>
      </c>
      <c r="W23" s="165">
        <v>33.299999999999997</v>
      </c>
      <c r="X23" s="47"/>
      <c r="AC23" s="30"/>
      <c r="AD23" s="127"/>
      <c r="AE23" s="31"/>
      <c r="AJ23" s="32"/>
    </row>
    <row r="24" spans="1:36" x14ac:dyDescent="0.25">
      <c r="A24" s="165">
        <v>0</v>
      </c>
      <c r="B24" s="170" t="s">
        <v>323</v>
      </c>
      <c r="C24" s="166">
        <v>40</v>
      </c>
      <c r="D24" s="166">
        <f t="shared" si="0"/>
        <v>40</v>
      </c>
      <c r="E24" s="166">
        <f t="shared" si="1"/>
        <v>40</v>
      </c>
      <c r="F24" s="166">
        <f t="shared" si="2"/>
        <v>40</v>
      </c>
      <c r="G24" s="166">
        <f t="shared" si="3"/>
        <v>40</v>
      </c>
      <c r="H24" s="166">
        <f t="shared" si="4"/>
        <v>40</v>
      </c>
      <c r="I24" s="166">
        <f t="shared" si="5"/>
        <v>40</v>
      </c>
      <c r="J24" s="166">
        <f t="shared" si="6"/>
        <v>40</v>
      </c>
      <c r="K24" s="166">
        <f t="shared" si="7"/>
        <v>40</v>
      </c>
      <c r="L24" s="166">
        <f t="shared" si="8"/>
        <v>40</v>
      </c>
      <c r="M24" s="166">
        <f t="shared" si="9"/>
        <v>40</v>
      </c>
      <c r="N24" s="166">
        <f t="shared" si="10"/>
        <v>40</v>
      </c>
      <c r="O24" s="166">
        <f t="shared" si="11"/>
        <v>40</v>
      </c>
      <c r="P24" s="166">
        <f t="shared" si="12"/>
        <v>40</v>
      </c>
      <c r="Q24" s="166">
        <f t="shared" si="13"/>
        <v>40</v>
      </c>
      <c r="R24" s="166">
        <f t="shared" si="14"/>
        <v>40</v>
      </c>
      <c r="S24" s="166">
        <f t="shared" si="15"/>
        <v>40</v>
      </c>
      <c r="T24" s="166">
        <f t="shared" si="16"/>
        <v>40</v>
      </c>
      <c r="U24" s="166">
        <f t="shared" si="17"/>
        <v>40</v>
      </c>
      <c r="V24" s="166">
        <f t="shared" si="18"/>
        <v>40</v>
      </c>
      <c r="W24" s="165">
        <v>33.4</v>
      </c>
      <c r="X24" s="47"/>
      <c r="AC24" s="30"/>
      <c r="AD24" s="127"/>
      <c r="AE24" s="31"/>
      <c r="AJ24" s="32"/>
    </row>
    <row r="25" spans="1:36" x14ac:dyDescent="0.25">
      <c r="A25" s="165">
        <v>0</v>
      </c>
      <c r="B25" s="170" t="s">
        <v>285</v>
      </c>
      <c r="C25" s="166">
        <v>40</v>
      </c>
      <c r="D25" s="166">
        <f t="shared" si="0"/>
        <v>40</v>
      </c>
      <c r="E25" s="166">
        <f t="shared" si="1"/>
        <v>40</v>
      </c>
      <c r="F25" s="166">
        <f t="shared" si="2"/>
        <v>40</v>
      </c>
      <c r="G25" s="166">
        <f t="shared" si="3"/>
        <v>40</v>
      </c>
      <c r="H25" s="166">
        <f t="shared" si="4"/>
        <v>40</v>
      </c>
      <c r="I25" s="166">
        <f t="shared" si="5"/>
        <v>40</v>
      </c>
      <c r="J25" s="166">
        <f t="shared" si="6"/>
        <v>40</v>
      </c>
      <c r="K25" s="166">
        <f t="shared" si="7"/>
        <v>40</v>
      </c>
      <c r="L25" s="166">
        <f t="shared" si="8"/>
        <v>40</v>
      </c>
      <c r="M25" s="166">
        <f t="shared" si="9"/>
        <v>40</v>
      </c>
      <c r="N25" s="166">
        <f t="shared" si="10"/>
        <v>40</v>
      </c>
      <c r="O25" s="166">
        <f t="shared" si="11"/>
        <v>40</v>
      </c>
      <c r="P25" s="166">
        <f t="shared" si="12"/>
        <v>40</v>
      </c>
      <c r="Q25" s="166">
        <f t="shared" si="13"/>
        <v>40</v>
      </c>
      <c r="R25" s="166">
        <f t="shared" si="14"/>
        <v>40</v>
      </c>
      <c r="S25" s="166">
        <f t="shared" si="15"/>
        <v>40</v>
      </c>
      <c r="T25" s="166">
        <f t="shared" si="16"/>
        <v>40</v>
      </c>
      <c r="U25" s="166">
        <f t="shared" si="17"/>
        <v>40</v>
      </c>
      <c r="V25" s="166">
        <f t="shared" si="18"/>
        <v>40</v>
      </c>
      <c r="W25" s="165">
        <v>33.4</v>
      </c>
      <c r="X25" s="47"/>
      <c r="AC25" s="30"/>
      <c r="AD25" s="127"/>
      <c r="AE25" s="31"/>
      <c r="AJ25" s="32"/>
    </row>
    <row r="26" spans="1:36" x14ac:dyDescent="0.25">
      <c r="A26" s="165">
        <v>0</v>
      </c>
      <c r="B26" s="170" t="s">
        <v>286</v>
      </c>
      <c r="C26" s="166">
        <v>40</v>
      </c>
      <c r="D26" s="166">
        <f t="shared" si="0"/>
        <v>40</v>
      </c>
      <c r="E26" s="166">
        <f t="shared" si="1"/>
        <v>40</v>
      </c>
      <c r="F26" s="166">
        <f t="shared" si="2"/>
        <v>40</v>
      </c>
      <c r="G26" s="166">
        <f t="shared" si="3"/>
        <v>40</v>
      </c>
      <c r="H26" s="166">
        <f t="shared" si="4"/>
        <v>40</v>
      </c>
      <c r="I26" s="166">
        <f t="shared" si="5"/>
        <v>40</v>
      </c>
      <c r="J26" s="166">
        <f t="shared" si="6"/>
        <v>40</v>
      </c>
      <c r="K26" s="166">
        <f t="shared" si="7"/>
        <v>40</v>
      </c>
      <c r="L26" s="166">
        <f t="shared" si="8"/>
        <v>40</v>
      </c>
      <c r="M26" s="166">
        <f t="shared" si="9"/>
        <v>40</v>
      </c>
      <c r="N26" s="166">
        <f t="shared" si="10"/>
        <v>40</v>
      </c>
      <c r="O26" s="166">
        <f t="shared" si="11"/>
        <v>40</v>
      </c>
      <c r="P26" s="166">
        <f t="shared" si="12"/>
        <v>40</v>
      </c>
      <c r="Q26" s="166">
        <f t="shared" si="13"/>
        <v>40</v>
      </c>
      <c r="R26" s="166">
        <f t="shared" si="14"/>
        <v>40</v>
      </c>
      <c r="S26" s="166">
        <f t="shared" si="15"/>
        <v>40</v>
      </c>
      <c r="T26" s="166">
        <f t="shared" si="16"/>
        <v>40</v>
      </c>
      <c r="U26" s="166">
        <f t="shared" si="17"/>
        <v>40</v>
      </c>
      <c r="V26" s="166">
        <f t="shared" si="18"/>
        <v>40</v>
      </c>
      <c r="W26" s="165">
        <v>35.1</v>
      </c>
      <c r="X26" s="47"/>
      <c r="AC26" s="30"/>
      <c r="AD26" s="127"/>
      <c r="AE26" s="31"/>
      <c r="AJ26" s="32"/>
    </row>
    <row r="27" spans="1:36" ht="15.75" thickBot="1" x14ac:dyDescent="0.3">
      <c r="A27" s="165">
        <v>0</v>
      </c>
      <c r="B27" s="170" t="s">
        <v>287</v>
      </c>
      <c r="C27" s="166">
        <v>40</v>
      </c>
      <c r="D27" s="166">
        <f t="shared" si="0"/>
        <v>40</v>
      </c>
      <c r="E27" s="166">
        <f t="shared" si="1"/>
        <v>40</v>
      </c>
      <c r="F27" s="166">
        <f t="shared" si="2"/>
        <v>40</v>
      </c>
      <c r="G27" s="166">
        <f t="shared" si="3"/>
        <v>40</v>
      </c>
      <c r="H27" s="166">
        <f t="shared" si="4"/>
        <v>40</v>
      </c>
      <c r="I27" s="166">
        <f t="shared" si="5"/>
        <v>40</v>
      </c>
      <c r="J27" s="166">
        <f t="shared" si="6"/>
        <v>40</v>
      </c>
      <c r="K27" s="166">
        <f t="shared" si="7"/>
        <v>40</v>
      </c>
      <c r="L27" s="166">
        <f t="shared" si="8"/>
        <v>40</v>
      </c>
      <c r="M27" s="166">
        <f t="shared" si="9"/>
        <v>40</v>
      </c>
      <c r="N27" s="166">
        <f t="shared" si="10"/>
        <v>40</v>
      </c>
      <c r="O27" s="166">
        <f t="shared" si="11"/>
        <v>40</v>
      </c>
      <c r="P27" s="166">
        <f t="shared" si="12"/>
        <v>40</v>
      </c>
      <c r="Q27" s="166">
        <f t="shared" si="13"/>
        <v>40</v>
      </c>
      <c r="R27" s="166">
        <f t="shared" si="14"/>
        <v>40</v>
      </c>
      <c r="S27" s="166">
        <f t="shared" si="15"/>
        <v>40</v>
      </c>
      <c r="T27" s="166">
        <f t="shared" si="16"/>
        <v>40</v>
      </c>
      <c r="U27" s="166">
        <f t="shared" si="17"/>
        <v>40</v>
      </c>
      <c r="V27" s="166">
        <f t="shared" si="18"/>
        <v>40</v>
      </c>
      <c r="W27" s="165">
        <v>34.299999999999997</v>
      </c>
      <c r="X27" s="47"/>
      <c r="AC27" s="33"/>
      <c r="AD27" s="129"/>
      <c r="AE27" s="34"/>
      <c r="AJ27" s="32"/>
    </row>
    <row r="28" spans="1:36" x14ac:dyDescent="0.25">
      <c r="A28" s="165">
        <v>0</v>
      </c>
      <c r="B28" s="170" t="s">
        <v>288</v>
      </c>
      <c r="C28" s="166">
        <v>40</v>
      </c>
      <c r="D28" s="166">
        <f t="shared" ref="D28" si="19">C28</f>
        <v>40</v>
      </c>
      <c r="E28" s="166">
        <f t="shared" ref="E28" si="20">D28</f>
        <v>40</v>
      </c>
      <c r="F28" s="166">
        <f t="shared" ref="F28" si="21">E28</f>
        <v>40</v>
      </c>
      <c r="G28" s="166">
        <f t="shared" ref="G28" si="22">F28</f>
        <v>40</v>
      </c>
      <c r="H28" s="166">
        <f t="shared" ref="H28" si="23">G28</f>
        <v>40</v>
      </c>
      <c r="I28" s="166">
        <f t="shared" ref="I28" si="24">H28</f>
        <v>40</v>
      </c>
      <c r="J28" s="166">
        <f t="shared" ref="J28" si="25">I28</f>
        <v>40</v>
      </c>
      <c r="K28" s="166">
        <f t="shared" ref="K28" si="26">J28</f>
        <v>40</v>
      </c>
      <c r="L28" s="166">
        <f t="shared" ref="L28" si="27">K28</f>
        <v>40</v>
      </c>
      <c r="M28" s="166">
        <f t="shared" ref="M28" si="28">L28</f>
        <v>40</v>
      </c>
      <c r="N28" s="166">
        <f t="shared" ref="N28" si="29">M28</f>
        <v>40</v>
      </c>
      <c r="O28" s="166">
        <f t="shared" ref="O28" si="30">N28</f>
        <v>40</v>
      </c>
      <c r="P28" s="166">
        <f t="shared" ref="P28" si="31">O28</f>
        <v>40</v>
      </c>
      <c r="Q28" s="166">
        <f t="shared" ref="Q28" si="32">P28</f>
        <v>40</v>
      </c>
      <c r="R28" s="166">
        <f t="shared" ref="R28" si="33">Q28</f>
        <v>40</v>
      </c>
      <c r="S28" s="166">
        <f t="shared" ref="S28" si="34">R28</f>
        <v>40</v>
      </c>
      <c r="T28" s="166">
        <f t="shared" ref="T28" si="35">S28</f>
        <v>40</v>
      </c>
      <c r="U28" s="166">
        <f t="shared" ref="U28" si="36">T28</f>
        <v>40</v>
      </c>
      <c r="V28" s="166">
        <f t="shared" ref="V28" si="37">U28</f>
        <v>40</v>
      </c>
      <c r="W28" s="165">
        <v>34.5</v>
      </c>
      <c r="X28" s="47"/>
      <c r="AJ28" s="32"/>
    </row>
    <row r="29" spans="1:36" x14ac:dyDescent="0.25">
      <c r="A29" s="165">
        <v>0</v>
      </c>
      <c r="B29" s="170" t="s">
        <v>313</v>
      </c>
      <c r="C29" s="166">
        <v>40</v>
      </c>
      <c r="D29" s="166">
        <f t="shared" ref="D29:D39" si="38">C29</f>
        <v>40</v>
      </c>
      <c r="E29" s="166">
        <f t="shared" ref="E29:E39" si="39">D29</f>
        <v>40</v>
      </c>
      <c r="F29" s="166">
        <f t="shared" ref="F29:F39" si="40">E29</f>
        <v>40</v>
      </c>
      <c r="G29" s="166">
        <f t="shared" ref="G29:G39" si="41">F29</f>
        <v>40</v>
      </c>
      <c r="H29" s="166">
        <f t="shared" ref="H29:H39" si="42">G29</f>
        <v>40</v>
      </c>
      <c r="I29" s="166">
        <f t="shared" ref="I29:I39" si="43">H29</f>
        <v>40</v>
      </c>
      <c r="J29" s="166">
        <f t="shared" ref="J29:J39" si="44">I29</f>
        <v>40</v>
      </c>
      <c r="K29" s="166">
        <f t="shared" ref="K29:K39" si="45">J29</f>
        <v>40</v>
      </c>
      <c r="L29" s="166">
        <f t="shared" ref="L29:L39" si="46">K29</f>
        <v>40</v>
      </c>
      <c r="M29" s="166">
        <f t="shared" ref="M29:M39" si="47">L29</f>
        <v>40</v>
      </c>
      <c r="N29" s="166">
        <f t="shared" ref="N29:N39" si="48">M29</f>
        <v>40</v>
      </c>
      <c r="O29" s="166">
        <f t="shared" ref="O29:O39" si="49">N29</f>
        <v>40</v>
      </c>
      <c r="P29" s="166">
        <f t="shared" ref="P29:P39" si="50">O29</f>
        <v>40</v>
      </c>
      <c r="Q29" s="166">
        <f t="shared" ref="Q29:Q39" si="51">P29</f>
        <v>40</v>
      </c>
      <c r="R29" s="166">
        <f t="shared" ref="R29:R39" si="52">Q29</f>
        <v>40</v>
      </c>
      <c r="S29" s="166">
        <f t="shared" ref="S29:S39" si="53">R29</f>
        <v>40</v>
      </c>
      <c r="T29" s="166">
        <f t="shared" ref="T29:T39" si="54">S29</f>
        <v>40</v>
      </c>
      <c r="U29" s="166">
        <f t="shared" ref="U29:U39" si="55">T29</f>
        <v>40</v>
      </c>
      <c r="V29" s="166">
        <f t="shared" ref="V29:V39" si="56">U29</f>
        <v>40</v>
      </c>
      <c r="W29" s="165">
        <v>32.299999999999997</v>
      </c>
      <c r="X29" s="47"/>
      <c r="AJ29" s="32"/>
    </row>
    <row r="30" spans="1:36" x14ac:dyDescent="0.25">
      <c r="A30" s="165">
        <v>0</v>
      </c>
      <c r="B30" s="170" t="s">
        <v>314</v>
      </c>
      <c r="C30" s="166">
        <v>40</v>
      </c>
      <c r="D30" s="166">
        <f t="shared" si="38"/>
        <v>40</v>
      </c>
      <c r="E30" s="166">
        <f t="shared" si="39"/>
        <v>40</v>
      </c>
      <c r="F30" s="166">
        <f t="shared" si="40"/>
        <v>40</v>
      </c>
      <c r="G30" s="166">
        <f t="shared" si="41"/>
        <v>40</v>
      </c>
      <c r="H30" s="166">
        <f t="shared" si="42"/>
        <v>40</v>
      </c>
      <c r="I30" s="166">
        <f t="shared" si="43"/>
        <v>40</v>
      </c>
      <c r="J30" s="166">
        <f t="shared" si="44"/>
        <v>40</v>
      </c>
      <c r="K30" s="166">
        <f t="shared" si="45"/>
        <v>40</v>
      </c>
      <c r="L30" s="166">
        <f t="shared" si="46"/>
        <v>40</v>
      </c>
      <c r="M30" s="166">
        <f t="shared" si="47"/>
        <v>40</v>
      </c>
      <c r="N30" s="166">
        <f t="shared" si="48"/>
        <v>40</v>
      </c>
      <c r="O30" s="166">
        <f t="shared" si="49"/>
        <v>40</v>
      </c>
      <c r="P30" s="166">
        <f t="shared" si="50"/>
        <v>40</v>
      </c>
      <c r="Q30" s="166">
        <f t="shared" si="51"/>
        <v>40</v>
      </c>
      <c r="R30" s="166">
        <f t="shared" si="52"/>
        <v>40</v>
      </c>
      <c r="S30" s="166">
        <f t="shared" si="53"/>
        <v>40</v>
      </c>
      <c r="T30" s="166">
        <f t="shared" si="54"/>
        <v>40</v>
      </c>
      <c r="U30" s="166">
        <f t="shared" si="55"/>
        <v>40</v>
      </c>
      <c r="V30" s="166">
        <f t="shared" si="56"/>
        <v>40</v>
      </c>
      <c r="W30" s="165">
        <v>32.4</v>
      </c>
      <c r="X30" s="47"/>
      <c r="AJ30" s="32"/>
    </row>
    <row r="31" spans="1:36" x14ac:dyDescent="0.25">
      <c r="A31" s="165">
        <v>1</v>
      </c>
      <c r="B31" s="170" t="s">
        <v>324</v>
      </c>
      <c r="C31" s="166">
        <v>40</v>
      </c>
      <c r="D31" s="166">
        <f t="shared" si="38"/>
        <v>40</v>
      </c>
      <c r="E31" s="166">
        <f t="shared" si="39"/>
        <v>40</v>
      </c>
      <c r="F31" s="166">
        <f t="shared" si="40"/>
        <v>40</v>
      </c>
      <c r="G31" s="166">
        <f t="shared" si="41"/>
        <v>40</v>
      </c>
      <c r="H31" s="166">
        <f t="shared" si="42"/>
        <v>40</v>
      </c>
      <c r="I31" s="166">
        <f t="shared" si="43"/>
        <v>40</v>
      </c>
      <c r="J31" s="166">
        <f t="shared" si="44"/>
        <v>40</v>
      </c>
      <c r="K31" s="166">
        <f t="shared" si="45"/>
        <v>40</v>
      </c>
      <c r="L31" s="166">
        <f t="shared" si="46"/>
        <v>40</v>
      </c>
      <c r="M31" s="166">
        <f t="shared" si="47"/>
        <v>40</v>
      </c>
      <c r="N31" s="166">
        <f t="shared" si="48"/>
        <v>40</v>
      </c>
      <c r="O31" s="166">
        <f t="shared" si="49"/>
        <v>40</v>
      </c>
      <c r="P31" s="166">
        <f t="shared" si="50"/>
        <v>40</v>
      </c>
      <c r="Q31" s="166">
        <f t="shared" si="51"/>
        <v>40</v>
      </c>
      <c r="R31" s="166">
        <f t="shared" si="52"/>
        <v>40</v>
      </c>
      <c r="S31" s="166">
        <f t="shared" si="53"/>
        <v>40</v>
      </c>
      <c r="T31" s="166">
        <f t="shared" si="54"/>
        <v>40</v>
      </c>
      <c r="U31" s="166">
        <f t="shared" si="55"/>
        <v>40</v>
      </c>
      <c r="V31" s="166">
        <f t="shared" si="56"/>
        <v>40</v>
      </c>
      <c r="W31" s="165">
        <v>32.5</v>
      </c>
      <c r="X31" s="47"/>
      <c r="AJ31" s="32"/>
    </row>
    <row r="32" spans="1:36" x14ac:dyDescent="0.25">
      <c r="A32" s="165">
        <v>0</v>
      </c>
      <c r="B32" s="170" t="s">
        <v>325</v>
      </c>
      <c r="C32" s="166">
        <v>40</v>
      </c>
      <c r="D32" s="166">
        <f t="shared" si="38"/>
        <v>40</v>
      </c>
      <c r="E32" s="166">
        <f t="shared" si="39"/>
        <v>40</v>
      </c>
      <c r="F32" s="166">
        <f t="shared" si="40"/>
        <v>40</v>
      </c>
      <c r="G32" s="166">
        <f t="shared" si="41"/>
        <v>40</v>
      </c>
      <c r="H32" s="166">
        <f t="shared" si="42"/>
        <v>40</v>
      </c>
      <c r="I32" s="166">
        <f t="shared" si="43"/>
        <v>40</v>
      </c>
      <c r="J32" s="166">
        <f t="shared" si="44"/>
        <v>40</v>
      </c>
      <c r="K32" s="166">
        <f t="shared" si="45"/>
        <v>40</v>
      </c>
      <c r="L32" s="166">
        <f t="shared" si="46"/>
        <v>40</v>
      </c>
      <c r="M32" s="166">
        <f t="shared" si="47"/>
        <v>40</v>
      </c>
      <c r="N32" s="166">
        <f t="shared" si="48"/>
        <v>40</v>
      </c>
      <c r="O32" s="166">
        <f t="shared" si="49"/>
        <v>40</v>
      </c>
      <c r="P32" s="166">
        <f t="shared" si="50"/>
        <v>40</v>
      </c>
      <c r="Q32" s="166">
        <f t="shared" si="51"/>
        <v>40</v>
      </c>
      <c r="R32" s="166">
        <f t="shared" si="52"/>
        <v>40</v>
      </c>
      <c r="S32" s="166">
        <f t="shared" si="53"/>
        <v>40</v>
      </c>
      <c r="T32" s="166">
        <f t="shared" si="54"/>
        <v>40</v>
      </c>
      <c r="U32" s="166">
        <f t="shared" si="55"/>
        <v>40</v>
      </c>
      <c r="V32" s="166">
        <f t="shared" si="56"/>
        <v>40</v>
      </c>
      <c r="W32" s="165">
        <v>32.5</v>
      </c>
      <c r="X32" s="47"/>
      <c r="AJ32" s="32"/>
    </row>
    <row r="33" spans="1:36" x14ac:dyDescent="0.25">
      <c r="A33" s="165">
        <v>0</v>
      </c>
      <c r="B33" s="170" t="s">
        <v>315</v>
      </c>
      <c r="C33" s="166">
        <v>40</v>
      </c>
      <c r="D33" s="166">
        <f t="shared" si="38"/>
        <v>40</v>
      </c>
      <c r="E33" s="166">
        <f t="shared" si="39"/>
        <v>40</v>
      </c>
      <c r="F33" s="166">
        <f t="shared" si="40"/>
        <v>40</v>
      </c>
      <c r="G33" s="166">
        <f t="shared" si="41"/>
        <v>40</v>
      </c>
      <c r="H33" s="166">
        <f t="shared" si="42"/>
        <v>40</v>
      </c>
      <c r="I33" s="166">
        <f t="shared" si="43"/>
        <v>40</v>
      </c>
      <c r="J33" s="166">
        <f t="shared" si="44"/>
        <v>40</v>
      </c>
      <c r="K33" s="166">
        <f t="shared" si="45"/>
        <v>40</v>
      </c>
      <c r="L33" s="166">
        <f t="shared" si="46"/>
        <v>40</v>
      </c>
      <c r="M33" s="166">
        <f t="shared" si="47"/>
        <v>40</v>
      </c>
      <c r="N33" s="166">
        <f t="shared" si="48"/>
        <v>40</v>
      </c>
      <c r="O33" s="166">
        <f t="shared" si="49"/>
        <v>40</v>
      </c>
      <c r="P33" s="166">
        <f t="shared" si="50"/>
        <v>40</v>
      </c>
      <c r="Q33" s="166">
        <f t="shared" si="51"/>
        <v>40</v>
      </c>
      <c r="R33" s="166">
        <f t="shared" si="52"/>
        <v>40</v>
      </c>
      <c r="S33" s="166">
        <f t="shared" si="53"/>
        <v>40</v>
      </c>
      <c r="T33" s="166">
        <f t="shared" si="54"/>
        <v>40</v>
      </c>
      <c r="U33" s="166">
        <f t="shared" si="55"/>
        <v>40</v>
      </c>
      <c r="V33" s="166">
        <f t="shared" si="56"/>
        <v>40</v>
      </c>
      <c r="W33" s="165">
        <v>32.799999999999997</v>
      </c>
      <c r="X33" s="47"/>
      <c r="AJ33" s="32"/>
    </row>
    <row r="34" spans="1:36" x14ac:dyDescent="0.25">
      <c r="A34" s="165">
        <v>0</v>
      </c>
      <c r="B34" s="170" t="s">
        <v>316</v>
      </c>
      <c r="C34" s="166">
        <v>40</v>
      </c>
      <c r="D34" s="166">
        <f t="shared" si="38"/>
        <v>40</v>
      </c>
      <c r="E34" s="166">
        <f t="shared" si="39"/>
        <v>40</v>
      </c>
      <c r="F34" s="166">
        <f t="shared" si="40"/>
        <v>40</v>
      </c>
      <c r="G34" s="166">
        <f t="shared" si="41"/>
        <v>40</v>
      </c>
      <c r="H34" s="166">
        <f t="shared" si="42"/>
        <v>40</v>
      </c>
      <c r="I34" s="166">
        <f t="shared" si="43"/>
        <v>40</v>
      </c>
      <c r="J34" s="166">
        <f t="shared" si="44"/>
        <v>40</v>
      </c>
      <c r="K34" s="166">
        <f t="shared" si="45"/>
        <v>40</v>
      </c>
      <c r="L34" s="166">
        <f t="shared" si="46"/>
        <v>40</v>
      </c>
      <c r="M34" s="166">
        <f t="shared" si="47"/>
        <v>40</v>
      </c>
      <c r="N34" s="166">
        <f t="shared" si="48"/>
        <v>40</v>
      </c>
      <c r="O34" s="166">
        <f t="shared" si="49"/>
        <v>40</v>
      </c>
      <c r="P34" s="166">
        <f t="shared" si="50"/>
        <v>40</v>
      </c>
      <c r="Q34" s="166">
        <f t="shared" si="51"/>
        <v>40</v>
      </c>
      <c r="R34" s="166">
        <f t="shared" si="52"/>
        <v>40</v>
      </c>
      <c r="S34" s="166">
        <f t="shared" si="53"/>
        <v>40</v>
      </c>
      <c r="T34" s="166">
        <f t="shared" si="54"/>
        <v>40</v>
      </c>
      <c r="U34" s="166">
        <f t="shared" si="55"/>
        <v>40</v>
      </c>
      <c r="V34" s="166">
        <f t="shared" si="56"/>
        <v>40</v>
      </c>
      <c r="W34" s="165">
        <v>32.9</v>
      </c>
      <c r="X34" s="47"/>
      <c r="AJ34" s="32"/>
    </row>
    <row r="35" spans="1:36" x14ac:dyDescent="0.25">
      <c r="A35" s="165">
        <v>0</v>
      </c>
      <c r="B35" s="170" t="s">
        <v>317</v>
      </c>
      <c r="C35" s="166">
        <v>40</v>
      </c>
      <c r="D35" s="166">
        <f t="shared" si="38"/>
        <v>40</v>
      </c>
      <c r="E35" s="166">
        <f t="shared" si="39"/>
        <v>40</v>
      </c>
      <c r="F35" s="166">
        <f t="shared" si="40"/>
        <v>40</v>
      </c>
      <c r="G35" s="166">
        <f t="shared" si="41"/>
        <v>40</v>
      </c>
      <c r="H35" s="166">
        <f t="shared" si="42"/>
        <v>40</v>
      </c>
      <c r="I35" s="166">
        <f t="shared" si="43"/>
        <v>40</v>
      </c>
      <c r="J35" s="166">
        <f t="shared" si="44"/>
        <v>40</v>
      </c>
      <c r="K35" s="166">
        <f t="shared" si="45"/>
        <v>40</v>
      </c>
      <c r="L35" s="166">
        <f t="shared" si="46"/>
        <v>40</v>
      </c>
      <c r="M35" s="166">
        <f t="shared" si="47"/>
        <v>40</v>
      </c>
      <c r="N35" s="166">
        <f t="shared" si="48"/>
        <v>40</v>
      </c>
      <c r="O35" s="166">
        <f t="shared" si="49"/>
        <v>40</v>
      </c>
      <c r="P35" s="166">
        <f t="shared" si="50"/>
        <v>40</v>
      </c>
      <c r="Q35" s="166">
        <f t="shared" si="51"/>
        <v>40</v>
      </c>
      <c r="R35" s="166">
        <f t="shared" si="52"/>
        <v>40</v>
      </c>
      <c r="S35" s="166">
        <f t="shared" si="53"/>
        <v>40</v>
      </c>
      <c r="T35" s="166">
        <f t="shared" si="54"/>
        <v>40</v>
      </c>
      <c r="U35" s="166">
        <f t="shared" si="55"/>
        <v>40</v>
      </c>
      <c r="V35" s="166">
        <f t="shared" si="56"/>
        <v>40</v>
      </c>
      <c r="W35" s="165">
        <v>33.200000000000003</v>
      </c>
      <c r="X35" s="47"/>
      <c r="AJ35" s="32"/>
    </row>
    <row r="36" spans="1:36" x14ac:dyDescent="0.25">
      <c r="A36" s="165">
        <v>0</v>
      </c>
      <c r="B36" s="170" t="s">
        <v>318</v>
      </c>
      <c r="C36" s="166">
        <v>40</v>
      </c>
      <c r="D36" s="166">
        <f t="shared" si="38"/>
        <v>40</v>
      </c>
      <c r="E36" s="166">
        <f t="shared" si="39"/>
        <v>40</v>
      </c>
      <c r="F36" s="166">
        <f t="shared" si="40"/>
        <v>40</v>
      </c>
      <c r="G36" s="166">
        <f t="shared" si="41"/>
        <v>40</v>
      </c>
      <c r="H36" s="166">
        <f t="shared" si="42"/>
        <v>40</v>
      </c>
      <c r="I36" s="166">
        <f t="shared" si="43"/>
        <v>40</v>
      </c>
      <c r="J36" s="166">
        <f t="shared" si="44"/>
        <v>40</v>
      </c>
      <c r="K36" s="166">
        <f t="shared" si="45"/>
        <v>40</v>
      </c>
      <c r="L36" s="166">
        <f t="shared" si="46"/>
        <v>40</v>
      </c>
      <c r="M36" s="166">
        <f t="shared" si="47"/>
        <v>40</v>
      </c>
      <c r="N36" s="166">
        <f t="shared" si="48"/>
        <v>40</v>
      </c>
      <c r="O36" s="166">
        <f t="shared" si="49"/>
        <v>40</v>
      </c>
      <c r="P36" s="166">
        <f t="shared" si="50"/>
        <v>40</v>
      </c>
      <c r="Q36" s="166">
        <f t="shared" si="51"/>
        <v>40</v>
      </c>
      <c r="R36" s="166">
        <f t="shared" si="52"/>
        <v>40</v>
      </c>
      <c r="S36" s="166">
        <f t="shared" si="53"/>
        <v>40</v>
      </c>
      <c r="T36" s="166">
        <f t="shared" si="54"/>
        <v>40</v>
      </c>
      <c r="U36" s="166">
        <f t="shared" si="55"/>
        <v>40</v>
      </c>
      <c r="V36" s="166">
        <f t="shared" si="56"/>
        <v>40</v>
      </c>
      <c r="W36" s="165">
        <v>36</v>
      </c>
      <c r="X36" s="47"/>
      <c r="AJ36" s="32"/>
    </row>
    <row r="37" spans="1:36" x14ac:dyDescent="0.25">
      <c r="A37" s="165">
        <v>0</v>
      </c>
      <c r="B37" s="170" t="s">
        <v>319</v>
      </c>
      <c r="C37" s="166">
        <v>40</v>
      </c>
      <c r="D37" s="166">
        <f t="shared" si="38"/>
        <v>40</v>
      </c>
      <c r="E37" s="166">
        <f t="shared" si="39"/>
        <v>40</v>
      </c>
      <c r="F37" s="166">
        <f t="shared" si="40"/>
        <v>40</v>
      </c>
      <c r="G37" s="166">
        <f t="shared" si="41"/>
        <v>40</v>
      </c>
      <c r="H37" s="166">
        <f t="shared" si="42"/>
        <v>40</v>
      </c>
      <c r="I37" s="166">
        <f t="shared" si="43"/>
        <v>40</v>
      </c>
      <c r="J37" s="166">
        <f t="shared" si="44"/>
        <v>40</v>
      </c>
      <c r="K37" s="166">
        <f t="shared" si="45"/>
        <v>40</v>
      </c>
      <c r="L37" s="166">
        <f t="shared" si="46"/>
        <v>40</v>
      </c>
      <c r="M37" s="166">
        <f t="shared" si="47"/>
        <v>40</v>
      </c>
      <c r="N37" s="166">
        <f t="shared" si="48"/>
        <v>40</v>
      </c>
      <c r="O37" s="166">
        <f t="shared" si="49"/>
        <v>40</v>
      </c>
      <c r="P37" s="166">
        <f t="shared" si="50"/>
        <v>40</v>
      </c>
      <c r="Q37" s="166">
        <f t="shared" si="51"/>
        <v>40</v>
      </c>
      <c r="R37" s="166">
        <f t="shared" si="52"/>
        <v>40</v>
      </c>
      <c r="S37" s="166">
        <f t="shared" si="53"/>
        <v>40</v>
      </c>
      <c r="T37" s="166">
        <f t="shared" si="54"/>
        <v>40</v>
      </c>
      <c r="U37" s="166">
        <f t="shared" si="55"/>
        <v>40</v>
      </c>
      <c r="V37" s="166">
        <f t="shared" si="56"/>
        <v>40</v>
      </c>
      <c r="W37" s="165">
        <v>34.5</v>
      </c>
      <c r="X37" s="47"/>
    </row>
    <row r="38" spans="1:36" x14ac:dyDescent="0.25">
      <c r="A38" s="165">
        <v>0</v>
      </c>
      <c r="B38" s="170" t="s">
        <v>320</v>
      </c>
      <c r="C38" s="166">
        <v>40</v>
      </c>
      <c r="D38" s="166">
        <f t="shared" si="38"/>
        <v>40</v>
      </c>
      <c r="E38" s="166">
        <f t="shared" si="39"/>
        <v>40</v>
      </c>
      <c r="F38" s="166">
        <f t="shared" si="40"/>
        <v>40</v>
      </c>
      <c r="G38" s="166">
        <f t="shared" si="41"/>
        <v>40</v>
      </c>
      <c r="H38" s="166">
        <f t="shared" si="42"/>
        <v>40</v>
      </c>
      <c r="I38" s="166">
        <f t="shared" si="43"/>
        <v>40</v>
      </c>
      <c r="J38" s="166">
        <f t="shared" si="44"/>
        <v>40</v>
      </c>
      <c r="K38" s="166">
        <f t="shared" si="45"/>
        <v>40</v>
      </c>
      <c r="L38" s="166">
        <f t="shared" si="46"/>
        <v>40</v>
      </c>
      <c r="M38" s="166">
        <f t="shared" si="47"/>
        <v>40</v>
      </c>
      <c r="N38" s="166">
        <f t="shared" si="48"/>
        <v>40</v>
      </c>
      <c r="O38" s="166">
        <f t="shared" si="49"/>
        <v>40</v>
      </c>
      <c r="P38" s="166">
        <f t="shared" si="50"/>
        <v>40</v>
      </c>
      <c r="Q38" s="166">
        <f t="shared" si="51"/>
        <v>40</v>
      </c>
      <c r="R38" s="166">
        <f t="shared" si="52"/>
        <v>40</v>
      </c>
      <c r="S38" s="166">
        <f t="shared" si="53"/>
        <v>40</v>
      </c>
      <c r="T38" s="166">
        <f t="shared" si="54"/>
        <v>40</v>
      </c>
      <c r="U38" s="166">
        <f t="shared" si="55"/>
        <v>40</v>
      </c>
      <c r="V38" s="166">
        <f t="shared" si="56"/>
        <v>40</v>
      </c>
      <c r="W38" s="165">
        <v>35.299999999999997</v>
      </c>
      <c r="X38" s="47"/>
    </row>
    <row r="39" spans="1:36" x14ac:dyDescent="0.25">
      <c r="A39" s="165">
        <v>0</v>
      </c>
      <c r="B39" s="170" t="s">
        <v>321</v>
      </c>
      <c r="C39" s="166">
        <v>40</v>
      </c>
      <c r="D39" s="166">
        <f t="shared" si="38"/>
        <v>40</v>
      </c>
      <c r="E39" s="166">
        <f t="shared" si="39"/>
        <v>40</v>
      </c>
      <c r="F39" s="166">
        <f t="shared" si="40"/>
        <v>40</v>
      </c>
      <c r="G39" s="166">
        <f t="shared" si="41"/>
        <v>40</v>
      </c>
      <c r="H39" s="166">
        <f t="shared" si="42"/>
        <v>40</v>
      </c>
      <c r="I39" s="166">
        <f t="shared" si="43"/>
        <v>40</v>
      </c>
      <c r="J39" s="166">
        <f t="shared" si="44"/>
        <v>40</v>
      </c>
      <c r="K39" s="166">
        <f t="shared" si="45"/>
        <v>40</v>
      </c>
      <c r="L39" s="166">
        <f t="shared" si="46"/>
        <v>40</v>
      </c>
      <c r="M39" s="166">
        <f t="shared" si="47"/>
        <v>40</v>
      </c>
      <c r="N39" s="166">
        <f t="shared" si="48"/>
        <v>40</v>
      </c>
      <c r="O39" s="166">
        <f t="shared" si="49"/>
        <v>40</v>
      </c>
      <c r="P39" s="166">
        <f t="shared" si="50"/>
        <v>40</v>
      </c>
      <c r="Q39" s="166">
        <f t="shared" si="51"/>
        <v>40</v>
      </c>
      <c r="R39" s="166">
        <f t="shared" si="52"/>
        <v>40</v>
      </c>
      <c r="S39" s="166">
        <f t="shared" si="53"/>
        <v>40</v>
      </c>
      <c r="T39" s="166">
        <f t="shared" si="54"/>
        <v>40</v>
      </c>
      <c r="U39" s="166">
        <f t="shared" si="55"/>
        <v>40</v>
      </c>
      <c r="V39" s="166">
        <f t="shared" si="56"/>
        <v>40</v>
      </c>
      <c r="W39" s="165">
        <v>34.799999999999997</v>
      </c>
      <c r="X39" s="47"/>
    </row>
    <row r="40" spans="1:36" x14ac:dyDescent="0.25">
      <c r="A40" s="47"/>
      <c r="B40" s="167"/>
      <c r="C40" s="168"/>
      <c r="D40" s="168"/>
      <c r="E40" s="168"/>
      <c r="F40" s="168"/>
      <c r="G40" s="168"/>
      <c r="H40" s="168"/>
      <c r="I40" s="168"/>
      <c r="J40" s="168"/>
      <c r="K40" s="168"/>
      <c r="L40" s="168"/>
      <c r="M40" s="168"/>
      <c r="N40" s="168"/>
      <c r="O40" s="168"/>
      <c r="P40" s="168"/>
      <c r="Q40" s="168"/>
      <c r="R40" s="168"/>
      <c r="S40" s="168"/>
      <c r="T40" s="168"/>
      <c r="U40" s="168"/>
      <c r="V40" s="168"/>
      <c r="W40" s="169"/>
      <c r="X40" s="47"/>
    </row>
    <row r="41" spans="1:36" x14ac:dyDescent="0.25">
      <c r="B41" s="117"/>
      <c r="C41" s="124"/>
      <c r="D41" s="124"/>
      <c r="E41" s="124"/>
      <c r="F41" s="124"/>
      <c r="G41" s="124"/>
      <c r="H41" s="124"/>
      <c r="I41" s="124"/>
      <c r="J41" s="124"/>
      <c r="K41" s="124"/>
      <c r="L41" s="124"/>
      <c r="M41" s="124"/>
      <c r="N41" s="124"/>
      <c r="O41" s="124"/>
      <c r="P41" s="124"/>
      <c r="Q41" s="124"/>
      <c r="R41" s="124"/>
      <c r="S41" s="124"/>
      <c r="T41" s="124"/>
      <c r="U41" s="124"/>
      <c r="V41" s="124"/>
      <c r="W41" s="125"/>
    </row>
    <row r="42" spans="1:36" ht="14.1" customHeight="1" x14ac:dyDescent="0.25">
      <c r="B42" s="117"/>
      <c r="C42" s="124"/>
      <c r="D42" s="124"/>
      <c r="E42" s="124"/>
      <c r="F42" s="124"/>
      <c r="G42" s="124"/>
      <c r="H42" s="124"/>
      <c r="I42" s="124"/>
      <c r="J42" s="124"/>
      <c r="K42" s="124"/>
      <c r="L42" s="124"/>
      <c r="M42" s="124"/>
      <c r="N42" s="124"/>
      <c r="O42" s="124"/>
      <c r="P42" s="124"/>
      <c r="Q42" s="124"/>
      <c r="R42" s="124"/>
      <c r="S42" s="124"/>
      <c r="T42" s="124"/>
      <c r="U42" s="124"/>
      <c r="V42" s="124"/>
      <c r="W42" s="125"/>
    </row>
    <row r="43" spans="1:36" x14ac:dyDescent="0.25">
      <c r="B43" s="117"/>
      <c r="C43" s="124"/>
      <c r="D43" s="124"/>
      <c r="E43" s="124"/>
      <c r="F43" s="124"/>
      <c r="G43" s="124"/>
      <c r="H43" s="124"/>
      <c r="I43" s="124"/>
      <c r="J43" s="124"/>
      <c r="K43" s="124"/>
      <c r="L43" s="124"/>
      <c r="M43" s="124"/>
      <c r="N43" s="124"/>
      <c r="O43" s="124"/>
      <c r="P43" s="124"/>
      <c r="Q43" s="124"/>
      <c r="R43" s="124"/>
      <c r="S43" s="124"/>
      <c r="T43" s="124"/>
      <c r="U43" s="124"/>
      <c r="V43" s="124"/>
      <c r="W43" s="125"/>
    </row>
    <row r="44" spans="1:36" x14ac:dyDescent="0.25">
      <c r="B44" s="117"/>
      <c r="C44" s="124"/>
      <c r="D44" s="124"/>
      <c r="E44" s="124"/>
      <c r="F44" s="124"/>
      <c r="G44" s="124"/>
      <c r="H44" s="124"/>
      <c r="I44" s="124"/>
      <c r="J44" s="124"/>
      <c r="K44" s="124"/>
      <c r="L44" s="124"/>
      <c r="M44" s="124"/>
      <c r="N44" s="124"/>
      <c r="O44" s="124"/>
      <c r="P44" s="124"/>
      <c r="Q44" s="124"/>
      <c r="R44" s="124"/>
      <c r="S44" s="124"/>
      <c r="T44" s="124"/>
      <c r="U44" s="124"/>
      <c r="V44" s="124"/>
      <c r="W44" s="125"/>
    </row>
    <row r="45" spans="1:36" x14ac:dyDescent="0.25">
      <c r="B45" s="117"/>
      <c r="C45" s="124"/>
      <c r="D45" s="124"/>
      <c r="E45" s="124"/>
      <c r="F45" s="124"/>
      <c r="G45" s="124"/>
      <c r="H45" s="124"/>
      <c r="I45" s="124"/>
      <c r="J45" s="124"/>
      <c r="K45" s="124"/>
      <c r="L45" s="124"/>
      <c r="M45" s="124"/>
      <c r="N45" s="124"/>
      <c r="O45" s="124"/>
      <c r="P45" s="124"/>
      <c r="Q45" s="124"/>
      <c r="R45" s="124"/>
      <c r="S45" s="124"/>
      <c r="T45" s="124"/>
      <c r="U45" s="124"/>
      <c r="V45" s="124"/>
      <c r="W45" s="125"/>
    </row>
    <row r="46" spans="1:36" x14ac:dyDescent="0.25">
      <c r="B46" s="117"/>
      <c r="C46" s="124"/>
      <c r="D46" s="124"/>
      <c r="E46" s="124"/>
      <c r="F46" s="124"/>
      <c r="G46" s="124"/>
      <c r="H46" s="124"/>
      <c r="I46" s="124"/>
      <c r="J46" s="124"/>
      <c r="K46" s="124"/>
      <c r="L46" s="124"/>
      <c r="M46" s="124"/>
      <c r="N46" s="124"/>
      <c r="O46" s="124"/>
      <c r="P46" s="124"/>
      <c r="Q46" s="124"/>
      <c r="R46" s="124"/>
      <c r="S46" s="124"/>
      <c r="T46" s="124"/>
      <c r="U46" s="124"/>
      <c r="V46" s="124"/>
      <c r="W46" s="125"/>
    </row>
    <row r="47" spans="1:36" x14ac:dyDescent="0.25">
      <c r="B47" s="117"/>
      <c r="C47" s="124"/>
      <c r="D47" s="124"/>
      <c r="E47" s="124"/>
      <c r="F47" s="124"/>
      <c r="G47" s="124"/>
      <c r="H47" s="124"/>
      <c r="I47" s="124"/>
      <c r="J47" s="124"/>
      <c r="K47" s="124"/>
      <c r="L47" s="124"/>
      <c r="M47" s="124"/>
      <c r="N47" s="124"/>
      <c r="O47" s="124"/>
      <c r="P47" s="124"/>
      <c r="Q47" s="124"/>
      <c r="R47" s="124"/>
      <c r="S47" s="124"/>
      <c r="T47" s="124"/>
      <c r="U47" s="124"/>
      <c r="V47" s="124"/>
      <c r="W47" s="125"/>
    </row>
    <row r="48" spans="1:36" x14ac:dyDescent="0.25">
      <c r="B48" s="117"/>
      <c r="F48" s="126"/>
      <c r="G48" s="126"/>
      <c r="H48" s="126"/>
      <c r="I48" s="126"/>
      <c r="J48" s="126"/>
      <c r="K48" s="126"/>
      <c r="L48" s="126"/>
      <c r="M48" s="126"/>
      <c r="N48" s="126"/>
      <c r="O48" s="126"/>
      <c r="P48" s="126"/>
      <c r="Q48" s="126"/>
      <c r="R48" s="126"/>
      <c r="S48" s="126"/>
      <c r="T48" s="126"/>
      <c r="U48" s="126"/>
      <c r="V48" s="126"/>
    </row>
    <row r="49" spans="2:23" x14ac:dyDescent="0.25">
      <c r="B49" s="117"/>
      <c r="F49" s="126"/>
      <c r="G49" s="126"/>
      <c r="H49" s="126"/>
      <c r="I49" s="126"/>
      <c r="J49" s="126"/>
      <c r="K49" s="126"/>
      <c r="L49" s="126"/>
      <c r="M49" s="126"/>
      <c r="N49" s="126"/>
      <c r="O49" s="126"/>
      <c r="P49" s="126"/>
      <c r="Q49" s="126"/>
      <c r="R49" s="126"/>
      <c r="S49" s="126"/>
      <c r="T49" s="126"/>
      <c r="U49" s="126"/>
      <c r="V49" s="126"/>
    </row>
    <row r="50" spans="2:23" x14ac:dyDescent="0.25">
      <c r="B50" s="117"/>
      <c r="F50" s="126"/>
      <c r="G50" s="126"/>
      <c r="H50" s="126"/>
      <c r="I50" s="126"/>
      <c r="J50" s="126"/>
      <c r="K50" s="126"/>
      <c r="L50" s="126"/>
      <c r="M50" s="126"/>
      <c r="N50" s="126"/>
      <c r="O50" s="126"/>
      <c r="P50" s="126"/>
      <c r="Q50" s="126"/>
      <c r="R50" s="126"/>
      <c r="S50" s="126"/>
      <c r="T50" s="126"/>
      <c r="U50" s="126"/>
      <c r="V50" s="126"/>
    </row>
    <row r="51" spans="2:23" x14ac:dyDescent="0.25">
      <c r="B51" s="117"/>
      <c r="F51" s="126"/>
      <c r="G51" s="126"/>
      <c r="H51" s="126"/>
      <c r="I51" s="126"/>
      <c r="J51" s="126"/>
      <c r="K51" s="126"/>
      <c r="L51" s="126"/>
      <c r="M51" s="126"/>
      <c r="N51" s="126"/>
      <c r="O51" s="126"/>
      <c r="P51" s="126"/>
      <c r="Q51" s="126"/>
      <c r="R51" s="126"/>
      <c r="S51" s="126"/>
      <c r="T51" s="126"/>
      <c r="U51" s="126"/>
      <c r="V51" s="126"/>
    </row>
    <row r="52" spans="2:23" x14ac:dyDescent="0.25">
      <c r="B52" s="117"/>
      <c r="F52" s="126"/>
      <c r="G52" s="126"/>
      <c r="H52" s="126"/>
      <c r="I52" s="126"/>
      <c r="J52" s="126"/>
      <c r="K52" s="126"/>
      <c r="L52" s="126"/>
      <c r="M52" s="126"/>
      <c r="N52" s="126"/>
      <c r="O52" s="126"/>
      <c r="P52" s="126"/>
      <c r="Q52" s="126"/>
      <c r="R52" s="126"/>
      <c r="S52" s="126"/>
      <c r="T52" s="126"/>
      <c r="U52" s="126"/>
      <c r="V52" s="126"/>
    </row>
    <row r="53" spans="2:23" x14ac:dyDescent="0.25">
      <c r="B53" s="117"/>
      <c r="F53" s="126"/>
      <c r="G53" s="126"/>
      <c r="H53" s="126"/>
      <c r="I53" s="126"/>
      <c r="J53" s="126"/>
      <c r="K53" s="126"/>
      <c r="L53" s="126"/>
      <c r="M53" s="126"/>
      <c r="N53" s="126"/>
      <c r="O53" s="126"/>
      <c r="P53" s="126"/>
      <c r="Q53" s="126"/>
      <c r="R53" s="126"/>
      <c r="S53" s="126"/>
      <c r="T53" s="126"/>
      <c r="U53" s="126"/>
      <c r="V53" s="126"/>
    </row>
    <row r="54" spans="2:23" x14ac:dyDescent="0.25">
      <c r="B54" s="117"/>
      <c r="F54" s="126"/>
      <c r="G54" s="126"/>
      <c r="H54" s="126"/>
      <c r="I54" s="126"/>
      <c r="J54" s="126"/>
      <c r="K54" s="126"/>
      <c r="L54" s="126"/>
      <c r="M54" s="126"/>
      <c r="N54" s="126"/>
      <c r="O54" s="126"/>
      <c r="P54" s="126"/>
      <c r="Q54" s="126"/>
      <c r="R54" s="126"/>
      <c r="S54" s="126"/>
      <c r="T54" s="126"/>
      <c r="U54" s="126"/>
      <c r="V54" s="126"/>
    </row>
    <row r="55" spans="2:23" x14ac:dyDescent="0.25">
      <c r="B55" s="117"/>
      <c r="F55" s="126"/>
      <c r="G55" s="126"/>
      <c r="H55" s="126"/>
      <c r="I55" s="126"/>
      <c r="J55" s="126"/>
      <c r="K55" s="126"/>
      <c r="L55" s="126"/>
      <c r="M55" s="126"/>
      <c r="N55" s="126"/>
      <c r="O55" s="126"/>
      <c r="P55" s="126"/>
      <c r="Q55" s="126"/>
      <c r="R55" s="126"/>
      <c r="S55" s="126"/>
      <c r="T55" s="126"/>
      <c r="U55" s="126"/>
      <c r="V55" s="126"/>
    </row>
    <row r="56" spans="2:23" x14ac:dyDescent="0.25">
      <c r="B56" s="117"/>
      <c r="F56" s="126"/>
      <c r="G56" s="126"/>
      <c r="H56" s="126"/>
      <c r="I56" s="126"/>
      <c r="J56" s="126"/>
      <c r="K56" s="126"/>
      <c r="L56" s="126"/>
      <c r="M56" s="126"/>
      <c r="N56" s="126"/>
      <c r="O56" s="126"/>
      <c r="P56" s="126"/>
      <c r="Q56" s="126"/>
      <c r="R56" s="126"/>
      <c r="S56" s="126"/>
      <c r="T56" s="126"/>
      <c r="U56" s="126"/>
      <c r="V56" s="126"/>
    </row>
    <row r="57" spans="2:23" x14ac:dyDescent="0.25">
      <c r="B57" s="117"/>
      <c r="F57" s="126"/>
      <c r="G57" s="126"/>
      <c r="H57" s="126"/>
      <c r="I57" s="126"/>
      <c r="J57" s="126"/>
      <c r="K57" s="126"/>
      <c r="L57" s="126"/>
      <c r="M57" s="126"/>
      <c r="N57" s="126"/>
      <c r="O57" s="126"/>
      <c r="P57" s="126"/>
      <c r="Q57" s="126"/>
      <c r="R57" s="126"/>
      <c r="S57" s="126"/>
      <c r="T57" s="126"/>
      <c r="U57" s="126"/>
      <c r="V57" s="126"/>
    </row>
    <row r="58" spans="2:23" x14ac:dyDescent="0.25">
      <c r="B58" s="117"/>
      <c r="F58" s="126"/>
      <c r="G58" s="126"/>
      <c r="H58" s="126"/>
      <c r="I58" s="126"/>
      <c r="J58" s="126"/>
      <c r="K58" s="126"/>
      <c r="L58" s="126"/>
      <c r="M58" s="126"/>
      <c r="N58" s="126"/>
      <c r="O58" s="126"/>
      <c r="P58" s="126"/>
      <c r="Q58" s="126"/>
      <c r="R58" s="126"/>
      <c r="S58" s="126"/>
      <c r="T58" s="126"/>
      <c r="U58" s="126"/>
      <c r="V58" s="126"/>
    </row>
    <row r="59" spans="2:23" ht="14.1" customHeight="1" x14ac:dyDescent="0.25">
      <c r="B59" s="117"/>
      <c r="F59" s="126"/>
      <c r="G59" s="126"/>
      <c r="H59" s="126"/>
      <c r="I59" s="126"/>
      <c r="J59" s="126"/>
      <c r="K59" s="126"/>
      <c r="L59" s="126"/>
      <c r="M59" s="126"/>
      <c r="N59" s="126"/>
      <c r="O59" s="126"/>
      <c r="P59" s="126"/>
      <c r="Q59" s="126"/>
      <c r="R59" s="126"/>
      <c r="S59" s="126"/>
      <c r="T59" s="126"/>
      <c r="U59" s="126"/>
      <c r="V59" s="126"/>
    </row>
    <row r="60" spans="2:23" x14ac:dyDescent="0.25">
      <c r="B60" s="117"/>
      <c r="F60" s="126"/>
      <c r="G60" s="126"/>
      <c r="H60" s="126"/>
      <c r="I60" s="126"/>
      <c r="J60" s="126"/>
      <c r="K60" s="126"/>
      <c r="L60" s="126"/>
      <c r="M60" s="126"/>
      <c r="N60" s="126"/>
      <c r="O60" s="126"/>
      <c r="P60" s="126"/>
      <c r="Q60" s="126"/>
      <c r="R60" s="126"/>
      <c r="S60" s="126"/>
      <c r="T60" s="126"/>
      <c r="U60" s="126"/>
      <c r="V60" s="126"/>
    </row>
    <row r="61" spans="2:23" x14ac:dyDescent="0.25">
      <c r="B61" s="117"/>
      <c r="F61" s="126"/>
      <c r="G61" s="126"/>
      <c r="H61" s="126"/>
      <c r="I61" s="126"/>
      <c r="J61" s="126"/>
      <c r="K61" s="126"/>
      <c r="L61" s="126"/>
      <c r="M61" s="126"/>
      <c r="N61" s="126"/>
      <c r="O61" s="126"/>
      <c r="P61" s="126"/>
      <c r="Q61" s="126"/>
      <c r="R61" s="126"/>
      <c r="S61" s="126"/>
      <c r="T61" s="126"/>
      <c r="U61" s="126"/>
      <c r="V61" s="126"/>
    </row>
    <row r="62" spans="2:23" x14ac:dyDescent="0.25">
      <c r="B62" s="117"/>
      <c r="F62" s="126"/>
      <c r="G62" s="126"/>
      <c r="H62" s="126"/>
      <c r="I62" s="126"/>
      <c r="J62" s="126"/>
      <c r="K62" s="126"/>
      <c r="L62" s="126"/>
      <c r="M62" s="126"/>
      <c r="N62" s="126"/>
      <c r="O62" s="126"/>
      <c r="P62" s="126"/>
      <c r="Q62" s="126"/>
      <c r="R62" s="126"/>
      <c r="S62" s="126"/>
      <c r="T62" s="126"/>
      <c r="U62" s="126"/>
      <c r="V62" s="126"/>
    </row>
    <row r="63" spans="2:23" x14ac:dyDescent="0.25">
      <c r="B63" s="117"/>
      <c r="C63" s="124"/>
      <c r="D63" s="124"/>
      <c r="E63" s="124"/>
      <c r="F63" s="124"/>
      <c r="G63" s="124"/>
      <c r="H63" s="124"/>
      <c r="I63" s="124"/>
      <c r="J63" s="124"/>
      <c r="K63" s="124"/>
      <c r="L63" s="124"/>
      <c r="M63" s="124"/>
      <c r="N63" s="124"/>
      <c r="O63" s="124"/>
      <c r="P63" s="124"/>
      <c r="Q63" s="124"/>
      <c r="R63" s="124"/>
      <c r="S63" s="124"/>
      <c r="T63" s="124"/>
      <c r="U63" s="124"/>
      <c r="V63" s="124"/>
      <c r="W63" s="125"/>
    </row>
    <row r="64" spans="2:23" x14ac:dyDescent="0.25">
      <c r="B64" s="117"/>
      <c r="C64" s="124"/>
      <c r="D64" s="124"/>
      <c r="E64" s="124"/>
      <c r="F64" s="124"/>
      <c r="G64" s="124"/>
      <c r="H64" s="124"/>
      <c r="I64" s="124"/>
      <c r="J64" s="124"/>
      <c r="K64" s="124"/>
      <c r="L64" s="124"/>
      <c r="M64" s="124"/>
      <c r="N64" s="124"/>
      <c r="O64" s="124"/>
      <c r="P64" s="124"/>
      <c r="Q64" s="124"/>
      <c r="R64" s="124"/>
      <c r="S64" s="124"/>
      <c r="T64" s="124"/>
      <c r="U64" s="124"/>
      <c r="V64" s="124"/>
      <c r="W64" s="125"/>
    </row>
    <row r="65" spans="2:24" x14ac:dyDescent="0.25">
      <c r="B65" s="117"/>
      <c r="F65" s="126"/>
      <c r="G65" s="126"/>
      <c r="H65" s="126"/>
      <c r="I65" s="126"/>
      <c r="J65" s="126"/>
      <c r="K65" s="126"/>
      <c r="L65" s="126"/>
      <c r="M65" s="126"/>
      <c r="N65" s="126"/>
      <c r="O65" s="126"/>
      <c r="P65" s="126"/>
      <c r="Q65" s="126"/>
      <c r="R65" s="126"/>
      <c r="S65" s="126"/>
      <c r="T65" s="126"/>
      <c r="U65" s="126"/>
      <c r="V65" s="126"/>
    </row>
    <row r="66" spans="2:24" x14ac:dyDescent="0.25">
      <c r="B66" s="117"/>
      <c r="F66" s="126"/>
      <c r="G66" s="126"/>
      <c r="H66" s="126"/>
      <c r="I66" s="126"/>
      <c r="J66" s="126"/>
      <c r="K66" s="126"/>
      <c r="L66" s="126"/>
      <c r="M66" s="126"/>
      <c r="N66" s="126"/>
      <c r="O66" s="126"/>
      <c r="P66" s="126"/>
      <c r="Q66" s="126"/>
      <c r="R66" s="126"/>
      <c r="S66" s="126"/>
      <c r="T66" s="126"/>
      <c r="U66" s="126"/>
      <c r="V66" s="126"/>
    </row>
    <row r="67" spans="2:24" x14ac:dyDescent="0.25">
      <c r="B67" s="117"/>
      <c r="F67" s="126"/>
      <c r="G67" s="126"/>
      <c r="H67" s="126"/>
      <c r="I67" s="126"/>
      <c r="J67" s="126"/>
      <c r="K67" s="126"/>
      <c r="L67" s="126"/>
      <c r="M67" s="126"/>
      <c r="N67" s="126"/>
      <c r="O67" s="126"/>
      <c r="P67" s="126"/>
      <c r="Q67" s="126"/>
      <c r="R67" s="126"/>
      <c r="S67" s="126"/>
      <c r="T67" s="126"/>
      <c r="U67" s="126"/>
      <c r="V67" s="126"/>
    </row>
    <row r="68" spans="2:24" x14ac:dyDescent="0.25">
      <c r="B68" s="117"/>
      <c r="C68" s="124"/>
      <c r="D68" s="124"/>
      <c r="E68" s="124"/>
      <c r="F68" s="124"/>
      <c r="G68" s="124"/>
      <c r="H68" s="124"/>
      <c r="I68" s="124"/>
      <c r="J68" s="124"/>
      <c r="K68" s="124"/>
      <c r="L68" s="124"/>
      <c r="M68" s="124"/>
      <c r="N68" s="124"/>
      <c r="O68" s="124"/>
      <c r="P68" s="124"/>
      <c r="Q68" s="124"/>
      <c r="R68" s="124"/>
      <c r="S68" s="124"/>
      <c r="T68" s="124"/>
      <c r="U68" s="124"/>
      <c r="V68" s="124"/>
      <c r="W68" s="125"/>
    </row>
    <row r="69" spans="2:24" x14ac:dyDescent="0.25">
      <c r="B69" s="117"/>
      <c r="C69" s="124"/>
      <c r="D69" s="124"/>
      <c r="E69" s="124"/>
      <c r="F69" s="124"/>
      <c r="G69" s="124"/>
      <c r="H69" s="124"/>
      <c r="I69" s="124"/>
      <c r="J69" s="124"/>
      <c r="K69" s="124"/>
      <c r="L69" s="124"/>
      <c r="M69" s="124"/>
      <c r="N69" s="124"/>
      <c r="O69" s="124"/>
      <c r="P69" s="124"/>
      <c r="Q69" s="124"/>
      <c r="R69" s="124"/>
      <c r="S69" s="124"/>
      <c r="T69" s="124"/>
      <c r="U69" s="124"/>
      <c r="V69" s="124"/>
      <c r="W69" s="125"/>
    </row>
    <row r="70" spans="2:24" x14ac:dyDescent="0.25">
      <c r="B70" s="117"/>
      <c r="C70" s="124"/>
      <c r="D70" s="124"/>
      <c r="E70" s="124"/>
      <c r="F70" s="124"/>
      <c r="G70" s="124"/>
      <c r="H70" s="124"/>
      <c r="I70" s="124"/>
      <c r="J70" s="124"/>
      <c r="K70" s="124"/>
      <c r="L70" s="124"/>
      <c r="M70" s="124"/>
      <c r="N70" s="124"/>
      <c r="O70" s="124"/>
      <c r="P70" s="124"/>
      <c r="Q70" s="124"/>
      <c r="R70" s="124"/>
      <c r="S70" s="124"/>
      <c r="T70" s="124"/>
      <c r="U70" s="124"/>
      <c r="V70" s="124"/>
      <c r="W70" s="125"/>
    </row>
    <row r="71" spans="2:24" x14ac:dyDescent="0.25">
      <c r="B71" s="117"/>
      <c r="F71" s="126"/>
      <c r="G71" s="126"/>
      <c r="H71" s="126"/>
      <c r="I71" s="126"/>
      <c r="J71" s="126"/>
      <c r="K71" s="126"/>
      <c r="L71" s="126"/>
      <c r="M71" s="126"/>
      <c r="N71" s="126"/>
      <c r="O71" s="126"/>
      <c r="P71" s="126"/>
      <c r="Q71" s="126"/>
      <c r="R71" s="126"/>
      <c r="S71" s="126"/>
      <c r="T71" s="126"/>
      <c r="U71" s="126"/>
      <c r="V71" s="126"/>
      <c r="X71" s="40" t="s">
        <v>198</v>
      </c>
    </row>
    <row r="72" spans="2:24" x14ac:dyDescent="0.25">
      <c r="B72" s="117"/>
      <c r="F72" s="126"/>
      <c r="G72" s="126"/>
      <c r="H72" s="126"/>
      <c r="I72" s="126"/>
      <c r="J72" s="126"/>
      <c r="K72" s="126"/>
      <c r="L72" s="126"/>
      <c r="M72" s="126"/>
      <c r="N72" s="126"/>
      <c r="O72" s="126"/>
      <c r="P72" s="126"/>
      <c r="Q72" s="126"/>
      <c r="R72" s="126"/>
      <c r="S72" s="126"/>
      <c r="T72" s="126"/>
      <c r="U72" s="126"/>
      <c r="V72" s="126"/>
    </row>
    <row r="73" spans="2:24" x14ac:dyDescent="0.25">
      <c r="B73" s="117"/>
      <c r="F73" s="126"/>
      <c r="G73" s="126"/>
      <c r="H73" s="126"/>
      <c r="I73" s="126"/>
      <c r="J73" s="126"/>
      <c r="K73" s="126"/>
      <c r="L73" s="126"/>
      <c r="M73" s="126"/>
      <c r="N73" s="126"/>
      <c r="O73" s="126"/>
      <c r="P73" s="126"/>
      <c r="Q73" s="126"/>
      <c r="R73" s="126"/>
      <c r="S73" s="126"/>
      <c r="T73" s="126"/>
      <c r="U73" s="126"/>
      <c r="V73" s="126"/>
    </row>
    <row r="74" spans="2:24" x14ac:dyDescent="0.25">
      <c r="B74" s="117"/>
      <c r="F74" s="126"/>
      <c r="G74" s="126"/>
      <c r="H74" s="126"/>
      <c r="I74" s="126"/>
      <c r="J74" s="126"/>
      <c r="K74" s="126"/>
      <c r="L74" s="126"/>
      <c r="M74" s="126"/>
      <c r="N74" s="126"/>
      <c r="O74" s="126"/>
      <c r="P74" s="126"/>
      <c r="Q74" s="126"/>
      <c r="R74" s="126"/>
      <c r="S74" s="126"/>
      <c r="T74" s="126"/>
      <c r="U74" s="126"/>
      <c r="V74" s="126"/>
    </row>
    <row r="75" spans="2:24" x14ac:dyDescent="0.25">
      <c r="B75" s="117"/>
      <c r="F75" s="126"/>
      <c r="G75" s="126"/>
      <c r="H75" s="126"/>
      <c r="I75" s="126"/>
      <c r="J75" s="126"/>
      <c r="K75" s="126"/>
      <c r="L75" s="126"/>
      <c r="M75" s="126"/>
      <c r="N75" s="126"/>
      <c r="O75" s="126"/>
      <c r="P75" s="126"/>
      <c r="Q75" s="126"/>
      <c r="R75" s="126"/>
      <c r="S75" s="126"/>
      <c r="T75" s="126"/>
      <c r="U75" s="126"/>
      <c r="V75" s="126"/>
    </row>
    <row r="76" spans="2:24" x14ac:dyDescent="0.25">
      <c r="B76" s="117"/>
      <c r="F76" s="126"/>
      <c r="G76" s="126"/>
      <c r="H76" s="126"/>
      <c r="I76" s="126"/>
      <c r="J76" s="126"/>
      <c r="K76" s="126"/>
      <c r="L76" s="126"/>
      <c r="M76" s="126"/>
      <c r="N76" s="126"/>
      <c r="O76" s="126"/>
      <c r="P76" s="126"/>
      <c r="Q76" s="126"/>
      <c r="R76" s="126"/>
      <c r="S76" s="126"/>
      <c r="T76" s="126"/>
      <c r="U76" s="126"/>
      <c r="V76" s="126"/>
    </row>
    <row r="77" spans="2:24" x14ac:dyDescent="0.25">
      <c r="B77" s="117"/>
      <c r="F77" s="126"/>
      <c r="G77" s="126"/>
      <c r="H77" s="126"/>
      <c r="I77" s="126"/>
      <c r="J77" s="126"/>
      <c r="K77" s="126"/>
      <c r="L77" s="126"/>
      <c r="M77" s="126"/>
      <c r="N77" s="126"/>
      <c r="O77" s="126"/>
      <c r="P77" s="126"/>
      <c r="Q77" s="126"/>
      <c r="R77" s="126"/>
      <c r="S77" s="126"/>
      <c r="T77" s="126"/>
      <c r="U77" s="126"/>
      <c r="V77" s="126"/>
    </row>
    <row r="78" spans="2:24" x14ac:dyDescent="0.25">
      <c r="B78" s="117"/>
      <c r="F78" s="126"/>
      <c r="G78" s="126"/>
      <c r="H78" s="126"/>
      <c r="I78" s="126"/>
      <c r="J78" s="126"/>
      <c r="K78" s="126"/>
      <c r="L78" s="126"/>
      <c r="M78" s="126"/>
      <c r="N78" s="126"/>
      <c r="O78" s="126"/>
      <c r="P78" s="126"/>
      <c r="Q78" s="126"/>
      <c r="R78" s="126"/>
      <c r="S78" s="126"/>
      <c r="T78" s="126"/>
      <c r="U78" s="126"/>
      <c r="V78" s="126"/>
    </row>
    <row r="79" spans="2:24" x14ac:dyDescent="0.25">
      <c r="B79" s="117"/>
      <c r="F79" s="126"/>
      <c r="G79" s="126"/>
      <c r="H79" s="126"/>
      <c r="I79" s="126"/>
      <c r="J79" s="126"/>
      <c r="K79" s="126"/>
      <c r="L79" s="126"/>
      <c r="M79" s="126"/>
      <c r="N79" s="126"/>
      <c r="O79" s="126"/>
      <c r="P79" s="126"/>
      <c r="Q79" s="126"/>
      <c r="R79" s="126"/>
      <c r="S79" s="126"/>
      <c r="T79" s="126"/>
      <c r="U79" s="126"/>
      <c r="V79" s="126"/>
    </row>
    <row r="80" spans="2:24" x14ac:dyDescent="0.25">
      <c r="B80" s="117"/>
      <c r="C80" s="124"/>
      <c r="D80" s="124"/>
      <c r="E80" s="124"/>
      <c r="F80" s="124"/>
      <c r="G80" s="124"/>
      <c r="H80" s="124"/>
      <c r="I80" s="124"/>
      <c r="J80" s="124"/>
      <c r="K80" s="124"/>
      <c r="L80" s="124"/>
      <c r="M80" s="124"/>
      <c r="N80" s="124"/>
      <c r="O80" s="124"/>
      <c r="P80" s="124"/>
      <c r="Q80" s="124"/>
      <c r="R80" s="124"/>
      <c r="S80" s="124"/>
      <c r="T80" s="124"/>
      <c r="U80" s="124"/>
      <c r="V80" s="124"/>
      <c r="W80" s="125"/>
    </row>
    <row r="81" spans="2:36" x14ac:dyDescent="0.25">
      <c r="B81" s="117"/>
      <c r="C81" s="124"/>
      <c r="D81" s="124"/>
      <c r="E81" s="124"/>
      <c r="F81" s="124"/>
      <c r="G81" s="124"/>
      <c r="H81" s="124"/>
      <c r="I81" s="124"/>
      <c r="J81" s="124"/>
      <c r="K81" s="124"/>
      <c r="L81" s="124"/>
      <c r="M81" s="124"/>
      <c r="N81" s="124"/>
      <c r="O81" s="124"/>
      <c r="P81" s="124"/>
      <c r="Q81" s="124"/>
      <c r="R81" s="124"/>
      <c r="S81" s="124"/>
      <c r="T81" s="124"/>
      <c r="U81" s="124"/>
      <c r="V81" s="124"/>
      <c r="W81" s="125"/>
    </row>
    <row r="82" spans="2:36" x14ac:dyDescent="0.25">
      <c r="B82" s="117"/>
      <c r="C82" s="124"/>
      <c r="D82" s="124"/>
      <c r="E82" s="124"/>
      <c r="F82" s="124"/>
      <c r="G82" s="124"/>
      <c r="H82" s="124"/>
      <c r="I82" s="124"/>
      <c r="J82" s="124"/>
      <c r="K82" s="124"/>
      <c r="L82" s="124"/>
      <c r="M82" s="124"/>
      <c r="N82" s="124"/>
      <c r="O82" s="124"/>
      <c r="P82" s="124"/>
      <c r="Q82" s="124"/>
      <c r="R82" s="124"/>
      <c r="S82" s="124"/>
      <c r="T82" s="124"/>
      <c r="U82" s="124"/>
      <c r="V82" s="124"/>
      <c r="W82" s="125"/>
    </row>
    <row r="83" spans="2:36" x14ac:dyDescent="0.25">
      <c r="B83" s="117"/>
      <c r="C83" s="124"/>
      <c r="D83" s="124"/>
      <c r="E83" s="124"/>
      <c r="F83" s="124"/>
      <c r="G83" s="124"/>
      <c r="H83" s="124"/>
      <c r="I83" s="124"/>
      <c r="J83" s="124"/>
      <c r="K83" s="124"/>
      <c r="L83" s="124"/>
      <c r="M83" s="124"/>
      <c r="N83" s="124"/>
      <c r="O83" s="124"/>
      <c r="P83" s="124"/>
      <c r="Q83" s="124"/>
      <c r="R83" s="124"/>
      <c r="S83" s="124"/>
      <c r="T83" s="124"/>
      <c r="U83" s="124"/>
      <c r="V83" s="124"/>
      <c r="W83" s="125"/>
    </row>
    <row r="84" spans="2:36" x14ac:dyDescent="0.25">
      <c r="B84" s="117"/>
      <c r="C84" s="124"/>
      <c r="D84" s="124"/>
      <c r="E84" s="124"/>
      <c r="F84" s="124"/>
      <c r="G84" s="124"/>
      <c r="H84" s="124"/>
      <c r="I84" s="124"/>
      <c r="J84" s="124"/>
      <c r="K84" s="124"/>
      <c r="L84" s="124"/>
      <c r="M84" s="124"/>
      <c r="N84" s="124"/>
      <c r="O84" s="124"/>
      <c r="P84" s="124"/>
      <c r="Q84" s="124"/>
      <c r="R84" s="124"/>
      <c r="S84" s="124"/>
      <c r="T84" s="124"/>
      <c r="U84" s="124"/>
      <c r="V84" s="124"/>
      <c r="W84" s="125"/>
    </row>
    <row r="85" spans="2:36" x14ac:dyDescent="0.25">
      <c r="B85" s="117"/>
      <c r="C85" s="124"/>
      <c r="D85" s="124"/>
      <c r="E85" s="124"/>
      <c r="F85" s="124"/>
      <c r="G85" s="124"/>
      <c r="H85" s="124"/>
      <c r="I85" s="124"/>
      <c r="J85" s="124"/>
      <c r="K85" s="124"/>
      <c r="L85" s="124"/>
      <c r="M85" s="124"/>
      <c r="N85" s="124"/>
      <c r="O85" s="124"/>
      <c r="P85" s="124"/>
      <c r="Q85" s="124"/>
      <c r="R85" s="124"/>
      <c r="S85" s="124"/>
      <c r="T85" s="124"/>
      <c r="U85" s="124"/>
      <c r="V85" s="124"/>
      <c r="W85" s="125"/>
    </row>
    <row r="86" spans="2:36" x14ac:dyDescent="0.25">
      <c r="B86" s="117"/>
      <c r="C86" s="124"/>
      <c r="D86" s="124"/>
      <c r="E86" s="124"/>
      <c r="F86" s="124"/>
      <c r="G86" s="124"/>
      <c r="H86" s="124"/>
      <c r="I86" s="124"/>
      <c r="J86" s="124"/>
      <c r="K86" s="124"/>
      <c r="L86" s="124"/>
      <c r="M86" s="124"/>
      <c r="N86" s="124"/>
      <c r="O86" s="124"/>
      <c r="P86" s="124"/>
      <c r="Q86" s="124"/>
      <c r="R86" s="124"/>
      <c r="S86" s="124"/>
      <c r="T86" s="124"/>
      <c r="U86" s="124"/>
      <c r="V86" s="124"/>
      <c r="W86" s="125"/>
    </row>
    <row r="87" spans="2:36" x14ac:dyDescent="0.25">
      <c r="B87" s="117"/>
      <c r="F87" s="126"/>
      <c r="G87" s="126"/>
      <c r="H87" s="126"/>
      <c r="I87" s="126"/>
      <c r="J87" s="126"/>
      <c r="K87" s="126"/>
      <c r="L87" s="126"/>
      <c r="M87" s="126"/>
      <c r="N87" s="126"/>
      <c r="O87" s="126"/>
      <c r="P87" s="126"/>
      <c r="Q87" s="126"/>
      <c r="R87" s="126"/>
      <c r="S87" s="126"/>
      <c r="T87" s="126"/>
      <c r="U87" s="126"/>
      <c r="V87" s="126"/>
    </row>
    <row r="88" spans="2:36" x14ac:dyDescent="0.25">
      <c r="B88" s="117"/>
      <c r="F88" s="126"/>
      <c r="G88" s="126"/>
      <c r="H88" s="126"/>
      <c r="I88" s="126"/>
      <c r="J88" s="126"/>
      <c r="K88" s="126"/>
      <c r="L88" s="126"/>
      <c r="M88" s="126"/>
      <c r="N88" s="126"/>
      <c r="O88" s="126"/>
      <c r="P88" s="126"/>
      <c r="Q88" s="126"/>
      <c r="R88" s="126"/>
      <c r="S88" s="126"/>
      <c r="T88" s="126"/>
      <c r="U88" s="126"/>
      <c r="V88" s="126"/>
    </row>
    <row r="89" spans="2:36" x14ac:dyDescent="0.25">
      <c r="B89" s="117"/>
      <c r="F89" s="126"/>
      <c r="G89" s="126"/>
      <c r="H89" s="126"/>
      <c r="I89" s="126"/>
      <c r="J89" s="126"/>
      <c r="K89" s="126"/>
      <c r="L89" s="126"/>
      <c r="M89" s="126"/>
      <c r="N89" s="126"/>
      <c r="O89" s="126"/>
      <c r="P89" s="126"/>
      <c r="Q89" s="126"/>
      <c r="R89" s="126"/>
      <c r="S89" s="126"/>
      <c r="T89" s="126"/>
      <c r="U89" s="126"/>
      <c r="V89" s="126"/>
    </row>
    <row r="90" spans="2:36" x14ac:dyDescent="0.25">
      <c r="B90" s="117"/>
      <c r="F90" s="126"/>
      <c r="G90" s="126"/>
      <c r="H90" s="126"/>
      <c r="I90" s="126"/>
      <c r="J90" s="126"/>
      <c r="K90" s="126"/>
      <c r="L90" s="126"/>
      <c r="M90" s="126"/>
      <c r="N90" s="126"/>
      <c r="O90" s="126"/>
      <c r="P90" s="126"/>
      <c r="Q90" s="126"/>
      <c r="R90" s="126"/>
      <c r="S90" s="126"/>
      <c r="T90" s="126"/>
      <c r="U90" s="126"/>
      <c r="V90" s="126"/>
    </row>
    <row r="91" spans="2:36" ht="15.75" thickBot="1" x14ac:dyDescent="0.3">
      <c r="B91" s="117"/>
      <c r="F91" s="126"/>
      <c r="G91" s="126"/>
      <c r="H91" s="126"/>
      <c r="I91" s="126"/>
      <c r="J91" s="126"/>
      <c r="K91" s="126"/>
      <c r="L91" s="126"/>
      <c r="M91" s="126"/>
      <c r="N91" s="126"/>
      <c r="O91" s="126"/>
      <c r="P91" s="126"/>
      <c r="Q91" s="126"/>
      <c r="R91" s="126"/>
      <c r="S91" s="126"/>
      <c r="T91" s="126"/>
      <c r="U91" s="126"/>
      <c r="V91" s="126"/>
      <c r="AC91" s="33"/>
      <c r="AD91" s="129"/>
      <c r="AE91" s="34"/>
      <c r="AJ91" s="32"/>
    </row>
    <row r="92" spans="2:36" x14ac:dyDescent="0.25">
      <c r="B92" s="117"/>
      <c r="F92" s="126"/>
      <c r="G92" s="126"/>
      <c r="H92" s="126"/>
      <c r="I92" s="126"/>
      <c r="J92" s="126"/>
      <c r="K92" s="126"/>
      <c r="L92" s="126"/>
      <c r="M92" s="126"/>
      <c r="N92" s="126"/>
      <c r="O92" s="126"/>
      <c r="P92" s="126"/>
      <c r="Q92" s="126"/>
      <c r="R92" s="126"/>
      <c r="S92" s="126"/>
      <c r="T92" s="126"/>
      <c r="U92" s="126"/>
      <c r="V92" s="126"/>
      <c r="AJ92" s="32"/>
    </row>
    <row r="93" spans="2:36" x14ac:dyDescent="0.25">
      <c r="B93" s="117"/>
      <c r="F93" s="126"/>
      <c r="G93" s="126"/>
      <c r="H93" s="126"/>
      <c r="I93" s="126"/>
      <c r="J93" s="126"/>
      <c r="K93" s="126"/>
      <c r="L93" s="126"/>
      <c r="M93" s="126"/>
      <c r="N93" s="126"/>
      <c r="O93" s="126"/>
      <c r="P93" s="126"/>
      <c r="Q93" s="126"/>
      <c r="R93" s="126"/>
      <c r="S93" s="126"/>
      <c r="T93" s="126"/>
      <c r="U93" s="126"/>
      <c r="V93" s="126"/>
      <c r="AJ93" s="32"/>
    </row>
    <row r="94" spans="2:36" x14ac:dyDescent="0.25">
      <c r="B94" s="117"/>
      <c r="C94" s="124"/>
      <c r="D94" s="124"/>
      <c r="E94" s="124"/>
      <c r="F94" s="124"/>
      <c r="G94" s="124"/>
      <c r="H94" s="124"/>
      <c r="I94" s="124"/>
      <c r="J94" s="124"/>
      <c r="K94" s="124"/>
      <c r="L94" s="124"/>
      <c r="M94" s="124"/>
      <c r="N94" s="124"/>
      <c r="O94" s="124"/>
      <c r="P94" s="124"/>
      <c r="Q94" s="124"/>
      <c r="R94" s="124"/>
      <c r="S94" s="124"/>
      <c r="T94" s="124"/>
      <c r="U94" s="124"/>
      <c r="V94" s="124"/>
      <c r="W94" s="125"/>
      <c r="AJ94" s="32"/>
    </row>
    <row r="95" spans="2:36" x14ac:dyDescent="0.25">
      <c r="B95" s="117"/>
      <c r="C95" s="124"/>
      <c r="D95" s="124"/>
      <c r="E95" s="124"/>
      <c r="F95" s="124"/>
      <c r="G95" s="124"/>
      <c r="H95" s="124"/>
      <c r="I95" s="124"/>
      <c r="J95" s="124"/>
      <c r="K95" s="124"/>
      <c r="L95" s="124"/>
      <c r="M95" s="124"/>
      <c r="N95" s="124"/>
      <c r="O95" s="124"/>
      <c r="P95" s="124"/>
      <c r="Q95" s="124"/>
      <c r="R95" s="124"/>
      <c r="S95" s="124"/>
      <c r="T95" s="124"/>
      <c r="U95" s="124"/>
      <c r="V95" s="124"/>
      <c r="W95" s="125"/>
      <c r="AJ95" s="32"/>
    </row>
    <row r="96" spans="2:36" x14ac:dyDescent="0.25">
      <c r="B96" s="117"/>
      <c r="C96" s="124"/>
      <c r="D96" s="124"/>
      <c r="E96" s="124"/>
      <c r="F96" s="124"/>
      <c r="G96" s="124"/>
      <c r="H96" s="124"/>
      <c r="I96" s="124"/>
      <c r="J96" s="124"/>
      <c r="K96" s="124"/>
      <c r="L96" s="124"/>
      <c r="M96" s="124"/>
      <c r="N96" s="124"/>
      <c r="O96" s="124"/>
      <c r="P96" s="124"/>
      <c r="Q96" s="124"/>
      <c r="R96" s="124"/>
      <c r="S96" s="124"/>
      <c r="T96" s="124"/>
      <c r="U96" s="124"/>
      <c r="V96" s="124"/>
      <c r="W96" s="125"/>
      <c r="AJ96" s="32"/>
    </row>
    <row r="97" spans="2:36" x14ac:dyDescent="0.25">
      <c r="B97" s="117"/>
      <c r="C97" s="124"/>
      <c r="D97" s="124"/>
      <c r="E97" s="124"/>
      <c r="F97" s="124"/>
      <c r="G97" s="124"/>
      <c r="H97" s="124"/>
      <c r="I97" s="124"/>
      <c r="J97" s="124"/>
      <c r="K97" s="124"/>
      <c r="L97" s="124"/>
      <c r="M97" s="124"/>
      <c r="N97" s="124"/>
      <c r="O97" s="124"/>
      <c r="P97" s="124"/>
      <c r="Q97" s="124"/>
      <c r="R97" s="124"/>
      <c r="S97" s="124"/>
      <c r="T97" s="124"/>
      <c r="U97" s="124"/>
      <c r="V97" s="124"/>
      <c r="W97" s="125"/>
      <c r="AJ97" s="32"/>
    </row>
    <row r="98" spans="2:36" x14ac:dyDescent="0.25">
      <c r="B98" s="117"/>
      <c r="C98" s="124"/>
      <c r="D98" s="124"/>
      <c r="E98" s="124"/>
      <c r="F98" s="124"/>
      <c r="G98" s="124"/>
      <c r="H98" s="124"/>
      <c r="I98" s="124"/>
      <c r="J98" s="124"/>
      <c r="K98" s="124"/>
      <c r="L98" s="124"/>
      <c r="M98" s="124"/>
      <c r="N98" s="124"/>
      <c r="O98" s="124"/>
      <c r="P98" s="124"/>
      <c r="Q98" s="124"/>
      <c r="R98" s="124"/>
      <c r="S98" s="124"/>
      <c r="T98" s="124"/>
      <c r="U98" s="124"/>
      <c r="V98" s="124"/>
      <c r="W98" s="125"/>
    </row>
    <row r="99" spans="2:36" x14ac:dyDescent="0.25">
      <c r="B99" s="117"/>
      <c r="C99" s="124"/>
      <c r="D99" s="124"/>
      <c r="E99" s="124"/>
      <c r="F99" s="124"/>
      <c r="G99" s="124"/>
      <c r="H99" s="124"/>
      <c r="I99" s="124"/>
      <c r="J99" s="124"/>
      <c r="K99" s="124"/>
      <c r="L99" s="124"/>
      <c r="M99" s="124"/>
      <c r="N99" s="124"/>
      <c r="O99" s="124"/>
      <c r="P99" s="124"/>
      <c r="Q99" s="124"/>
      <c r="R99" s="124"/>
      <c r="S99" s="124"/>
      <c r="T99" s="124"/>
      <c r="U99" s="124"/>
      <c r="V99" s="124"/>
      <c r="W99" s="125"/>
    </row>
    <row r="100" spans="2:36" x14ac:dyDescent="0.25">
      <c r="B100" s="117"/>
      <c r="F100" s="126"/>
      <c r="G100" s="126"/>
      <c r="H100" s="126"/>
      <c r="I100" s="126"/>
      <c r="J100" s="126"/>
      <c r="K100" s="126"/>
      <c r="L100" s="126"/>
      <c r="M100" s="126"/>
      <c r="N100" s="126"/>
      <c r="O100" s="126"/>
      <c r="P100" s="126"/>
      <c r="Q100" s="126"/>
      <c r="R100" s="126"/>
      <c r="S100" s="126"/>
      <c r="T100" s="126"/>
      <c r="U100" s="126"/>
      <c r="V100" s="126"/>
    </row>
    <row r="101" spans="2:36" x14ac:dyDescent="0.25">
      <c r="B101" s="117"/>
      <c r="F101" s="126"/>
      <c r="G101" s="126"/>
      <c r="H101" s="126"/>
      <c r="I101" s="126"/>
      <c r="J101" s="126"/>
      <c r="K101" s="126"/>
      <c r="L101" s="126"/>
      <c r="M101" s="126"/>
      <c r="N101" s="126"/>
      <c r="O101" s="126"/>
      <c r="P101" s="126"/>
      <c r="Q101" s="126"/>
      <c r="R101" s="126"/>
      <c r="S101" s="126"/>
      <c r="T101" s="126"/>
      <c r="U101" s="126"/>
      <c r="V101" s="126"/>
    </row>
    <row r="102" spans="2:36" x14ac:dyDescent="0.25">
      <c r="B102" s="117"/>
      <c r="F102" s="126"/>
      <c r="G102" s="126"/>
      <c r="H102" s="126"/>
      <c r="I102" s="126"/>
      <c r="J102" s="126"/>
      <c r="K102" s="126"/>
      <c r="L102" s="126"/>
      <c r="M102" s="126"/>
      <c r="N102" s="126"/>
      <c r="O102" s="126"/>
      <c r="P102" s="126"/>
      <c r="Q102" s="126"/>
      <c r="R102" s="126"/>
      <c r="S102" s="126"/>
      <c r="T102" s="126"/>
      <c r="U102" s="126"/>
      <c r="V102" s="126"/>
    </row>
    <row r="103" spans="2:36" x14ac:dyDescent="0.25">
      <c r="B103" s="117"/>
      <c r="F103" s="126"/>
      <c r="G103" s="126"/>
      <c r="H103" s="126"/>
      <c r="I103" s="126"/>
      <c r="J103" s="126"/>
      <c r="K103" s="126"/>
      <c r="L103" s="126"/>
      <c r="M103" s="126"/>
      <c r="N103" s="126"/>
      <c r="O103" s="126"/>
      <c r="P103" s="126"/>
      <c r="Q103" s="126"/>
      <c r="R103" s="126"/>
      <c r="S103" s="126"/>
      <c r="T103" s="126"/>
      <c r="U103" s="126"/>
      <c r="V103" s="126"/>
    </row>
    <row r="104" spans="2:36" x14ac:dyDescent="0.25">
      <c r="B104" s="117"/>
      <c r="F104" s="126"/>
      <c r="G104" s="126"/>
      <c r="H104" s="126"/>
      <c r="I104" s="126"/>
      <c r="J104" s="126"/>
      <c r="K104" s="126"/>
      <c r="L104" s="126"/>
      <c r="M104" s="126"/>
      <c r="N104" s="126"/>
      <c r="O104" s="126"/>
      <c r="P104" s="126"/>
      <c r="Q104" s="126"/>
      <c r="R104" s="126"/>
      <c r="S104" s="126"/>
      <c r="T104" s="126"/>
      <c r="U104" s="126"/>
      <c r="V104" s="126"/>
    </row>
    <row r="105" spans="2:36" x14ac:dyDescent="0.25">
      <c r="B105" s="117"/>
      <c r="F105" s="126"/>
      <c r="G105" s="126"/>
      <c r="H105" s="126"/>
      <c r="I105" s="126"/>
      <c r="J105" s="126"/>
      <c r="K105" s="126"/>
      <c r="L105" s="126"/>
      <c r="M105" s="126"/>
      <c r="N105" s="126"/>
      <c r="O105" s="126"/>
      <c r="P105" s="126"/>
      <c r="Q105" s="126"/>
      <c r="R105" s="126"/>
      <c r="S105" s="126"/>
      <c r="T105" s="126"/>
      <c r="U105" s="126"/>
      <c r="V105" s="126"/>
    </row>
    <row r="106" spans="2:36" x14ac:dyDescent="0.25">
      <c r="B106" s="117"/>
      <c r="F106" s="126"/>
      <c r="G106" s="126"/>
      <c r="H106" s="126"/>
      <c r="I106" s="126"/>
      <c r="J106" s="126"/>
      <c r="K106" s="126"/>
      <c r="L106" s="126"/>
      <c r="M106" s="126"/>
      <c r="N106" s="126"/>
      <c r="O106" s="126"/>
      <c r="P106" s="126"/>
      <c r="Q106" s="126"/>
      <c r="R106" s="126"/>
      <c r="S106" s="126"/>
      <c r="T106" s="126"/>
      <c r="U106" s="126"/>
      <c r="V106" s="126"/>
    </row>
    <row r="107" spans="2:36" x14ac:dyDescent="0.25">
      <c r="B107" s="117"/>
      <c r="C107" s="124"/>
      <c r="D107" s="124"/>
      <c r="E107" s="124"/>
      <c r="F107" s="124"/>
      <c r="G107" s="124"/>
      <c r="H107" s="124"/>
      <c r="I107" s="124"/>
      <c r="J107" s="124"/>
      <c r="K107" s="124"/>
      <c r="L107" s="124"/>
      <c r="M107" s="124"/>
      <c r="N107" s="124"/>
      <c r="O107" s="124"/>
      <c r="P107" s="124"/>
      <c r="Q107" s="124"/>
      <c r="R107" s="124"/>
      <c r="S107" s="124"/>
      <c r="T107" s="124"/>
      <c r="U107" s="124"/>
      <c r="V107" s="124"/>
      <c r="W107" s="125"/>
      <c r="X107" s="40" t="s">
        <v>204</v>
      </c>
    </row>
    <row r="108" spans="2:36" x14ac:dyDescent="0.25">
      <c r="B108" s="117"/>
      <c r="C108" s="124"/>
      <c r="D108" s="124"/>
      <c r="E108" s="124"/>
      <c r="F108" s="124"/>
      <c r="G108" s="124"/>
      <c r="H108" s="124"/>
      <c r="I108" s="124"/>
      <c r="J108" s="124"/>
      <c r="K108" s="124"/>
      <c r="L108" s="124"/>
      <c r="M108" s="124"/>
      <c r="N108" s="124"/>
      <c r="O108" s="124"/>
      <c r="P108" s="124"/>
      <c r="Q108" s="124"/>
      <c r="R108" s="124"/>
      <c r="S108" s="124"/>
      <c r="T108" s="124"/>
      <c r="U108" s="124"/>
      <c r="V108" s="124"/>
      <c r="W108" s="125"/>
      <c r="X108" s="130"/>
    </row>
    <row r="109" spans="2:36" x14ac:dyDescent="0.25">
      <c r="B109" s="117"/>
      <c r="C109" s="124"/>
      <c r="D109" s="124"/>
      <c r="E109" s="124"/>
      <c r="F109" s="124"/>
      <c r="G109" s="124"/>
      <c r="H109" s="124"/>
      <c r="I109" s="124"/>
      <c r="J109" s="124"/>
      <c r="K109" s="124"/>
      <c r="L109" s="124"/>
      <c r="M109" s="124"/>
      <c r="N109" s="124"/>
      <c r="O109" s="124"/>
      <c r="P109" s="124"/>
      <c r="Q109" s="124"/>
      <c r="R109" s="124"/>
      <c r="S109" s="124"/>
      <c r="T109" s="124"/>
      <c r="U109" s="124"/>
      <c r="V109" s="124"/>
      <c r="W109" s="125"/>
      <c r="X109" s="130"/>
    </row>
    <row r="110" spans="2:36" x14ac:dyDescent="0.25">
      <c r="B110" s="117"/>
      <c r="C110" s="124"/>
      <c r="D110" s="124"/>
      <c r="E110" s="124"/>
      <c r="F110" s="124"/>
      <c r="G110" s="124"/>
      <c r="H110" s="124"/>
      <c r="I110" s="124"/>
      <c r="J110" s="124"/>
      <c r="K110" s="124"/>
      <c r="L110" s="124"/>
      <c r="M110" s="124"/>
      <c r="N110" s="124"/>
      <c r="O110" s="124"/>
      <c r="P110" s="124"/>
      <c r="Q110" s="124"/>
      <c r="R110" s="124"/>
      <c r="S110" s="124"/>
      <c r="T110" s="124"/>
      <c r="U110" s="124"/>
      <c r="V110" s="124"/>
      <c r="W110" s="125"/>
      <c r="X110" s="130"/>
    </row>
    <row r="111" spans="2:36" x14ac:dyDescent="0.25">
      <c r="B111" s="117"/>
      <c r="C111" s="124"/>
      <c r="D111" s="124"/>
      <c r="E111" s="124"/>
      <c r="F111" s="124"/>
      <c r="G111" s="124"/>
      <c r="H111" s="124"/>
      <c r="I111" s="124"/>
      <c r="J111" s="124"/>
      <c r="K111" s="124"/>
      <c r="L111" s="124"/>
      <c r="M111" s="124"/>
      <c r="N111" s="124"/>
      <c r="O111" s="124"/>
      <c r="P111" s="124"/>
      <c r="Q111" s="124"/>
      <c r="R111" s="124"/>
      <c r="S111" s="124"/>
      <c r="T111" s="124"/>
      <c r="U111" s="124"/>
      <c r="V111" s="124"/>
      <c r="W111" s="125"/>
      <c r="X111" s="130"/>
    </row>
    <row r="112" spans="2:36" x14ac:dyDescent="0.25">
      <c r="B112" s="117"/>
      <c r="C112" s="124"/>
      <c r="D112" s="124"/>
      <c r="E112" s="124"/>
      <c r="F112" s="124"/>
      <c r="G112" s="124"/>
      <c r="H112" s="124"/>
      <c r="I112" s="124"/>
      <c r="J112" s="124"/>
      <c r="K112" s="124"/>
      <c r="L112" s="124"/>
      <c r="M112" s="124"/>
      <c r="N112" s="124"/>
      <c r="O112" s="124"/>
      <c r="P112" s="124"/>
      <c r="Q112" s="124"/>
      <c r="R112" s="124"/>
      <c r="S112" s="124"/>
      <c r="T112" s="124"/>
      <c r="U112" s="124"/>
      <c r="V112" s="124"/>
      <c r="W112" s="125"/>
      <c r="X112" s="130"/>
    </row>
    <row r="113" spans="1:24" x14ac:dyDescent="0.25">
      <c r="B113" s="117"/>
      <c r="C113" s="124"/>
      <c r="D113" s="124"/>
      <c r="E113" s="124"/>
      <c r="F113" s="124"/>
      <c r="G113" s="124"/>
      <c r="H113" s="124"/>
      <c r="I113" s="124"/>
      <c r="J113" s="124"/>
      <c r="K113" s="124"/>
      <c r="L113" s="124"/>
      <c r="M113" s="124"/>
      <c r="N113" s="124"/>
      <c r="O113" s="124"/>
      <c r="P113" s="124"/>
      <c r="Q113" s="124"/>
      <c r="R113" s="124"/>
      <c r="S113" s="124"/>
      <c r="T113" s="124"/>
      <c r="U113" s="124"/>
      <c r="V113" s="124"/>
      <c r="W113" s="125"/>
      <c r="X113" s="130"/>
    </row>
    <row r="114" spans="1:24" x14ac:dyDescent="0.25">
      <c r="B114" s="117"/>
      <c r="C114" s="124"/>
      <c r="D114" s="124"/>
      <c r="E114" s="124"/>
      <c r="F114" s="124"/>
      <c r="G114" s="124"/>
      <c r="H114" s="124"/>
      <c r="I114" s="124"/>
      <c r="J114" s="124"/>
      <c r="K114" s="124"/>
      <c r="L114" s="124"/>
      <c r="M114" s="124"/>
      <c r="N114" s="124"/>
      <c r="O114" s="124"/>
      <c r="P114" s="124"/>
      <c r="Q114" s="124"/>
      <c r="R114" s="124"/>
      <c r="S114" s="124"/>
      <c r="T114" s="124"/>
      <c r="U114" s="124"/>
      <c r="V114" s="124"/>
      <c r="W114" s="125"/>
      <c r="X114" s="130"/>
    </row>
    <row r="115" spans="1:24" x14ac:dyDescent="0.25">
      <c r="B115" s="117"/>
      <c r="C115" s="124"/>
      <c r="D115" s="124"/>
      <c r="E115" s="124"/>
      <c r="F115" s="124"/>
      <c r="G115" s="124"/>
      <c r="H115" s="124"/>
      <c r="I115" s="124"/>
      <c r="J115" s="124"/>
      <c r="K115" s="124"/>
      <c r="L115" s="124"/>
      <c r="M115" s="124"/>
      <c r="N115" s="124"/>
      <c r="O115" s="124"/>
      <c r="P115" s="124"/>
      <c r="Q115" s="124"/>
      <c r="R115" s="124"/>
      <c r="S115" s="124"/>
      <c r="T115" s="124"/>
      <c r="U115" s="124"/>
      <c r="V115" s="124"/>
      <c r="W115" s="125"/>
      <c r="X115" s="130"/>
    </row>
    <row r="116" spans="1:24" x14ac:dyDescent="0.25">
      <c r="B116" s="117"/>
      <c r="C116" s="124"/>
      <c r="D116" s="124"/>
      <c r="E116" s="124"/>
      <c r="F116" s="124"/>
      <c r="G116" s="124"/>
      <c r="H116" s="124"/>
      <c r="I116" s="124"/>
      <c r="J116" s="124"/>
      <c r="K116" s="124"/>
      <c r="L116" s="124"/>
      <c r="M116" s="124"/>
      <c r="N116" s="124"/>
      <c r="O116" s="124"/>
      <c r="P116" s="124"/>
      <c r="Q116" s="124"/>
      <c r="R116" s="124"/>
      <c r="S116" s="124"/>
      <c r="T116" s="124"/>
      <c r="U116" s="124"/>
      <c r="V116" s="124"/>
      <c r="W116" s="125"/>
      <c r="X116" s="130"/>
    </row>
    <row r="117" spans="1:24" x14ac:dyDescent="0.25">
      <c r="B117" s="117"/>
      <c r="C117" s="124"/>
      <c r="D117" s="124"/>
      <c r="E117" s="124"/>
      <c r="F117" s="124"/>
      <c r="G117" s="124"/>
      <c r="H117" s="124"/>
      <c r="I117" s="124"/>
      <c r="J117" s="124"/>
      <c r="K117" s="124"/>
      <c r="L117" s="124"/>
      <c r="M117" s="124"/>
      <c r="N117" s="124"/>
      <c r="O117" s="124"/>
      <c r="P117" s="124"/>
      <c r="Q117" s="124"/>
      <c r="R117" s="124"/>
      <c r="S117" s="124"/>
      <c r="T117" s="124"/>
      <c r="U117" s="124"/>
      <c r="V117" s="124"/>
      <c r="W117" s="125"/>
      <c r="X117" s="130"/>
    </row>
    <row r="118" spans="1:24" x14ac:dyDescent="0.25">
      <c r="B118" s="117"/>
      <c r="C118" s="124"/>
      <c r="D118" s="124"/>
      <c r="E118" s="124"/>
      <c r="F118" s="124"/>
      <c r="G118" s="124"/>
      <c r="H118" s="124"/>
      <c r="I118" s="124"/>
      <c r="J118" s="124"/>
      <c r="K118" s="124"/>
      <c r="L118" s="124"/>
      <c r="M118" s="124"/>
      <c r="N118" s="124"/>
      <c r="O118" s="124"/>
      <c r="P118" s="124"/>
      <c r="Q118" s="124"/>
      <c r="R118" s="124"/>
      <c r="S118" s="124"/>
      <c r="T118" s="124"/>
      <c r="U118" s="124"/>
      <c r="V118" s="124"/>
      <c r="W118" s="125"/>
      <c r="X118" s="130"/>
    </row>
    <row r="119" spans="1:24" x14ac:dyDescent="0.25">
      <c r="B119" s="117"/>
      <c r="C119" s="124"/>
      <c r="D119" s="124"/>
      <c r="E119" s="124"/>
      <c r="F119" s="124"/>
      <c r="G119" s="124"/>
      <c r="H119" s="124"/>
      <c r="I119" s="124"/>
      <c r="J119" s="124"/>
      <c r="K119" s="124"/>
      <c r="L119" s="124"/>
      <c r="M119" s="124"/>
      <c r="N119" s="124"/>
      <c r="O119" s="124"/>
      <c r="P119" s="124"/>
      <c r="Q119" s="124"/>
      <c r="R119" s="124"/>
      <c r="S119" s="124"/>
      <c r="T119" s="124"/>
      <c r="U119" s="124"/>
      <c r="V119" s="124"/>
      <c r="W119" s="125"/>
      <c r="X119" s="130"/>
    </row>
    <row r="120" spans="1:24" x14ac:dyDescent="0.25">
      <c r="B120" s="117"/>
      <c r="C120" s="124"/>
      <c r="D120" s="124"/>
      <c r="E120" s="124"/>
      <c r="F120" s="124"/>
      <c r="G120" s="124"/>
      <c r="H120" s="124"/>
      <c r="I120" s="124"/>
      <c r="J120" s="124"/>
      <c r="K120" s="124"/>
      <c r="L120" s="124"/>
      <c r="M120" s="124"/>
      <c r="N120" s="124"/>
      <c r="O120" s="124"/>
      <c r="P120" s="124"/>
      <c r="Q120" s="124"/>
      <c r="R120" s="124"/>
      <c r="S120" s="124"/>
      <c r="T120" s="124"/>
      <c r="U120" s="124"/>
      <c r="V120" s="124"/>
      <c r="W120" s="125"/>
      <c r="X120" s="130"/>
    </row>
    <row r="121" spans="1:24" x14ac:dyDescent="0.25">
      <c r="A121" s="125"/>
      <c r="B121" s="117"/>
      <c r="C121" s="124"/>
      <c r="D121" s="124"/>
      <c r="E121" s="124"/>
      <c r="F121" s="124"/>
      <c r="G121" s="124"/>
      <c r="H121" s="124"/>
      <c r="I121" s="124"/>
      <c r="J121" s="124"/>
      <c r="K121" s="124"/>
      <c r="L121" s="124"/>
      <c r="M121" s="124"/>
      <c r="N121" s="124"/>
      <c r="O121" s="124"/>
      <c r="P121" s="124"/>
      <c r="Q121" s="124"/>
      <c r="R121" s="124"/>
      <c r="S121" s="124"/>
      <c r="T121" s="124"/>
      <c r="U121" s="124"/>
      <c r="V121" s="124"/>
      <c r="W121" s="125"/>
      <c r="X121" s="130"/>
    </row>
    <row r="122" spans="1:24" x14ac:dyDescent="0.25">
      <c r="B122" s="117"/>
      <c r="C122" s="124"/>
      <c r="D122" s="124"/>
      <c r="E122" s="124"/>
      <c r="F122" s="124"/>
      <c r="G122" s="124"/>
      <c r="H122" s="124"/>
      <c r="I122" s="124"/>
      <c r="J122" s="124"/>
      <c r="K122" s="124"/>
      <c r="L122" s="124"/>
      <c r="M122" s="124"/>
      <c r="N122" s="124"/>
      <c r="O122" s="124"/>
      <c r="P122" s="124"/>
      <c r="Q122" s="124"/>
      <c r="R122" s="124"/>
      <c r="S122" s="124"/>
      <c r="T122" s="124"/>
      <c r="U122" s="124"/>
      <c r="V122" s="124"/>
      <c r="W122" s="125"/>
      <c r="X122" s="130"/>
    </row>
    <row r="123" spans="1:24" x14ac:dyDescent="0.25">
      <c r="B123" s="117"/>
      <c r="C123" s="124"/>
      <c r="D123" s="124"/>
      <c r="E123" s="124"/>
      <c r="F123" s="124"/>
      <c r="G123" s="124"/>
      <c r="H123" s="124"/>
      <c r="I123" s="124"/>
      <c r="J123" s="124"/>
      <c r="K123" s="124"/>
      <c r="L123" s="124"/>
      <c r="M123" s="124"/>
      <c r="N123" s="124"/>
      <c r="O123" s="124"/>
      <c r="P123" s="124"/>
      <c r="Q123" s="124"/>
      <c r="R123" s="124"/>
      <c r="S123" s="124"/>
      <c r="T123" s="124"/>
      <c r="U123" s="124"/>
      <c r="V123" s="124"/>
      <c r="W123" s="125"/>
      <c r="X123" s="130"/>
    </row>
    <row r="124" spans="1:24" x14ac:dyDescent="0.25">
      <c r="B124" s="117"/>
      <c r="C124" s="124"/>
      <c r="D124" s="124"/>
      <c r="E124" s="124"/>
      <c r="F124" s="124"/>
      <c r="G124" s="124"/>
      <c r="H124" s="124"/>
      <c r="I124" s="124"/>
      <c r="J124" s="124"/>
      <c r="K124" s="124"/>
      <c r="L124" s="124"/>
      <c r="M124" s="124"/>
      <c r="N124" s="124"/>
      <c r="O124" s="124"/>
      <c r="P124" s="124"/>
      <c r="Q124" s="124"/>
      <c r="R124" s="124"/>
      <c r="S124" s="124"/>
      <c r="T124" s="124"/>
      <c r="U124" s="124"/>
      <c r="V124" s="124"/>
      <c r="W124" s="125"/>
      <c r="X124" s="130"/>
    </row>
    <row r="125" spans="1:24" x14ac:dyDescent="0.25">
      <c r="B125" s="117"/>
      <c r="C125" s="124"/>
      <c r="D125" s="124"/>
      <c r="E125" s="124"/>
      <c r="F125" s="124"/>
      <c r="G125" s="124"/>
      <c r="H125" s="124"/>
      <c r="I125" s="124"/>
      <c r="J125" s="124"/>
      <c r="K125" s="124"/>
      <c r="L125" s="124"/>
      <c r="M125" s="124"/>
      <c r="N125" s="124"/>
      <c r="O125" s="124"/>
      <c r="P125" s="124"/>
      <c r="Q125" s="124"/>
      <c r="R125" s="124"/>
      <c r="S125" s="124"/>
      <c r="T125" s="124"/>
      <c r="U125" s="124"/>
      <c r="V125" s="124"/>
      <c r="W125" s="125"/>
      <c r="X125" s="130"/>
    </row>
    <row r="126" spans="1:24" x14ac:dyDescent="0.25">
      <c r="B126" s="117"/>
      <c r="C126" s="124"/>
      <c r="D126" s="124"/>
      <c r="E126" s="124"/>
      <c r="F126" s="124"/>
      <c r="G126" s="124"/>
      <c r="H126" s="124"/>
      <c r="I126" s="124"/>
      <c r="J126" s="124"/>
      <c r="K126" s="124"/>
      <c r="L126" s="124"/>
      <c r="M126" s="124"/>
      <c r="N126" s="124"/>
      <c r="O126" s="124"/>
      <c r="P126" s="124"/>
      <c r="Q126" s="124"/>
      <c r="R126" s="124"/>
      <c r="S126" s="124"/>
      <c r="T126" s="124"/>
      <c r="U126" s="124"/>
      <c r="V126" s="124"/>
      <c r="W126" s="125"/>
      <c r="X126" s="130"/>
    </row>
    <row r="127" spans="1:24" x14ac:dyDescent="0.25">
      <c r="B127" s="117"/>
      <c r="C127" s="124"/>
      <c r="D127" s="124"/>
      <c r="E127" s="124"/>
      <c r="F127" s="124"/>
      <c r="G127" s="124"/>
      <c r="H127" s="124"/>
      <c r="I127" s="124"/>
      <c r="J127" s="124"/>
      <c r="K127" s="124"/>
      <c r="L127" s="124"/>
      <c r="M127" s="124"/>
      <c r="N127" s="124"/>
      <c r="O127" s="124"/>
      <c r="P127" s="124"/>
      <c r="Q127" s="124"/>
      <c r="R127" s="124"/>
      <c r="S127" s="124"/>
      <c r="T127" s="124"/>
      <c r="U127" s="124"/>
      <c r="V127" s="124"/>
      <c r="W127" s="125"/>
      <c r="X127" s="130"/>
    </row>
    <row r="128" spans="1:24" x14ac:dyDescent="0.25">
      <c r="B128" s="117"/>
      <c r="C128" s="124"/>
      <c r="D128" s="124"/>
      <c r="E128" s="124"/>
      <c r="F128" s="124"/>
      <c r="G128" s="124"/>
      <c r="H128" s="124"/>
      <c r="I128" s="124"/>
      <c r="J128" s="124"/>
      <c r="K128" s="124"/>
      <c r="L128" s="124"/>
      <c r="M128" s="124"/>
      <c r="N128" s="124"/>
      <c r="O128" s="124"/>
      <c r="P128" s="124"/>
      <c r="Q128" s="124"/>
      <c r="R128" s="124"/>
      <c r="S128" s="124"/>
      <c r="T128" s="124"/>
      <c r="U128" s="124"/>
      <c r="V128" s="124"/>
      <c r="W128" s="125"/>
      <c r="X128" s="130"/>
    </row>
    <row r="129" spans="2:24" x14ac:dyDescent="0.25">
      <c r="B129" s="117"/>
      <c r="C129" s="124"/>
      <c r="D129" s="124"/>
      <c r="E129" s="124"/>
      <c r="F129" s="124"/>
      <c r="G129" s="124"/>
      <c r="H129" s="124"/>
      <c r="I129" s="124"/>
      <c r="J129" s="124"/>
      <c r="K129" s="124"/>
      <c r="L129" s="124"/>
      <c r="M129" s="124"/>
      <c r="N129" s="124"/>
      <c r="O129" s="124"/>
      <c r="P129" s="124"/>
      <c r="Q129" s="124"/>
      <c r="R129" s="124"/>
      <c r="S129" s="124"/>
      <c r="T129" s="124"/>
      <c r="U129" s="124"/>
      <c r="V129" s="124"/>
      <c r="W129" s="125"/>
      <c r="X129" s="130"/>
    </row>
    <row r="130" spans="2:24" x14ac:dyDescent="0.25">
      <c r="B130" s="117"/>
      <c r="C130" s="124"/>
      <c r="D130" s="124"/>
      <c r="E130" s="124"/>
      <c r="F130" s="124"/>
      <c r="G130" s="124"/>
      <c r="H130" s="124"/>
      <c r="I130" s="124"/>
      <c r="J130" s="124"/>
      <c r="K130" s="124"/>
      <c r="L130" s="124"/>
      <c r="M130" s="124"/>
      <c r="N130" s="124"/>
      <c r="O130" s="124"/>
      <c r="P130" s="124"/>
      <c r="Q130" s="124"/>
      <c r="R130" s="124"/>
      <c r="S130" s="124"/>
      <c r="T130" s="124"/>
      <c r="U130" s="124"/>
      <c r="V130" s="124"/>
      <c r="W130" s="125"/>
      <c r="X130" s="130"/>
    </row>
    <row r="131" spans="2:24" x14ac:dyDescent="0.25">
      <c r="B131" s="117"/>
      <c r="C131" s="124"/>
      <c r="D131" s="124"/>
      <c r="E131" s="124"/>
      <c r="F131" s="124"/>
      <c r="G131" s="124"/>
      <c r="H131" s="124"/>
      <c r="I131" s="124"/>
      <c r="J131" s="124"/>
      <c r="K131" s="124"/>
      <c r="L131" s="124"/>
      <c r="M131" s="124"/>
      <c r="N131" s="124"/>
      <c r="O131" s="124"/>
      <c r="P131" s="124"/>
      <c r="Q131" s="124"/>
      <c r="R131" s="124"/>
      <c r="S131" s="124"/>
      <c r="T131" s="124"/>
      <c r="U131" s="124"/>
      <c r="V131" s="124"/>
      <c r="W131" s="125"/>
      <c r="X131" s="130"/>
    </row>
    <row r="132" spans="2:24" x14ac:dyDescent="0.25">
      <c r="B132" s="117"/>
      <c r="C132" s="124"/>
      <c r="D132" s="124"/>
      <c r="E132" s="124"/>
      <c r="F132" s="124"/>
      <c r="G132" s="124"/>
      <c r="H132" s="124"/>
      <c r="I132" s="124"/>
      <c r="J132" s="124"/>
      <c r="K132" s="124"/>
      <c r="L132" s="124"/>
      <c r="M132" s="124"/>
      <c r="N132" s="124"/>
      <c r="O132" s="124"/>
      <c r="P132" s="124"/>
      <c r="Q132" s="124"/>
      <c r="R132" s="124"/>
      <c r="S132" s="124"/>
      <c r="T132" s="124"/>
      <c r="U132" s="124"/>
      <c r="V132" s="124"/>
      <c r="W132" s="125"/>
      <c r="X132" s="130"/>
    </row>
    <row r="133" spans="2:24" x14ac:dyDescent="0.25">
      <c r="B133" s="117"/>
      <c r="C133" s="124"/>
      <c r="D133" s="124"/>
      <c r="E133" s="124"/>
      <c r="F133" s="124"/>
      <c r="G133" s="124"/>
      <c r="H133" s="124"/>
      <c r="I133" s="124"/>
      <c r="J133" s="124"/>
      <c r="K133" s="124"/>
      <c r="L133" s="124"/>
      <c r="M133" s="124"/>
      <c r="N133" s="124"/>
      <c r="O133" s="124"/>
      <c r="P133" s="124"/>
      <c r="Q133" s="124"/>
      <c r="R133" s="124"/>
      <c r="S133" s="124"/>
      <c r="T133" s="124"/>
      <c r="U133" s="124"/>
      <c r="V133" s="124"/>
      <c r="W133" s="125"/>
      <c r="X133" s="130"/>
    </row>
    <row r="134" spans="2:24" x14ac:dyDescent="0.25">
      <c r="B134" s="117"/>
      <c r="C134" s="124"/>
      <c r="D134" s="124"/>
      <c r="E134" s="124"/>
      <c r="F134" s="124"/>
      <c r="G134" s="124"/>
      <c r="H134" s="124"/>
      <c r="I134" s="124"/>
      <c r="J134" s="124"/>
      <c r="K134" s="124"/>
      <c r="L134" s="124"/>
      <c r="M134" s="124"/>
      <c r="N134" s="124"/>
      <c r="O134" s="124"/>
      <c r="P134" s="124"/>
      <c r="Q134" s="124"/>
      <c r="R134" s="124"/>
      <c r="S134" s="124"/>
      <c r="T134" s="124"/>
      <c r="U134" s="124"/>
      <c r="V134" s="124"/>
      <c r="W134" s="125"/>
    </row>
    <row r="135" spans="2:24" x14ac:dyDescent="0.25">
      <c r="B135" s="117"/>
      <c r="C135" s="124"/>
      <c r="D135" s="124"/>
      <c r="E135" s="124"/>
      <c r="F135" s="124"/>
      <c r="G135" s="124"/>
      <c r="H135" s="124"/>
      <c r="I135" s="124"/>
      <c r="J135" s="124"/>
      <c r="K135" s="124"/>
      <c r="L135" s="124"/>
      <c r="M135" s="124"/>
      <c r="N135" s="124"/>
      <c r="O135" s="124"/>
      <c r="P135" s="124"/>
      <c r="Q135" s="124"/>
      <c r="R135" s="124"/>
      <c r="S135" s="124"/>
      <c r="T135" s="124"/>
      <c r="U135" s="124"/>
      <c r="V135" s="124"/>
      <c r="W135" s="125"/>
    </row>
    <row r="136" spans="2:24" x14ac:dyDescent="0.25">
      <c r="B136" s="117"/>
      <c r="C136" s="124"/>
      <c r="D136" s="124"/>
      <c r="E136" s="124"/>
      <c r="F136" s="124"/>
      <c r="G136" s="124"/>
      <c r="H136" s="124"/>
      <c r="I136" s="124"/>
      <c r="J136" s="124"/>
      <c r="K136" s="124"/>
      <c r="L136" s="124"/>
      <c r="M136" s="124"/>
      <c r="N136" s="124"/>
      <c r="O136" s="124"/>
      <c r="P136" s="124"/>
      <c r="Q136" s="124"/>
      <c r="R136" s="124"/>
      <c r="S136" s="124"/>
      <c r="T136" s="124"/>
      <c r="U136" s="124"/>
      <c r="V136" s="124"/>
      <c r="W136" s="125"/>
    </row>
    <row r="137" spans="2:24" x14ac:dyDescent="0.25">
      <c r="B137" s="117"/>
      <c r="C137" s="124"/>
      <c r="D137" s="124"/>
      <c r="E137" s="124"/>
      <c r="F137" s="124"/>
      <c r="G137" s="124"/>
      <c r="H137" s="124"/>
      <c r="I137" s="124"/>
      <c r="J137" s="124"/>
      <c r="K137" s="124"/>
      <c r="L137" s="124"/>
      <c r="M137" s="124"/>
      <c r="N137" s="124"/>
      <c r="O137" s="124"/>
      <c r="P137" s="124"/>
      <c r="Q137" s="124"/>
      <c r="R137" s="124"/>
      <c r="S137" s="124"/>
      <c r="T137" s="124"/>
      <c r="U137" s="124"/>
      <c r="V137" s="124"/>
      <c r="W137" s="125"/>
      <c r="X137" s="130"/>
    </row>
    <row r="138" spans="2:24" x14ac:dyDescent="0.25">
      <c r="B138" s="117"/>
      <c r="C138" s="124"/>
      <c r="D138" s="124"/>
      <c r="E138" s="124"/>
      <c r="F138" s="124"/>
      <c r="G138" s="124"/>
      <c r="H138" s="124"/>
      <c r="I138" s="124"/>
      <c r="J138" s="124"/>
      <c r="K138" s="124"/>
      <c r="L138" s="124"/>
      <c r="M138" s="124"/>
      <c r="N138" s="124"/>
      <c r="O138" s="124"/>
      <c r="P138" s="124"/>
      <c r="Q138" s="124"/>
      <c r="R138" s="124"/>
      <c r="S138" s="124"/>
      <c r="T138" s="124"/>
      <c r="U138" s="124"/>
      <c r="V138" s="124"/>
      <c r="W138" s="125"/>
      <c r="X138" s="130"/>
    </row>
    <row r="139" spans="2:24" x14ac:dyDescent="0.25">
      <c r="B139" s="117"/>
      <c r="C139" s="124"/>
      <c r="D139" s="124"/>
      <c r="E139" s="124"/>
      <c r="F139" s="124"/>
      <c r="G139" s="124"/>
      <c r="H139" s="124"/>
      <c r="I139" s="124"/>
      <c r="J139" s="124"/>
      <c r="K139" s="124"/>
      <c r="L139" s="124"/>
      <c r="M139" s="124"/>
      <c r="N139" s="124"/>
      <c r="O139" s="124"/>
      <c r="P139" s="124"/>
      <c r="Q139" s="124"/>
      <c r="R139" s="124"/>
      <c r="S139" s="124"/>
      <c r="T139" s="124"/>
      <c r="U139" s="124"/>
      <c r="V139" s="124"/>
      <c r="W139" s="125"/>
      <c r="X139" s="130"/>
    </row>
    <row r="140" spans="2:24" x14ac:dyDescent="0.25">
      <c r="B140" s="117"/>
      <c r="C140" s="124"/>
      <c r="D140" s="124"/>
      <c r="E140" s="124"/>
      <c r="F140" s="124"/>
      <c r="G140" s="124"/>
      <c r="H140" s="124"/>
      <c r="I140" s="124"/>
      <c r="J140" s="124"/>
      <c r="K140" s="124"/>
      <c r="L140" s="124"/>
      <c r="M140" s="124"/>
      <c r="N140" s="124"/>
      <c r="O140" s="124"/>
      <c r="P140" s="124"/>
      <c r="Q140" s="124"/>
      <c r="R140" s="124"/>
      <c r="S140" s="124"/>
      <c r="T140" s="124"/>
      <c r="U140" s="124"/>
      <c r="V140" s="124"/>
      <c r="W140" s="125"/>
      <c r="X140" s="130"/>
    </row>
    <row r="141" spans="2:24" x14ac:dyDescent="0.25">
      <c r="B141" s="117"/>
      <c r="C141" s="124"/>
      <c r="D141" s="124"/>
      <c r="E141" s="124"/>
      <c r="F141" s="124"/>
      <c r="G141" s="124"/>
      <c r="H141" s="124"/>
      <c r="I141" s="124"/>
      <c r="J141" s="124"/>
      <c r="K141" s="124"/>
      <c r="L141" s="124"/>
      <c r="M141" s="124"/>
      <c r="N141" s="124"/>
      <c r="O141" s="124"/>
      <c r="P141" s="124"/>
      <c r="Q141" s="124"/>
      <c r="R141" s="124"/>
      <c r="S141" s="124"/>
      <c r="T141" s="124"/>
      <c r="U141" s="124"/>
      <c r="V141" s="124"/>
      <c r="W141" s="125"/>
    </row>
    <row r="142" spans="2:24" x14ac:dyDescent="0.25">
      <c r="B142" s="117"/>
      <c r="C142" s="124"/>
      <c r="D142" s="124"/>
      <c r="E142" s="124"/>
      <c r="F142" s="124"/>
      <c r="G142" s="124"/>
      <c r="H142" s="124"/>
      <c r="I142" s="124"/>
      <c r="J142" s="124"/>
      <c r="K142" s="124"/>
      <c r="L142" s="124"/>
      <c r="M142" s="124"/>
      <c r="N142" s="124"/>
      <c r="O142" s="124"/>
      <c r="P142" s="124"/>
      <c r="Q142" s="124"/>
      <c r="R142" s="124"/>
      <c r="S142" s="124"/>
      <c r="T142" s="124"/>
      <c r="U142" s="124"/>
      <c r="V142" s="124"/>
      <c r="W142" s="125"/>
    </row>
    <row r="143" spans="2:24" x14ac:dyDescent="0.25">
      <c r="B143" s="117"/>
      <c r="C143" s="124"/>
      <c r="D143" s="124"/>
      <c r="E143" s="124"/>
      <c r="F143" s="124"/>
      <c r="G143" s="124"/>
      <c r="H143" s="124"/>
      <c r="I143" s="124"/>
      <c r="J143" s="124"/>
      <c r="K143" s="124"/>
      <c r="L143" s="124"/>
      <c r="M143" s="124"/>
      <c r="N143" s="124"/>
      <c r="O143" s="124"/>
      <c r="P143" s="124"/>
      <c r="Q143" s="124"/>
      <c r="R143" s="124"/>
      <c r="S143" s="124"/>
      <c r="T143" s="124"/>
      <c r="U143" s="124"/>
      <c r="V143" s="124"/>
      <c r="W143" s="125"/>
      <c r="X143" s="130"/>
    </row>
    <row r="144" spans="2:24" x14ac:dyDescent="0.25">
      <c r="B144" s="117"/>
      <c r="C144" s="124"/>
      <c r="D144" s="124"/>
      <c r="E144" s="124"/>
      <c r="F144" s="124"/>
      <c r="G144" s="124"/>
      <c r="H144" s="124"/>
      <c r="I144" s="124"/>
      <c r="J144" s="124"/>
      <c r="K144" s="124"/>
      <c r="L144" s="124"/>
      <c r="M144" s="124"/>
      <c r="N144" s="124"/>
      <c r="O144" s="124"/>
      <c r="P144" s="124"/>
      <c r="Q144" s="124"/>
      <c r="R144" s="124"/>
      <c r="S144" s="124"/>
      <c r="T144" s="124"/>
      <c r="U144" s="124"/>
      <c r="V144" s="124"/>
      <c r="W144" s="125"/>
      <c r="X144" s="130"/>
    </row>
    <row r="145" spans="2:24" x14ac:dyDescent="0.25">
      <c r="B145" s="117"/>
      <c r="C145" s="124"/>
      <c r="D145" s="124"/>
      <c r="E145" s="124"/>
      <c r="F145" s="124"/>
      <c r="G145" s="124"/>
      <c r="H145" s="124"/>
      <c r="I145" s="124"/>
      <c r="J145" s="124"/>
      <c r="K145" s="124"/>
      <c r="L145" s="124"/>
      <c r="M145" s="124"/>
      <c r="N145" s="124"/>
      <c r="O145" s="124"/>
      <c r="P145" s="124"/>
      <c r="Q145" s="124"/>
      <c r="R145" s="124"/>
      <c r="S145" s="124"/>
      <c r="T145" s="124"/>
      <c r="U145" s="124"/>
      <c r="V145" s="124"/>
      <c r="W145" s="125"/>
      <c r="X145" s="130"/>
    </row>
    <row r="146" spans="2:24" x14ac:dyDescent="0.25">
      <c r="B146" s="117"/>
      <c r="C146" s="124"/>
      <c r="D146" s="124"/>
      <c r="E146" s="124"/>
      <c r="F146" s="124"/>
      <c r="G146" s="124"/>
      <c r="H146" s="124"/>
      <c r="I146" s="124"/>
      <c r="J146" s="124"/>
      <c r="K146" s="124"/>
      <c r="L146" s="124"/>
      <c r="M146" s="124"/>
      <c r="N146" s="124"/>
      <c r="O146" s="124"/>
      <c r="P146" s="124"/>
      <c r="Q146" s="124"/>
      <c r="R146" s="124"/>
      <c r="S146" s="124"/>
      <c r="T146" s="124"/>
      <c r="U146" s="124"/>
      <c r="V146" s="124"/>
      <c r="W146" s="125"/>
      <c r="X146" s="130"/>
    </row>
    <row r="147" spans="2:24" x14ac:dyDescent="0.25">
      <c r="B147" s="117"/>
      <c r="C147" s="124"/>
      <c r="D147" s="124"/>
      <c r="E147" s="124"/>
      <c r="F147" s="124"/>
      <c r="G147" s="124"/>
      <c r="H147" s="124"/>
      <c r="I147" s="124"/>
      <c r="J147" s="124"/>
      <c r="K147" s="124"/>
      <c r="L147" s="124"/>
      <c r="M147" s="124"/>
      <c r="N147" s="124"/>
      <c r="O147" s="124"/>
      <c r="P147" s="124"/>
      <c r="Q147" s="124"/>
      <c r="R147" s="124"/>
      <c r="S147" s="124"/>
      <c r="T147" s="124"/>
      <c r="U147" s="124"/>
      <c r="V147" s="124"/>
      <c r="W147" s="125"/>
      <c r="X147" s="130"/>
    </row>
    <row r="148" spans="2:24" x14ac:dyDescent="0.25">
      <c r="B148" s="117"/>
      <c r="C148" s="124"/>
      <c r="D148" s="124"/>
      <c r="E148" s="124"/>
      <c r="F148" s="124"/>
      <c r="G148" s="124"/>
      <c r="H148" s="124"/>
      <c r="I148" s="124"/>
      <c r="J148" s="124"/>
      <c r="K148" s="124"/>
      <c r="L148" s="124"/>
      <c r="M148" s="124"/>
      <c r="N148" s="124"/>
      <c r="O148" s="124"/>
      <c r="P148" s="124"/>
      <c r="Q148" s="124"/>
      <c r="R148" s="124"/>
      <c r="S148" s="124"/>
      <c r="T148" s="124"/>
      <c r="U148" s="124"/>
      <c r="V148" s="124"/>
      <c r="W148" s="125"/>
      <c r="X148" s="130"/>
    </row>
    <row r="149" spans="2:24" x14ac:dyDescent="0.25">
      <c r="B149" s="117"/>
      <c r="C149" s="124"/>
      <c r="D149" s="124"/>
      <c r="E149" s="124"/>
      <c r="F149" s="124"/>
      <c r="G149" s="124"/>
      <c r="H149" s="124"/>
      <c r="I149" s="124"/>
      <c r="J149" s="124"/>
      <c r="K149" s="124"/>
      <c r="L149" s="124"/>
      <c r="M149" s="124"/>
      <c r="N149" s="124"/>
      <c r="O149" s="124"/>
      <c r="P149" s="124"/>
      <c r="Q149" s="124"/>
      <c r="R149" s="124"/>
      <c r="S149" s="124"/>
      <c r="T149" s="124"/>
      <c r="U149" s="124"/>
      <c r="V149" s="124"/>
      <c r="W149" s="125"/>
      <c r="X149" s="130"/>
    </row>
    <row r="150" spans="2:24" x14ac:dyDescent="0.25">
      <c r="B150" s="117"/>
      <c r="C150" s="124"/>
      <c r="D150" s="124"/>
      <c r="E150" s="124"/>
      <c r="F150" s="124"/>
      <c r="G150" s="124"/>
      <c r="H150" s="124"/>
      <c r="I150" s="124"/>
      <c r="J150" s="124"/>
      <c r="K150" s="124"/>
      <c r="L150" s="124"/>
      <c r="M150" s="124"/>
      <c r="N150" s="124"/>
      <c r="O150" s="124"/>
      <c r="P150" s="124"/>
      <c r="Q150" s="124"/>
      <c r="R150" s="124"/>
      <c r="S150" s="124"/>
      <c r="T150" s="124"/>
      <c r="U150" s="124"/>
      <c r="V150" s="124"/>
      <c r="W150" s="125"/>
    </row>
    <row r="151" spans="2:24" x14ac:dyDescent="0.25">
      <c r="B151" s="117"/>
      <c r="C151" s="124"/>
      <c r="D151" s="124"/>
      <c r="E151" s="124"/>
      <c r="F151" s="124"/>
      <c r="G151" s="124"/>
      <c r="H151" s="124"/>
      <c r="I151" s="124"/>
      <c r="J151" s="124"/>
      <c r="K151" s="124"/>
      <c r="L151" s="124"/>
      <c r="M151" s="124"/>
      <c r="N151" s="124"/>
      <c r="O151" s="124"/>
      <c r="P151" s="124"/>
      <c r="Q151" s="124"/>
      <c r="R151" s="124"/>
      <c r="S151" s="124"/>
      <c r="T151" s="124"/>
      <c r="U151" s="124"/>
      <c r="V151" s="124"/>
      <c r="W151" s="125"/>
    </row>
    <row r="152" spans="2:24" x14ac:dyDescent="0.25">
      <c r="B152" s="117"/>
      <c r="C152" s="124"/>
      <c r="D152" s="124"/>
      <c r="E152" s="124"/>
      <c r="F152" s="124"/>
      <c r="G152" s="124"/>
      <c r="H152" s="124"/>
      <c r="I152" s="124"/>
      <c r="J152" s="124"/>
      <c r="K152" s="124"/>
      <c r="L152" s="124"/>
      <c r="M152" s="124"/>
      <c r="N152" s="124"/>
      <c r="O152" s="124"/>
      <c r="P152" s="124"/>
      <c r="Q152" s="124"/>
      <c r="R152" s="124"/>
      <c r="S152" s="124"/>
      <c r="T152" s="124"/>
      <c r="U152" s="124"/>
      <c r="V152" s="124"/>
      <c r="W152" s="125"/>
    </row>
    <row r="153" spans="2:24" x14ac:dyDescent="0.25">
      <c r="B153" s="117"/>
      <c r="C153" s="124"/>
      <c r="D153" s="124"/>
      <c r="E153" s="124"/>
      <c r="F153" s="124"/>
      <c r="G153" s="124"/>
      <c r="H153" s="124"/>
      <c r="I153" s="124"/>
      <c r="J153" s="124"/>
      <c r="K153" s="124"/>
      <c r="L153" s="124"/>
      <c r="M153" s="124"/>
      <c r="N153" s="124"/>
      <c r="O153" s="124"/>
      <c r="P153" s="124"/>
      <c r="Q153" s="124"/>
      <c r="R153" s="124"/>
      <c r="S153" s="124"/>
      <c r="T153" s="124"/>
      <c r="U153" s="124"/>
      <c r="V153" s="124"/>
      <c r="W153" s="125"/>
    </row>
    <row r="154" spans="2:24" x14ac:dyDescent="0.25">
      <c r="B154" s="117"/>
      <c r="C154" s="124"/>
      <c r="D154" s="124"/>
      <c r="E154" s="124"/>
      <c r="F154" s="124"/>
      <c r="G154" s="124"/>
      <c r="H154" s="124"/>
      <c r="I154" s="124"/>
      <c r="J154" s="124"/>
      <c r="K154" s="124"/>
      <c r="L154" s="124"/>
      <c r="M154" s="124"/>
      <c r="N154" s="124"/>
      <c r="O154" s="124"/>
      <c r="P154" s="124"/>
      <c r="Q154" s="124"/>
      <c r="R154" s="124"/>
      <c r="S154" s="124"/>
      <c r="T154" s="124"/>
      <c r="U154" s="124"/>
      <c r="V154" s="124"/>
      <c r="W154" s="125"/>
    </row>
    <row r="155" spans="2:24" x14ac:dyDescent="0.25">
      <c r="B155" s="117"/>
      <c r="C155" s="124"/>
      <c r="D155" s="124"/>
      <c r="E155" s="124"/>
      <c r="F155" s="124"/>
      <c r="G155" s="124"/>
      <c r="H155" s="124"/>
      <c r="I155" s="124"/>
      <c r="J155" s="124"/>
      <c r="K155" s="124"/>
      <c r="L155" s="124"/>
      <c r="M155" s="124"/>
      <c r="N155" s="124"/>
      <c r="O155" s="124"/>
      <c r="P155" s="124"/>
      <c r="Q155" s="124"/>
      <c r="R155" s="124"/>
      <c r="S155" s="124"/>
      <c r="T155" s="124"/>
      <c r="U155" s="124"/>
      <c r="V155" s="124"/>
      <c r="W155" s="125"/>
    </row>
    <row r="156" spans="2:24" x14ac:dyDescent="0.25">
      <c r="B156" s="117"/>
      <c r="C156" s="124"/>
      <c r="D156" s="124"/>
      <c r="E156" s="124"/>
      <c r="F156" s="124"/>
      <c r="G156" s="124"/>
      <c r="H156" s="124"/>
      <c r="I156" s="124"/>
      <c r="J156" s="124"/>
      <c r="K156" s="124"/>
      <c r="L156" s="124"/>
      <c r="M156" s="124"/>
      <c r="N156" s="124"/>
      <c r="O156" s="124"/>
      <c r="P156" s="124"/>
      <c r="Q156" s="124"/>
      <c r="R156" s="124"/>
      <c r="S156" s="124"/>
      <c r="T156" s="124"/>
      <c r="U156" s="124"/>
      <c r="V156" s="124"/>
      <c r="W156" s="125"/>
    </row>
    <row r="157" spans="2:24" x14ac:dyDescent="0.25">
      <c r="B157" s="117"/>
      <c r="C157" s="124"/>
      <c r="D157" s="124"/>
      <c r="E157" s="124"/>
      <c r="F157" s="124"/>
      <c r="G157" s="124"/>
      <c r="H157" s="124"/>
      <c r="I157" s="124"/>
      <c r="J157" s="124"/>
      <c r="K157" s="124"/>
      <c r="L157" s="124"/>
      <c r="M157" s="124"/>
      <c r="N157" s="124"/>
      <c r="O157" s="124"/>
      <c r="P157" s="124"/>
      <c r="Q157" s="124"/>
      <c r="R157" s="124"/>
      <c r="S157" s="124"/>
      <c r="T157" s="124"/>
      <c r="U157" s="124"/>
      <c r="V157" s="124"/>
      <c r="W157" s="125"/>
    </row>
    <row r="158" spans="2:24" x14ac:dyDescent="0.25">
      <c r="B158" s="117"/>
      <c r="C158" s="124"/>
      <c r="D158" s="124"/>
      <c r="E158" s="124"/>
      <c r="F158" s="124"/>
      <c r="G158" s="124"/>
      <c r="H158" s="124"/>
      <c r="I158" s="124"/>
      <c r="J158" s="124"/>
      <c r="K158" s="124"/>
      <c r="L158" s="124"/>
      <c r="M158" s="124"/>
      <c r="N158" s="124"/>
      <c r="O158" s="124"/>
      <c r="P158" s="124"/>
      <c r="Q158" s="124"/>
      <c r="R158" s="124"/>
      <c r="S158" s="124"/>
      <c r="T158" s="124"/>
      <c r="U158" s="124"/>
      <c r="V158" s="124"/>
      <c r="W158" s="125"/>
    </row>
  </sheetData>
  <phoneticPr fontId="10" type="noConversion"/>
  <conditionalFormatting sqref="A11:A41">
    <cfRule type="expression" dxfId="243" priority="7">
      <formula>$D11=1</formula>
    </cfRule>
  </conditionalFormatting>
  <conditionalFormatting sqref="A2:W1048576">
    <cfRule type="expression" dxfId="242" priority="6">
      <formula>$A2=1</formula>
    </cfRule>
  </conditionalFormatting>
  <conditionalFormatting sqref="A19">
    <cfRule type="expression" dxfId="241" priority="5">
      <formula>$D19=1</formula>
    </cfRule>
  </conditionalFormatting>
  <conditionalFormatting sqref="A29">
    <cfRule type="expression" dxfId="240" priority="3">
      <formula>$D29=1</formula>
    </cfRule>
  </conditionalFormatting>
  <conditionalFormatting sqref="A11">
    <cfRule type="expression" dxfId="239" priority="2">
      <formula>$D11=1</formula>
    </cfRule>
  </conditionalFormatting>
  <conditionalFormatting sqref="A20:A39">
    <cfRule type="expression" dxfId="238" priority="1">
      <formula>$D20=1</formula>
    </cfRule>
  </conditionalFormatting>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65A6-705F-4D83-B1AC-25A004EC2101}">
  <sheetPr>
    <tabColor theme="1"/>
  </sheetPr>
  <dimension ref="A1:AJ71"/>
  <sheetViews>
    <sheetView zoomScale="70" zoomScaleNormal="70" workbookViewId="0">
      <selection activeCell="T21" sqref="T21"/>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0.75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0.75</v>
      </c>
      <c r="R3" s="105">
        <v>1.6</v>
      </c>
      <c r="S3" s="105" t="s">
        <v>187</v>
      </c>
      <c r="T3" s="132" t="s">
        <v>191</v>
      </c>
      <c r="U3" s="132">
        <v>0.5</v>
      </c>
      <c r="V3" s="132">
        <v>0.25</v>
      </c>
      <c r="W3" s="132">
        <v>2.5</v>
      </c>
      <c r="X3" s="132">
        <v>2.5</v>
      </c>
      <c r="Y3" s="132">
        <v>0</v>
      </c>
      <c r="Z3" s="132">
        <v>0</v>
      </c>
      <c r="AA3" s="132">
        <v>0</v>
      </c>
      <c r="AB3" s="132">
        <v>9</v>
      </c>
      <c r="AC3" s="132">
        <v>0.8</v>
      </c>
      <c r="AD3" s="40">
        <v>1.25</v>
      </c>
      <c r="AE3" s="40">
        <f t="shared" ref="AE3:AE20"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1.6</v>
      </c>
      <c r="R4" s="105">
        <v>2</v>
      </c>
      <c r="S4" s="105" t="s">
        <v>188</v>
      </c>
      <c r="T4" s="132" t="s">
        <v>191</v>
      </c>
      <c r="U4" s="132">
        <v>0.5</v>
      </c>
      <c r="V4" s="132">
        <v>0.25</v>
      </c>
      <c r="W4" s="132">
        <v>2.5</v>
      </c>
      <c r="X4" s="132">
        <v>2.5</v>
      </c>
      <c r="Y4" s="132">
        <v>0</v>
      </c>
      <c r="Z4" s="132">
        <v>0</v>
      </c>
      <c r="AA4" s="132">
        <v>0</v>
      </c>
      <c r="AB4" s="132">
        <v>9</v>
      </c>
      <c r="AC4" s="132">
        <v>0.8</v>
      </c>
      <c r="AD4" s="40">
        <v>1.25</v>
      </c>
      <c r="AE4" s="40">
        <f t="shared" si="0"/>
        <v>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v>
      </c>
      <c r="R5" s="105">
        <v>2.75</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2.75</v>
      </c>
      <c r="R6" s="105">
        <v>3.1</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3.1</v>
      </c>
      <c r="R7" s="105">
        <v>4.5</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4.5</v>
      </c>
      <c r="R8" s="105">
        <v>6.5</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6.5</v>
      </c>
      <c r="R9" s="105">
        <v>8</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8</v>
      </c>
      <c r="R10" s="105">
        <v>12</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12</v>
      </c>
      <c r="R11" s="105">
        <v>13.4</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13.4</v>
      </c>
      <c r="R12" s="105">
        <v>14.2</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14.2</v>
      </c>
      <c r="R13" s="105">
        <v>16</v>
      </c>
      <c r="S13" s="105" t="s">
        <v>188</v>
      </c>
      <c r="T13" s="132" t="s">
        <v>191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16</v>
      </c>
      <c r="R14" s="105">
        <v>17.5</v>
      </c>
      <c r="S14" s="136" t="s">
        <v>189</v>
      </c>
      <c r="T14" s="132" t="s">
        <v>191</v>
      </c>
      <c r="U14" s="132">
        <v>0.5</v>
      </c>
      <c r="V14" s="132">
        <v>0.25</v>
      </c>
      <c r="W14" s="132">
        <v>2.5</v>
      </c>
      <c r="X14" s="132">
        <v>2.5</v>
      </c>
      <c r="Y14" s="132">
        <v>0</v>
      </c>
      <c r="Z14" s="132">
        <v>0</v>
      </c>
      <c r="AA14" s="132">
        <v>0</v>
      </c>
      <c r="AB14" s="132">
        <v>9</v>
      </c>
      <c r="AC14" s="132">
        <v>0.8</v>
      </c>
      <c r="AD14" s="40">
        <v>1.25</v>
      </c>
      <c r="AE14" s="137">
        <v>2</v>
      </c>
      <c r="AF14" s="40">
        <v>0.8</v>
      </c>
      <c r="AG14" s="146">
        <v>2</v>
      </c>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17.5</v>
      </c>
      <c r="R15" s="105">
        <v>20</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46">
        <v>2</v>
      </c>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20</v>
      </c>
      <c r="R16" s="105">
        <v>26.7</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26.7</v>
      </c>
      <c r="R17" s="105">
        <v>27.2</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27.2</v>
      </c>
      <c r="R18" s="105">
        <v>27.7</v>
      </c>
      <c r="S18" s="105" t="s">
        <v>188</v>
      </c>
      <c r="T18" s="132" t="s">
        <v>191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27.7</v>
      </c>
      <c r="R19" s="105">
        <v>30.6</v>
      </c>
      <c r="S19" s="105" t="s">
        <v>188</v>
      </c>
      <c r="T19" s="132" t="s">
        <v>191</v>
      </c>
      <c r="U19" s="132">
        <v>0.5</v>
      </c>
      <c r="V19" s="132">
        <v>0.25</v>
      </c>
      <c r="W19" s="132">
        <v>2.5</v>
      </c>
      <c r="X19" s="132">
        <v>2.5</v>
      </c>
      <c r="Y19" s="132">
        <v>0</v>
      </c>
      <c r="Z19" s="132">
        <v>0</v>
      </c>
      <c r="AA19" s="132">
        <v>0</v>
      </c>
      <c r="AB19" s="132">
        <v>9</v>
      </c>
      <c r="AC19" s="132">
        <v>0.8</v>
      </c>
      <c r="AD19" s="40">
        <v>1.25</v>
      </c>
      <c r="AE19" s="40">
        <f t="shared" si="0"/>
        <v>2.5</v>
      </c>
      <c r="AF19" s="40">
        <v>0.8</v>
      </c>
      <c r="AG19" s="5"/>
      <c r="AH19" s="121">
        <v>80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105">
        <v>19</v>
      </c>
      <c r="Q20" s="105">
        <v>30.6</v>
      </c>
      <c r="R20" s="105">
        <v>50</v>
      </c>
      <c r="S20" s="105" t="s">
        <v>188</v>
      </c>
      <c r="T20" s="132" t="s">
        <v>191</v>
      </c>
      <c r="U20" s="132">
        <v>0.5</v>
      </c>
      <c r="V20" s="132">
        <v>0.25</v>
      </c>
      <c r="W20" s="132">
        <v>2.5</v>
      </c>
      <c r="X20" s="132">
        <v>2.5</v>
      </c>
      <c r="Y20" s="132">
        <v>0</v>
      </c>
      <c r="Z20" s="132">
        <v>0</v>
      </c>
      <c r="AA20" s="132">
        <v>0</v>
      </c>
      <c r="AB20" s="132">
        <v>9</v>
      </c>
      <c r="AC20" s="132">
        <v>0.8</v>
      </c>
      <c r="AD20" s="40">
        <v>1.25</v>
      </c>
      <c r="AE20" s="40">
        <f t="shared" si="0"/>
        <v>2.5</v>
      </c>
      <c r="AF20" s="40">
        <v>0.8</v>
      </c>
      <c r="AG20" s="5"/>
      <c r="AH20" s="121">
        <v>80</v>
      </c>
      <c r="AI20" s="118">
        <v>-0.4</v>
      </c>
      <c r="AJ20" s="119">
        <v>0.3</v>
      </c>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20">
    <cfRule type="expression" dxfId="208" priority="5">
      <formula>$T2="Stevens"</formula>
    </cfRule>
  </conditionalFormatting>
  <conditionalFormatting sqref="U2:X20">
    <cfRule type="expression" dxfId="207" priority="4">
      <formula>$T2="Alm_Hamre"</formula>
    </cfRule>
  </conditionalFormatting>
  <conditionalFormatting sqref="U2:X20">
    <cfRule type="expression" dxfId="206" priority="3">
      <formula>$T2="ICP_18"</formula>
    </cfRule>
  </conditionalFormatting>
  <conditionalFormatting sqref="U2:X20">
    <cfRule type="expression" dxfId="205" priority="2">
      <formula>$T$2="Stevens"</formula>
    </cfRule>
  </conditionalFormatting>
  <conditionalFormatting sqref="AH2:AH20 AJ2:AJ20">
    <cfRule type="expression" dxfId="204" priority="1">
      <formula>$T2="Stevens"</formula>
    </cfRule>
  </conditionalFormatting>
  <dataValidations count="2">
    <dataValidation type="list" allowBlank="1" showInputMessage="1" showErrorMessage="1" sqref="T2:T20" xr:uid="{5E1512A6-DEE0-47B7-8397-E98685AB138A}">
      <formula1>$A$60:$A$63</formula1>
    </dataValidation>
    <dataValidation type="list" allowBlank="1" showInputMessage="1" showErrorMessage="1" sqref="S2:S15" xr:uid="{AA44DDD8-3C27-49BA-9EE1-4B189931753F}">
      <formula1>$A$67:$A$71</formula1>
    </dataValidation>
  </dataValidations>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7BA3-898A-4A04-A97F-72E9683DEC03}">
  <sheetPr>
    <tabColor theme="1"/>
  </sheetPr>
  <dimension ref="A1:AJ71"/>
  <sheetViews>
    <sheetView zoomScale="70" zoomScaleNormal="70" workbookViewId="0">
      <selection activeCell="S16" sqref="S16"/>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0.5</v>
      </c>
      <c r="R3" s="105">
        <v>1</v>
      </c>
      <c r="S3" s="105" t="s">
        <v>187</v>
      </c>
      <c r="T3" s="132" t="s">
        <v>191</v>
      </c>
      <c r="U3" s="132">
        <v>0.5</v>
      </c>
      <c r="V3" s="132">
        <v>0.25</v>
      </c>
      <c r="W3" s="132">
        <v>2.5</v>
      </c>
      <c r="X3" s="132">
        <v>2.5</v>
      </c>
      <c r="Y3" s="132">
        <v>0</v>
      </c>
      <c r="Z3" s="132">
        <v>0</v>
      </c>
      <c r="AA3" s="132">
        <v>0</v>
      </c>
      <c r="AB3" s="132">
        <v>9</v>
      </c>
      <c r="AC3" s="132">
        <v>0.8</v>
      </c>
      <c r="AD3" s="40">
        <v>1.25</v>
      </c>
      <c r="AE3" s="40">
        <f t="shared" ref="AE3:AE15"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v>
      </c>
      <c r="R4" s="105">
        <v>2</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v>
      </c>
      <c r="R5" s="105">
        <v>4</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4</v>
      </c>
      <c r="R6" s="105">
        <v>7.5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7.5</v>
      </c>
      <c r="R7" s="105">
        <v>13</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13</v>
      </c>
      <c r="R8" s="105">
        <v>16</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16</v>
      </c>
      <c r="R9" s="105">
        <v>19.600000000000001</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19.600000000000001</v>
      </c>
      <c r="R10" s="105">
        <v>20.2</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20.2</v>
      </c>
      <c r="R11" s="105">
        <v>21</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21</v>
      </c>
      <c r="R12" s="105">
        <v>26</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26</v>
      </c>
      <c r="R13" s="105">
        <v>36.4</v>
      </c>
      <c r="S13" s="136" t="s">
        <v>189</v>
      </c>
      <c r="T13" s="132" t="s">
        <v>191</v>
      </c>
      <c r="U13" s="132">
        <v>0.5</v>
      </c>
      <c r="V13" s="132">
        <v>0.25</v>
      </c>
      <c r="W13" s="132">
        <v>2.5</v>
      </c>
      <c r="X13" s="132">
        <v>2.5</v>
      </c>
      <c r="Y13" s="132">
        <v>0</v>
      </c>
      <c r="Z13" s="132">
        <v>0</v>
      </c>
      <c r="AA13" s="132">
        <v>0</v>
      </c>
      <c r="AB13" s="132">
        <v>9</v>
      </c>
      <c r="AC13" s="132">
        <v>0.8</v>
      </c>
      <c r="AD13" s="40">
        <v>1.25</v>
      </c>
      <c r="AE13" s="137">
        <v>2</v>
      </c>
      <c r="AF13" s="40">
        <v>0.8</v>
      </c>
      <c r="AG13" s="146">
        <v>2</v>
      </c>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36.4</v>
      </c>
      <c r="R14" s="105">
        <v>47</v>
      </c>
      <c r="S14" s="105" t="s">
        <v>188</v>
      </c>
      <c r="T14" s="132" t="s">
        <v>191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47</v>
      </c>
      <c r="R15" s="105">
        <v>50</v>
      </c>
      <c r="S15" s="105" t="s">
        <v>188</v>
      </c>
      <c r="T15" s="132" t="s">
        <v>191</v>
      </c>
      <c r="U15" s="132">
        <v>0.5</v>
      </c>
      <c r="V15" s="132">
        <v>0.25</v>
      </c>
      <c r="W15" s="132">
        <v>2.5</v>
      </c>
      <c r="X15" s="132">
        <v>2.5</v>
      </c>
      <c r="Y15" s="132">
        <v>0</v>
      </c>
      <c r="Z15" s="132">
        <v>0</v>
      </c>
      <c r="AA15" s="132">
        <v>0</v>
      </c>
      <c r="AB15" s="132">
        <v>9</v>
      </c>
      <c r="AC15" s="132">
        <v>0.8</v>
      </c>
      <c r="AD15" s="40">
        <v>1.25</v>
      </c>
      <c r="AE15" s="40">
        <f t="shared" si="0"/>
        <v>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3"/>
      <c r="AG16" s="5"/>
    </row>
    <row r="17" spans="2:33" x14ac:dyDescent="0.25">
      <c r="B17" s="40">
        <v>9.6999999999999993</v>
      </c>
      <c r="C17" s="40">
        <v>9.6999999999999993</v>
      </c>
      <c r="D17" s="40">
        <v>3</v>
      </c>
      <c r="E17" s="40">
        <v>73</v>
      </c>
      <c r="G17" s="104">
        <v>3.722</v>
      </c>
      <c r="H17" s="103">
        <v>1.1399999999999999</v>
      </c>
      <c r="I17" s="103" t="s">
        <v>166</v>
      </c>
      <c r="J17" s="102" t="s">
        <v>165</v>
      </c>
      <c r="P17" s="3"/>
      <c r="AG17" s="5"/>
    </row>
    <row r="18" spans="2:33" x14ac:dyDescent="0.25">
      <c r="B18" s="40">
        <v>9.6999999999999993</v>
      </c>
      <c r="C18" s="40">
        <v>9.6999999999999993</v>
      </c>
      <c r="D18" s="40">
        <v>3</v>
      </c>
      <c r="E18" s="40">
        <v>74</v>
      </c>
      <c r="G18" s="104">
        <v>4.077</v>
      </c>
      <c r="H18" s="103">
        <v>1.1399999999999999</v>
      </c>
      <c r="I18" s="103" t="s">
        <v>166</v>
      </c>
      <c r="J18" s="102" t="s">
        <v>165</v>
      </c>
      <c r="P18" s="3"/>
      <c r="AG18" s="5"/>
    </row>
    <row r="19" spans="2:33" x14ac:dyDescent="0.25">
      <c r="B19" s="40">
        <v>9.6999999999999993</v>
      </c>
      <c r="C19" s="40">
        <v>9.6999999999999993</v>
      </c>
      <c r="D19" s="40">
        <v>3</v>
      </c>
      <c r="E19" s="40">
        <v>76</v>
      </c>
      <c r="G19" s="104">
        <v>4.125</v>
      </c>
      <c r="H19" s="103">
        <v>3</v>
      </c>
      <c r="I19" s="103" t="s">
        <v>164</v>
      </c>
      <c r="J19" s="102" t="s">
        <v>165</v>
      </c>
      <c r="P19" s="3"/>
      <c r="AG19" s="5"/>
    </row>
    <row r="20" spans="2:33" x14ac:dyDescent="0.25">
      <c r="B20" s="40">
        <v>9.6999999999999993</v>
      </c>
      <c r="C20" s="40">
        <v>9.6999999999999993</v>
      </c>
      <c r="D20" s="40">
        <v>3</v>
      </c>
      <c r="E20" s="40">
        <v>76</v>
      </c>
      <c r="G20" s="104">
        <v>5.2</v>
      </c>
      <c r="H20" s="103">
        <v>1.0509999999999999</v>
      </c>
      <c r="I20" s="103" t="s">
        <v>166</v>
      </c>
      <c r="J20" s="102" t="s">
        <v>63</v>
      </c>
      <c r="P20" s="3"/>
      <c r="AG20" s="5"/>
    </row>
    <row r="21" spans="2:33" x14ac:dyDescent="0.25">
      <c r="B21" s="40">
        <v>9.6999999999999993</v>
      </c>
      <c r="C21" s="40">
        <v>9.6999999999999993</v>
      </c>
      <c r="D21" s="40">
        <v>3</v>
      </c>
      <c r="E21" s="40">
        <v>76</v>
      </c>
      <c r="G21" s="104">
        <v>6.9320000000000004</v>
      </c>
      <c r="H21" s="103">
        <v>1.1599999999999999</v>
      </c>
      <c r="I21" s="103" t="s">
        <v>163</v>
      </c>
      <c r="J21" s="102" t="s">
        <v>165</v>
      </c>
      <c r="P21" s="3"/>
      <c r="AG21" s="5"/>
    </row>
    <row r="22" spans="2:33" x14ac:dyDescent="0.25">
      <c r="B22" s="40">
        <v>9.6999999999999993</v>
      </c>
      <c r="C22" s="40">
        <v>9.6999999999999993</v>
      </c>
      <c r="D22" s="40">
        <v>3</v>
      </c>
      <c r="E22" s="40">
        <v>75</v>
      </c>
      <c r="G22" s="104">
        <v>7.2880000000000003</v>
      </c>
      <c r="H22" s="103">
        <v>1.1599999999999999</v>
      </c>
      <c r="I22" s="103" t="s">
        <v>163</v>
      </c>
      <c r="J22" s="102" t="s">
        <v>165</v>
      </c>
      <c r="P22" s="3"/>
      <c r="AG22" s="5"/>
    </row>
    <row r="23" spans="2:33" x14ac:dyDescent="0.25">
      <c r="B23" s="40">
        <v>9.6999999999999993</v>
      </c>
      <c r="C23" s="40">
        <v>9.6999999999999993</v>
      </c>
      <c r="D23" s="40">
        <v>3</v>
      </c>
      <c r="E23" s="40">
        <v>73</v>
      </c>
      <c r="G23" s="104">
        <v>8.6</v>
      </c>
      <c r="H23" s="103">
        <v>0.97599999999999998</v>
      </c>
      <c r="I23" s="103" t="s">
        <v>166</v>
      </c>
      <c r="J23" s="102" t="s">
        <v>63</v>
      </c>
      <c r="P23" s="3"/>
      <c r="AG23" s="5"/>
    </row>
    <row r="24" spans="2:33" x14ac:dyDescent="0.25">
      <c r="B24" s="40">
        <v>9.6999999999999993</v>
      </c>
      <c r="C24" s="40">
        <v>9.6999999999999993</v>
      </c>
      <c r="D24" s="40">
        <v>3</v>
      </c>
      <c r="E24" s="40">
        <v>73</v>
      </c>
      <c r="G24" s="104">
        <v>12.1</v>
      </c>
      <c r="H24" s="103">
        <v>1.0509999999999999</v>
      </c>
      <c r="I24" s="103" t="s">
        <v>166</v>
      </c>
      <c r="J24" s="102" t="s">
        <v>63</v>
      </c>
      <c r="P24" s="3"/>
      <c r="AG24" s="5"/>
    </row>
    <row r="25" spans="2:33" x14ac:dyDescent="0.25">
      <c r="B25" s="40">
        <v>9.6999999999999993</v>
      </c>
      <c r="C25" s="40">
        <v>9.6999999999999993</v>
      </c>
      <c r="D25" s="40">
        <v>3</v>
      </c>
      <c r="E25" s="40">
        <v>73</v>
      </c>
      <c r="G25" s="104">
        <v>13.092000000000001</v>
      </c>
      <c r="H25" s="103">
        <v>1.1000000000000001</v>
      </c>
      <c r="I25" s="103" t="s">
        <v>163</v>
      </c>
      <c r="J25" s="102" t="s">
        <v>165</v>
      </c>
      <c r="P25" s="3"/>
      <c r="AG25" s="5"/>
    </row>
    <row r="26" spans="2:33" x14ac:dyDescent="0.25">
      <c r="B26" s="40">
        <v>9.6999999999999993</v>
      </c>
      <c r="C26" s="40">
        <v>9.6999999999999993</v>
      </c>
      <c r="D26" s="40">
        <v>3</v>
      </c>
      <c r="E26" s="40">
        <v>73</v>
      </c>
      <c r="G26" s="104">
        <v>13.448</v>
      </c>
      <c r="H26" s="103">
        <v>1.1000000000000001</v>
      </c>
      <c r="I26" s="103" t="s">
        <v>163</v>
      </c>
      <c r="J26" s="102" t="s">
        <v>165</v>
      </c>
      <c r="P26" s="3"/>
      <c r="AG26" s="5"/>
    </row>
    <row r="27" spans="2:33" x14ac:dyDescent="0.25">
      <c r="B27" s="40">
        <v>9.6999999999999993</v>
      </c>
      <c r="C27" s="40">
        <v>9.6999999999999993</v>
      </c>
      <c r="D27" s="40">
        <v>3</v>
      </c>
      <c r="E27" s="40">
        <v>73</v>
      </c>
      <c r="G27" s="104">
        <v>15</v>
      </c>
      <c r="H27" s="103">
        <v>1.524</v>
      </c>
      <c r="I27" s="103" t="s">
        <v>163</v>
      </c>
      <c r="J27" s="102" t="s">
        <v>63</v>
      </c>
      <c r="P27" s="3"/>
      <c r="AG27" s="5"/>
    </row>
    <row r="28" spans="2:33" x14ac:dyDescent="0.25">
      <c r="B28" s="40">
        <v>9.6999999999999993</v>
      </c>
      <c r="C28" s="40">
        <v>9.6999999999999993</v>
      </c>
      <c r="D28" s="40">
        <v>3</v>
      </c>
      <c r="E28" s="40">
        <v>73</v>
      </c>
      <c r="G28" s="104">
        <v>17</v>
      </c>
      <c r="H28" s="103">
        <v>2</v>
      </c>
      <c r="I28" s="103" t="s">
        <v>164</v>
      </c>
      <c r="J28" s="102" t="s">
        <v>165</v>
      </c>
      <c r="P28" s="3"/>
      <c r="AG28" s="5"/>
    </row>
    <row r="29" spans="2:33" x14ac:dyDescent="0.25">
      <c r="B29" s="40">
        <v>9.6999999999999993</v>
      </c>
      <c r="C29" s="40">
        <v>9.6999999999999993</v>
      </c>
      <c r="D29" s="40">
        <v>3</v>
      </c>
      <c r="E29" s="40">
        <v>73</v>
      </c>
      <c r="G29" s="104">
        <v>19</v>
      </c>
      <c r="H29" s="103">
        <v>1.145</v>
      </c>
      <c r="I29" s="103" t="s">
        <v>166</v>
      </c>
      <c r="J29" s="102" t="s">
        <v>63</v>
      </c>
      <c r="P29" s="3"/>
      <c r="AG29" s="5"/>
    </row>
    <row r="30" spans="2:33" x14ac:dyDescent="0.25">
      <c r="B30" s="40">
        <v>9.6999999999999993</v>
      </c>
      <c r="C30" s="40">
        <v>9.6999999999999993</v>
      </c>
      <c r="D30" s="40">
        <v>2.6</v>
      </c>
      <c r="E30" s="40">
        <v>73</v>
      </c>
      <c r="G30" s="104">
        <v>21.8</v>
      </c>
      <c r="H30" s="103">
        <v>1.4</v>
      </c>
      <c r="I30" s="103" t="s">
        <v>163</v>
      </c>
      <c r="J30" s="102" t="s">
        <v>165</v>
      </c>
      <c r="P30" s="3"/>
      <c r="AG30" s="5"/>
    </row>
    <row r="31" spans="2:33" x14ac:dyDescent="0.25">
      <c r="B31" s="140"/>
      <c r="C31" s="140"/>
      <c r="D31" s="140"/>
      <c r="E31" s="140"/>
      <c r="G31" s="104">
        <v>22.2</v>
      </c>
      <c r="H31" s="103">
        <v>1.4</v>
      </c>
      <c r="I31" s="103" t="s">
        <v>163</v>
      </c>
      <c r="J31" s="102" t="s">
        <v>165</v>
      </c>
      <c r="P31" s="3"/>
      <c r="AG31" s="5"/>
    </row>
    <row r="32" spans="2:33"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5">
    <cfRule type="expression" dxfId="203" priority="5">
      <formula>$T2="Stevens"</formula>
    </cfRule>
  </conditionalFormatting>
  <conditionalFormatting sqref="U2:X15">
    <cfRule type="expression" dxfId="202" priority="4">
      <formula>$T2="Alm_Hamre"</formula>
    </cfRule>
  </conditionalFormatting>
  <conditionalFormatting sqref="U2:X15">
    <cfRule type="expression" dxfId="201" priority="3">
      <formula>$T2="ICP_18"</formula>
    </cfRule>
  </conditionalFormatting>
  <conditionalFormatting sqref="U2:X15">
    <cfRule type="expression" dxfId="200" priority="2">
      <formula>$T$2="Stevens"</formula>
    </cfRule>
  </conditionalFormatting>
  <conditionalFormatting sqref="AH2:AH15 AJ2:AJ15">
    <cfRule type="expression" dxfId="199" priority="1">
      <formula>$T2="Stevens"</formula>
    </cfRule>
  </conditionalFormatting>
  <dataValidations count="2">
    <dataValidation type="list" allowBlank="1" showInputMessage="1" showErrorMessage="1" sqref="S2:S15" xr:uid="{F54959EA-7D9F-4956-B5BF-D86FED369B99}">
      <formula1>$A$67:$A$71</formula1>
    </dataValidation>
    <dataValidation type="list" allowBlank="1" showInputMessage="1" showErrorMessage="1" sqref="T2:T15" xr:uid="{784086C1-CB68-4D80-A3E9-068A982F2D10}">
      <formula1>$A$60:$A$63</formula1>
    </dataValidation>
  </dataValidations>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82A01-BB98-412D-96FE-C433523758C9}">
  <sheetPr>
    <tabColor theme="1"/>
  </sheetPr>
  <dimension ref="A1:AJ71"/>
  <sheetViews>
    <sheetView zoomScale="70" zoomScaleNormal="70" workbookViewId="0">
      <selection activeCell="M21" sqref="M21"/>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0.3</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0.3</v>
      </c>
      <c r="R3" s="105">
        <v>1.5</v>
      </c>
      <c r="S3" s="136" t="s">
        <v>189</v>
      </c>
      <c r="T3" s="132" t="s">
        <v>191</v>
      </c>
      <c r="U3" s="132">
        <v>0.5</v>
      </c>
      <c r="V3" s="132">
        <v>0.25</v>
      </c>
      <c r="W3" s="132">
        <v>2.5</v>
      </c>
      <c r="X3" s="132">
        <v>2.5</v>
      </c>
      <c r="Y3" s="132">
        <v>0</v>
      </c>
      <c r="Z3" s="132">
        <v>0</v>
      </c>
      <c r="AA3" s="132">
        <v>0</v>
      </c>
      <c r="AB3" s="132">
        <v>9</v>
      </c>
      <c r="AC3" s="132">
        <v>0.8</v>
      </c>
      <c r="AD3" s="40">
        <v>1.25</v>
      </c>
      <c r="AE3" s="137">
        <v>2</v>
      </c>
      <c r="AF3" s="40">
        <v>0.8</v>
      </c>
      <c r="AG3" s="146">
        <v>2</v>
      </c>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1.5</v>
      </c>
      <c r="R4" s="105">
        <v>3</v>
      </c>
      <c r="S4" s="136" t="s">
        <v>189</v>
      </c>
      <c r="T4" s="132" t="s">
        <v>191</v>
      </c>
      <c r="U4" s="132">
        <v>0.5</v>
      </c>
      <c r="V4" s="132">
        <v>0.25</v>
      </c>
      <c r="W4" s="132">
        <v>2.5</v>
      </c>
      <c r="X4" s="132">
        <v>2.5</v>
      </c>
      <c r="Y4" s="132">
        <v>0</v>
      </c>
      <c r="Z4" s="132">
        <v>0</v>
      </c>
      <c r="AA4" s="132">
        <v>0</v>
      </c>
      <c r="AB4" s="132">
        <v>9</v>
      </c>
      <c r="AC4" s="132">
        <v>0.8</v>
      </c>
      <c r="AD4" s="40">
        <v>1.25</v>
      </c>
      <c r="AE4" s="137">
        <v>2</v>
      </c>
      <c r="AF4" s="40">
        <v>0.8</v>
      </c>
      <c r="AG4" s="146">
        <v>2</v>
      </c>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3</v>
      </c>
      <c r="R5" s="105">
        <v>7.5</v>
      </c>
      <c r="S5" s="136" t="s">
        <v>189</v>
      </c>
      <c r="T5" s="132" t="s">
        <v>191</v>
      </c>
      <c r="U5" s="132">
        <v>0.5</v>
      </c>
      <c r="V5" s="132">
        <v>0.25</v>
      </c>
      <c r="W5" s="132">
        <v>2.5</v>
      </c>
      <c r="X5" s="132">
        <v>2.5</v>
      </c>
      <c r="Y5" s="132">
        <v>0</v>
      </c>
      <c r="Z5" s="132">
        <v>0</v>
      </c>
      <c r="AA5" s="132">
        <v>0</v>
      </c>
      <c r="AB5" s="132">
        <v>9</v>
      </c>
      <c r="AC5" s="132">
        <v>0.8</v>
      </c>
      <c r="AD5" s="40">
        <v>1.25</v>
      </c>
      <c r="AE5" s="137">
        <v>2</v>
      </c>
      <c r="AF5" s="40">
        <v>0.8</v>
      </c>
      <c r="AG5" s="145">
        <v>4</v>
      </c>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7.5</v>
      </c>
      <c r="R6" s="105">
        <v>8.1999999999999993</v>
      </c>
      <c r="S6" s="136" t="s">
        <v>189</v>
      </c>
      <c r="T6" s="132" t="s">
        <v>191</v>
      </c>
      <c r="U6" s="132">
        <v>0.5</v>
      </c>
      <c r="V6" s="132">
        <v>0.25</v>
      </c>
      <c r="W6" s="132">
        <v>2.5</v>
      </c>
      <c r="X6" s="132">
        <v>2.5</v>
      </c>
      <c r="Y6" s="132">
        <v>0</v>
      </c>
      <c r="Z6" s="132">
        <v>0</v>
      </c>
      <c r="AA6" s="132">
        <v>0</v>
      </c>
      <c r="AB6" s="132">
        <v>9</v>
      </c>
      <c r="AC6" s="132">
        <v>0.8</v>
      </c>
      <c r="AD6" s="40">
        <v>1.25</v>
      </c>
      <c r="AE6" s="137">
        <v>2</v>
      </c>
      <c r="AF6" s="40">
        <v>0.8</v>
      </c>
      <c r="AG6" s="146">
        <v>2</v>
      </c>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8.1999999999999993</v>
      </c>
      <c r="R7" s="105">
        <v>9</v>
      </c>
      <c r="S7" s="136" t="s">
        <v>189</v>
      </c>
      <c r="T7" s="132" t="s">
        <v>191</v>
      </c>
      <c r="U7" s="132">
        <v>0.5</v>
      </c>
      <c r="V7" s="132">
        <v>0.25</v>
      </c>
      <c r="W7" s="132">
        <v>2.5</v>
      </c>
      <c r="X7" s="132">
        <v>2.5</v>
      </c>
      <c r="Y7" s="132">
        <v>0</v>
      </c>
      <c r="Z7" s="132">
        <v>0</v>
      </c>
      <c r="AA7" s="132">
        <v>0</v>
      </c>
      <c r="AB7" s="132">
        <v>9</v>
      </c>
      <c r="AC7" s="132">
        <v>0.8</v>
      </c>
      <c r="AD7" s="40">
        <v>1.25</v>
      </c>
      <c r="AE7" s="137">
        <v>2</v>
      </c>
      <c r="AF7" s="40">
        <v>0.8</v>
      </c>
      <c r="AG7" s="146">
        <v>2</v>
      </c>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9</v>
      </c>
      <c r="R8" s="105">
        <v>9.6999999999999993</v>
      </c>
      <c r="S8" s="105" t="s">
        <v>187</v>
      </c>
      <c r="T8" s="132" t="s">
        <v>191</v>
      </c>
      <c r="U8" s="132">
        <v>0.5</v>
      </c>
      <c r="V8" s="132">
        <v>0.25</v>
      </c>
      <c r="W8" s="132">
        <v>2.5</v>
      </c>
      <c r="X8" s="132">
        <v>2.5</v>
      </c>
      <c r="Y8" s="132">
        <v>0</v>
      </c>
      <c r="Z8" s="132">
        <v>0</v>
      </c>
      <c r="AA8" s="132">
        <v>0</v>
      </c>
      <c r="AB8" s="132">
        <v>9</v>
      </c>
      <c r="AC8" s="132">
        <v>0.8</v>
      </c>
      <c r="AD8" s="40">
        <v>1.25</v>
      </c>
      <c r="AE8" s="40">
        <f t="shared" ref="AE8:AE18" si="0">IF(S8="sand",1.25,2.5)</f>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9.6999999999999993</v>
      </c>
      <c r="R9" s="105">
        <v>12</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12</v>
      </c>
      <c r="R10" s="105">
        <v>14</v>
      </c>
      <c r="S10" s="105" t="s">
        <v>188</v>
      </c>
      <c r="T10" s="132" t="s">
        <v>191</v>
      </c>
      <c r="U10" s="132">
        <v>0.5</v>
      </c>
      <c r="V10" s="132">
        <v>0.25</v>
      </c>
      <c r="W10" s="132">
        <v>2.5</v>
      </c>
      <c r="X10" s="132">
        <v>2.5</v>
      </c>
      <c r="Y10" s="132">
        <v>0</v>
      </c>
      <c r="Z10" s="132">
        <v>0</v>
      </c>
      <c r="AA10" s="132">
        <v>0</v>
      </c>
      <c r="AB10" s="132">
        <v>9</v>
      </c>
      <c r="AC10" s="132">
        <v>0.8</v>
      </c>
      <c r="AD10" s="40">
        <v>1.25</v>
      </c>
      <c r="AE10" s="40">
        <f t="shared" si="0"/>
        <v>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14</v>
      </c>
      <c r="R11" s="105">
        <v>15.8</v>
      </c>
      <c r="S11" s="105" t="s">
        <v>188</v>
      </c>
      <c r="T11" s="132" t="s">
        <v>191</v>
      </c>
      <c r="U11" s="132">
        <v>0.5</v>
      </c>
      <c r="V11" s="132">
        <v>0.25</v>
      </c>
      <c r="W11" s="132">
        <v>2.5</v>
      </c>
      <c r="X11" s="132">
        <v>2.5</v>
      </c>
      <c r="Y11" s="132">
        <v>0</v>
      </c>
      <c r="Z11" s="132">
        <v>0</v>
      </c>
      <c r="AA11" s="132">
        <v>0</v>
      </c>
      <c r="AB11" s="132">
        <v>9</v>
      </c>
      <c r="AC11" s="132">
        <v>0.8</v>
      </c>
      <c r="AD11" s="40">
        <v>1.25</v>
      </c>
      <c r="AE11" s="40">
        <f t="shared" si="0"/>
        <v>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15.8</v>
      </c>
      <c r="R12" s="105">
        <v>18</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18</v>
      </c>
      <c r="R13" s="105">
        <v>18.8</v>
      </c>
      <c r="S13" s="105" t="s">
        <v>188</v>
      </c>
      <c r="T13" s="132" t="s">
        <v>191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18.8</v>
      </c>
      <c r="R14" s="105">
        <v>23</v>
      </c>
      <c r="S14" s="105" t="s">
        <v>188</v>
      </c>
      <c r="T14" s="132" t="s">
        <v>191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23</v>
      </c>
      <c r="R15" s="105">
        <v>24</v>
      </c>
      <c r="S15" s="105" t="s">
        <v>187</v>
      </c>
      <c r="T15" s="132" t="s">
        <v>191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24</v>
      </c>
      <c r="R16" s="105">
        <v>29.5</v>
      </c>
      <c r="S16" s="136" t="s">
        <v>189</v>
      </c>
      <c r="T16" s="132" t="s">
        <v>191</v>
      </c>
      <c r="U16" s="132">
        <v>0.5</v>
      </c>
      <c r="V16" s="132">
        <v>0.25</v>
      </c>
      <c r="W16" s="132">
        <v>2.5</v>
      </c>
      <c r="X16" s="132">
        <v>2.5</v>
      </c>
      <c r="Y16" s="132">
        <v>0</v>
      </c>
      <c r="Z16" s="132">
        <v>0</v>
      </c>
      <c r="AA16" s="132">
        <v>0</v>
      </c>
      <c r="AB16" s="132">
        <v>9</v>
      </c>
      <c r="AC16" s="132">
        <v>0.8</v>
      </c>
      <c r="AD16" s="40">
        <v>1.25</v>
      </c>
      <c r="AE16" s="137">
        <v>2</v>
      </c>
      <c r="AF16" s="40">
        <v>0.8</v>
      </c>
      <c r="AG16" s="146">
        <v>2</v>
      </c>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29.5</v>
      </c>
      <c r="R17" s="105">
        <v>40.1</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40.1</v>
      </c>
      <c r="R18" s="105">
        <v>50</v>
      </c>
      <c r="S18" s="105" t="s">
        <v>188</v>
      </c>
      <c r="T18" s="132" t="s">
        <v>191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3"/>
      <c r="AG19" s="5"/>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198" priority="5">
      <formula>$T2="Stevens"</formula>
    </cfRule>
  </conditionalFormatting>
  <conditionalFormatting sqref="U2:X18">
    <cfRule type="expression" dxfId="197" priority="4">
      <formula>$T2="Alm_Hamre"</formula>
    </cfRule>
  </conditionalFormatting>
  <conditionalFormatting sqref="U2:X18">
    <cfRule type="expression" dxfId="196" priority="3">
      <formula>$T2="ICP_18"</formula>
    </cfRule>
  </conditionalFormatting>
  <conditionalFormatting sqref="U2:X18">
    <cfRule type="expression" dxfId="195" priority="2">
      <formula>$T$2="Stevens"</formula>
    </cfRule>
  </conditionalFormatting>
  <conditionalFormatting sqref="AH2:AH18 AJ2:AJ18">
    <cfRule type="expression" dxfId="194" priority="1">
      <formula>$T2="Stevens"</formula>
    </cfRule>
  </conditionalFormatting>
  <dataValidations count="2">
    <dataValidation type="list" allowBlank="1" showInputMessage="1" showErrorMessage="1" sqref="T2:T18" xr:uid="{87EBE416-8E91-445D-A3E3-342005472C58}">
      <formula1>$A$60:$A$63</formula1>
    </dataValidation>
    <dataValidation type="list" allowBlank="1" showInputMessage="1" showErrorMessage="1" sqref="S2:S15" xr:uid="{B8762E98-36A9-48B3-A218-7422FC7161D9}">
      <formula1>$A$67:$A$71</formula1>
    </dataValidation>
  </dataValidations>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0E25E-01E2-4D72-A8F3-99D91BA526F1}">
  <sheetPr>
    <tabColor theme="1"/>
  </sheetPr>
  <dimension ref="A1:AJ71"/>
  <sheetViews>
    <sheetView zoomScale="70" zoomScaleNormal="70" workbookViewId="0">
      <selection activeCell="T33" sqref="T33"/>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0.5</v>
      </c>
      <c r="R3" s="105">
        <v>1</v>
      </c>
      <c r="S3" s="105" t="s">
        <v>187</v>
      </c>
      <c r="T3" s="132" t="s">
        <v>191</v>
      </c>
      <c r="U3" s="132">
        <v>0.5</v>
      </c>
      <c r="V3" s="132">
        <v>0.25</v>
      </c>
      <c r="W3" s="132">
        <v>2.5</v>
      </c>
      <c r="X3" s="132">
        <v>2.5</v>
      </c>
      <c r="Y3" s="132">
        <v>0</v>
      </c>
      <c r="Z3" s="132">
        <v>0</v>
      </c>
      <c r="AA3" s="132">
        <v>0</v>
      </c>
      <c r="AB3" s="132">
        <v>9</v>
      </c>
      <c r="AC3" s="132">
        <v>0.8</v>
      </c>
      <c r="AD3" s="40">
        <v>1.25</v>
      </c>
      <c r="AE3" s="40">
        <f t="shared" ref="AE3:AE18"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v>
      </c>
      <c r="R4" s="105">
        <v>1.3</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1.3</v>
      </c>
      <c r="R5" s="105">
        <v>1.95</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1.95</v>
      </c>
      <c r="R6" s="105">
        <v>2.75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2.75</v>
      </c>
      <c r="R7" s="105">
        <v>6</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6</v>
      </c>
      <c r="R8" s="105">
        <v>11.5</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11.5</v>
      </c>
      <c r="R9" s="105">
        <v>13.5</v>
      </c>
      <c r="S9" s="105" t="s">
        <v>188</v>
      </c>
      <c r="T9" s="132" t="s">
        <v>191</v>
      </c>
      <c r="U9" s="132">
        <v>0.5</v>
      </c>
      <c r="V9" s="132">
        <v>0.25</v>
      </c>
      <c r="W9" s="132">
        <v>2.5</v>
      </c>
      <c r="X9" s="132">
        <v>2.5</v>
      </c>
      <c r="Y9" s="132">
        <v>0</v>
      </c>
      <c r="Z9" s="132">
        <v>0</v>
      </c>
      <c r="AA9" s="132">
        <v>0</v>
      </c>
      <c r="AB9" s="132">
        <v>9</v>
      </c>
      <c r="AC9" s="132">
        <v>0.8</v>
      </c>
      <c r="AD9" s="40">
        <v>1.25</v>
      </c>
      <c r="AE9" s="40">
        <f t="shared" si="0"/>
        <v>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13.5</v>
      </c>
      <c r="R10" s="105">
        <v>13.75</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13.75</v>
      </c>
      <c r="R11" s="105">
        <v>14.1</v>
      </c>
      <c r="S11" s="105" t="s">
        <v>187</v>
      </c>
      <c r="T11" s="132" t="s">
        <v>191</v>
      </c>
      <c r="U11" s="132">
        <v>0.5</v>
      </c>
      <c r="V11" s="132">
        <v>0.25</v>
      </c>
      <c r="W11" s="132">
        <v>2.5</v>
      </c>
      <c r="X11" s="132">
        <v>2.5</v>
      </c>
      <c r="Y11" s="132">
        <v>0</v>
      </c>
      <c r="Z11" s="132">
        <v>0</v>
      </c>
      <c r="AA11" s="132">
        <v>0</v>
      </c>
      <c r="AB11" s="132">
        <v>9</v>
      </c>
      <c r="AC11" s="132">
        <v>0.8</v>
      </c>
      <c r="AD11" s="40">
        <v>1.25</v>
      </c>
      <c r="AE11" s="40">
        <f t="shared" ref="AE11:AE17" si="1">IF(S11="sand",1.25,2.5)</f>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14.1</v>
      </c>
      <c r="R12" s="105">
        <v>14.6</v>
      </c>
      <c r="S12" s="105" t="s">
        <v>187</v>
      </c>
      <c r="T12" s="132" t="s">
        <v>191</v>
      </c>
      <c r="U12" s="132">
        <v>0.5</v>
      </c>
      <c r="V12" s="132">
        <v>0.25</v>
      </c>
      <c r="W12" s="132">
        <v>2.5</v>
      </c>
      <c r="X12" s="132">
        <v>2.5</v>
      </c>
      <c r="Y12" s="132">
        <v>0</v>
      </c>
      <c r="Z12" s="132">
        <v>0</v>
      </c>
      <c r="AA12" s="132">
        <v>0</v>
      </c>
      <c r="AB12" s="132">
        <v>9</v>
      </c>
      <c r="AC12" s="132">
        <v>0.8</v>
      </c>
      <c r="AD12" s="40">
        <v>1.25</v>
      </c>
      <c r="AE12" s="40">
        <f t="shared" si="1"/>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14.6</v>
      </c>
      <c r="R13" s="105">
        <v>14.9</v>
      </c>
      <c r="S13" s="105" t="s">
        <v>187</v>
      </c>
      <c r="T13" s="132" t="s">
        <v>191</v>
      </c>
      <c r="U13" s="132">
        <v>0.5</v>
      </c>
      <c r="V13" s="132">
        <v>0.25</v>
      </c>
      <c r="W13" s="132">
        <v>2.5</v>
      </c>
      <c r="X13" s="132">
        <v>2.5</v>
      </c>
      <c r="Y13" s="132">
        <v>0</v>
      </c>
      <c r="Z13" s="132">
        <v>0</v>
      </c>
      <c r="AA13" s="132">
        <v>0</v>
      </c>
      <c r="AB13" s="132">
        <v>9</v>
      </c>
      <c r="AC13" s="132">
        <v>0.8</v>
      </c>
      <c r="AD13" s="40">
        <v>1.25</v>
      </c>
      <c r="AE13" s="40">
        <f t="shared" si="1"/>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14.9</v>
      </c>
      <c r="R14" s="105">
        <v>16.8</v>
      </c>
      <c r="S14" s="136" t="s">
        <v>189</v>
      </c>
      <c r="T14" s="132" t="s">
        <v>191</v>
      </c>
      <c r="U14" s="132">
        <v>0.5</v>
      </c>
      <c r="V14" s="132">
        <v>0.25</v>
      </c>
      <c r="W14" s="132">
        <v>2.5</v>
      </c>
      <c r="X14" s="132">
        <v>2.5</v>
      </c>
      <c r="Y14" s="132">
        <v>0</v>
      </c>
      <c r="Z14" s="132">
        <v>0</v>
      </c>
      <c r="AA14" s="132">
        <v>0</v>
      </c>
      <c r="AB14" s="132">
        <v>9</v>
      </c>
      <c r="AC14" s="132">
        <v>0.8</v>
      </c>
      <c r="AD14" s="40">
        <v>1.25</v>
      </c>
      <c r="AE14" s="137">
        <v>2</v>
      </c>
      <c r="AF14" s="40">
        <v>0.8</v>
      </c>
      <c r="AG14" s="146">
        <v>2</v>
      </c>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16.8</v>
      </c>
      <c r="R15" s="105">
        <v>18</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45">
        <v>4</v>
      </c>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18</v>
      </c>
      <c r="R16" s="105">
        <v>23.9</v>
      </c>
      <c r="S16" s="136" t="s">
        <v>189</v>
      </c>
      <c r="T16" s="132" t="s">
        <v>191</v>
      </c>
      <c r="U16" s="132">
        <v>0.5</v>
      </c>
      <c r="V16" s="132">
        <v>0.25</v>
      </c>
      <c r="W16" s="132">
        <v>2.5</v>
      </c>
      <c r="X16" s="132">
        <v>2.5</v>
      </c>
      <c r="Y16" s="132">
        <v>0</v>
      </c>
      <c r="Z16" s="132">
        <v>0</v>
      </c>
      <c r="AA16" s="132">
        <v>0</v>
      </c>
      <c r="AB16" s="132">
        <v>9</v>
      </c>
      <c r="AC16" s="132">
        <v>0.8</v>
      </c>
      <c r="AD16" s="40">
        <v>1.25</v>
      </c>
      <c r="AE16" s="137">
        <v>2</v>
      </c>
      <c r="AF16" s="40">
        <v>0.8</v>
      </c>
      <c r="AG16" s="146">
        <v>2</v>
      </c>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23.9</v>
      </c>
      <c r="R17" s="105">
        <v>28.8</v>
      </c>
      <c r="S17" s="105" t="s">
        <v>187</v>
      </c>
      <c r="T17" s="132" t="s">
        <v>191</v>
      </c>
      <c r="U17" s="132">
        <v>0.5</v>
      </c>
      <c r="V17" s="132">
        <v>0.25</v>
      </c>
      <c r="W17" s="132">
        <v>2.5</v>
      </c>
      <c r="X17" s="132">
        <v>2.5</v>
      </c>
      <c r="Y17" s="132">
        <v>0</v>
      </c>
      <c r="Z17" s="132">
        <v>0</v>
      </c>
      <c r="AA17" s="132">
        <v>0</v>
      </c>
      <c r="AB17" s="132">
        <v>9</v>
      </c>
      <c r="AC17" s="132">
        <v>0.8</v>
      </c>
      <c r="AD17" s="40">
        <v>1.25</v>
      </c>
      <c r="AE17" s="40">
        <f t="shared" si="1"/>
        <v>1.25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28.8</v>
      </c>
      <c r="R18" s="105">
        <v>50</v>
      </c>
      <c r="S18" s="105" t="s">
        <v>188</v>
      </c>
      <c r="T18" s="132" t="s">
        <v>191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3"/>
      <c r="AG19" s="5"/>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193" priority="5">
      <formula>$T2="Stevens"</formula>
    </cfRule>
  </conditionalFormatting>
  <conditionalFormatting sqref="U2:X18">
    <cfRule type="expression" dxfId="192" priority="4">
      <formula>$T2="Alm_Hamre"</formula>
    </cfRule>
  </conditionalFormatting>
  <conditionalFormatting sqref="U2:X18">
    <cfRule type="expression" dxfId="191" priority="3">
      <formula>$T2="ICP_18"</formula>
    </cfRule>
  </conditionalFormatting>
  <conditionalFormatting sqref="U2:X18">
    <cfRule type="expression" dxfId="190" priority="2">
      <formula>$T$2="Stevens"</formula>
    </cfRule>
  </conditionalFormatting>
  <conditionalFormatting sqref="AH2:AH18 AJ2:AJ18">
    <cfRule type="expression" dxfId="189" priority="1">
      <formula>$T2="Stevens"</formula>
    </cfRule>
  </conditionalFormatting>
  <dataValidations count="2">
    <dataValidation type="list" allowBlank="1" showInputMessage="1" showErrorMessage="1" sqref="T2:T18" xr:uid="{5FA7FC8B-C0E1-483F-9B69-95EE48B60EB7}">
      <formula1>$A$60:$A$63</formula1>
    </dataValidation>
    <dataValidation type="list" allowBlank="1" showInputMessage="1" showErrorMessage="1" sqref="S2:S15" xr:uid="{F00B1592-0299-4A5A-91FF-508FC304C73D}">
      <formula1>$A$67:$A$71</formula1>
    </dataValidation>
  </dataValidations>
  <pageMargins left="0.7" right="0.7" top="0.75" bottom="0.75" header="0.3" footer="0.3"/>
  <pageSetup paperSize="9"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436F6-DD0F-42F9-90E2-46A7645439B9}">
  <sheetPr>
    <tabColor theme="1"/>
  </sheetPr>
  <dimension ref="A1:AJ71"/>
  <sheetViews>
    <sheetView zoomScale="70" zoomScaleNormal="70" workbookViewId="0">
      <selection activeCell="AG16" sqref="AG16"/>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0.2</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0.2</v>
      </c>
      <c r="R3" s="105">
        <v>0.5</v>
      </c>
      <c r="S3" s="105" t="s">
        <v>187</v>
      </c>
      <c r="T3" s="132" t="s">
        <v>191</v>
      </c>
      <c r="U3" s="132">
        <v>0.5</v>
      </c>
      <c r="V3" s="132">
        <v>0.25</v>
      </c>
      <c r="W3" s="132">
        <v>2.5</v>
      </c>
      <c r="X3" s="132">
        <v>2.5</v>
      </c>
      <c r="Y3" s="132">
        <v>0</v>
      </c>
      <c r="Z3" s="132">
        <v>0</v>
      </c>
      <c r="AA3" s="132">
        <v>0</v>
      </c>
      <c r="AB3" s="132">
        <v>9</v>
      </c>
      <c r="AC3" s="132">
        <v>0.8</v>
      </c>
      <c r="AD3" s="40">
        <v>1.25</v>
      </c>
      <c r="AE3" s="40">
        <f t="shared" ref="AE3:AE23"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0.5</v>
      </c>
      <c r="R4" s="105">
        <v>1.5</v>
      </c>
      <c r="S4" s="105" t="s">
        <v>188</v>
      </c>
      <c r="T4" s="132" t="s">
        <v>191</v>
      </c>
      <c r="U4" s="132">
        <v>0.5</v>
      </c>
      <c r="V4" s="132">
        <v>0.25</v>
      </c>
      <c r="W4" s="132">
        <v>2.5</v>
      </c>
      <c r="X4" s="132">
        <v>2.5</v>
      </c>
      <c r="Y4" s="132">
        <v>0</v>
      </c>
      <c r="Z4" s="132">
        <v>0</v>
      </c>
      <c r="AA4" s="132">
        <v>0</v>
      </c>
      <c r="AB4" s="132">
        <v>9</v>
      </c>
      <c r="AC4" s="132">
        <v>0.8</v>
      </c>
      <c r="AD4" s="40">
        <v>1.25</v>
      </c>
      <c r="AE4" s="40">
        <f t="shared" si="0"/>
        <v>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1.5</v>
      </c>
      <c r="R5" s="105">
        <v>2.5</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2.5</v>
      </c>
      <c r="R6" s="105">
        <v>3</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v>
      </c>
      <c r="R7" s="105">
        <v>5</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v>
      </c>
      <c r="R8" s="105">
        <v>7</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7</v>
      </c>
      <c r="R9" s="105">
        <v>8.6</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8.6</v>
      </c>
      <c r="R10" s="105">
        <v>9.6</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9.6</v>
      </c>
      <c r="R11" s="105">
        <v>10</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10</v>
      </c>
      <c r="R12" s="105">
        <v>10.5</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10.5</v>
      </c>
      <c r="R13" s="105">
        <v>14.5</v>
      </c>
      <c r="S13" s="136" t="s">
        <v>189</v>
      </c>
      <c r="T13" s="132" t="s">
        <v>191</v>
      </c>
      <c r="U13" s="132">
        <v>0.5</v>
      </c>
      <c r="V13" s="132">
        <v>0.25</v>
      </c>
      <c r="W13" s="132">
        <v>2.5</v>
      </c>
      <c r="X13" s="132">
        <v>2.5</v>
      </c>
      <c r="Y13" s="132">
        <v>0</v>
      </c>
      <c r="Z13" s="132">
        <v>0</v>
      </c>
      <c r="AA13" s="132">
        <v>0</v>
      </c>
      <c r="AB13" s="132">
        <v>9</v>
      </c>
      <c r="AC13" s="132">
        <v>0.8</v>
      </c>
      <c r="AD13" s="40">
        <v>1.25</v>
      </c>
      <c r="AE13" s="137">
        <v>2</v>
      </c>
      <c r="AF13" s="40">
        <v>0.8</v>
      </c>
      <c r="AG13" s="145">
        <v>4</v>
      </c>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14.5</v>
      </c>
      <c r="R14" s="105">
        <v>19</v>
      </c>
      <c r="S14" s="136" t="s">
        <v>189</v>
      </c>
      <c r="T14" s="132" t="s">
        <v>191</v>
      </c>
      <c r="U14" s="132">
        <v>0.5</v>
      </c>
      <c r="V14" s="132">
        <v>0.25</v>
      </c>
      <c r="W14" s="132">
        <v>2.5</v>
      </c>
      <c r="X14" s="132">
        <v>2.5</v>
      </c>
      <c r="Y14" s="132">
        <v>0</v>
      </c>
      <c r="Z14" s="132">
        <v>0</v>
      </c>
      <c r="AA14" s="132">
        <v>0</v>
      </c>
      <c r="AB14" s="132">
        <v>9</v>
      </c>
      <c r="AC14" s="132">
        <v>0.8</v>
      </c>
      <c r="AD14" s="40">
        <v>1.25</v>
      </c>
      <c r="AE14" s="137">
        <v>2</v>
      </c>
      <c r="AF14" s="40">
        <v>0.8</v>
      </c>
      <c r="AG14" s="145">
        <v>4</v>
      </c>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19</v>
      </c>
      <c r="R15" s="105">
        <v>23</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45">
        <v>4</v>
      </c>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23</v>
      </c>
      <c r="R16" s="105">
        <v>26</v>
      </c>
      <c r="S16" s="136" t="s">
        <v>189</v>
      </c>
      <c r="T16" s="132" t="s">
        <v>191</v>
      </c>
      <c r="U16" s="132">
        <v>0.5</v>
      </c>
      <c r="V16" s="132">
        <v>0.25</v>
      </c>
      <c r="W16" s="132">
        <v>2.5</v>
      </c>
      <c r="X16" s="132">
        <v>2.5</v>
      </c>
      <c r="Y16" s="132">
        <v>0</v>
      </c>
      <c r="Z16" s="132">
        <v>0</v>
      </c>
      <c r="AA16" s="132">
        <v>0</v>
      </c>
      <c r="AB16" s="132">
        <v>9</v>
      </c>
      <c r="AC16" s="132">
        <v>0.8</v>
      </c>
      <c r="AD16" s="40">
        <v>1.25</v>
      </c>
      <c r="AE16" s="137">
        <v>2</v>
      </c>
      <c r="AF16" s="40">
        <v>0.8</v>
      </c>
      <c r="AG16" s="146">
        <v>2</v>
      </c>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26</v>
      </c>
      <c r="R17" s="105">
        <v>27.5</v>
      </c>
      <c r="S17" s="105" t="s">
        <v>187</v>
      </c>
      <c r="T17" s="132" t="s">
        <v>191</v>
      </c>
      <c r="U17" s="132">
        <v>0.5</v>
      </c>
      <c r="V17" s="132">
        <v>0.25</v>
      </c>
      <c r="W17" s="132">
        <v>2.5</v>
      </c>
      <c r="X17" s="132">
        <v>2.5</v>
      </c>
      <c r="Y17" s="132">
        <v>0</v>
      </c>
      <c r="Z17" s="132">
        <v>0</v>
      </c>
      <c r="AA17" s="132">
        <v>0</v>
      </c>
      <c r="AB17" s="132">
        <v>9</v>
      </c>
      <c r="AC17" s="132">
        <v>0.8</v>
      </c>
      <c r="AD17" s="40">
        <v>1.25</v>
      </c>
      <c r="AE17" s="40">
        <f t="shared" si="0"/>
        <v>1.25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27.5</v>
      </c>
      <c r="R18" s="105">
        <v>30</v>
      </c>
      <c r="S18" s="105" t="s">
        <v>188</v>
      </c>
      <c r="T18" s="132" t="s">
        <v>191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30</v>
      </c>
      <c r="R19" s="105">
        <v>39</v>
      </c>
      <c r="S19" s="105" t="s">
        <v>188</v>
      </c>
      <c r="T19" s="132" t="s">
        <v>191</v>
      </c>
      <c r="U19" s="132">
        <v>0.5</v>
      </c>
      <c r="V19" s="132">
        <v>0.25</v>
      </c>
      <c r="W19" s="132">
        <v>2.5</v>
      </c>
      <c r="X19" s="132">
        <v>2.5</v>
      </c>
      <c r="Y19" s="132">
        <v>0</v>
      </c>
      <c r="Z19" s="132">
        <v>0</v>
      </c>
      <c r="AA19" s="132">
        <v>0</v>
      </c>
      <c r="AB19" s="132">
        <v>9</v>
      </c>
      <c r="AC19" s="132">
        <v>0.8</v>
      </c>
      <c r="AD19" s="40">
        <v>1.25</v>
      </c>
      <c r="AE19" s="40">
        <f t="shared" si="0"/>
        <v>2.5</v>
      </c>
      <c r="AF19" s="40">
        <v>0.8</v>
      </c>
      <c r="AG19" s="5"/>
      <c r="AH19" s="121">
        <v>80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105">
        <v>19</v>
      </c>
      <c r="Q20" s="105">
        <v>39</v>
      </c>
      <c r="R20" s="105">
        <v>40.5</v>
      </c>
      <c r="S20" s="105" t="s">
        <v>188</v>
      </c>
      <c r="T20" s="132" t="s">
        <v>191</v>
      </c>
      <c r="U20" s="132">
        <v>0.5</v>
      </c>
      <c r="V20" s="132">
        <v>0.25</v>
      </c>
      <c r="W20" s="132">
        <v>2.5</v>
      </c>
      <c r="X20" s="132">
        <v>2.5</v>
      </c>
      <c r="Y20" s="132">
        <v>0</v>
      </c>
      <c r="Z20" s="132">
        <v>0</v>
      </c>
      <c r="AA20" s="132">
        <v>0</v>
      </c>
      <c r="AB20" s="132">
        <v>9</v>
      </c>
      <c r="AC20" s="132">
        <v>0.8</v>
      </c>
      <c r="AD20" s="40">
        <v>1.25</v>
      </c>
      <c r="AE20" s="40">
        <f t="shared" si="0"/>
        <v>2.5</v>
      </c>
      <c r="AF20" s="40">
        <v>0.8</v>
      </c>
      <c r="AG20" s="5"/>
      <c r="AH20" s="121">
        <v>80</v>
      </c>
      <c r="AI20" s="118">
        <v>-0.4</v>
      </c>
      <c r="AJ20" s="119">
        <v>0.3</v>
      </c>
    </row>
    <row r="21" spans="2:36" x14ac:dyDescent="0.25">
      <c r="B21" s="40">
        <v>9.6999999999999993</v>
      </c>
      <c r="C21" s="40">
        <v>9.6999999999999993</v>
      </c>
      <c r="D21" s="40">
        <v>3</v>
      </c>
      <c r="E21" s="40">
        <v>76</v>
      </c>
      <c r="G21" s="104">
        <v>6.9320000000000004</v>
      </c>
      <c r="H21" s="103">
        <v>1.1599999999999999</v>
      </c>
      <c r="I21" s="103" t="s">
        <v>163</v>
      </c>
      <c r="J21" s="102" t="s">
        <v>165</v>
      </c>
      <c r="P21" s="105">
        <v>20</v>
      </c>
      <c r="Q21" s="105">
        <v>40.5</v>
      </c>
      <c r="R21" s="105">
        <v>46</v>
      </c>
      <c r="S21" s="105" t="s">
        <v>188</v>
      </c>
      <c r="T21" s="132" t="s">
        <v>191</v>
      </c>
      <c r="U21" s="132">
        <v>0.5</v>
      </c>
      <c r="V21" s="132">
        <v>0.25</v>
      </c>
      <c r="W21" s="132">
        <v>2.5</v>
      </c>
      <c r="X21" s="132">
        <v>2.5</v>
      </c>
      <c r="Y21" s="132">
        <v>0</v>
      </c>
      <c r="Z21" s="132">
        <v>0</v>
      </c>
      <c r="AA21" s="132">
        <v>0</v>
      </c>
      <c r="AB21" s="132">
        <v>9</v>
      </c>
      <c r="AC21" s="132">
        <v>0.8</v>
      </c>
      <c r="AD21" s="40">
        <v>1.25</v>
      </c>
      <c r="AE21" s="40">
        <f t="shared" si="0"/>
        <v>2.5</v>
      </c>
      <c r="AF21" s="40">
        <v>0.8</v>
      </c>
      <c r="AG21" s="5"/>
      <c r="AH21" s="121">
        <v>80</v>
      </c>
      <c r="AI21" s="118">
        <v>-0.4</v>
      </c>
      <c r="AJ21" s="119">
        <v>0.3</v>
      </c>
    </row>
    <row r="22" spans="2:36" x14ac:dyDescent="0.25">
      <c r="B22" s="40">
        <v>9.6999999999999993</v>
      </c>
      <c r="C22" s="40">
        <v>9.6999999999999993</v>
      </c>
      <c r="D22" s="40">
        <v>3</v>
      </c>
      <c r="E22" s="40">
        <v>75</v>
      </c>
      <c r="G22" s="104">
        <v>7.2880000000000003</v>
      </c>
      <c r="H22" s="103">
        <v>1.1599999999999999</v>
      </c>
      <c r="I22" s="103" t="s">
        <v>163</v>
      </c>
      <c r="J22" s="102" t="s">
        <v>165</v>
      </c>
      <c r="P22" s="105">
        <v>21</v>
      </c>
      <c r="Q22" s="105">
        <v>46</v>
      </c>
      <c r="R22" s="105">
        <v>49.6</v>
      </c>
      <c r="S22" s="105" t="s">
        <v>188</v>
      </c>
      <c r="T22" s="132" t="s">
        <v>191</v>
      </c>
      <c r="U22" s="132">
        <v>0.5</v>
      </c>
      <c r="V22" s="132">
        <v>0.25</v>
      </c>
      <c r="W22" s="132">
        <v>2.5</v>
      </c>
      <c r="X22" s="132">
        <v>2.5</v>
      </c>
      <c r="Y22" s="132">
        <v>0</v>
      </c>
      <c r="Z22" s="132">
        <v>0</v>
      </c>
      <c r="AA22" s="132">
        <v>0</v>
      </c>
      <c r="AB22" s="132">
        <v>9</v>
      </c>
      <c r="AC22" s="132">
        <v>0.8</v>
      </c>
      <c r="AD22" s="40">
        <v>1.25</v>
      </c>
      <c r="AE22" s="40">
        <f t="shared" si="0"/>
        <v>2.5</v>
      </c>
      <c r="AF22" s="40">
        <v>0.8</v>
      </c>
      <c r="AG22" s="5"/>
      <c r="AH22" s="121">
        <v>80</v>
      </c>
      <c r="AI22" s="118">
        <v>-0.4</v>
      </c>
      <c r="AJ22" s="119">
        <v>0.3</v>
      </c>
    </row>
    <row r="23" spans="2:36" x14ac:dyDescent="0.25">
      <c r="B23" s="40">
        <v>9.6999999999999993</v>
      </c>
      <c r="C23" s="40">
        <v>9.6999999999999993</v>
      </c>
      <c r="D23" s="40">
        <v>3</v>
      </c>
      <c r="E23" s="40">
        <v>73</v>
      </c>
      <c r="G23" s="104">
        <v>8.6</v>
      </c>
      <c r="H23" s="103">
        <v>0.97599999999999998</v>
      </c>
      <c r="I23" s="103" t="s">
        <v>166</v>
      </c>
      <c r="J23" s="102" t="s">
        <v>63</v>
      </c>
      <c r="P23" s="105">
        <v>22</v>
      </c>
      <c r="Q23" s="105">
        <v>49.6</v>
      </c>
      <c r="R23" s="105">
        <v>50</v>
      </c>
      <c r="S23" s="105" t="s">
        <v>188</v>
      </c>
      <c r="T23" s="132" t="s">
        <v>191</v>
      </c>
      <c r="U23" s="132">
        <v>0.5</v>
      </c>
      <c r="V23" s="132">
        <v>0.25</v>
      </c>
      <c r="W23" s="132">
        <v>2.5</v>
      </c>
      <c r="X23" s="132">
        <v>2.5</v>
      </c>
      <c r="Y23" s="132">
        <v>0</v>
      </c>
      <c r="Z23" s="132">
        <v>0</v>
      </c>
      <c r="AA23" s="132">
        <v>0</v>
      </c>
      <c r="AB23" s="132">
        <v>9</v>
      </c>
      <c r="AC23" s="132">
        <v>0.8</v>
      </c>
      <c r="AD23" s="40">
        <v>1.25</v>
      </c>
      <c r="AE23" s="40">
        <f t="shared" si="0"/>
        <v>2.5</v>
      </c>
      <c r="AF23" s="40">
        <v>0.8</v>
      </c>
      <c r="AG23" s="5"/>
      <c r="AH23" s="121">
        <v>80</v>
      </c>
      <c r="AI23" s="118">
        <v>-0.4</v>
      </c>
      <c r="AJ23" s="119">
        <v>0.3</v>
      </c>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phoneticPr fontId="10" type="noConversion"/>
  <conditionalFormatting sqref="Y2:AB23">
    <cfRule type="expression" dxfId="188" priority="5">
      <formula>$T2="Stevens"</formula>
    </cfRule>
  </conditionalFormatting>
  <conditionalFormatting sqref="U2:X23">
    <cfRule type="expression" dxfId="187" priority="4">
      <formula>$T2="Alm_Hamre"</formula>
    </cfRule>
  </conditionalFormatting>
  <conditionalFormatting sqref="U2:X23">
    <cfRule type="expression" dxfId="186" priority="3">
      <formula>$T2="ICP_18"</formula>
    </cfRule>
  </conditionalFormatting>
  <conditionalFormatting sqref="U2:X23">
    <cfRule type="expression" dxfId="185" priority="2">
      <formula>$T$2="Stevens"</formula>
    </cfRule>
  </conditionalFormatting>
  <conditionalFormatting sqref="AH2:AH23 AJ2:AJ23">
    <cfRule type="expression" dxfId="184" priority="1">
      <formula>$T2="Stevens"</formula>
    </cfRule>
  </conditionalFormatting>
  <dataValidations count="2">
    <dataValidation type="list" allowBlank="1" showInputMessage="1" showErrorMessage="1" sqref="S2:S15" xr:uid="{69591A2E-4F78-49D1-BC9A-FA85D5D6297B}">
      <formula1>$A$67:$A$71</formula1>
    </dataValidation>
    <dataValidation type="list" allowBlank="1" showInputMessage="1" showErrorMessage="1" sqref="T2:T23" xr:uid="{D6A3FE7D-69C7-480E-A27C-F68DC7E11E16}">
      <formula1>$A$60:$A$63</formula1>
    </dataValidation>
  </dataValidations>
  <pageMargins left="0.7" right="0.7" top="0.75" bottom="0.75" header="0.3" footer="0.3"/>
  <pageSetup paperSize="9" orientation="portrait" horizontalDpi="300"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642D-506B-4EFC-A77B-CD137EE49117}">
  <sheetPr>
    <tabColor theme="1"/>
  </sheetPr>
  <dimension ref="A1:AJ71"/>
  <sheetViews>
    <sheetView zoomScale="70" zoomScaleNormal="70" workbookViewId="0">
      <selection activeCell="AG15" sqref="AG14:AG15"/>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0.25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0.25</v>
      </c>
      <c r="R3" s="105">
        <v>0.5</v>
      </c>
      <c r="S3" s="105" t="s">
        <v>187</v>
      </c>
      <c r="T3" s="132" t="s">
        <v>191</v>
      </c>
      <c r="U3" s="132">
        <v>0.5</v>
      </c>
      <c r="V3" s="132">
        <v>0.25</v>
      </c>
      <c r="W3" s="132">
        <v>2.5</v>
      </c>
      <c r="X3" s="132">
        <v>2.5</v>
      </c>
      <c r="Y3" s="132">
        <v>0</v>
      </c>
      <c r="Z3" s="132">
        <v>0</v>
      </c>
      <c r="AA3" s="132">
        <v>0</v>
      </c>
      <c r="AB3" s="132">
        <v>9</v>
      </c>
      <c r="AC3" s="132">
        <v>0.8</v>
      </c>
      <c r="AD3" s="40">
        <v>1.25</v>
      </c>
      <c r="AE3" s="40">
        <f t="shared" ref="AE3:AE17"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0.5</v>
      </c>
      <c r="R4" s="105">
        <v>3.4</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3.4</v>
      </c>
      <c r="R5" s="105">
        <v>6</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6</v>
      </c>
      <c r="R6" s="105">
        <v>7.5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7.5</v>
      </c>
      <c r="R7" s="105">
        <v>10</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10</v>
      </c>
      <c r="R8" s="105">
        <v>14</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14</v>
      </c>
      <c r="R9" s="105">
        <v>14.8</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14.8</v>
      </c>
      <c r="R10" s="105">
        <v>19</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19</v>
      </c>
      <c r="R11" s="105">
        <v>20.8</v>
      </c>
      <c r="S11" s="136" t="s">
        <v>189</v>
      </c>
      <c r="T11" s="132" t="s">
        <v>191</v>
      </c>
      <c r="U11" s="132">
        <v>0.5</v>
      </c>
      <c r="V11" s="132">
        <v>0.25</v>
      </c>
      <c r="W11" s="132">
        <v>2.5</v>
      </c>
      <c r="X11" s="132">
        <v>2.5</v>
      </c>
      <c r="Y11" s="132">
        <v>0</v>
      </c>
      <c r="Z11" s="132">
        <v>0</v>
      </c>
      <c r="AA11" s="132">
        <v>0</v>
      </c>
      <c r="AB11" s="132">
        <v>9</v>
      </c>
      <c r="AC11" s="132">
        <v>0.8</v>
      </c>
      <c r="AD11" s="40">
        <v>1.25</v>
      </c>
      <c r="AE11" s="137">
        <v>2</v>
      </c>
      <c r="AF11" s="40">
        <v>0.8</v>
      </c>
      <c r="AG11" s="146">
        <v>2</v>
      </c>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20.8</v>
      </c>
      <c r="R12" s="105">
        <v>22</v>
      </c>
      <c r="S12" s="136" t="s">
        <v>189</v>
      </c>
      <c r="T12" s="132" t="s">
        <v>191</v>
      </c>
      <c r="U12" s="132">
        <v>0.5</v>
      </c>
      <c r="V12" s="132">
        <v>0.25</v>
      </c>
      <c r="W12" s="132">
        <v>2.5</v>
      </c>
      <c r="X12" s="132">
        <v>2.5</v>
      </c>
      <c r="Y12" s="132">
        <v>0</v>
      </c>
      <c r="Z12" s="132">
        <v>0</v>
      </c>
      <c r="AA12" s="132">
        <v>0</v>
      </c>
      <c r="AB12" s="132">
        <v>9</v>
      </c>
      <c r="AC12" s="132">
        <v>0.8</v>
      </c>
      <c r="AD12" s="40">
        <v>1.25</v>
      </c>
      <c r="AE12" s="137">
        <v>2</v>
      </c>
      <c r="AF12" s="40">
        <v>0.8</v>
      </c>
      <c r="AG12" s="146">
        <v>2</v>
      </c>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22</v>
      </c>
      <c r="R13" s="105">
        <v>25.5</v>
      </c>
      <c r="S13" s="136" t="s">
        <v>189</v>
      </c>
      <c r="T13" s="132" t="s">
        <v>191</v>
      </c>
      <c r="U13" s="132">
        <v>0.5</v>
      </c>
      <c r="V13" s="132">
        <v>0.25</v>
      </c>
      <c r="W13" s="132">
        <v>2.5</v>
      </c>
      <c r="X13" s="132">
        <v>2.5</v>
      </c>
      <c r="Y13" s="132">
        <v>0</v>
      </c>
      <c r="Z13" s="132">
        <v>0</v>
      </c>
      <c r="AA13" s="132">
        <v>0</v>
      </c>
      <c r="AB13" s="132">
        <v>9</v>
      </c>
      <c r="AC13" s="132">
        <v>0.8</v>
      </c>
      <c r="AD13" s="40">
        <v>1.25</v>
      </c>
      <c r="AE13" s="137">
        <v>2</v>
      </c>
      <c r="AF13" s="40">
        <v>0.8</v>
      </c>
      <c r="AG13" s="146">
        <v>2</v>
      </c>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25.5</v>
      </c>
      <c r="R14" s="105">
        <v>31.5</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31.5</v>
      </c>
      <c r="R15" s="105">
        <v>37</v>
      </c>
      <c r="S15" s="105" t="s">
        <v>188</v>
      </c>
      <c r="T15" s="132" t="s">
        <v>191</v>
      </c>
      <c r="U15" s="132">
        <v>0.5</v>
      </c>
      <c r="V15" s="132">
        <v>0.25</v>
      </c>
      <c r="W15" s="132">
        <v>2.5</v>
      </c>
      <c r="X15" s="132">
        <v>2.5</v>
      </c>
      <c r="Y15" s="132">
        <v>0</v>
      </c>
      <c r="Z15" s="132">
        <v>0</v>
      </c>
      <c r="AA15" s="132">
        <v>0</v>
      </c>
      <c r="AB15" s="132">
        <v>9</v>
      </c>
      <c r="AC15" s="132">
        <v>0.8</v>
      </c>
      <c r="AD15" s="40">
        <v>1.25</v>
      </c>
      <c r="AE15" s="40">
        <f t="shared" si="0"/>
        <v>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37</v>
      </c>
      <c r="R16" s="105">
        <v>46</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46</v>
      </c>
      <c r="R17" s="105">
        <v>50</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3"/>
      <c r="AG18" s="5"/>
    </row>
    <row r="19" spans="2:36" x14ac:dyDescent="0.25">
      <c r="B19" s="40">
        <v>9.6999999999999993</v>
      </c>
      <c r="C19" s="40">
        <v>9.6999999999999993</v>
      </c>
      <c r="D19" s="40">
        <v>3</v>
      </c>
      <c r="E19" s="40">
        <v>76</v>
      </c>
      <c r="G19" s="104">
        <v>4.125</v>
      </c>
      <c r="H19" s="103">
        <v>3</v>
      </c>
      <c r="I19" s="103" t="s">
        <v>164</v>
      </c>
      <c r="J19" s="102" t="s">
        <v>165</v>
      </c>
      <c r="P19" s="3"/>
      <c r="AG19" s="5"/>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7">
    <cfRule type="expression" dxfId="183" priority="5">
      <formula>$T2="Stevens"</formula>
    </cfRule>
  </conditionalFormatting>
  <conditionalFormatting sqref="U2:X17">
    <cfRule type="expression" dxfId="182" priority="4">
      <formula>$T2="Alm_Hamre"</formula>
    </cfRule>
  </conditionalFormatting>
  <conditionalFormatting sqref="U2:X17">
    <cfRule type="expression" dxfId="181" priority="3">
      <formula>$T2="ICP_18"</formula>
    </cfRule>
  </conditionalFormatting>
  <conditionalFormatting sqref="U2:X17">
    <cfRule type="expression" dxfId="180" priority="2">
      <formula>$T$2="Stevens"</formula>
    </cfRule>
  </conditionalFormatting>
  <conditionalFormatting sqref="AH2:AH17 AJ2:AJ17">
    <cfRule type="expression" dxfId="179" priority="1">
      <formula>$T2="Stevens"</formula>
    </cfRule>
  </conditionalFormatting>
  <dataValidations count="2">
    <dataValidation type="list" allowBlank="1" showInputMessage="1" showErrorMessage="1" sqref="T2:T17" xr:uid="{729F619C-ACF8-4E8A-81F5-A726C356B6D6}">
      <formula1>$A$60:$A$63</formula1>
    </dataValidation>
    <dataValidation type="list" allowBlank="1" showInputMessage="1" showErrorMessage="1" sqref="S2:S15" xr:uid="{1505F3F6-0E19-41F0-B334-09B175F1530B}">
      <formula1>$A$67:$A$71</formula1>
    </dataValidation>
  </dataValidations>
  <pageMargins left="0.7" right="0.7" top="0.75" bottom="0.75" header="0.3" footer="0.3"/>
  <pageSetup paperSize="9" orientation="portrait" horizontalDpi="300" verticalDpi="3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D8B2C-DBDE-4444-A16D-CA27156BA781}">
  <sheetPr>
    <tabColor theme="1"/>
  </sheetPr>
  <dimension ref="A1:AJ71"/>
  <sheetViews>
    <sheetView zoomScale="70" zoomScaleNormal="70" workbookViewId="0">
      <selection activeCell="Q18" sqref="Q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0.5</v>
      </c>
      <c r="R3" s="105">
        <v>0.9</v>
      </c>
      <c r="S3" s="105" t="s">
        <v>187</v>
      </c>
      <c r="T3" s="132" t="s">
        <v>191</v>
      </c>
      <c r="U3" s="132">
        <v>0.5</v>
      </c>
      <c r="V3" s="132">
        <v>0.25</v>
      </c>
      <c r="W3" s="132">
        <v>2.5</v>
      </c>
      <c r="X3" s="132">
        <v>2.5</v>
      </c>
      <c r="Y3" s="132">
        <v>0</v>
      </c>
      <c r="Z3" s="132">
        <v>0</v>
      </c>
      <c r="AA3" s="132">
        <v>0</v>
      </c>
      <c r="AB3" s="132">
        <v>9</v>
      </c>
      <c r="AC3" s="132">
        <v>0.8</v>
      </c>
      <c r="AD3" s="40">
        <v>1.25</v>
      </c>
      <c r="AE3" s="40">
        <f t="shared" ref="AE3:AE16"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0.9</v>
      </c>
      <c r="R4" s="105">
        <v>1.5</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1.5</v>
      </c>
      <c r="R5" s="105">
        <v>1.9</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1.9</v>
      </c>
      <c r="R6" s="105">
        <v>2.5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2.5</v>
      </c>
      <c r="R7" s="105">
        <v>3.4</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3.4</v>
      </c>
      <c r="R8" s="105">
        <v>5</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5</v>
      </c>
      <c r="R9" s="105">
        <v>5.5</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5.5</v>
      </c>
      <c r="R10" s="105">
        <v>6.7</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6.7</v>
      </c>
      <c r="R11" s="105">
        <v>7.7</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7.7</v>
      </c>
      <c r="R12" s="105">
        <v>8.1</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8.1</v>
      </c>
      <c r="R13" s="105">
        <v>11</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11</v>
      </c>
      <c r="R14" s="105">
        <v>13.9</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13.9</v>
      </c>
      <c r="R15" s="105">
        <v>29</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46">
        <v>2</v>
      </c>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29</v>
      </c>
      <c r="R16" s="105">
        <v>40.1</v>
      </c>
      <c r="S16" s="105" t="s">
        <v>187</v>
      </c>
      <c r="T16" s="132" t="s">
        <v>191</v>
      </c>
      <c r="U16" s="132">
        <v>0.5</v>
      </c>
      <c r="V16" s="132">
        <v>0.25</v>
      </c>
      <c r="W16" s="132">
        <v>2.5</v>
      </c>
      <c r="X16" s="132">
        <v>2.5</v>
      </c>
      <c r="Y16" s="132">
        <v>0</v>
      </c>
      <c r="Z16" s="132">
        <v>0</v>
      </c>
      <c r="AA16" s="132">
        <v>0</v>
      </c>
      <c r="AB16" s="132">
        <v>9</v>
      </c>
      <c r="AC16" s="132">
        <v>0.8</v>
      </c>
      <c r="AD16" s="40">
        <v>1.25</v>
      </c>
      <c r="AE16" s="40">
        <f t="shared" si="0"/>
        <v>1.25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40.1</v>
      </c>
      <c r="R17" s="105">
        <v>45</v>
      </c>
      <c r="S17" s="136" t="s">
        <v>189</v>
      </c>
      <c r="T17" s="132" t="s">
        <v>191</v>
      </c>
      <c r="U17" s="132">
        <v>0.5</v>
      </c>
      <c r="V17" s="132">
        <v>0.25</v>
      </c>
      <c r="W17" s="132">
        <v>2.5</v>
      </c>
      <c r="X17" s="132">
        <v>2.5</v>
      </c>
      <c r="Y17" s="132">
        <v>0</v>
      </c>
      <c r="Z17" s="132">
        <v>0</v>
      </c>
      <c r="AA17" s="132">
        <v>0</v>
      </c>
      <c r="AB17" s="132">
        <v>9</v>
      </c>
      <c r="AC17" s="132">
        <v>0.8</v>
      </c>
      <c r="AD17" s="40">
        <v>1.25</v>
      </c>
      <c r="AE17" s="137">
        <v>2</v>
      </c>
      <c r="AF17" s="40">
        <v>0.8</v>
      </c>
      <c r="AG17" s="146">
        <v>2</v>
      </c>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45</v>
      </c>
      <c r="R18" s="105">
        <v>50</v>
      </c>
      <c r="S18" s="136" t="s">
        <v>189</v>
      </c>
      <c r="T18" s="132" t="s">
        <v>191</v>
      </c>
      <c r="U18" s="132">
        <v>0.5</v>
      </c>
      <c r="V18" s="132">
        <v>0.25</v>
      </c>
      <c r="W18" s="132">
        <v>2.5</v>
      </c>
      <c r="X18" s="132">
        <v>2.5</v>
      </c>
      <c r="Y18" s="132">
        <v>0</v>
      </c>
      <c r="Z18" s="132">
        <v>0</v>
      </c>
      <c r="AA18" s="132">
        <v>0</v>
      </c>
      <c r="AB18" s="132">
        <v>9</v>
      </c>
      <c r="AC18" s="132">
        <v>0.8</v>
      </c>
      <c r="AD18" s="40">
        <v>1.25</v>
      </c>
      <c r="AE18" s="137">
        <v>2</v>
      </c>
      <c r="AF18" s="40">
        <v>0.8</v>
      </c>
      <c r="AG18" s="146">
        <v>2</v>
      </c>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3"/>
      <c r="AG19" s="5"/>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178" priority="5">
      <formula>$T2="Stevens"</formula>
    </cfRule>
  </conditionalFormatting>
  <conditionalFormatting sqref="U2:X18">
    <cfRule type="expression" dxfId="177" priority="4">
      <formula>$T2="Alm_Hamre"</formula>
    </cfRule>
  </conditionalFormatting>
  <conditionalFormatting sqref="U2:X18">
    <cfRule type="expression" dxfId="176" priority="3">
      <formula>$T2="ICP_18"</formula>
    </cfRule>
  </conditionalFormatting>
  <conditionalFormatting sqref="U2:X18">
    <cfRule type="expression" dxfId="175" priority="2">
      <formula>$T$2="Stevens"</formula>
    </cfRule>
  </conditionalFormatting>
  <conditionalFormatting sqref="AH2:AH18 AJ2:AJ18">
    <cfRule type="expression" dxfId="174" priority="1">
      <formula>$T2="Stevens"</formula>
    </cfRule>
  </conditionalFormatting>
  <dataValidations count="2">
    <dataValidation type="list" allowBlank="1" showInputMessage="1" showErrorMessage="1" sqref="T2:T18" xr:uid="{92262C43-17C9-40B9-BC40-4EBC55B0A931}">
      <formula1>$A$60:$A$63</formula1>
    </dataValidation>
    <dataValidation type="list" allowBlank="1" showInputMessage="1" showErrorMessage="1" sqref="S2:S15" xr:uid="{AF55071D-BF56-4DC7-AACC-2DA7C5414814}">
      <formula1>$A$67:$A$71</formula1>
    </dataValidation>
  </dataValidations>
  <pageMargins left="0.7" right="0.7" top="0.75" bottom="0.75" header="0.3" footer="0.3"/>
  <pageSetup paperSize="9" orientation="portrait"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AA3-D8D2-4603-91D7-1E3B9835563A}">
  <sheetPr>
    <tabColor theme="1"/>
  </sheetPr>
  <dimension ref="A1:AJ71"/>
  <sheetViews>
    <sheetView zoomScale="70" zoomScaleNormal="70" workbookViewId="0">
      <selection activeCell="AC31" sqref="AC31"/>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0.3</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0.3</v>
      </c>
      <c r="R3" s="105">
        <v>0.7</v>
      </c>
      <c r="S3" s="105" t="s">
        <v>187</v>
      </c>
      <c r="T3" s="132" t="s">
        <v>191</v>
      </c>
      <c r="U3" s="132">
        <v>0.5</v>
      </c>
      <c r="V3" s="132">
        <v>0.25</v>
      </c>
      <c r="W3" s="132">
        <v>2.5</v>
      </c>
      <c r="X3" s="132">
        <v>2.5</v>
      </c>
      <c r="Y3" s="132">
        <v>0</v>
      </c>
      <c r="Z3" s="132">
        <v>0</v>
      </c>
      <c r="AA3" s="132">
        <v>0</v>
      </c>
      <c r="AB3" s="132">
        <v>9</v>
      </c>
      <c r="AC3" s="132">
        <v>0.8</v>
      </c>
      <c r="AD3" s="40">
        <v>1.25</v>
      </c>
      <c r="AE3" s="40">
        <f t="shared" ref="AE3:AE18"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0.7</v>
      </c>
      <c r="R4" s="105">
        <v>1.5</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1.5</v>
      </c>
      <c r="R5" s="105">
        <v>2</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v>
      </c>
      <c r="R6" s="105">
        <v>2.5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2.5</v>
      </c>
      <c r="R7" s="105">
        <v>3</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3</v>
      </c>
      <c r="R8" s="105">
        <v>4.5</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4.5</v>
      </c>
      <c r="R9" s="105">
        <v>8.5</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8.5</v>
      </c>
      <c r="R10" s="105">
        <v>9</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9</v>
      </c>
      <c r="R11" s="105">
        <v>11</v>
      </c>
      <c r="S11" s="105" t="s">
        <v>188</v>
      </c>
      <c r="T11" s="132" t="s">
        <v>191</v>
      </c>
      <c r="U11" s="132">
        <v>0.5</v>
      </c>
      <c r="V11" s="132">
        <v>0.25</v>
      </c>
      <c r="W11" s="132">
        <v>2.5</v>
      </c>
      <c r="X11" s="132">
        <v>2.5</v>
      </c>
      <c r="Y11" s="132">
        <v>0</v>
      </c>
      <c r="Z11" s="132">
        <v>0</v>
      </c>
      <c r="AA11" s="132">
        <v>0</v>
      </c>
      <c r="AB11" s="132">
        <v>9</v>
      </c>
      <c r="AC11" s="132">
        <v>0.8</v>
      </c>
      <c r="AD11" s="40">
        <v>1.25</v>
      </c>
      <c r="AE11" s="40">
        <f t="shared" si="0"/>
        <v>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11</v>
      </c>
      <c r="R12" s="105">
        <v>12.3</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12.3</v>
      </c>
      <c r="R13" s="105">
        <v>18</v>
      </c>
      <c r="S13" s="136" t="s">
        <v>189</v>
      </c>
      <c r="T13" s="132" t="s">
        <v>191</v>
      </c>
      <c r="U13" s="132">
        <v>0.5</v>
      </c>
      <c r="V13" s="132">
        <v>0.25</v>
      </c>
      <c r="W13" s="132">
        <v>2.5</v>
      </c>
      <c r="X13" s="132">
        <v>2.5</v>
      </c>
      <c r="Y13" s="132">
        <v>0</v>
      </c>
      <c r="Z13" s="132">
        <v>0</v>
      </c>
      <c r="AA13" s="132">
        <v>0</v>
      </c>
      <c r="AB13" s="132">
        <v>9</v>
      </c>
      <c r="AC13" s="132">
        <v>0.8</v>
      </c>
      <c r="AD13" s="40">
        <v>1.25</v>
      </c>
      <c r="AE13" s="137">
        <v>2</v>
      </c>
      <c r="AF13" s="40">
        <v>0.8</v>
      </c>
      <c r="AG13" s="146">
        <v>2</v>
      </c>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18</v>
      </c>
      <c r="R14" s="105">
        <v>28</v>
      </c>
      <c r="S14" s="136" t="s">
        <v>189</v>
      </c>
      <c r="T14" s="132" t="s">
        <v>191</v>
      </c>
      <c r="U14" s="132">
        <v>0.5</v>
      </c>
      <c r="V14" s="132">
        <v>0.25</v>
      </c>
      <c r="W14" s="132">
        <v>2.5</v>
      </c>
      <c r="X14" s="132">
        <v>2.5</v>
      </c>
      <c r="Y14" s="132">
        <v>0</v>
      </c>
      <c r="Z14" s="132">
        <v>0</v>
      </c>
      <c r="AA14" s="132">
        <v>0</v>
      </c>
      <c r="AB14" s="132">
        <v>9</v>
      </c>
      <c r="AC14" s="132">
        <v>0.8</v>
      </c>
      <c r="AD14" s="40">
        <v>1.25</v>
      </c>
      <c r="AE14" s="137">
        <v>2</v>
      </c>
      <c r="AF14" s="40">
        <v>0.8</v>
      </c>
      <c r="AG14" s="146">
        <v>2</v>
      </c>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28</v>
      </c>
      <c r="R15" s="105">
        <v>32</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45">
        <v>4</v>
      </c>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32</v>
      </c>
      <c r="R16" s="105">
        <v>45</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45</v>
      </c>
      <c r="R17" s="105">
        <v>48.9</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48.9</v>
      </c>
      <c r="R18" s="105">
        <v>50</v>
      </c>
      <c r="S18" s="105" t="s">
        <v>188</v>
      </c>
      <c r="T18" s="132" t="s">
        <v>191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3"/>
      <c r="AG19" s="5"/>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173" priority="5">
      <formula>$T2="Stevens"</formula>
    </cfRule>
  </conditionalFormatting>
  <conditionalFormatting sqref="U2:X18">
    <cfRule type="expression" dxfId="172" priority="4">
      <formula>$T2="Alm_Hamre"</formula>
    </cfRule>
  </conditionalFormatting>
  <conditionalFormatting sqref="U2:X18">
    <cfRule type="expression" dxfId="171" priority="3">
      <formula>$T2="ICP_18"</formula>
    </cfRule>
  </conditionalFormatting>
  <conditionalFormatting sqref="U2:X18">
    <cfRule type="expression" dxfId="170" priority="2">
      <formula>$T$2="Stevens"</formula>
    </cfRule>
  </conditionalFormatting>
  <conditionalFormatting sqref="AH2:AH18 AJ2:AJ18">
    <cfRule type="expression" dxfId="169" priority="1">
      <formula>$T2="Stevens"</formula>
    </cfRule>
  </conditionalFormatting>
  <dataValidations count="2">
    <dataValidation type="list" allowBlank="1" showInputMessage="1" showErrorMessage="1" sqref="S2:S15" xr:uid="{C858D622-FAAC-413E-AEE0-D1479FA99AE7}">
      <formula1>$A$67:$A$71</formula1>
    </dataValidation>
    <dataValidation type="list" allowBlank="1" showInputMessage="1" showErrorMessage="1" sqref="T2:T18" xr:uid="{3614BC4D-1A35-451B-BD6C-2920AABFC8FB}">
      <formula1>$A$60:$A$63</formula1>
    </dataValidation>
  </dataValidations>
  <pageMargins left="0.7" right="0.7" top="0.75" bottom="0.75" header="0.3" footer="0.3"/>
  <pageSetup paperSize="9" orientation="portrait" horizontalDpi="300" verticalDpi="30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5ED1E-B31A-4BFD-BCB0-597DAFD16A03}">
  <sheetPr>
    <tabColor theme="1"/>
  </sheetPr>
  <dimension ref="A1:AJ71"/>
  <sheetViews>
    <sheetView zoomScale="70" zoomScaleNormal="70" workbookViewId="0">
      <selection activeCell="AA29" sqref="AA29"/>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1</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1</v>
      </c>
      <c r="R3" s="105">
        <v>3</v>
      </c>
      <c r="S3" s="105" t="s">
        <v>187</v>
      </c>
      <c r="T3" s="132" t="s">
        <v>191</v>
      </c>
      <c r="U3" s="132">
        <v>0.5</v>
      </c>
      <c r="V3" s="132">
        <v>0.25</v>
      </c>
      <c r="W3" s="132">
        <v>2.5</v>
      </c>
      <c r="X3" s="132">
        <v>2.5</v>
      </c>
      <c r="Y3" s="132">
        <v>0</v>
      </c>
      <c r="Z3" s="132">
        <v>0</v>
      </c>
      <c r="AA3" s="132">
        <v>0</v>
      </c>
      <c r="AB3" s="132">
        <v>9</v>
      </c>
      <c r="AC3" s="132">
        <v>0.8</v>
      </c>
      <c r="AD3" s="40">
        <v>1.25</v>
      </c>
      <c r="AE3" s="40">
        <f t="shared" ref="AE3:AE16"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3</v>
      </c>
      <c r="R4" s="105">
        <v>3.8</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3.8</v>
      </c>
      <c r="R5" s="105">
        <v>4.4000000000000004</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4.4000000000000004</v>
      </c>
      <c r="R6" s="105">
        <v>5</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5</v>
      </c>
      <c r="R7" s="105">
        <v>6</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6</v>
      </c>
      <c r="R8" s="105">
        <v>7</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7</v>
      </c>
      <c r="R9" s="105">
        <v>11.6</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11.6</v>
      </c>
      <c r="R10" s="105">
        <v>13.4</v>
      </c>
      <c r="S10" s="105" t="s">
        <v>188</v>
      </c>
      <c r="T10" s="132" t="s">
        <v>191</v>
      </c>
      <c r="U10" s="132">
        <v>0.5</v>
      </c>
      <c r="V10" s="132">
        <v>0.25</v>
      </c>
      <c r="W10" s="132">
        <v>2.5</v>
      </c>
      <c r="X10" s="132">
        <v>2.5</v>
      </c>
      <c r="Y10" s="132">
        <v>0</v>
      </c>
      <c r="Z10" s="132">
        <v>0</v>
      </c>
      <c r="AA10" s="132">
        <v>0</v>
      </c>
      <c r="AB10" s="132">
        <v>9</v>
      </c>
      <c r="AC10" s="132">
        <v>0.8</v>
      </c>
      <c r="AD10" s="40">
        <v>1.25</v>
      </c>
      <c r="AE10" s="40">
        <f t="shared" si="0"/>
        <v>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13.4</v>
      </c>
      <c r="R11" s="105">
        <v>15</v>
      </c>
      <c r="S11" s="105" t="s">
        <v>188</v>
      </c>
      <c r="T11" s="132" t="s">
        <v>191</v>
      </c>
      <c r="U11" s="132">
        <v>0.5</v>
      </c>
      <c r="V11" s="132">
        <v>0.25</v>
      </c>
      <c r="W11" s="132">
        <v>2.5</v>
      </c>
      <c r="X11" s="132">
        <v>2.5</v>
      </c>
      <c r="Y11" s="132">
        <v>0</v>
      </c>
      <c r="Z11" s="132">
        <v>0</v>
      </c>
      <c r="AA11" s="132">
        <v>0</v>
      </c>
      <c r="AB11" s="132">
        <v>9</v>
      </c>
      <c r="AC11" s="132">
        <v>0.8</v>
      </c>
      <c r="AD11" s="40">
        <v>1.25</v>
      </c>
      <c r="AE11" s="40">
        <f t="shared" si="0"/>
        <v>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15</v>
      </c>
      <c r="R12" s="105">
        <v>17</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17</v>
      </c>
      <c r="R13" s="105">
        <v>18.5</v>
      </c>
      <c r="S13" s="105" t="s">
        <v>188</v>
      </c>
      <c r="T13" s="132" t="s">
        <v>191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18.5</v>
      </c>
      <c r="R14" s="105">
        <v>21</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21</v>
      </c>
      <c r="R15" s="105">
        <v>30</v>
      </c>
      <c r="S15" s="105" t="s">
        <v>187</v>
      </c>
      <c r="T15" s="132" t="s">
        <v>191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30</v>
      </c>
      <c r="R16" s="105">
        <v>41</v>
      </c>
      <c r="S16" s="105" t="s">
        <v>187</v>
      </c>
      <c r="T16" s="132" t="s">
        <v>191</v>
      </c>
      <c r="U16" s="132">
        <v>0.5</v>
      </c>
      <c r="V16" s="132">
        <v>0.25</v>
      </c>
      <c r="W16" s="132">
        <v>2.5</v>
      </c>
      <c r="X16" s="132">
        <v>2.5</v>
      </c>
      <c r="Y16" s="132">
        <v>0</v>
      </c>
      <c r="Z16" s="132">
        <v>0</v>
      </c>
      <c r="AA16" s="132">
        <v>0</v>
      </c>
      <c r="AB16" s="132">
        <v>9</v>
      </c>
      <c r="AC16" s="132">
        <v>0.8</v>
      </c>
      <c r="AD16" s="40">
        <v>1.25</v>
      </c>
      <c r="AE16" s="40">
        <f t="shared" si="0"/>
        <v>1.25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41</v>
      </c>
      <c r="R17" s="105">
        <v>44</v>
      </c>
      <c r="S17" s="136" t="s">
        <v>189</v>
      </c>
      <c r="T17" s="132" t="s">
        <v>191</v>
      </c>
      <c r="U17" s="132">
        <v>0.5</v>
      </c>
      <c r="V17" s="132">
        <v>0.25</v>
      </c>
      <c r="W17" s="132">
        <v>2.5</v>
      </c>
      <c r="X17" s="132">
        <v>2.5</v>
      </c>
      <c r="Y17" s="132">
        <v>0</v>
      </c>
      <c r="Z17" s="132">
        <v>0</v>
      </c>
      <c r="AA17" s="132">
        <v>0</v>
      </c>
      <c r="AB17" s="132">
        <v>9</v>
      </c>
      <c r="AC17" s="132">
        <v>0.8</v>
      </c>
      <c r="AD17" s="40">
        <v>1.25</v>
      </c>
      <c r="AE17" s="137">
        <v>2</v>
      </c>
      <c r="AF17" s="40">
        <v>0.8</v>
      </c>
      <c r="AG17" s="145">
        <v>4</v>
      </c>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44</v>
      </c>
      <c r="R18" s="105">
        <v>48</v>
      </c>
      <c r="S18" s="136" t="s">
        <v>189</v>
      </c>
      <c r="T18" s="132" t="s">
        <v>191</v>
      </c>
      <c r="U18" s="132">
        <v>0.5</v>
      </c>
      <c r="V18" s="132">
        <v>0.25</v>
      </c>
      <c r="W18" s="132">
        <v>2.5</v>
      </c>
      <c r="X18" s="132">
        <v>2.5</v>
      </c>
      <c r="Y18" s="132">
        <v>0</v>
      </c>
      <c r="Z18" s="132">
        <v>0</v>
      </c>
      <c r="AA18" s="132">
        <v>0</v>
      </c>
      <c r="AB18" s="132">
        <v>9</v>
      </c>
      <c r="AC18" s="132">
        <v>0.8</v>
      </c>
      <c r="AD18" s="40">
        <v>1.25</v>
      </c>
      <c r="AE18" s="137">
        <v>2</v>
      </c>
      <c r="AF18" s="40">
        <v>0.8</v>
      </c>
      <c r="AG18" s="146">
        <v>2</v>
      </c>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48</v>
      </c>
      <c r="R19" s="105">
        <v>50</v>
      </c>
      <c r="S19" s="105" t="s">
        <v>187</v>
      </c>
      <c r="T19" s="132" t="s">
        <v>191</v>
      </c>
      <c r="U19" s="132">
        <v>0.5</v>
      </c>
      <c r="V19" s="132">
        <v>0.25</v>
      </c>
      <c r="W19" s="132">
        <v>2.5</v>
      </c>
      <c r="X19" s="132">
        <v>2.5</v>
      </c>
      <c r="Y19" s="132">
        <v>0</v>
      </c>
      <c r="Z19" s="132">
        <v>0</v>
      </c>
      <c r="AA19" s="132">
        <v>0</v>
      </c>
      <c r="AB19" s="132">
        <v>9</v>
      </c>
      <c r="AC19" s="132">
        <v>0.8</v>
      </c>
      <c r="AD19" s="40">
        <v>1.25</v>
      </c>
      <c r="AE19" s="40">
        <f t="shared" ref="AE19" si="1">IF(S19="sand",1.25,2.5)</f>
        <v>1.25</v>
      </c>
      <c r="AF19" s="40">
        <v>0.8</v>
      </c>
      <c r="AG19" s="5"/>
      <c r="AH19" s="121">
        <v>80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9">
    <cfRule type="expression" dxfId="168" priority="5">
      <formula>$T2="Stevens"</formula>
    </cfRule>
  </conditionalFormatting>
  <conditionalFormatting sqref="U2:X19">
    <cfRule type="expression" dxfId="167" priority="4">
      <formula>$T2="Alm_Hamre"</formula>
    </cfRule>
  </conditionalFormatting>
  <conditionalFormatting sqref="U2:X19">
    <cfRule type="expression" dxfId="166" priority="3">
      <formula>$T2="ICP_18"</formula>
    </cfRule>
  </conditionalFormatting>
  <conditionalFormatting sqref="U2:X19">
    <cfRule type="expression" dxfId="165" priority="2">
      <formula>$T$2="Stevens"</formula>
    </cfRule>
  </conditionalFormatting>
  <conditionalFormatting sqref="AH2:AH19 AJ2:AJ19">
    <cfRule type="expression" dxfId="164" priority="1">
      <formula>$T2="Stevens"</formula>
    </cfRule>
  </conditionalFormatting>
  <dataValidations count="2">
    <dataValidation type="list" allowBlank="1" showInputMessage="1" showErrorMessage="1" sqref="T2:T19" xr:uid="{90E82419-9E5F-4FCC-8810-222E0020D7E1}">
      <formula1>$A$60:$A$63</formula1>
    </dataValidation>
    <dataValidation type="list" allowBlank="1" showInputMessage="1" showErrorMessage="1" sqref="S2:S15" xr:uid="{E3431D3F-8284-4CF6-AD64-D57B6DF16303}">
      <formula1>$A$67:$A$71</formula1>
    </dataValidation>
  </dataValidations>
  <pageMargins left="0.7" right="0.7" top="0.75" bottom="0.75" header="0.3" footer="0.3"/>
  <pageSetup paperSize="9" orientation="portrait" horizontalDpi="300" verticalDpi="30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E17C6-CA75-49E3-9940-BAD7A20F4A40}">
  <sheetPr>
    <tabColor theme="1"/>
  </sheetPr>
  <dimension ref="A1:AJ71"/>
  <sheetViews>
    <sheetView topLeftCell="J1" zoomScale="70" zoomScaleNormal="70" workbookViewId="0">
      <selection activeCell="Q16" sqref="Q16"/>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0.3</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0.3</v>
      </c>
      <c r="R3" s="105">
        <v>0.9</v>
      </c>
      <c r="S3" s="105" t="s">
        <v>187</v>
      </c>
      <c r="T3" s="132" t="s">
        <v>191</v>
      </c>
      <c r="U3" s="132">
        <v>0.5</v>
      </c>
      <c r="V3" s="132">
        <v>0.25</v>
      </c>
      <c r="W3" s="132">
        <v>2.5</v>
      </c>
      <c r="X3" s="132">
        <v>2.5</v>
      </c>
      <c r="Y3" s="132">
        <v>0</v>
      </c>
      <c r="Z3" s="132">
        <v>0</v>
      </c>
      <c r="AA3" s="132">
        <v>0</v>
      </c>
      <c r="AB3" s="132">
        <v>9</v>
      </c>
      <c r="AC3" s="132">
        <v>0.8</v>
      </c>
      <c r="AD3" s="40">
        <v>1.25</v>
      </c>
      <c r="AE3" s="40">
        <f t="shared" ref="AE3:AE12"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0.9</v>
      </c>
      <c r="R4" s="105">
        <v>1.7</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1.7</v>
      </c>
      <c r="R5" s="105">
        <v>2.8</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2.8</v>
      </c>
      <c r="R6" s="105">
        <v>5.6</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5.6</v>
      </c>
      <c r="R7" s="105">
        <v>7.5</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7.5</v>
      </c>
      <c r="R8" s="105">
        <v>9.3000000000000007</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9.3000000000000007</v>
      </c>
      <c r="R9" s="105">
        <v>17.8</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17.8</v>
      </c>
      <c r="R10" s="105">
        <v>26</v>
      </c>
      <c r="S10" s="105" t="s">
        <v>188</v>
      </c>
      <c r="T10" s="132" t="s">
        <v>191</v>
      </c>
      <c r="U10" s="132">
        <v>0.5</v>
      </c>
      <c r="V10" s="132">
        <v>0.25</v>
      </c>
      <c r="W10" s="132">
        <v>2.5</v>
      </c>
      <c r="X10" s="132">
        <v>2.5</v>
      </c>
      <c r="Y10" s="132">
        <v>0</v>
      </c>
      <c r="Z10" s="132">
        <v>0</v>
      </c>
      <c r="AA10" s="132">
        <v>0</v>
      </c>
      <c r="AB10" s="132">
        <v>9</v>
      </c>
      <c r="AC10" s="132">
        <v>0.8</v>
      </c>
      <c r="AD10" s="40">
        <v>1.25</v>
      </c>
      <c r="AE10" s="40">
        <f t="shared" si="0"/>
        <v>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26</v>
      </c>
      <c r="R11" s="105">
        <v>29</v>
      </c>
      <c r="S11" s="105" t="s">
        <v>188</v>
      </c>
      <c r="T11" s="132" t="s">
        <v>191</v>
      </c>
      <c r="U11" s="132">
        <v>0.5</v>
      </c>
      <c r="V11" s="132">
        <v>0.25</v>
      </c>
      <c r="W11" s="132">
        <v>2.5</v>
      </c>
      <c r="X11" s="132">
        <v>2.5</v>
      </c>
      <c r="Y11" s="132">
        <v>0</v>
      </c>
      <c r="Z11" s="132">
        <v>0</v>
      </c>
      <c r="AA11" s="132">
        <v>0</v>
      </c>
      <c r="AB11" s="132">
        <v>9</v>
      </c>
      <c r="AC11" s="132">
        <v>0.8</v>
      </c>
      <c r="AD11" s="40">
        <v>1.25</v>
      </c>
      <c r="AE11" s="40">
        <f t="shared" si="0"/>
        <v>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29</v>
      </c>
      <c r="R12" s="105">
        <v>32</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32</v>
      </c>
      <c r="R13" s="105">
        <v>36.299999999999997</v>
      </c>
      <c r="S13" s="136" t="s">
        <v>189</v>
      </c>
      <c r="T13" s="132" t="s">
        <v>191</v>
      </c>
      <c r="U13" s="132">
        <v>0.5</v>
      </c>
      <c r="V13" s="132">
        <v>0.25</v>
      </c>
      <c r="W13" s="132">
        <v>2.5</v>
      </c>
      <c r="X13" s="132">
        <v>2.5</v>
      </c>
      <c r="Y13" s="132">
        <v>0</v>
      </c>
      <c r="Z13" s="132">
        <v>0</v>
      </c>
      <c r="AA13" s="132">
        <v>0</v>
      </c>
      <c r="AB13" s="132">
        <v>9</v>
      </c>
      <c r="AC13" s="132">
        <v>0.8</v>
      </c>
      <c r="AD13" s="40">
        <v>1.25</v>
      </c>
      <c r="AE13" s="137">
        <v>2</v>
      </c>
      <c r="AF13" s="40">
        <v>0.8</v>
      </c>
      <c r="AG13" s="145">
        <v>4</v>
      </c>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36.299999999999997</v>
      </c>
      <c r="R14" s="105">
        <v>40.1</v>
      </c>
      <c r="S14" s="136" t="s">
        <v>189</v>
      </c>
      <c r="T14" s="132" t="s">
        <v>191</v>
      </c>
      <c r="U14" s="132">
        <v>0.5</v>
      </c>
      <c r="V14" s="132">
        <v>0.25</v>
      </c>
      <c r="W14" s="132">
        <v>2.5</v>
      </c>
      <c r="X14" s="132">
        <v>2.5</v>
      </c>
      <c r="Y14" s="132">
        <v>0</v>
      </c>
      <c r="Z14" s="132">
        <v>0</v>
      </c>
      <c r="AA14" s="132">
        <v>0</v>
      </c>
      <c r="AB14" s="132">
        <v>9</v>
      </c>
      <c r="AC14" s="132">
        <v>0.8</v>
      </c>
      <c r="AD14" s="40">
        <v>1.25</v>
      </c>
      <c r="AE14" s="137">
        <v>2</v>
      </c>
      <c r="AF14" s="40">
        <v>0.8</v>
      </c>
      <c r="AG14" s="145">
        <v>4</v>
      </c>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40.1</v>
      </c>
      <c r="R15" s="105">
        <v>44</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45">
        <v>4</v>
      </c>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44</v>
      </c>
      <c r="R16" s="105">
        <v>50</v>
      </c>
      <c r="S16" s="136" t="s">
        <v>189</v>
      </c>
      <c r="T16" s="132" t="s">
        <v>191</v>
      </c>
      <c r="U16" s="132">
        <v>0.5</v>
      </c>
      <c r="V16" s="132">
        <v>0.25</v>
      </c>
      <c r="W16" s="132">
        <v>2.5</v>
      </c>
      <c r="X16" s="132">
        <v>2.5</v>
      </c>
      <c r="Y16" s="132">
        <v>0</v>
      </c>
      <c r="Z16" s="132">
        <v>0</v>
      </c>
      <c r="AA16" s="132">
        <v>0</v>
      </c>
      <c r="AB16" s="132">
        <v>9</v>
      </c>
      <c r="AC16" s="132">
        <v>0.8</v>
      </c>
      <c r="AD16" s="40">
        <v>1.25</v>
      </c>
      <c r="AE16" s="137">
        <v>2</v>
      </c>
      <c r="AF16" s="40">
        <v>0.8</v>
      </c>
      <c r="AG16" s="145">
        <v>4</v>
      </c>
      <c r="AH16" s="121">
        <v>80</v>
      </c>
      <c r="AI16" s="118">
        <v>-0.4</v>
      </c>
      <c r="AJ16" s="119">
        <v>0.3</v>
      </c>
    </row>
    <row r="17" spans="2:33" x14ac:dyDescent="0.25">
      <c r="B17" s="40">
        <v>9.6999999999999993</v>
      </c>
      <c r="C17" s="40">
        <v>9.6999999999999993</v>
      </c>
      <c r="D17" s="40">
        <v>3</v>
      </c>
      <c r="E17" s="40">
        <v>73</v>
      </c>
      <c r="G17" s="104">
        <v>3.722</v>
      </c>
      <c r="H17" s="103">
        <v>1.1399999999999999</v>
      </c>
      <c r="I17" s="103" t="s">
        <v>166</v>
      </c>
      <c r="J17" s="102" t="s">
        <v>165</v>
      </c>
      <c r="P17" s="3"/>
      <c r="AG17" s="5"/>
    </row>
    <row r="18" spans="2:33" x14ac:dyDescent="0.25">
      <c r="B18" s="40">
        <v>9.6999999999999993</v>
      </c>
      <c r="C18" s="40">
        <v>9.6999999999999993</v>
      </c>
      <c r="D18" s="40">
        <v>3</v>
      </c>
      <c r="E18" s="40">
        <v>74</v>
      </c>
      <c r="G18" s="104">
        <v>4.077</v>
      </c>
      <c r="H18" s="103">
        <v>1.1399999999999999</v>
      </c>
      <c r="I18" s="103" t="s">
        <v>166</v>
      </c>
      <c r="J18" s="102" t="s">
        <v>165</v>
      </c>
      <c r="P18" s="3"/>
      <c r="AG18" s="5"/>
    </row>
    <row r="19" spans="2:33" x14ac:dyDescent="0.25">
      <c r="B19" s="40">
        <v>9.6999999999999993</v>
      </c>
      <c r="C19" s="40">
        <v>9.6999999999999993</v>
      </c>
      <c r="D19" s="40">
        <v>3</v>
      </c>
      <c r="E19" s="40">
        <v>76</v>
      </c>
      <c r="G19" s="104">
        <v>4.125</v>
      </c>
      <c r="H19" s="103">
        <v>3</v>
      </c>
      <c r="I19" s="103" t="s">
        <v>164</v>
      </c>
      <c r="J19" s="102" t="s">
        <v>165</v>
      </c>
      <c r="P19" s="3"/>
      <c r="AG19" s="5"/>
    </row>
    <row r="20" spans="2:33" x14ac:dyDescent="0.25">
      <c r="B20" s="40">
        <v>9.6999999999999993</v>
      </c>
      <c r="C20" s="40">
        <v>9.6999999999999993</v>
      </c>
      <c r="D20" s="40">
        <v>3</v>
      </c>
      <c r="E20" s="40">
        <v>76</v>
      </c>
      <c r="G20" s="104">
        <v>5.2</v>
      </c>
      <c r="H20" s="103">
        <v>1.0509999999999999</v>
      </c>
      <c r="I20" s="103" t="s">
        <v>166</v>
      </c>
      <c r="J20" s="102" t="s">
        <v>63</v>
      </c>
      <c r="P20" s="3"/>
      <c r="AG20" s="5"/>
    </row>
    <row r="21" spans="2:33" x14ac:dyDescent="0.25">
      <c r="B21" s="40">
        <v>9.6999999999999993</v>
      </c>
      <c r="C21" s="40">
        <v>9.6999999999999993</v>
      </c>
      <c r="D21" s="40">
        <v>3</v>
      </c>
      <c r="E21" s="40">
        <v>76</v>
      </c>
      <c r="G21" s="104">
        <v>6.9320000000000004</v>
      </c>
      <c r="H21" s="103">
        <v>1.1599999999999999</v>
      </c>
      <c r="I21" s="103" t="s">
        <v>163</v>
      </c>
      <c r="J21" s="102" t="s">
        <v>165</v>
      </c>
      <c r="P21" s="3"/>
      <c r="AG21" s="5"/>
    </row>
    <row r="22" spans="2:33" x14ac:dyDescent="0.25">
      <c r="B22" s="40">
        <v>9.6999999999999993</v>
      </c>
      <c r="C22" s="40">
        <v>9.6999999999999993</v>
      </c>
      <c r="D22" s="40">
        <v>3</v>
      </c>
      <c r="E22" s="40">
        <v>75</v>
      </c>
      <c r="G22" s="104">
        <v>7.2880000000000003</v>
      </c>
      <c r="H22" s="103">
        <v>1.1599999999999999</v>
      </c>
      <c r="I22" s="103" t="s">
        <v>163</v>
      </c>
      <c r="J22" s="102" t="s">
        <v>165</v>
      </c>
      <c r="P22" s="3"/>
      <c r="AG22" s="5"/>
    </row>
    <row r="23" spans="2:33" x14ac:dyDescent="0.25">
      <c r="B23" s="40">
        <v>9.6999999999999993</v>
      </c>
      <c r="C23" s="40">
        <v>9.6999999999999993</v>
      </c>
      <c r="D23" s="40">
        <v>3</v>
      </c>
      <c r="E23" s="40">
        <v>73</v>
      </c>
      <c r="G23" s="104">
        <v>8.6</v>
      </c>
      <c r="H23" s="103">
        <v>0.97599999999999998</v>
      </c>
      <c r="I23" s="103" t="s">
        <v>166</v>
      </c>
      <c r="J23" s="102" t="s">
        <v>63</v>
      </c>
      <c r="P23" s="3"/>
      <c r="AG23" s="5"/>
    </row>
    <row r="24" spans="2:33" x14ac:dyDescent="0.25">
      <c r="B24" s="40">
        <v>9.6999999999999993</v>
      </c>
      <c r="C24" s="40">
        <v>9.6999999999999993</v>
      </c>
      <c r="D24" s="40">
        <v>3</v>
      </c>
      <c r="E24" s="40">
        <v>73</v>
      </c>
      <c r="G24" s="104">
        <v>12.1</v>
      </c>
      <c r="H24" s="103">
        <v>1.0509999999999999</v>
      </c>
      <c r="I24" s="103" t="s">
        <v>166</v>
      </c>
      <c r="J24" s="102" t="s">
        <v>63</v>
      </c>
      <c r="P24" s="3"/>
      <c r="AG24" s="5"/>
    </row>
    <row r="25" spans="2:33" x14ac:dyDescent="0.25">
      <c r="B25" s="40">
        <v>9.6999999999999993</v>
      </c>
      <c r="C25" s="40">
        <v>9.6999999999999993</v>
      </c>
      <c r="D25" s="40">
        <v>3</v>
      </c>
      <c r="E25" s="40">
        <v>73</v>
      </c>
      <c r="G25" s="104">
        <v>13.092000000000001</v>
      </c>
      <c r="H25" s="103">
        <v>1.1000000000000001</v>
      </c>
      <c r="I25" s="103" t="s">
        <v>163</v>
      </c>
      <c r="J25" s="102" t="s">
        <v>165</v>
      </c>
      <c r="P25" s="3"/>
      <c r="AG25" s="5"/>
    </row>
    <row r="26" spans="2:33" x14ac:dyDescent="0.25">
      <c r="B26" s="40">
        <v>9.6999999999999993</v>
      </c>
      <c r="C26" s="40">
        <v>9.6999999999999993</v>
      </c>
      <c r="D26" s="40">
        <v>3</v>
      </c>
      <c r="E26" s="40">
        <v>73</v>
      </c>
      <c r="G26" s="104">
        <v>13.448</v>
      </c>
      <c r="H26" s="103">
        <v>1.1000000000000001</v>
      </c>
      <c r="I26" s="103" t="s">
        <v>163</v>
      </c>
      <c r="J26" s="102" t="s">
        <v>165</v>
      </c>
      <c r="P26" s="3"/>
      <c r="AG26" s="5"/>
    </row>
    <row r="27" spans="2:33" x14ac:dyDescent="0.25">
      <c r="B27" s="40">
        <v>9.6999999999999993</v>
      </c>
      <c r="C27" s="40">
        <v>9.6999999999999993</v>
      </c>
      <c r="D27" s="40">
        <v>3</v>
      </c>
      <c r="E27" s="40">
        <v>73</v>
      </c>
      <c r="G27" s="104">
        <v>15</v>
      </c>
      <c r="H27" s="103">
        <v>1.524</v>
      </c>
      <c r="I27" s="103" t="s">
        <v>163</v>
      </c>
      <c r="J27" s="102" t="s">
        <v>63</v>
      </c>
      <c r="P27" s="3"/>
      <c r="AG27" s="5"/>
    </row>
    <row r="28" spans="2:33" x14ac:dyDescent="0.25">
      <c r="B28" s="40">
        <v>9.6999999999999993</v>
      </c>
      <c r="C28" s="40">
        <v>9.6999999999999993</v>
      </c>
      <c r="D28" s="40">
        <v>3</v>
      </c>
      <c r="E28" s="40">
        <v>73</v>
      </c>
      <c r="G28" s="104">
        <v>17</v>
      </c>
      <c r="H28" s="103">
        <v>2</v>
      </c>
      <c r="I28" s="103" t="s">
        <v>164</v>
      </c>
      <c r="J28" s="102" t="s">
        <v>165</v>
      </c>
      <c r="P28" s="3"/>
      <c r="AG28" s="5"/>
    </row>
    <row r="29" spans="2:33" x14ac:dyDescent="0.25">
      <c r="B29" s="40">
        <v>9.6999999999999993</v>
      </c>
      <c r="C29" s="40">
        <v>9.6999999999999993</v>
      </c>
      <c r="D29" s="40">
        <v>3</v>
      </c>
      <c r="E29" s="40">
        <v>73</v>
      </c>
      <c r="G29" s="104">
        <v>19</v>
      </c>
      <c r="H29" s="103">
        <v>1.145</v>
      </c>
      <c r="I29" s="103" t="s">
        <v>166</v>
      </c>
      <c r="J29" s="102" t="s">
        <v>63</v>
      </c>
      <c r="P29" s="3"/>
      <c r="AG29" s="5"/>
    </row>
    <row r="30" spans="2:33" x14ac:dyDescent="0.25">
      <c r="B30" s="40">
        <v>9.6999999999999993</v>
      </c>
      <c r="C30" s="40">
        <v>9.6999999999999993</v>
      </c>
      <c r="D30" s="40">
        <v>2.6</v>
      </c>
      <c r="E30" s="40">
        <v>73</v>
      </c>
      <c r="G30" s="104">
        <v>21.8</v>
      </c>
      <c r="H30" s="103">
        <v>1.4</v>
      </c>
      <c r="I30" s="103" t="s">
        <v>163</v>
      </c>
      <c r="J30" s="102" t="s">
        <v>165</v>
      </c>
      <c r="P30" s="3"/>
      <c r="AG30" s="5"/>
    </row>
    <row r="31" spans="2:33" x14ac:dyDescent="0.25">
      <c r="B31" s="140"/>
      <c r="C31" s="140"/>
      <c r="D31" s="140"/>
      <c r="E31" s="140"/>
      <c r="G31" s="104">
        <v>22.2</v>
      </c>
      <c r="H31" s="103">
        <v>1.4</v>
      </c>
      <c r="I31" s="103" t="s">
        <v>163</v>
      </c>
      <c r="J31" s="102" t="s">
        <v>165</v>
      </c>
      <c r="P31" s="3"/>
      <c r="AG31" s="5"/>
    </row>
    <row r="32" spans="2:33"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6">
    <cfRule type="expression" dxfId="163" priority="5">
      <formula>$T2="Stevens"</formula>
    </cfRule>
  </conditionalFormatting>
  <conditionalFormatting sqref="U2:X16">
    <cfRule type="expression" dxfId="162" priority="4">
      <formula>$T2="Alm_Hamre"</formula>
    </cfRule>
  </conditionalFormatting>
  <conditionalFormatting sqref="U2:X16">
    <cfRule type="expression" dxfId="161" priority="3">
      <formula>$T2="ICP_18"</formula>
    </cfRule>
  </conditionalFormatting>
  <conditionalFormatting sqref="U2:X16">
    <cfRule type="expression" dxfId="160" priority="2">
      <formula>$T$2="Stevens"</formula>
    </cfRule>
  </conditionalFormatting>
  <conditionalFormatting sqref="AH2:AH16 AJ2:AJ16">
    <cfRule type="expression" dxfId="159" priority="1">
      <formula>$T2="Stevens"</formula>
    </cfRule>
  </conditionalFormatting>
  <dataValidations count="2">
    <dataValidation type="list" allowBlank="1" showInputMessage="1" showErrorMessage="1" sqref="S2:S15" xr:uid="{748CB84B-1D1E-496C-A1AC-95D2A38F649D}">
      <formula1>$A$67:$A$71</formula1>
    </dataValidation>
    <dataValidation type="list" allowBlank="1" showInputMessage="1" showErrorMessage="1" sqref="T2:T16" xr:uid="{71C4C6B4-66AD-44BA-85C4-4096C1000C78}">
      <formula1>$A$60:$A$63</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D582D-7736-4F0F-BF61-A2C8253B1457}">
  <sheetPr>
    <tabColor theme="9" tint="0.79998168889431442"/>
  </sheetPr>
  <dimension ref="A1:AC81"/>
  <sheetViews>
    <sheetView zoomScale="115" zoomScaleNormal="115" workbookViewId="0">
      <selection activeCell="D10" sqref="D10"/>
    </sheetView>
  </sheetViews>
  <sheetFormatPr defaultColWidth="9.140625" defaultRowHeight="15" x14ac:dyDescent="0.25"/>
  <cols>
    <col min="1" max="1" width="9.140625" style="40"/>
    <col min="2" max="2" width="13.140625" style="40" customWidth="1"/>
    <col min="3" max="3" width="23.85546875" style="40" bestFit="1" customWidth="1"/>
    <col min="4" max="4" width="15.140625" style="40" bestFit="1" customWidth="1"/>
    <col min="5" max="5" width="12.85546875" style="40" customWidth="1"/>
    <col min="6" max="6" width="12.5703125" style="40" customWidth="1"/>
    <col min="7" max="7" width="19" style="40" customWidth="1"/>
    <col min="8" max="8" width="15.85546875" style="40" customWidth="1"/>
    <col min="9" max="9" width="11.42578125" style="40" bestFit="1" customWidth="1"/>
    <col min="10" max="10" width="19" style="40" customWidth="1"/>
    <col min="11" max="11" width="12.85546875" style="40" customWidth="1"/>
    <col min="12" max="12" width="14.85546875" style="40" customWidth="1"/>
    <col min="13" max="13" width="9.140625" style="40"/>
    <col min="14" max="14" width="13.140625" style="40" bestFit="1" customWidth="1"/>
    <col min="15" max="16" width="9.140625" style="40"/>
    <col min="17" max="17" width="24.85546875" style="40" bestFit="1" customWidth="1"/>
    <col min="18" max="18" width="26.85546875" style="40" bestFit="1" customWidth="1"/>
    <col min="19" max="19" width="12.42578125" style="40" customWidth="1"/>
    <col min="20" max="20" width="12.5703125" style="40" bestFit="1" customWidth="1"/>
    <col min="21" max="22" width="9.140625" style="40"/>
    <col min="23" max="23" width="11" style="40" customWidth="1"/>
    <col min="24" max="24" width="9.140625" style="40"/>
    <col min="25" max="25" width="17.85546875" style="40" bestFit="1" customWidth="1"/>
    <col min="26" max="26" width="20.85546875" style="40" customWidth="1"/>
    <col min="27" max="27" width="20.5703125" style="40" customWidth="1"/>
    <col min="28" max="28" width="15.42578125" style="40" customWidth="1"/>
    <col min="29" max="16384" width="9.140625" style="40"/>
  </cols>
  <sheetData>
    <row r="1" spans="2:15" ht="15.75" thickBot="1" x14ac:dyDescent="0.3">
      <c r="B1" s="159" t="s">
        <v>350</v>
      </c>
      <c r="C1" s="157"/>
      <c r="D1" s="157"/>
      <c r="E1" s="157"/>
      <c r="F1" s="157"/>
      <c r="G1" s="157"/>
      <c r="H1" s="157"/>
      <c r="I1" s="157"/>
    </row>
    <row r="2" spans="2:15" ht="30.75" customHeight="1" thickBot="1" x14ac:dyDescent="0.3">
      <c r="B2" s="171" t="s">
        <v>264</v>
      </c>
      <c r="C2" s="173" t="s">
        <v>35</v>
      </c>
      <c r="D2" s="172" t="s">
        <v>34</v>
      </c>
      <c r="E2" s="173" t="s">
        <v>36</v>
      </c>
      <c r="F2" s="172" t="s">
        <v>37</v>
      </c>
      <c r="G2" s="173" t="s">
        <v>277</v>
      </c>
      <c r="H2" s="172" t="s">
        <v>98</v>
      </c>
      <c r="I2" s="173" t="s">
        <v>169</v>
      </c>
      <c r="K2" s="151" t="s">
        <v>42</v>
      </c>
      <c r="L2" s="152"/>
      <c r="N2" s="151" t="s">
        <v>218</v>
      </c>
      <c r="O2" s="152"/>
    </row>
    <row r="3" spans="2:15" ht="15.75" thickBot="1" x14ac:dyDescent="0.3">
      <c r="B3" s="182">
        <v>1</v>
      </c>
      <c r="C3" s="185" t="str">
        <f t="shared" ref="C3:C22" si="0">IF(C26="","",C26)</f>
        <v>NoiseSTR_FOR</v>
      </c>
      <c r="D3" s="1">
        <v>0</v>
      </c>
      <c r="E3" s="185">
        <f t="shared" ref="E3:E11" si="1">B26</f>
        <v>1</v>
      </c>
      <c r="F3" s="1">
        <v>1</v>
      </c>
      <c r="G3" s="1">
        <v>0</v>
      </c>
      <c r="H3" s="1">
        <v>1</v>
      </c>
      <c r="I3" s="2">
        <v>0</v>
      </c>
      <c r="K3" s="14" t="s">
        <v>39</v>
      </c>
      <c r="L3" s="178" t="s">
        <v>183</v>
      </c>
      <c r="N3" s="25" t="s">
        <v>265</v>
      </c>
      <c r="O3" s="22">
        <v>0</v>
      </c>
    </row>
    <row r="4" spans="2:15" ht="15.75" thickBot="1" x14ac:dyDescent="0.3">
      <c r="B4" s="183">
        <f>IF(C4="","",B3+1)</f>
        <v>2</v>
      </c>
      <c r="C4" s="186" t="str">
        <f t="shared" si="0"/>
        <v>Full_UB</v>
      </c>
      <c r="D4" s="40">
        <v>0</v>
      </c>
      <c r="E4" s="186">
        <f t="shared" si="1"/>
        <v>2</v>
      </c>
      <c r="F4" s="40">
        <v>1</v>
      </c>
      <c r="G4" s="40">
        <v>0</v>
      </c>
      <c r="H4" s="40">
        <v>1</v>
      </c>
      <c r="I4" s="5">
        <v>0</v>
      </c>
      <c r="K4" s="13" t="s">
        <v>40</v>
      </c>
      <c r="L4" s="99" t="s">
        <v>184</v>
      </c>
      <c r="N4" s="14" t="s">
        <v>89</v>
      </c>
      <c r="O4" s="2">
        <v>0</v>
      </c>
    </row>
    <row r="5" spans="2:15" ht="15.75" thickBot="1" x14ac:dyDescent="0.3">
      <c r="B5" s="183">
        <f t="shared" ref="B5:B22" si="2">IF(C5="","",B4+1)</f>
        <v>3</v>
      </c>
      <c r="C5" s="186" t="str">
        <f t="shared" si="0"/>
        <v>NoiseSTR_ACC</v>
      </c>
      <c r="D5" s="40">
        <v>0</v>
      </c>
      <c r="E5" s="186">
        <f t="shared" si="1"/>
        <v>3</v>
      </c>
      <c r="F5" s="40">
        <v>1</v>
      </c>
      <c r="G5" s="40">
        <v>0</v>
      </c>
      <c r="H5" s="40">
        <v>1</v>
      </c>
      <c r="I5" s="5">
        <v>0</v>
      </c>
      <c r="K5" s="13" t="s">
        <v>38</v>
      </c>
      <c r="L5" s="99" t="s">
        <v>298</v>
      </c>
      <c r="N5" s="25" t="s">
        <v>9</v>
      </c>
      <c r="O5" s="22">
        <v>0</v>
      </c>
    </row>
    <row r="6" spans="2:15" x14ac:dyDescent="0.25">
      <c r="B6" s="183">
        <f t="shared" si="2"/>
        <v>4</v>
      </c>
      <c r="C6" s="186" t="str">
        <f t="shared" si="0"/>
        <v>PileRun_UB</v>
      </c>
      <c r="D6" s="40">
        <v>0</v>
      </c>
      <c r="E6" s="186">
        <f t="shared" si="1"/>
        <v>4</v>
      </c>
      <c r="F6" s="40">
        <v>1</v>
      </c>
      <c r="G6" s="40">
        <v>0</v>
      </c>
      <c r="H6" s="40">
        <v>1</v>
      </c>
      <c r="I6" s="5">
        <v>0</v>
      </c>
      <c r="K6" s="13" t="s">
        <v>214</v>
      </c>
      <c r="L6" s="99" t="s">
        <v>215</v>
      </c>
    </row>
    <row r="7" spans="2:15" ht="15.75" customHeight="1" thickBot="1" x14ac:dyDescent="0.3">
      <c r="B7" s="183">
        <f t="shared" si="2"/>
        <v>5</v>
      </c>
      <c r="C7" s="186" t="str">
        <f t="shared" si="0"/>
        <v>PileRun_LB</v>
      </c>
      <c r="D7" s="40">
        <v>0</v>
      </c>
      <c r="E7" s="186">
        <f t="shared" si="1"/>
        <v>5</v>
      </c>
      <c r="F7" s="40">
        <v>1</v>
      </c>
      <c r="G7" s="40">
        <v>0</v>
      </c>
      <c r="H7" s="40">
        <v>1</v>
      </c>
      <c r="I7" s="5">
        <v>0</v>
      </c>
      <c r="K7" s="43" t="s">
        <v>212</v>
      </c>
      <c r="L7" s="101" t="s">
        <v>213</v>
      </c>
    </row>
    <row r="8" spans="2:15" ht="15.75" customHeight="1" x14ac:dyDescent="0.25">
      <c r="B8" s="183">
        <f t="shared" si="2"/>
        <v>6</v>
      </c>
      <c r="C8" s="186" t="str">
        <f t="shared" si="0"/>
        <v>Entrapped_UB</v>
      </c>
      <c r="D8" s="40">
        <v>1</v>
      </c>
      <c r="E8" s="186">
        <f t="shared" si="1"/>
        <v>6</v>
      </c>
      <c r="F8" s="40">
        <v>1</v>
      </c>
      <c r="G8" s="40">
        <v>0</v>
      </c>
      <c r="H8" s="40">
        <v>1</v>
      </c>
      <c r="I8" s="5">
        <v>0</v>
      </c>
      <c r="K8" s="14" t="s">
        <v>266</v>
      </c>
      <c r="L8" s="178">
        <v>0</v>
      </c>
    </row>
    <row r="9" spans="2:15" x14ac:dyDescent="0.25">
      <c r="B9" s="183">
        <f t="shared" si="2"/>
        <v>7</v>
      </c>
      <c r="C9" s="186" t="str">
        <f t="shared" si="0"/>
        <v>Breakdown_BE</v>
      </c>
      <c r="D9" s="40">
        <v>0</v>
      </c>
      <c r="E9" s="186">
        <f t="shared" si="1"/>
        <v>7</v>
      </c>
      <c r="F9" s="40">
        <v>1</v>
      </c>
      <c r="G9" s="40">
        <v>0</v>
      </c>
      <c r="H9" s="40">
        <v>1</v>
      </c>
      <c r="I9" s="5">
        <v>0</v>
      </c>
      <c r="K9" s="13" t="s">
        <v>267</v>
      </c>
      <c r="L9" s="99"/>
    </row>
    <row r="10" spans="2:15" x14ac:dyDescent="0.25">
      <c r="B10" s="183">
        <f t="shared" si="2"/>
        <v>8</v>
      </c>
      <c r="C10" s="186" t="str">
        <f t="shared" si="0"/>
        <v>Entrapped_BE</v>
      </c>
      <c r="D10" s="40">
        <v>0</v>
      </c>
      <c r="E10" s="186">
        <f t="shared" si="1"/>
        <v>8</v>
      </c>
      <c r="F10" s="40">
        <v>1</v>
      </c>
      <c r="G10" s="40">
        <v>0</v>
      </c>
      <c r="H10" s="40">
        <v>1</v>
      </c>
      <c r="I10" s="5">
        <v>0</v>
      </c>
      <c r="K10" s="13" t="s">
        <v>268</v>
      </c>
      <c r="L10" s="99">
        <v>1000</v>
      </c>
    </row>
    <row r="11" spans="2:15" ht="15.75" customHeight="1" x14ac:dyDescent="0.25">
      <c r="B11" s="183">
        <f t="shared" si="2"/>
        <v>9</v>
      </c>
      <c r="C11" s="186" t="str">
        <f t="shared" si="0"/>
        <v>NoiseSTR_FOR_SENSI</v>
      </c>
      <c r="D11" s="40">
        <v>0</v>
      </c>
      <c r="E11" s="186">
        <f t="shared" si="1"/>
        <v>9</v>
      </c>
      <c r="F11" s="40">
        <v>1</v>
      </c>
      <c r="G11" s="40">
        <v>0</v>
      </c>
      <c r="H11" s="40">
        <v>1</v>
      </c>
      <c r="I11" s="5">
        <v>0</v>
      </c>
      <c r="K11" s="13" t="s">
        <v>269</v>
      </c>
      <c r="L11" s="99">
        <v>0</v>
      </c>
    </row>
    <row r="12" spans="2:15" ht="15.75" thickBot="1" x14ac:dyDescent="0.3">
      <c r="B12" s="183">
        <f t="shared" si="2"/>
        <v>10</v>
      </c>
      <c r="C12" s="186" t="str">
        <f t="shared" si="0"/>
        <v>NoiseSTR_ACC_SENSI</v>
      </c>
      <c r="D12" s="40">
        <v>0</v>
      </c>
      <c r="E12" s="186">
        <v>10</v>
      </c>
      <c r="F12" s="40">
        <v>1</v>
      </c>
      <c r="G12" s="40">
        <v>0</v>
      </c>
      <c r="H12" s="40">
        <v>1</v>
      </c>
      <c r="I12" s="5">
        <v>0</v>
      </c>
      <c r="K12" s="43" t="s">
        <v>168</v>
      </c>
      <c r="L12" s="101" t="s">
        <v>203</v>
      </c>
    </row>
    <row r="13" spans="2:15" x14ac:dyDescent="0.25">
      <c r="B13" s="183">
        <f t="shared" si="2"/>
        <v>11</v>
      </c>
      <c r="C13" s="186" t="str">
        <f t="shared" si="0"/>
        <v>Fatigue_BLOW</v>
      </c>
      <c r="D13" s="40">
        <v>0</v>
      </c>
      <c r="E13" s="186">
        <v>11</v>
      </c>
      <c r="F13" s="40">
        <v>1</v>
      </c>
      <c r="G13" s="40">
        <v>0</v>
      </c>
      <c r="H13" s="40">
        <v>1</v>
      </c>
      <c r="I13" s="5">
        <v>0</v>
      </c>
      <c r="K13" s="14" t="s">
        <v>338</v>
      </c>
      <c r="L13" s="178" t="s">
        <v>339</v>
      </c>
    </row>
    <row r="14" spans="2:15" x14ac:dyDescent="0.25">
      <c r="B14" s="183">
        <f t="shared" si="2"/>
        <v>12</v>
      </c>
      <c r="C14" s="186" t="str">
        <f t="shared" si="0"/>
        <v>Fatigue_STRESS</v>
      </c>
      <c r="D14" s="40">
        <v>0</v>
      </c>
      <c r="E14" s="186">
        <f>B37</f>
        <v>12</v>
      </c>
      <c r="F14" s="40">
        <v>1</v>
      </c>
      <c r="G14" s="40">
        <v>0</v>
      </c>
      <c r="H14" s="40">
        <v>1</v>
      </c>
      <c r="I14" s="5">
        <v>0</v>
      </c>
      <c r="K14" s="13" t="s">
        <v>340</v>
      </c>
      <c r="L14" s="99" t="s">
        <v>341</v>
      </c>
    </row>
    <row r="15" spans="2:15" ht="15.75" thickBot="1" x14ac:dyDescent="0.3">
      <c r="B15" s="183" t="str">
        <f t="shared" si="2"/>
        <v/>
      </c>
      <c r="C15" s="186" t="str">
        <f t="shared" si="0"/>
        <v/>
      </c>
      <c r="E15" s="186"/>
      <c r="I15" s="5"/>
      <c r="K15" s="43" t="s">
        <v>342</v>
      </c>
      <c r="L15" s="101" t="s">
        <v>343</v>
      </c>
    </row>
    <row r="16" spans="2:15" ht="15.75" thickBot="1" x14ac:dyDescent="0.3">
      <c r="B16" s="183" t="str">
        <f t="shared" si="2"/>
        <v/>
      </c>
      <c r="C16" s="186" t="str">
        <f t="shared" si="0"/>
        <v/>
      </c>
      <c r="E16" s="186"/>
      <c r="I16" s="5"/>
      <c r="K16" s="151" t="s">
        <v>209</v>
      </c>
      <c r="L16" s="152"/>
    </row>
    <row r="17" spans="1:29" x14ac:dyDescent="0.25">
      <c r="B17" s="183" t="str">
        <f t="shared" si="2"/>
        <v/>
      </c>
      <c r="C17" s="186" t="str">
        <f t="shared" si="0"/>
        <v/>
      </c>
      <c r="E17" s="186"/>
      <c r="I17" s="5"/>
      <c r="K17" s="14" t="s">
        <v>3</v>
      </c>
      <c r="L17" s="2" t="s">
        <v>344</v>
      </c>
    </row>
    <row r="18" spans="1:29" ht="15.75" thickBot="1" x14ac:dyDescent="0.3">
      <c r="B18" s="183" t="str">
        <f t="shared" si="2"/>
        <v/>
      </c>
      <c r="C18" s="186" t="str">
        <f t="shared" si="0"/>
        <v/>
      </c>
      <c r="E18" s="186"/>
      <c r="I18" s="5"/>
      <c r="K18" s="43" t="s">
        <v>210</v>
      </c>
      <c r="L18" s="8" t="s">
        <v>211</v>
      </c>
    </row>
    <row r="19" spans="1:29" x14ac:dyDescent="0.25">
      <c r="B19" s="183" t="str">
        <f t="shared" si="2"/>
        <v/>
      </c>
      <c r="C19" s="186" t="str">
        <f t="shared" si="0"/>
        <v/>
      </c>
      <c r="E19" s="186"/>
      <c r="I19" s="5"/>
    </row>
    <row r="20" spans="1:29" x14ac:dyDescent="0.25">
      <c r="B20" s="183" t="str">
        <f t="shared" si="2"/>
        <v/>
      </c>
      <c r="C20" s="186" t="str">
        <f t="shared" si="0"/>
        <v/>
      </c>
      <c r="E20" s="186"/>
      <c r="I20" s="5"/>
    </row>
    <row r="21" spans="1:29" x14ac:dyDescent="0.25">
      <c r="B21" s="183" t="str">
        <f t="shared" si="2"/>
        <v/>
      </c>
      <c r="C21" s="186" t="str">
        <f t="shared" si="0"/>
        <v/>
      </c>
      <c r="E21" s="186"/>
      <c r="I21" s="5"/>
    </row>
    <row r="22" spans="1:29" ht="15.75" thickBot="1" x14ac:dyDescent="0.3">
      <c r="B22" s="184" t="str">
        <f t="shared" si="2"/>
        <v/>
      </c>
      <c r="C22" s="187" t="str">
        <f t="shared" si="0"/>
        <v/>
      </c>
      <c r="D22" s="7"/>
      <c r="E22" s="187"/>
      <c r="F22" s="7"/>
      <c r="G22" s="7"/>
      <c r="H22" s="7"/>
      <c r="I22" s="8"/>
    </row>
    <row r="23" spans="1:29" ht="15.75" thickBot="1" x14ac:dyDescent="0.3"/>
    <row r="24" spans="1:29" ht="15.75" thickBot="1" x14ac:dyDescent="0.3">
      <c r="B24" s="149" t="s">
        <v>27</v>
      </c>
      <c r="C24" s="153"/>
      <c r="D24" s="153"/>
      <c r="E24" s="153"/>
      <c r="F24" s="153"/>
      <c r="G24" s="153"/>
      <c r="H24" s="153"/>
      <c r="I24" s="153"/>
      <c r="J24" s="153"/>
      <c r="K24" s="153"/>
      <c r="L24" s="153"/>
      <c r="M24" s="153"/>
      <c r="N24" s="153"/>
      <c r="O24" s="153"/>
      <c r="P24" s="153"/>
      <c r="Q24" s="153"/>
      <c r="R24" s="153"/>
      <c r="S24" s="153"/>
      <c r="T24" s="153"/>
      <c r="U24" s="153"/>
      <c r="V24" s="153"/>
      <c r="W24" s="153"/>
      <c r="X24" s="153"/>
      <c r="Y24" s="153"/>
      <c r="Z24" s="153"/>
      <c r="AA24" s="153"/>
      <c r="AB24" s="153"/>
      <c r="AC24" s="150"/>
    </row>
    <row r="25" spans="1:29" ht="35.25" customHeight="1" thickBot="1" x14ac:dyDescent="0.3">
      <c r="B25" s="96" t="s">
        <v>264</v>
      </c>
      <c r="C25" s="174" t="s">
        <v>115</v>
      </c>
      <c r="D25" s="97" t="s">
        <v>1</v>
      </c>
      <c r="E25" s="174" t="s">
        <v>2</v>
      </c>
      <c r="F25" s="97" t="s">
        <v>3</v>
      </c>
      <c r="G25" s="174" t="s">
        <v>44</v>
      </c>
      <c r="H25" s="97" t="s">
        <v>4</v>
      </c>
      <c r="I25" s="174" t="s">
        <v>45</v>
      </c>
      <c r="J25" s="97" t="s">
        <v>116</v>
      </c>
      <c r="K25" s="174" t="s">
        <v>132</v>
      </c>
      <c r="L25" s="97" t="s">
        <v>31</v>
      </c>
      <c r="M25" s="174" t="s">
        <v>5</v>
      </c>
      <c r="N25" s="97" t="s">
        <v>6</v>
      </c>
      <c r="O25" s="174" t="s">
        <v>7</v>
      </c>
      <c r="P25" s="97" t="s">
        <v>8</v>
      </c>
      <c r="Q25" s="174" t="s">
        <v>345</v>
      </c>
      <c r="R25" s="97" t="s">
        <v>346</v>
      </c>
      <c r="S25" s="174" t="s">
        <v>10</v>
      </c>
      <c r="T25" s="97" t="s">
        <v>65</v>
      </c>
      <c r="U25" s="174" t="s">
        <v>129</v>
      </c>
      <c r="V25" s="97" t="s">
        <v>149</v>
      </c>
      <c r="W25" s="174" t="s">
        <v>150</v>
      </c>
      <c r="X25" s="97" t="s">
        <v>77</v>
      </c>
      <c r="Y25" s="174" t="s">
        <v>117</v>
      </c>
      <c r="Z25" s="97" t="s">
        <v>133</v>
      </c>
      <c r="AA25" s="174" t="s">
        <v>96</v>
      </c>
      <c r="AB25" s="174" t="s">
        <v>151</v>
      </c>
      <c r="AC25" s="174" t="s">
        <v>351</v>
      </c>
    </row>
    <row r="26" spans="1:29" x14ac:dyDescent="0.25">
      <c r="A26" s="39"/>
      <c r="B26" s="175">
        <v>1</v>
      </c>
      <c r="C26" s="176" t="s">
        <v>299</v>
      </c>
      <c r="D26" s="176">
        <v>0</v>
      </c>
      <c r="E26" s="176">
        <v>1</v>
      </c>
      <c r="F26" s="176">
        <v>0</v>
      </c>
      <c r="G26" s="176">
        <v>5500</v>
      </c>
      <c r="H26" s="176">
        <v>2.02</v>
      </c>
      <c r="I26" s="176">
        <v>0.95</v>
      </c>
      <c r="J26" s="176">
        <v>2540.3000000000002</v>
      </c>
      <c r="K26" s="176">
        <v>8000</v>
      </c>
      <c r="L26" s="176">
        <v>90</v>
      </c>
      <c r="M26" s="176"/>
      <c r="N26" s="176" t="s">
        <v>43</v>
      </c>
      <c r="O26" s="176">
        <v>500</v>
      </c>
      <c r="P26" s="176">
        <v>1</v>
      </c>
      <c r="Q26" s="176" t="s">
        <v>347</v>
      </c>
      <c r="R26" s="176" t="s">
        <v>348</v>
      </c>
      <c r="S26" s="176">
        <v>1</v>
      </c>
      <c r="T26" s="176" t="s">
        <v>104</v>
      </c>
      <c r="U26" s="176">
        <v>300</v>
      </c>
      <c r="V26" s="176">
        <v>400</v>
      </c>
      <c r="W26" s="176">
        <v>3411.4</v>
      </c>
      <c r="X26" s="176" t="s">
        <v>78</v>
      </c>
      <c r="Y26" s="176" t="s">
        <v>263</v>
      </c>
      <c r="Z26" s="176">
        <v>200</v>
      </c>
      <c r="AA26" s="176">
        <v>0</v>
      </c>
      <c r="AB26" s="176">
        <v>0</v>
      </c>
      <c r="AC26" s="178">
        <v>0</v>
      </c>
    </row>
    <row r="27" spans="1:29" x14ac:dyDescent="0.25">
      <c r="A27" s="39"/>
      <c r="B27" s="39">
        <v>2</v>
      </c>
      <c r="C27" s="177" t="s">
        <v>300</v>
      </c>
      <c r="D27" s="177">
        <v>0</v>
      </c>
      <c r="E27" s="177">
        <v>1</v>
      </c>
      <c r="F27" s="177">
        <v>0</v>
      </c>
      <c r="G27" s="177">
        <v>1372</v>
      </c>
      <c r="H27" s="177">
        <v>2.02</v>
      </c>
      <c r="I27" s="177">
        <v>1</v>
      </c>
      <c r="J27" s="177">
        <v>2256.3000000000002</v>
      </c>
      <c r="K27" s="177">
        <v>0</v>
      </c>
      <c r="L27" s="177">
        <v>90</v>
      </c>
      <c r="M27" s="177"/>
      <c r="N27" s="177" t="s">
        <v>43</v>
      </c>
      <c r="O27" s="177">
        <v>500</v>
      </c>
      <c r="P27" s="177">
        <v>0</v>
      </c>
      <c r="Q27" s="177" t="s">
        <v>347</v>
      </c>
      <c r="R27" s="177" t="s">
        <v>348</v>
      </c>
      <c r="S27" s="177">
        <v>1</v>
      </c>
      <c r="T27" s="177" t="s">
        <v>99</v>
      </c>
      <c r="U27" s="177">
        <v>300</v>
      </c>
      <c r="V27" s="177">
        <v>200</v>
      </c>
      <c r="W27" s="177">
        <v>3411.4</v>
      </c>
      <c r="X27" s="177" t="s">
        <v>74</v>
      </c>
      <c r="Y27" s="177" t="s">
        <v>91</v>
      </c>
      <c r="Z27" s="177">
        <v>0</v>
      </c>
      <c r="AA27" s="177">
        <v>0</v>
      </c>
      <c r="AB27" s="177">
        <v>0</v>
      </c>
      <c r="AC27" s="99">
        <v>0</v>
      </c>
    </row>
    <row r="28" spans="1:29" x14ac:dyDescent="0.25">
      <c r="A28" s="39"/>
      <c r="B28" s="39">
        <v>3</v>
      </c>
      <c r="C28" s="177" t="s">
        <v>301</v>
      </c>
      <c r="D28" s="177">
        <v>0</v>
      </c>
      <c r="E28" s="177">
        <v>1</v>
      </c>
      <c r="F28" s="177">
        <v>0</v>
      </c>
      <c r="G28" s="177">
        <v>5500</v>
      </c>
      <c r="H28" s="177">
        <v>2.02</v>
      </c>
      <c r="I28" s="177">
        <v>0.95</v>
      </c>
      <c r="J28" s="177">
        <v>2540.3000000000002</v>
      </c>
      <c r="K28" s="177">
        <v>8000</v>
      </c>
      <c r="L28" s="177">
        <v>90</v>
      </c>
      <c r="M28" s="177"/>
      <c r="N28" s="177" t="s">
        <v>43</v>
      </c>
      <c r="O28" s="177">
        <v>500</v>
      </c>
      <c r="P28" s="177">
        <v>1</v>
      </c>
      <c r="Q28" s="177" t="s">
        <v>347</v>
      </c>
      <c r="R28" s="177" t="s">
        <v>348</v>
      </c>
      <c r="S28" s="177">
        <v>1</v>
      </c>
      <c r="T28" s="177" t="s">
        <v>302</v>
      </c>
      <c r="U28" s="177">
        <v>300</v>
      </c>
      <c r="V28" s="177">
        <v>400</v>
      </c>
      <c r="W28" s="177">
        <v>3411.4</v>
      </c>
      <c r="X28" s="177" t="s">
        <v>78</v>
      </c>
      <c r="Y28" s="177" t="s">
        <v>263</v>
      </c>
      <c r="Z28" s="177">
        <v>200</v>
      </c>
      <c r="AA28" s="177">
        <v>0</v>
      </c>
      <c r="AB28" s="177">
        <v>0</v>
      </c>
      <c r="AC28" s="99">
        <v>0</v>
      </c>
    </row>
    <row r="29" spans="1:29" x14ac:dyDescent="0.25">
      <c r="A29" s="39"/>
      <c r="B29" s="39">
        <v>4</v>
      </c>
      <c r="C29" s="177" t="s">
        <v>199</v>
      </c>
      <c r="D29" s="177">
        <v>0</v>
      </c>
      <c r="E29" s="177">
        <v>1</v>
      </c>
      <c r="F29" s="177">
        <v>0</v>
      </c>
      <c r="G29" s="177">
        <v>1372</v>
      </c>
      <c r="H29" s="177">
        <v>2.02</v>
      </c>
      <c r="I29" s="177">
        <v>0.1</v>
      </c>
      <c r="J29" s="177">
        <v>2540.3000000000002</v>
      </c>
      <c r="K29" s="177">
        <v>8000</v>
      </c>
      <c r="L29" s="177">
        <v>90</v>
      </c>
      <c r="M29" s="177"/>
      <c r="N29" s="177" t="s">
        <v>43</v>
      </c>
      <c r="O29" s="177">
        <v>500</v>
      </c>
      <c r="P29" s="177">
        <v>1</v>
      </c>
      <c r="Q29" s="177" t="s">
        <v>347</v>
      </c>
      <c r="R29" s="177" t="s">
        <v>348</v>
      </c>
      <c r="S29" s="177">
        <v>1</v>
      </c>
      <c r="T29" s="177" t="s">
        <v>99</v>
      </c>
      <c r="U29" s="177">
        <v>0</v>
      </c>
      <c r="V29" s="177">
        <v>0</v>
      </c>
      <c r="W29" s="177">
        <v>3411.4</v>
      </c>
      <c r="X29" s="177" t="s">
        <v>74</v>
      </c>
      <c r="Y29" s="177" t="s">
        <v>91</v>
      </c>
      <c r="Z29" s="177">
        <v>0</v>
      </c>
      <c r="AA29" s="177">
        <v>0</v>
      </c>
      <c r="AB29" s="177">
        <v>0</v>
      </c>
      <c r="AC29" s="99">
        <v>0</v>
      </c>
    </row>
    <row r="30" spans="1:29" x14ac:dyDescent="0.25">
      <c r="A30" s="39"/>
      <c r="B30" s="39">
        <v>5</v>
      </c>
      <c r="C30" s="177" t="s">
        <v>106</v>
      </c>
      <c r="D30" s="177">
        <v>0</v>
      </c>
      <c r="E30" s="177">
        <v>1</v>
      </c>
      <c r="F30" s="177">
        <v>0</v>
      </c>
      <c r="G30" s="177">
        <v>1372</v>
      </c>
      <c r="H30" s="177">
        <v>2.02</v>
      </c>
      <c r="I30" s="177">
        <v>0.1</v>
      </c>
      <c r="J30" s="177">
        <v>2540.3000000000002</v>
      </c>
      <c r="K30" s="177">
        <v>8000</v>
      </c>
      <c r="L30" s="177">
        <v>90</v>
      </c>
      <c r="M30" s="177"/>
      <c r="N30" s="177" t="s">
        <v>43</v>
      </c>
      <c r="O30" s="177">
        <v>500</v>
      </c>
      <c r="P30" s="177">
        <v>1</v>
      </c>
      <c r="Q30" s="177" t="s">
        <v>347</v>
      </c>
      <c r="R30" s="177" t="s">
        <v>348</v>
      </c>
      <c r="S30" s="177">
        <v>1</v>
      </c>
      <c r="T30" s="177" t="s">
        <v>99</v>
      </c>
      <c r="U30" s="177">
        <v>0</v>
      </c>
      <c r="V30" s="177">
        <v>0</v>
      </c>
      <c r="W30" s="177">
        <v>3411.4</v>
      </c>
      <c r="X30" s="177" t="s">
        <v>105</v>
      </c>
      <c r="Y30" s="177" t="s">
        <v>91</v>
      </c>
      <c r="Z30" s="177">
        <v>0</v>
      </c>
      <c r="AA30" s="177">
        <v>0</v>
      </c>
      <c r="AB30" s="177">
        <v>0</v>
      </c>
      <c r="AC30" s="99">
        <v>0</v>
      </c>
    </row>
    <row r="31" spans="1:29" x14ac:dyDescent="0.25">
      <c r="A31" s="39"/>
      <c r="B31" s="39">
        <v>6</v>
      </c>
      <c r="C31" s="177" t="s">
        <v>194</v>
      </c>
      <c r="D31" s="177">
        <v>0</v>
      </c>
      <c r="E31" s="177">
        <v>1</v>
      </c>
      <c r="F31" s="177">
        <v>0</v>
      </c>
      <c r="G31" s="177">
        <v>1372</v>
      </c>
      <c r="H31" s="177">
        <v>2.02</v>
      </c>
      <c r="I31" s="177">
        <v>0.95</v>
      </c>
      <c r="J31" s="177">
        <v>2540.3000000000002</v>
      </c>
      <c r="K31" s="177">
        <v>8000</v>
      </c>
      <c r="L31" s="177">
        <v>90</v>
      </c>
      <c r="M31" s="177"/>
      <c r="N31" s="177" t="s">
        <v>43</v>
      </c>
      <c r="O31" s="177">
        <v>500</v>
      </c>
      <c r="P31" s="177">
        <v>1</v>
      </c>
      <c r="Q31" s="177" t="s">
        <v>347</v>
      </c>
      <c r="R31" s="177" t="s">
        <v>348</v>
      </c>
      <c r="S31" s="177">
        <v>1</v>
      </c>
      <c r="T31" s="177" t="s">
        <v>99</v>
      </c>
      <c r="U31" s="177">
        <v>0</v>
      </c>
      <c r="V31" s="177">
        <v>0</v>
      </c>
      <c r="W31" s="177">
        <v>3411.4</v>
      </c>
      <c r="X31" s="177" t="s">
        <v>78</v>
      </c>
      <c r="Y31" s="177" t="s">
        <v>263</v>
      </c>
      <c r="Z31" s="177">
        <v>0</v>
      </c>
      <c r="AA31" s="177">
        <v>0</v>
      </c>
      <c r="AB31" s="177">
        <v>0</v>
      </c>
      <c r="AC31" s="99">
        <v>0</v>
      </c>
    </row>
    <row r="32" spans="1:29" x14ac:dyDescent="0.25">
      <c r="A32" s="39"/>
      <c r="B32" s="39">
        <v>7</v>
      </c>
      <c r="C32" s="177" t="s">
        <v>196</v>
      </c>
      <c r="D32" s="177">
        <v>0</v>
      </c>
      <c r="E32" s="177">
        <v>1</v>
      </c>
      <c r="F32" s="177">
        <v>0</v>
      </c>
      <c r="G32" s="177">
        <v>1372</v>
      </c>
      <c r="H32" s="177">
        <v>2.02</v>
      </c>
      <c r="I32" s="177">
        <v>0.95</v>
      </c>
      <c r="J32" s="177">
        <v>2540.3000000000002</v>
      </c>
      <c r="K32" s="177">
        <v>8000</v>
      </c>
      <c r="L32" s="177">
        <v>90</v>
      </c>
      <c r="M32" s="177"/>
      <c r="N32" s="177" t="s">
        <v>43</v>
      </c>
      <c r="O32" s="177">
        <v>500</v>
      </c>
      <c r="P32" s="177">
        <v>1</v>
      </c>
      <c r="Q32" s="177" t="s">
        <v>347</v>
      </c>
      <c r="R32" s="177" t="s">
        <v>348</v>
      </c>
      <c r="S32" s="177">
        <v>1</v>
      </c>
      <c r="T32" s="177" t="s">
        <v>99</v>
      </c>
      <c r="U32" s="177">
        <v>0</v>
      </c>
      <c r="V32" s="177">
        <v>0</v>
      </c>
      <c r="W32" s="177">
        <v>3411.4</v>
      </c>
      <c r="X32" s="177" t="s">
        <v>78</v>
      </c>
      <c r="Y32" s="177" t="s">
        <v>263</v>
      </c>
      <c r="Z32" s="177">
        <v>0</v>
      </c>
      <c r="AA32" s="177">
        <v>2</v>
      </c>
      <c r="AB32" s="177">
        <v>1</v>
      </c>
      <c r="AC32" s="99">
        <v>0</v>
      </c>
    </row>
    <row r="33" spans="1:29" x14ac:dyDescent="0.25">
      <c r="A33" s="39"/>
      <c r="B33" s="39">
        <v>8</v>
      </c>
      <c r="C33" s="177" t="s">
        <v>195</v>
      </c>
      <c r="D33" s="177">
        <v>0</v>
      </c>
      <c r="E33" s="177">
        <v>1</v>
      </c>
      <c r="F33" s="177">
        <v>0</v>
      </c>
      <c r="G33" s="177">
        <v>1372</v>
      </c>
      <c r="H33" s="177">
        <v>2.02</v>
      </c>
      <c r="I33" s="177">
        <v>0.95</v>
      </c>
      <c r="J33" s="177">
        <v>2540.3000000000002</v>
      </c>
      <c r="K33" s="177">
        <v>8000</v>
      </c>
      <c r="L33" s="177">
        <v>90</v>
      </c>
      <c r="M33" s="177"/>
      <c r="N33" s="177" t="s">
        <v>43</v>
      </c>
      <c r="O33" s="177">
        <v>500</v>
      </c>
      <c r="P33" s="177">
        <v>1</v>
      </c>
      <c r="Q33" s="177" t="s">
        <v>347</v>
      </c>
      <c r="R33" s="177" t="s">
        <v>348</v>
      </c>
      <c r="S33" s="177">
        <v>1</v>
      </c>
      <c r="T33" s="177" t="s">
        <v>99</v>
      </c>
      <c r="U33" s="177">
        <v>0</v>
      </c>
      <c r="V33" s="177">
        <v>0</v>
      </c>
      <c r="W33" s="177">
        <v>3411.4</v>
      </c>
      <c r="X33" s="177" t="s">
        <v>78</v>
      </c>
      <c r="Y33" s="177" t="s">
        <v>263</v>
      </c>
      <c r="Z33" s="177">
        <v>0</v>
      </c>
      <c r="AA33" s="177">
        <v>0</v>
      </c>
      <c r="AB33" s="177">
        <v>0</v>
      </c>
      <c r="AC33" s="99">
        <v>0</v>
      </c>
    </row>
    <row r="34" spans="1:29" x14ac:dyDescent="0.25">
      <c r="A34" s="39"/>
      <c r="B34" s="39">
        <v>9</v>
      </c>
      <c r="C34" s="177" t="s">
        <v>303</v>
      </c>
      <c r="D34" s="177">
        <v>0</v>
      </c>
      <c r="E34" s="177">
        <v>1</v>
      </c>
      <c r="F34" s="177">
        <v>0</v>
      </c>
      <c r="G34" s="177">
        <v>5500</v>
      </c>
      <c r="H34" s="177">
        <v>2.02</v>
      </c>
      <c r="I34" s="177">
        <v>0.95</v>
      </c>
      <c r="J34" s="177">
        <v>2256.3000000000002</v>
      </c>
      <c r="K34" s="177">
        <v>0</v>
      </c>
      <c r="L34" s="177">
        <v>90</v>
      </c>
      <c r="M34" s="177"/>
      <c r="N34" s="177" t="s">
        <v>43</v>
      </c>
      <c r="O34" s="177">
        <v>500</v>
      </c>
      <c r="P34" s="177">
        <v>1</v>
      </c>
      <c r="Q34" s="177" t="s">
        <v>347</v>
      </c>
      <c r="R34" s="177" t="s">
        <v>348</v>
      </c>
      <c r="S34" s="177">
        <v>1</v>
      </c>
      <c r="T34" s="177" t="s">
        <v>104</v>
      </c>
      <c r="U34" s="177">
        <v>300</v>
      </c>
      <c r="V34" s="177">
        <v>400</v>
      </c>
      <c r="W34" s="177">
        <v>3411.4</v>
      </c>
      <c r="X34" s="177" t="s">
        <v>78</v>
      </c>
      <c r="Y34" s="177" t="s">
        <v>263</v>
      </c>
      <c r="Z34" s="177">
        <v>0</v>
      </c>
      <c r="AA34" s="177">
        <v>0</v>
      </c>
      <c r="AB34" s="177">
        <v>0</v>
      </c>
      <c r="AC34" s="99">
        <v>0</v>
      </c>
    </row>
    <row r="35" spans="1:29" x14ac:dyDescent="0.25">
      <c r="A35" s="39"/>
      <c r="B35" s="39">
        <v>10</v>
      </c>
      <c r="C35" s="177" t="s">
        <v>200</v>
      </c>
      <c r="D35" s="177">
        <v>0</v>
      </c>
      <c r="E35" s="177">
        <v>1</v>
      </c>
      <c r="F35" s="177">
        <v>0</v>
      </c>
      <c r="G35" s="177">
        <v>5500</v>
      </c>
      <c r="H35" s="177">
        <v>2.02</v>
      </c>
      <c r="I35" s="177">
        <v>0.95</v>
      </c>
      <c r="J35" s="177">
        <v>2256.3000000000002</v>
      </c>
      <c r="K35" s="177">
        <v>0</v>
      </c>
      <c r="L35" s="177">
        <v>90</v>
      </c>
      <c r="M35" s="177"/>
      <c r="N35" s="177" t="s">
        <v>43</v>
      </c>
      <c r="O35" s="177">
        <v>500</v>
      </c>
      <c r="P35" s="177">
        <v>1</v>
      </c>
      <c r="Q35" s="177" t="s">
        <v>347</v>
      </c>
      <c r="R35" s="177" t="s">
        <v>348</v>
      </c>
      <c r="S35" s="177">
        <v>1</v>
      </c>
      <c r="T35" s="177" t="s">
        <v>302</v>
      </c>
      <c r="U35" s="177">
        <v>300</v>
      </c>
      <c r="V35" s="177">
        <v>400</v>
      </c>
      <c r="W35" s="177">
        <v>3411.4</v>
      </c>
      <c r="X35" s="177" t="s">
        <v>78</v>
      </c>
      <c r="Y35" s="177" t="s">
        <v>263</v>
      </c>
      <c r="Z35" s="177">
        <v>0</v>
      </c>
      <c r="AA35" s="177">
        <v>0</v>
      </c>
      <c r="AB35" s="177">
        <v>0</v>
      </c>
      <c r="AC35" s="99">
        <v>0</v>
      </c>
    </row>
    <row r="36" spans="1:29" x14ac:dyDescent="0.25">
      <c r="A36" s="39"/>
      <c r="B36" s="39">
        <v>11</v>
      </c>
      <c r="C36" s="177" t="s">
        <v>201</v>
      </c>
      <c r="D36" s="177">
        <v>0</v>
      </c>
      <c r="E36" s="177">
        <v>1</v>
      </c>
      <c r="F36" s="177">
        <v>0</v>
      </c>
      <c r="G36" s="177">
        <v>1372</v>
      </c>
      <c r="H36" s="177">
        <v>2.02</v>
      </c>
      <c r="I36" s="177">
        <v>0.95</v>
      </c>
      <c r="J36" s="177">
        <v>2256.3000000000002</v>
      </c>
      <c r="K36" s="177">
        <v>0</v>
      </c>
      <c r="L36" s="177">
        <v>90</v>
      </c>
      <c r="M36" s="177"/>
      <c r="N36" s="177" t="s">
        <v>43</v>
      </c>
      <c r="O36" s="177">
        <v>500</v>
      </c>
      <c r="P36" s="177">
        <v>0</v>
      </c>
      <c r="Q36" s="177" t="s">
        <v>347</v>
      </c>
      <c r="R36" s="177" t="s">
        <v>348</v>
      </c>
      <c r="S36" s="177">
        <v>1</v>
      </c>
      <c r="T36" s="177" t="s">
        <v>99</v>
      </c>
      <c r="U36" s="177">
        <v>0</v>
      </c>
      <c r="V36" s="177">
        <v>0</v>
      </c>
      <c r="W36" s="177">
        <v>3411.4</v>
      </c>
      <c r="X36" s="177" t="s">
        <v>74</v>
      </c>
      <c r="Y36" s="177" t="s">
        <v>263</v>
      </c>
      <c r="Z36" s="177">
        <v>0</v>
      </c>
      <c r="AA36" s="177">
        <v>0</v>
      </c>
      <c r="AB36" s="177">
        <v>0</v>
      </c>
      <c r="AC36" s="99">
        <v>0</v>
      </c>
    </row>
    <row r="37" spans="1:29" x14ac:dyDescent="0.25">
      <c r="A37" s="39"/>
      <c r="B37" s="39">
        <v>12</v>
      </c>
      <c r="C37" s="177" t="s">
        <v>202</v>
      </c>
      <c r="D37" s="177">
        <v>0</v>
      </c>
      <c r="E37" s="177">
        <v>1</v>
      </c>
      <c r="F37" s="177">
        <v>0</v>
      </c>
      <c r="G37" s="177">
        <v>1372</v>
      </c>
      <c r="H37" s="177">
        <v>2.02</v>
      </c>
      <c r="I37" s="177">
        <v>0.95</v>
      </c>
      <c r="J37" s="177">
        <v>2256.3000000000002</v>
      </c>
      <c r="K37" s="177">
        <v>0</v>
      </c>
      <c r="L37" s="177">
        <v>90</v>
      </c>
      <c r="M37" s="177"/>
      <c r="N37" s="177" t="s">
        <v>43</v>
      </c>
      <c r="O37" s="177">
        <v>500</v>
      </c>
      <c r="P37" s="177">
        <v>0</v>
      </c>
      <c r="Q37" s="177" t="s">
        <v>347</v>
      </c>
      <c r="R37" s="177" t="s">
        <v>348</v>
      </c>
      <c r="S37" s="177">
        <v>1</v>
      </c>
      <c r="T37" s="177" t="s">
        <v>99</v>
      </c>
      <c r="U37" s="177">
        <v>0</v>
      </c>
      <c r="V37" s="177">
        <v>0</v>
      </c>
      <c r="W37" s="177">
        <v>3411.4</v>
      </c>
      <c r="X37" s="177" t="s">
        <v>74</v>
      </c>
      <c r="Y37" s="177" t="s">
        <v>91</v>
      </c>
      <c r="Z37" s="177">
        <v>0</v>
      </c>
      <c r="AA37" s="177">
        <v>0</v>
      </c>
      <c r="AB37" s="177">
        <v>0</v>
      </c>
      <c r="AC37" s="99">
        <v>0</v>
      </c>
    </row>
    <row r="38" spans="1:29" x14ac:dyDescent="0.25">
      <c r="A38" s="131"/>
      <c r="B38" s="39" t="str">
        <f t="shared" ref="B38:B45" si="3">IF(C38="","",B37+1)</f>
        <v/>
      </c>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99"/>
    </row>
    <row r="39" spans="1:29" x14ac:dyDescent="0.25">
      <c r="A39" s="39"/>
      <c r="B39" s="39" t="str">
        <f t="shared" si="3"/>
        <v/>
      </c>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99"/>
    </row>
    <row r="40" spans="1:29" x14ac:dyDescent="0.25">
      <c r="A40" s="39"/>
      <c r="B40" s="39" t="str">
        <f t="shared" si="3"/>
        <v/>
      </c>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99"/>
    </row>
    <row r="41" spans="1:29" x14ac:dyDescent="0.25">
      <c r="A41" s="39"/>
      <c r="B41" s="39" t="str">
        <f t="shared" si="3"/>
        <v/>
      </c>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c r="AA41" s="177"/>
      <c r="AB41" s="177"/>
      <c r="AC41" s="99"/>
    </row>
    <row r="42" spans="1:29" x14ac:dyDescent="0.25">
      <c r="A42" s="39"/>
      <c r="B42" s="39" t="str">
        <f t="shared" si="3"/>
        <v/>
      </c>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99"/>
    </row>
    <row r="43" spans="1:29" x14ac:dyDescent="0.25">
      <c r="A43" s="39"/>
      <c r="B43" s="39" t="str">
        <f t="shared" si="3"/>
        <v/>
      </c>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c r="AA43" s="177"/>
      <c r="AB43" s="177"/>
      <c r="AC43" s="99"/>
    </row>
    <row r="44" spans="1:29" x14ac:dyDescent="0.25">
      <c r="A44" s="39"/>
      <c r="B44" s="39" t="str">
        <f t="shared" si="3"/>
        <v/>
      </c>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99"/>
    </row>
    <row r="45" spans="1:29" ht="15.75" thickBot="1" x14ac:dyDescent="0.3">
      <c r="A45" s="39"/>
      <c r="B45" s="42" t="str">
        <f t="shared" si="3"/>
        <v/>
      </c>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c r="AB45" s="100"/>
      <c r="AC45" s="101"/>
    </row>
    <row r="46" spans="1:29" ht="15.75" thickBot="1" x14ac:dyDescent="0.3"/>
    <row r="47" spans="1:29" ht="15.75" thickBot="1" x14ac:dyDescent="0.3">
      <c r="B47" s="154" t="s">
        <v>28</v>
      </c>
      <c r="C47" s="155"/>
      <c r="D47" s="155"/>
      <c r="E47" s="155"/>
      <c r="F47" s="155"/>
      <c r="G47" s="155"/>
      <c r="H47" s="156"/>
      <c r="J47" s="154" t="s">
        <v>29</v>
      </c>
      <c r="K47" s="155"/>
      <c r="L47" s="155"/>
      <c r="M47" s="155"/>
      <c r="N47" s="155"/>
      <c r="O47" s="155"/>
      <c r="P47" s="155"/>
      <c r="Q47" s="155"/>
      <c r="R47" s="155"/>
      <c r="S47" s="155"/>
      <c r="T47" s="155"/>
      <c r="U47" s="156"/>
    </row>
    <row r="48" spans="1:29" ht="15.75" thickBot="1" x14ac:dyDescent="0.3">
      <c r="B48" s="93" t="s">
        <v>0</v>
      </c>
      <c r="C48" s="94" t="s">
        <v>11</v>
      </c>
      <c r="D48" s="94" t="s">
        <v>12</v>
      </c>
      <c r="E48" s="94" t="s">
        <v>13</v>
      </c>
      <c r="F48" s="94" t="s">
        <v>14</v>
      </c>
      <c r="G48" s="94" t="s">
        <v>15</v>
      </c>
      <c r="H48" s="95" t="s">
        <v>16</v>
      </c>
      <c r="J48" s="179" t="s">
        <v>0</v>
      </c>
      <c r="K48" s="180" t="s">
        <v>17</v>
      </c>
      <c r="L48" s="180" t="s">
        <v>18</v>
      </c>
      <c r="M48" s="180" t="s">
        <v>19</v>
      </c>
      <c r="N48" s="180" t="s">
        <v>20</v>
      </c>
      <c r="O48" s="180" t="s">
        <v>21</v>
      </c>
      <c r="P48" s="180" t="s">
        <v>22</v>
      </c>
      <c r="Q48" s="180"/>
      <c r="R48" s="180" t="s">
        <v>23</v>
      </c>
      <c r="S48" s="180" t="s">
        <v>24</v>
      </c>
      <c r="T48" s="180" t="s">
        <v>25</v>
      </c>
      <c r="U48" s="98" t="s">
        <v>26</v>
      </c>
    </row>
    <row r="49" spans="2:21" x14ac:dyDescent="0.25">
      <c r="B49" s="182">
        <v>1</v>
      </c>
      <c r="C49" s="176">
        <v>0.8</v>
      </c>
      <c r="D49" s="176">
        <v>9.81</v>
      </c>
      <c r="E49" s="176">
        <v>1</v>
      </c>
      <c r="F49" s="176">
        <v>1</v>
      </c>
      <c r="G49" s="176">
        <v>210000</v>
      </c>
      <c r="H49" s="178">
        <v>77.5</v>
      </c>
      <c r="J49" s="182">
        <v>1</v>
      </c>
      <c r="K49" s="176">
        <v>0.7</v>
      </c>
      <c r="L49" s="176">
        <v>9</v>
      </c>
      <c r="M49" s="176">
        <v>0.5</v>
      </c>
      <c r="N49" s="176">
        <v>0.5</v>
      </c>
      <c r="O49" s="176">
        <v>0.25</v>
      </c>
      <c r="P49" s="176">
        <v>0.25</v>
      </c>
      <c r="Q49" s="176"/>
      <c r="R49" s="176">
        <v>2.5</v>
      </c>
      <c r="S49" s="176">
        <v>2.5</v>
      </c>
      <c r="T49" s="176">
        <v>1</v>
      </c>
      <c r="U49" s="178">
        <v>0</v>
      </c>
    </row>
    <row r="50" spans="2:21" x14ac:dyDescent="0.25">
      <c r="B50" s="183"/>
      <c r="C50" s="177"/>
      <c r="D50" s="177"/>
      <c r="E50" s="177"/>
      <c r="F50" s="177"/>
      <c r="G50" s="177"/>
      <c r="H50" s="99"/>
      <c r="J50" s="183">
        <v>2</v>
      </c>
      <c r="K50" s="177">
        <v>0.7</v>
      </c>
      <c r="L50" s="177">
        <v>5</v>
      </c>
      <c r="M50" s="177">
        <v>0.5</v>
      </c>
      <c r="N50" s="177">
        <v>0.5</v>
      </c>
      <c r="O50" s="177">
        <v>0.25</v>
      </c>
      <c r="P50" s="177">
        <v>0.25</v>
      </c>
      <c r="Q50" s="177"/>
      <c r="R50" s="177">
        <v>5</v>
      </c>
      <c r="S50" s="177">
        <v>5</v>
      </c>
      <c r="T50" s="177">
        <v>5</v>
      </c>
      <c r="U50" s="99">
        <v>10</v>
      </c>
    </row>
    <row r="51" spans="2:21" x14ac:dyDescent="0.25">
      <c r="B51" s="183"/>
      <c r="C51" s="177"/>
      <c r="D51" s="177"/>
      <c r="E51" s="177"/>
      <c r="F51" s="177"/>
      <c r="G51" s="177"/>
      <c r="H51" s="99"/>
      <c r="J51" s="183"/>
      <c r="K51" s="177"/>
      <c r="L51" s="177"/>
      <c r="M51" s="177"/>
      <c r="N51" s="177"/>
      <c r="O51" s="177"/>
      <c r="P51" s="177"/>
      <c r="Q51" s="177"/>
      <c r="R51" s="177"/>
      <c r="S51" s="177"/>
      <c r="T51" s="177"/>
      <c r="U51" s="99"/>
    </row>
    <row r="52" spans="2:21" x14ac:dyDescent="0.25">
      <c r="B52" s="183"/>
      <c r="C52" s="177"/>
      <c r="D52" s="177"/>
      <c r="E52" s="177"/>
      <c r="F52" s="177"/>
      <c r="G52" s="177"/>
      <c r="H52" s="99"/>
      <c r="J52" s="183"/>
      <c r="K52" s="177"/>
      <c r="L52" s="177"/>
      <c r="M52" s="177"/>
      <c r="N52" s="177"/>
      <c r="O52" s="177"/>
      <c r="P52" s="177"/>
      <c r="Q52" s="177"/>
      <c r="R52" s="177"/>
      <c r="S52" s="177"/>
      <c r="T52" s="177"/>
      <c r="U52" s="99"/>
    </row>
    <row r="53" spans="2:21" x14ac:dyDescent="0.25">
      <c r="B53" s="183"/>
      <c r="C53" s="177"/>
      <c r="D53" s="177"/>
      <c r="E53" s="177"/>
      <c r="F53" s="177"/>
      <c r="G53" s="177"/>
      <c r="H53" s="99"/>
      <c r="J53" s="183"/>
      <c r="K53" s="177"/>
      <c r="L53" s="177"/>
      <c r="M53" s="177"/>
      <c r="N53" s="177"/>
      <c r="O53" s="177"/>
      <c r="P53" s="177"/>
      <c r="Q53" s="177"/>
      <c r="R53" s="177"/>
      <c r="S53" s="177"/>
      <c r="T53" s="177"/>
      <c r="U53" s="99"/>
    </row>
    <row r="54" spans="2:21" x14ac:dyDescent="0.25">
      <c r="B54" s="183"/>
      <c r="C54" s="177"/>
      <c r="D54" s="177"/>
      <c r="E54" s="177"/>
      <c r="F54" s="177"/>
      <c r="G54" s="177"/>
      <c r="H54" s="99"/>
      <c r="J54" s="183"/>
      <c r="K54" s="177"/>
      <c r="L54" s="177"/>
      <c r="M54" s="177"/>
      <c r="N54" s="177"/>
      <c r="O54" s="177"/>
      <c r="P54" s="177"/>
      <c r="Q54" s="177"/>
      <c r="R54" s="177"/>
      <c r="S54" s="177"/>
      <c r="T54" s="177"/>
      <c r="U54" s="99"/>
    </row>
    <row r="55" spans="2:21" x14ac:dyDescent="0.25">
      <c r="B55" s="183"/>
      <c r="C55" s="177"/>
      <c r="D55" s="177"/>
      <c r="E55" s="177"/>
      <c r="F55" s="177"/>
      <c r="G55" s="177"/>
      <c r="H55" s="99"/>
      <c r="J55" s="183"/>
      <c r="K55" s="177"/>
      <c r="L55" s="177"/>
      <c r="M55" s="177"/>
      <c r="N55" s="177"/>
      <c r="O55" s="177"/>
      <c r="P55" s="177"/>
      <c r="Q55" s="177"/>
      <c r="R55" s="177"/>
      <c r="S55" s="177"/>
      <c r="T55" s="177"/>
      <c r="U55" s="99"/>
    </row>
    <row r="56" spans="2:21" x14ac:dyDescent="0.25">
      <c r="B56" s="183"/>
      <c r="C56" s="177"/>
      <c r="D56" s="177"/>
      <c r="E56" s="177"/>
      <c r="F56" s="177"/>
      <c r="G56" s="177"/>
      <c r="H56" s="99"/>
      <c r="J56" s="183"/>
      <c r="K56" s="177"/>
      <c r="L56" s="177"/>
      <c r="M56" s="177"/>
      <c r="N56" s="177"/>
      <c r="O56" s="177"/>
      <c r="P56" s="177"/>
      <c r="Q56" s="177"/>
      <c r="R56" s="177"/>
      <c r="S56" s="177"/>
      <c r="T56" s="177"/>
      <c r="U56" s="99"/>
    </row>
    <row r="57" spans="2:21" x14ac:dyDescent="0.25">
      <c r="B57" s="183"/>
      <c r="C57" s="177"/>
      <c r="D57" s="177"/>
      <c r="E57" s="177"/>
      <c r="F57" s="177"/>
      <c r="G57" s="177"/>
      <c r="H57" s="99"/>
      <c r="J57" s="183"/>
      <c r="K57" s="177"/>
      <c r="L57" s="177"/>
      <c r="M57" s="177"/>
      <c r="N57" s="177"/>
      <c r="O57" s="177"/>
      <c r="P57" s="177"/>
      <c r="Q57" s="177"/>
      <c r="R57" s="177"/>
      <c r="S57" s="177"/>
      <c r="T57" s="177"/>
      <c r="U57" s="99"/>
    </row>
    <row r="58" spans="2:21" x14ac:dyDescent="0.25">
      <c r="B58" s="183"/>
      <c r="C58" s="177"/>
      <c r="D58" s="177"/>
      <c r="E58" s="177"/>
      <c r="F58" s="177"/>
      <c r="G58" s="177"/>
      <c r="H58" s="99"/>
      <c r="J58" s="183"/>
      <c r="K58" s="177"/>
      <c r="L58" s="177"/>
      <c r="M58" s="177"/>
      <c r="N58" s="177"/>
      <c r="O58" s="177"/>
      <c r="P58" s="177"/>
      <c r="Q58" s="177"/>
      <c r="R58" s="177"/>
      <c r="S58" s="177"/>
      <c r="T58" s="177"/>
      <c r="U58" s="99"/>
    </row>
    <row r="59" spans="2:21" x14ac:dyDescent="0.25">
      <c r="B59" s="183"/>
      <c r="C59" s="177"/>
      <c r="D59" s="177"/>
      <c r="E59" s="177"/>
      <c r="F59" s="177"/>
      <c r="G59" s="177"/>
      <c r="H59" s="99"/>
      <c r="J59" s="183"/>
      <c r="K59" s="177"/>
      <c r="L59" s="177"/>
      <c r="M59" s="177"/>
      <c r="N59" s="177"/>
      <c r="O59" s="177"/>
      <c r="P59" s="177"/>
      <c r="Q59" s="177"/>
      <c r="R59" s="177"/>
      <c r="S59" s="177"/>
      <c r="T59" s="177"/>
      <c r="U59" s="99"/>
    </row>
    <row r="60" spans="2:21" ht="15.75" thickBot="1" x14ac:dyDescent="0.3">
      <c r="B60" s="184"/>
      <c r="C60" s="100"/>
      <c r="D60" s="100"/>
      <c r="E60" s="100"/>
      <c r="F60" s="100"/>
      <c r="G60" s="100"/>
      <c r="H60" s="101"/>
      <c r="J60" s="184"/>
      <c r="K60" s="100"/>
      <c r="L60" s="100"/>
      <c r="M60" s="100"/>
      <c r="N60" s="100"/>
      <c r="O60" s="100"/>
      <c r="P60" s="100"/>
      <c r="Q60" s="100"/>
      <c r="R60" s="100"/>
      <c r="S60" s="100"/>
      <c r="T60" s="100"/>
      <c r="U60" s="101"/>
    </row>
    <row r="62" spans="2:21" ht="15.75" thickBot="1" x14ac:dyDescent="0.3"/>
    <row r="63" spans="2:21" ht="15.75" thickBot="1" x14ac:dyDescent="0.3">
      <c r="B63" s="149" t="s">
        <v>130</v>
      </c>
      <c r="C63" s="150"/>
    </row>
    <row r="64" spans="2:21" ht="15.75" thickBot="1" x14ac:dyDescent="0.3">
      <c r="B64" s="96" t="s">
        <v>95</v>
      </c>
      <c r="C64" s="181" t="s">
        <v>131</v>
      </c>
    </row>
    <row r="65" spans="2:3" x14ac:dyDescent="0.25">
      <c r="B65" s="175">
        <v>1</v>
      </c>
      <c r="C65" s="178">
        <v>0.1</v>
      </c>
    </row>
    <row r="66" spans="2:3" x14ac:dyDescent="0.25">
      <c r="B66" s="39">
        <v>2</v>
      </c>
      <c r="C66" s="99">
        <v>0.2</v>
      </c>
    </row>
    <row r="67" spans="2:3" x14ac:dyDescent="0.25">
      <c r="B67" s="39">
        <v>3</v>
      </c>
      <c r="C67" s="99">
        <v>0.3</v>
      </c>
    </row>
    <row r="68" spans="2:3" x14ac:dyDescent="0.25">
      <c r="B68" s="39">
        <v>4</v>
      </c>
      <c r="C68" s="99">
        <v>0.4</v>
      </c>
    </row>
    <row r="69" spans="2:3" x14ac:dyDescent="0.25">
      <c r="B69" s="39">
        <v>5</v>
      </c>
      <c r="C69" s="99">
        <v>0.5</v>
      </c>
    </row>
    <row r="70" spans="2:3" x14ac:dyDescent="0.25">
      <c r="B70" s="39">
        <v>6</v>
      </c>
      <c r="C70" s="99">
        <v>0.6</v>
      </c>
    </row>
    <row r="71" spans="2:3" x14ac:dyDescent="0.25">
      <c r="B71" s="39">
        <v>7</v>
      </c>
      <c r="C71" s="99">
        <v>0.7</v>
      </c>
    </row>
    <row r="72" spans="2:3" x14ac:dyDescent="0.25">
      <c r="B72" s="39">
        <v>8</v>
      </c>
      <c r="C72" s="99">
        <v>0.8</v>
      </c>
    </row>
    <row r="73" spans="2:3" x14ac:dyDescent="0.25">
      <c r="B73" s="39">
        <v>9</v>
      </c>
      <c r="C73" s="99">
        <v>0.9</v>
      </c>
    </row>
    <row r="74" spans="2:3" x14ac:dyDescent="0.25">
      <c r="B74" s="39">
        <v>10</v>
      </c>
      <c r="C74" s="99">
        <v>0.95</v>
      </c>
    </row>
    <row r="75" spans="2:3" x14ac:dyDescent="0.25">
      <c r="B75" s="39"/>
      <c r="C75" s="99"/>
    </row>
    <row r="76" spans="2:3" x14ac:dyDescent="0.25">
      <c r="B76" s="39"/>
      <c r="C76" s="99"/>
    </row>
    <row r="77" spans="2:3" x14ac:dyDescent="0.25">
      <c r="B77" s="39"/>
      <c r="C77" s="99"/>
    </row>
    <row r="78" spans="2:3" x14ac:dyDescent="0.25">
      <c r="B78" s="39"/>
      <c r="C78" s="99"/>
    </row>
    <row r="79" spans="2:3" x14ac:dyDescent="0.25">
      <c r="B79" s="39"/>
      <c r="C79" s="99"/>
    </row>
    <row r="80" spans="2:3" x14ac:dyDescent="0.25">
      <c r="B80" s="39"/>
      <c r="C80" s="99"/>
    </row>
    <row r="81" spans="2:3" ht="15.75" thickBot="1" x14ac:dyDescent="0.3">
      <c r="B81" s="42"/>
      <c r="C81" s="101"/>
    </row>
  </sheetData>
  <mergeCells count="8">
    <mergeCell ref="B1:I1"/>
    <mergeCell ref="B24:AC24"/>
    <mergeCell ref="B63:C63"/>
    <mergeCell ref="K2:L2"/>
    <mergeCell ref="N2:O2"/>
    <mergeCell ref="K16:L16"/>
    <mergeCell ref="B47:H47"/>
    <mergeCell ref="J47:U47"/>
  </mergeCells>
  <dataValidations count="7">
    <dataValidation type="list" allowBlank="1" showInputMessage="1" showErrorMessage="1" sqref="T37 T26:T35" xr:uid="{D4E3C34A-5BF4-4F83-86F5-A938C956ADC5}">
      <formula1>"Normal,Acceleration,Force"</formula1>
    </dataValidation>
    <dataValidation type="list" allowBlank="1" showInputMessage="1" showErrorMessage="1" sqref="D3:D22 F3:I22 P38:Q45 S38:S45 O3:O5 D38:F45" xr:uid="{0A57B1BD-3B41-4533-B64D-8E307A2AF071}">
      <formula1>"0,1"</formula1>
    </dataValidation>
    <dataValidation type="decimal" allowBlank="1" showInputMessage="1" showErrorMessage="1" sqref="I38:I45" xr:uid="{817A22D9-15B8-48EA-9CA3-20D675D4CDC4}">
      <formula1>0</formula1>
      <formula2>1</formula2>
    </dataValidation>
    <dataValidation type="list" allowBlank="1" showInputMessage="1" showErrorMessage="1" sqref="T38:T43" xr:uid="{7B244810-27B0-44A6-A51A-2E7A9EE1888A}">
      <formula1>"Normal,Acceleration,Force,Displacement,Velocity"</formula1>
    </dataValidation>
    <dataValidation type="list" allowBlank="1" showInputMessage="1" showErrorMessage="1" sqref="X26:X43" xr:uid="{DA61FBDB-2CC5-4E88-A917-00CBE51ED001}">
      <formula1>"LB,UB,BE,LB/UB"</formula1>
    </dataValidation>
    <dataValidation type="list" allowBlank="1" showInputMessage="1" showErrorMessage="1" sqref="Y26 Y34" xr:uid="{DA24DF40-1AFD-4C0A-B9BD-84569C4AB637}">
      <formula1>"Not Applied,IHC S-1200,IHC S-2000,IHC S-4000"</formula1>
    </dataValidation>
    <dataValidation type="list" allowBlank="1" showInputMessage="1" showErrorMessage="1" sqref="Y35:Y43 Y27:Y33" xr:uid="{1D27BCC1-9817-4302-9424-F063984769E1}">
      <formula1>"Not Applied, IHC S-1200, IHC S-2000, IHC S-4000"</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703B664-B9CE-4B66-92AA-7E963B5B7BFB}">
          <x14:formula1>
            <xm:f>Hidden_settings!$H$3:$H$5</xm:f>
          </x14:formula1>
          <xm:sqref>AC26:AC45</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85F92-FCF1-465A-BDD2-891915FBC8AA}">
  <sheetPr>
    <tabColor rgb="FFFF000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0.4</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0.4</v>
      </c>
      <c r="R3" s="105">
        <v>0.75</v>
      </c>
      <c r="S3" s="105" t="s">
        <v>187</v>
      </c>
      <c r="T3" s="132" t="s">
        <v>191</v>
      </c>
      <c r="U3" s="132">
        <v>0.5</v>
      </c>
      <c r="V3" s="132">
        <v>0.25</v>
      </c>
      <c r="W3" s="132">
        <v>2.5</v>
      </c>
      <c r="X3" s="132">
        <v>2.5</v>
      </c>
      <c r="Y3" s="132">
        <v>0</v>
      </c>
      <c r="Z3" s="132">
        <v>0</v>
      </c>
      <c r="AA3" s="132">
        <v>0</v>
      </c>
      <c r="AB3" s="132">
        <v>9</v>
      </c>
      <c r="AC3" s="132">
        <v>0.8</v>
      </c>
      <c r="AD3" s="40">
        <v>1.25</v>
      </c>
      <c r="AE3" s="40">
        <f t="shared" ref="AE3:AE18"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0.75</v>
      </c>
      <c r="R4" s="105">
        <v>1.1000000000000001</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1.1000000000000001</v>
      </c>
      <c r="R5" s="105">
        <v>2</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v>
      </c>
      <c r="R6" s="105">
        <v>3.2</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3.2</v>
      </c>
      <c r="R7" s="105">
        <v>5.5</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5.5</v>
      </c>
      <c r="R8" s="105">
        <v>6</v>
      </c>
      <c r="S8" s="136" t="s">
        <v>189</v>
      </c>
      <c r="T8" s="132" t="s">
        <v>191</v>
      </c>
      <c r="U8" s="132">
        <v>0.5</v>
      </c>
      <c r="V8" s="132">
        <v>0.25</v>
      </c>
      <c r="W8" s="132">
        <v>2.5</v>
      </c>
      <c r="X8" s="132">
        <v>2.5</v>
      </c>
      <c r="Y8" s="132">
        <v>0</v>
      </c>
      <c r="Z8" s="132">
        <v>0</v>
      </c>
      <c r="AA8" s="132">
        <v>0</v>
      </c>
      <c r="AB8" s="132">
        <v>9</v>
      </c>
      <c r="AC8" s="132">
        <v>0.8</v>
      </c>
      <c r="AD8" s="40">
        <v>1.25</v>
      </c>
      <c r="AE8" s="137">
        <v>2</v>
      </c>
      <c r="AF8" s="40">
        <v>0.8</v>
      </c>
      <c r="AG8" s="138">
        <v>2</v>
      </c>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6</v>
      </c>
      <c r="R9" s="105">
        <v>7</v>
      </c>
      <c r="S9" s="136" t="s">
        <v>189</v>
      </c>
      <c r="T9" s="132" t="s">
        <v>191</v>
      </c>
      <c r="U9" s="132">
        <v>0.5</v>
      </c>
      <c r="V9" s="132">
        <v>0.25</v>
      </c>
      <c r="W9" s="132">
        <v>2.5</v>
      </c>
      <c r="X9" s="132">
        <v>2.5</v>
      </c>
      <c r="Y9" s="132">
        <v>0</v>
      </c>
      <c r="Z9" s="132">
        <v>0</v>
      </c>
      <c r="AA9" s="132">
        <v>0</v>
      </c>
      <c r="AB9" s="132">
        <v>9</v>
      </c>
      <c r="AC9" s="132">
        <v>0.8</v>
      </c>
      <c r="AD9" s="40">
        <v>1.25</v>
      </c>
      <c r="AE9" s="137">
        <v>2</v>
      </c>
      <c r="AF9" s="40">
        <v>0.8</v>
      </c>
      <c r="AG9" s="138">
        <v>2</v>
      </c>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7</v>
      </c>
      <c r="R10" s="105">
        <v>12.5</v>
      </c>
      <c r="S10" s="136" t="s">
        <v>189</v>
      </c>
      <c r="T10" s="132" t="s">
        <v>191</v>
      </c>
      <c r="U10" s="132">
        <v>0.5</v>
      </c>
      <c r="V10" s="132">
        <v>0.25</v>
      </c>
      <c r="W10" s="132">
        <v>2.5</v>
      </c>
      <c r="X10" s="132">
        <v>2.5</v>
      </c>
      <c r="Y10" s="132">
        <v>0</v>
      </c>
      <c r="Z10" s="132">
        <v>0</v>
      </c>
      <c r="AA10" s="132">
        <v>0</v>
      </c>
      <c r="AB10" s="132">
        <v>9</v>
      </c>
      <c r="AC10" s="132">
        <v>0.8</v>
      </c>
      <c r="AD10" s="40">
        <v>1.25</v>
      </c>
      <c r="AE10" s="137">
        <v>2</v>
      </c>
      <c r="AF10" s="40">
        <v>0.8</v>
      </c>
      <c r="AG10" s="139">
        <v>4</v>
      </c>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12.5</v>
      </c>
      <c r="R11" s="105">
        <v>14</v>
      </c>
      <c r="S11" s="136" t="s">
        <v>189</v>
      </c>
      <c r="T11" s="132" t="s">
        <v>191</v>
      </c>
      <c r="U11" s="132">
        <v>0.5</v>
      </c>
      <c r="V11" s="132">
        <v>0.25</v>
      </c>
      <c r="W11" s="132">
        <v>2.5</v>
      </c>
      <c r="X11" s="132">
        <v>2.5</v>
      </c>
      <c r="Y11" s="132">
        <v>0</v>
      </c>
      <c r="Z11" s="132">
        <v>0</v>
      </c>
      <c r="AA11" s="132">
        <v>0</v>
      </c>
      <c r="AB11" s="132">
        <v>9</v>
      </c>
      <c r="AC11" s="132">
        <v>0.8</v>
      </c>
      <c r="AD11" s="40">
        <v>1.25</v>
      </c>
      <c r="AE11" s="137">
        <v>2</v>
      </c>
      <c r="AF11" s="40">
        <v>0.8</v>
      </c>
      <c r="AG11" s="138">
        <v>2</v>
      </c>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14</v>
      </c>
      <c r="R12" s="105">
        <v>20</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20</v>
      </c>
      <c r="R13" s="105">
        <v>24</v>
      </c>
      <c r="S13" s="105" t="s">
        <v>188</v>
      </c>
      <c r="T13" s="132" t="s">
        <v>191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24</v>
      </c>
      <c r="R14" s="105">
        <v>37.1</v>
      </c>
      <c r="S14" s="105" t="s">
        <v>188</v>
      </c>
      <c r="T14" s="132" t="s">
        <v>191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37.1</v>
      </c>
      <c r="R15" s="105">
        <v>38.799999999999997</v>
      </c>
      <c r="S15" s="105" t="s">
        <v>188</v>
      </c>
      <c r="T15" s="132" t="s">
        <v>191</v>
      </c>
      <c r="U15" s="132">
        <v>0.5</v>
      </c>
      <c r="V15" s="132">
        <v>0.25</v>
      </c>
      <c r="W15" s="132">
        <v>2.5</v>
      </c>
      <c r="X15" s="132">
        <v>2.5</v>
      </c>
      <c r="Y15" s="132">
        <v>0</v>
      </c>
      <c r="Z15" s="132">
        <v>0</v>
      </c>
      <c r="AA15" s="132">
        <v>0</v>
      </c>
      <c r="AB15" s="132">
        <v>9</v>
      </c>
      <c r="AC15" s="132">
        <v>0.8</v>
      </c>
      <c r="AD15" s="40">
        <v>1.25</v>
      </c>
      <c r="AE15" s="40">
        <f t="shared" si="0"/>
        <v>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38.799999999999997</v>
      </c>
      <c r="R16" s="105">
        <v>46</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46</v>
      </c>
      <c r="R17" s="105">
        <v>49.5</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49.5</v>
      </c>
      <c r="R18" s="105">
        <v>50</v>
      </c>
      <c r="S18" s="105" t="s">
        <v>188</v>
      </c>
      <c r="T18" s="132" t="s">
        <v>191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3"/>
      <c r="AG19" s="5"/>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158" priority="5">
      <formula>$T2="Stevens"</formula>
    </cfRule>
  </conditionalFormatting>
  <conditionalFormatting sqref="U2:X18">
    <cfRule type="expression" dxfId="157" priority="4">
      <formula>$T2="Alm_Hamre"</formula>
    </cfRule>
  </conditionalFormatting>
  <conditionalFormatting sqref="U2:X18">
    <cfRule type="expression" dxfId="156" priority="3">
      <formula>$T2="ICP_18"</formula>
    </cfRule>
  </conditionalFormatting>
  <conditionalFormatting sqref="U2:X18">
    <cfRule type="expression" dxfId="155" priority="2">
      <formula>$T$2="Stevens"</formula>
    </cfRule>
  </conditionalFormatting>
  <conditionalFormatting sqref="AH2:AH18 AJ2:AJ18">
    <cfRule type="expression" dxfId="154" priority="1">
      <formula>$T2="Stevens"</formula>
    </cfRule>
  </conditionalFormatting>
  <dataValidations count="2">
    <dataValidation type="list" allowBlank="1" showInputMessage="1" showErrorMessage="1" sqref="S2:S15" xr:uid="{E3E32052-77CF-47F8-BB93-E755FD073399}">
      <formula1>$A$67:$A$71</formula1>
    </dataValidation>
    <dataValidation type="list" allowBlank="1" showInputMessage="1" showErrorMessage="1" sqref="T2:T18" xr:uid="{62BD7912-FA0B-41C3-8F32-B4E26844AB1C}">
      <formula1>$A$60:$A$63</formula1>
    </dataValidation>
  </dataValidations>
  <pageMargins left="0.7" right="0.7" top="0.75" bottom="0.75" header="0.3" footer="0.3"/>
  <pageSetup paperSize="9" orientation="portrait" horizontalDpi="300" verticalDpi="30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695AE-D58D-4C40-AE7F-622FDF7D980C}">
  <sheetPr>
    <tabColor rgb="FFFF0000"/>
  </sheetPr>
  <dimension ref="A1:AJ71"/>
  <sheetViews>
    <sheetView zoomScale="70" zoomScaleNormal="70" workbookViewId="0">
      <selection activeCell="AH16" sqref="AH16"/>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1</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1</v>
      </c>
      <c r="R3" s="105">
        <v>1.95</v>
      </c>
      <c r="S3" s="105" t="s">
        <v>187</v>
      </c>
      <c r="T3" s="132" t="s">
        <v>191</v>
      </c>
      <c r="U3" s="132">
        <v>0.5</v>
      </c>
      <c r="V3" s="132">
        <v>0.25</v>
      </c>
      <c r="W3" s="132">
        <v>2.5</v>
      </c>
      <c r="X3" s="132">
        <v>2.5</v>
      </c>
      <c r="Y3" s="132">
        <v>0</v>
      </c>
      <c r="Z3" s="132">
        <v>0</v>
      </c>
      <c r="AA3" s="132">
        <v>0</v>
      </c>
      <c r="AB3" s="132">
        <v>9</v>
      </c>
      <c r="AC3" s="132">
        <v>0.8</v>
      </c>
      <c r="AD3" s="40">
        <v>1.25</v>
      </c>
      <c r="AE3" s="40">
        <f t="shared" ref="AE3:AE17"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1.95</v>
      </c>
      <c r="R4" s="105">
        <v>2.2000000000000002</v>
      </c>
      <c r="S4" s="105" t="s">
        <v>188</v>
      </c>
      <c r="T4" s="132" t="s">
        <v>191</v>
      </c>
      <c r="U4" s="132">
        <v>0.5</v>
      </c>
      <c r="V4" s="132">
        <v>0.25</v>
      </c>
      <c r="W4" s="132">
        <v>2.5</v>
      </c>
      <c r="X4" s="132">
        <v>2.5</v>
      </c>
      <c r="Y4" s="132">
        <v>0</v>
      </c>
      <c r="Z4" s="132">
        <v>0</v>
      </c>
      <c r="AA4" s="132">
        <v>0</v>
      </c>
      <c r="AB4" s="132">
        <v>9</v>
      </c>
      <c r="AC4" s="132">
        <v>0.8</v>
      </c>
      <c r="AD4" s="40">
        <v>1.25</v>
      </c>
      <c r="AE4" s="40">
        <f t="shared" si="0"/>
        <v>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2.2000000000000002</v>
      </c>
      <c r="R5" s="105">
        <v>2.6</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2.6</v>
      </c>
      <c r="R6" s="105">
        <v>2.9</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2.9</v>
      </c>
      <c r="R7" s="105">
        <v>5</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v>
      </c>
      <c r="R8" s="105">
        <v>5.4</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5.4</v>
      </c>
      <c r="R9" s="105">
        <v>6.1</v>
      </c>
      <c r="S9" s="105" t="s">
        <v>188</v>
      </c>
      <c r="T9" s="132" t="s">
        <v>191</v>
      </c>
      <c r="U9" s="132">
        <v>0.5</v>
      </c>
      <c r="V9" s="132">
        <v>0.25</v>
      </c>
      <c r="W9" s="132">
        <v>2.5</v>
      </c>
      <c r="X9" s="132">
        <v>2.5</v>
      </c>
      <c r="Y9" s="132">
        <v>0</v>
      </c>
      <c r="Z9" s="132">
        <v>0</v>
      </c>
      <c r="AA9" s="132">
        <v>0</v>
      </c>
      <c r="AB9" s="132">
        <v>9</v>
      </c>
      <c r="AC9" s="132">
        <v>0.8</v>
      </c>
      <c r="AD9" s="40">
        <v>1.25</v>
      </c>
      <c r="AE9" s="40">
        <f t="shared" si="0"/>
        <v>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6.1</v>
      </c>
      <c r="R10" s="105">
        <v>7</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7</v>
      </c>
      <c r="R11" s="105">
        <v>9.4</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9.4</v>
      </c>
      <c r="R12" s="105">
        <v>11.9</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11.9</v>
      </c>
      <c r="R13" s="105">
        <v>15</v>
      </c>
      <c r="S13" s="136" t="s">
        <v>189</v>
      </c>
      <c r="T13" s="132" t="s">
        <v>191</v>
      </c>
      <c r="U13" s="132">
        <v>0.5</v>
      </c>
      <c r="V13" s="132">
        <v>0.25</v>
      </c>
      <c r="W13" s="132">
        <v>2.5</v>
      </c>
      <c r="X13" s="132">
        <v>2.5</v>
      </c>
      <c r="Y13" s="132">
        <v>0</v>
      </c>
      <c r="Z13" s="132">
        <v>0</v>
      </c>
      <c r="AA13" s="132">
        <v>0</v>
      </c>
      <c r="AB13" s="132">
        <v>9</v>
      </c>
      <c r="AC13" s="132">
        <v>0.8</v>
      </c>
      <c r="AD13" s="40">
        <v>1.25</v>
      </c>
      <c r="AE13" s="137">
        <v>2</v>
      </c>
      <c r="AF13" s="40">
        <v>0.8</v>
      </c>
      <c r="AG13" s="138">
        <v>2</v>
      </c>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15</v>
      </c>
      <c r="R14" s="105">
        <v>22.8</v>
      </c>
      <c r="S14" s="136" t="s">
        <v>189</v>
      </c>
      <c r="T14" s="132" t="s">
        <v>191</v>
      </c>
      <c r="U14" s="132">
        <v>0.5</v>
      </c>
      <c r="V14" s="132">
        <v>0.25</v>
      </c>
      <c r="W14" s="132">
        <v>2.5</v>
      </c>
      <c r="X14" s="132">
        <v>2.5</v>
      </c>
      <c r="Y14" s="132">
        <v>0</v>
      </c>
      <c r="Z14" s="132">
        <v>0</v>
      </c>
      <c r="AA14" s="132">
        <v>0</v>
      </c>
      <c r="AB14" s="132">
        <v>9</v>
      </c>
      <c r="AC14" s="132">
        <v>0.8</v>
      </c>
      <c r="AD14" s="40">
        <v>1.25</v>
      </c>
      <c r="AE14" s="137">
        <v>2</v>
      </c>
      <c r="AF14" s="40">
        <v>0.8</v>
      </c>
      <c r="AG14" s="139">
        <v>4</v>
      </c>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22.8</v>
      </c>
      <c r="R15" s="105">
        <v>32.5</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39">
        <v>4</v>
      </c>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32.5</v>
      </c>
      <c r="R16" s="105">
        <v>46.9</v>
      </c>
      <c r="S16" s="105" t="s">
        <v>187</v>
      </c>
      <c r="T16" s="132" t="s">
        <v>191</v>
      </c>
      <c r="U16" s="132">
        <v>0.5</v>
      </c>
      <c r="V16" s="132">
        <v>0.25</v>
      </c>
      <c r="W16" s="132">
        <v>2.5</v>
      </c>
      <c r="X16" s="132">
        <v>2.5</v>
      </c>
      <c r="Y16" s="132">
        <v>0</v>
      </c>
      <c r="Z16" s="132">
        <v>0</v>
      </c>
      <c r="AA16" s="132">
        <v>0</v>
      </c>
      <c r="AB16" s="132">
        <v>9</v>
      </c>
      <c r="AC16" s="132">
        <v>0.8</v>
      </c>
      <c r="AD16" s="40">
        <v>1.25</v>
      </c>
      <c r="AE16" s="40">
        <f t="shared" si="0"/>
        <v>1.25</v>
      </c>
      <c r="AF16" s="40">
        <v>0.8</v>
      </c>
      <c r="AG16" s="138"/>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46.9</v>
      </c>
      <c r="R17" s="105">
        <v>50</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3"/>
      <c r="AG18" s="5"/>
      <c r="AH18" s="121"/>
      <c r="AI18" s="118"/>
      <c r="AJ18" s="119"/>
    </row>
    <row r="19" spans="2:36" x14ac:dyDescent="0.25">
      <c r="B19" s="40">
        <v>9.6999999999999993</v>
      </c>
      <c r="C19" s="40">
        <v>9.6999999999999993</v>
      </c>
      <c r="D19" s="40">
        <v>3</v>
      </c>
      <c r="E19" s="40">
        <v>76</v>
      </c>
      <c r="G19" s="104">
        <v>4.125</v>
      </c>
      <c r="H19" s="103">
        <v>3</v>
      </c>
      <c r="I19" s="103" t="s">
        <v>164</v>
      </c>
      <c r="J19" s="102" t="s">
        <v>165</v>
      </c>
      <c r="P19" s="3"/>
      <c r="AG19" s="5"/>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7">
    <cfRule type="expression" dxfId="153" priority="5">
      <formula>$T2="Stevens"</formula>
    </cfRule>
  </conditionalFormatting>
  <conditionalFormatting sqref="U2:X17">
    <cfRule type="expression" dxfId="152" priority="4">
      <formula>$T2="Alm_Hamre"</formula>
    </cfRule>
  </conditionalFormatting>
  <conditionalFormatting sqref="U2:X17">
    <cfRule type="expression" dxfId="151" priority="3">
      <formula>$T2="ICP_18"</formula>
    </cfRule>
  </conditionalFormatting>
  <conditionalFormatting sqref="U2:X17">
    <cfRule type="expression" dxfId="150" priority="2">
      <formula>$T$2="Stevens"</formula>
    </cfRule>
  </conditionalFormatting>
  <conditionalFormatting sqref="AH2:AH18 AJ2:AJ18">
    <cfRule type="expression" dxfId="149" priority="1">
      <formula>$T2="Stevens"</formula>
    </cfRule>
  </conditionalFormatting>
  <dataValidations count="2">
    <dataValidation type="list" allowBlank="1" showInputMessage="1" showErrorMessage="1" sqref="T2:T17" xr:uid="{03375A5E-B2D9-4262-801B-3C165D730621}">
      <formula1>$A$60:$A$63</formula1>
    </dataValidation>
    <dataValidation type="list" allowBlank="1" showInputMessage="1" showErrorMessage="1" sqref="S2:S15" xr:uid="{8DEDE15F-4AFE-4381-8DAA-684164C1247F}">
      <formula1>$A$67:$A$71</formula1>
    </dataValidation>
  </dataValidations>
  <pageMargins left="0.7" right="0.7" top="0.75" bottom="0.75" header="0.3" footer="0.3"/>
  <pageSetup paperSize="9" orientation="portrait" horizontalDpi="300" verticalDpi="30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6183C-74FE-4853-A65B-134CBC096CF7}">
  <sheetPr>
    <tabColor rgb="FFFF0000"/>
  </sheetPr>
  <dimension ref="A1:AJ71"/>
  <sheetViews>
    <sheetView zoomScale="70" zoomScaleNormal="70" workbookViewId="0">
      <selection activeCell="AG20" sqref="AG2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0.5</v>
      </c>
      <c r="R3" s="105">
        <v>1.25</v>
      </c>
      <c r="S3" s="105" t="s">
        <v>187</v>
      </c>
      <c r="T3" s="132" t="s">
        <v>191</v>
      </c>
      <c r="U3" s="132">
        <v>0.5</v>
      </c>
      <c r="V3" s="132">
        <v>0.25</v>
      </c>
      <c r="W3" s="132">
        <v>2.5</v>
      </c>
      <c r="X3" s="132">
        <v>2.5</v>
      </c>
      <c r="Y3" s="132">
        <v>0</v>
      </c>
      <c r="Z3" s="132">
        <v>0</v>
      </c>
      <c r="AA3" s="132">
        <v>0</v>
      </c>
      <c r="AB3" s="132">
        <v>9</v>
      </c>
      <c r="AC3" s="132">
        <v>0.8</v>
      </c>
      <c r="AD3" s="40">
        <v>1.25</v>
      </c>
      <c r="AE3" s="40">
        <f t="shared" ref="AE3:AE24"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1.25</v>
      </c>
      <c r="R4" s="105">
        <v>3</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3</v>
      </c>
      <c r="R5" s="105">
        <v>3.55</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3.55</v>
      </c>
      <c r="R6" s="105">
        <v>4.2</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4.2</v>
      </c>
      <c r="R7" s="105">
        <v>4.4000000000000004</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4.4000000000000004</v>
      </c>
      <c r="R8" s="105">
        <v>4.8</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4.8</v>
      </c>
      <c r="R9" s="105">
        <v>5.2</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5.2</v>
      </c>
      <c r="R10" s="105">
        <v>5.8</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5.8</v>
      </c>
      <c r="R11" s="105">
        <v>12</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12</v>
      </c>
      <c r="R12" s="105">
        <v>12.5</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12.5</v>
      </c>
      <c r="R13" s="105">
        <v>13.5</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13.5</v>
      </c>
      <c r="R14" s="105">
        <v>14.5</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14.5</v>
      </c>
      <c r="R15" s="105">
        <v>15.2</v>
      </c>
      <c r="S15" s="105" t="s">
        <v>187</v>
      </c>
      <c r="T15" s="132" t="s">
        <v>191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15.2</v>
      </c>
      <c r="R16" s="105">
        <v>15.9</v>
      </c>
      <c r="S16" s="105" t="s">
        <v>187</v>
      </c>
      <c r="T16" s="132" t="s">
        <v>191</v>
      </c>
      <c r="U16" s="132">
        <v>0.5</v>
      </c>
      <c r="V16" s="132">
        <v>0.25</v>
      </c>
      <c r="W16" s="132">
        <v>2.5</v>
      </c>
      <c r="X16" s="132">
        <v>2.5</v>
      </c>
      <c r="Y16" s="132">
        <v>0</v>
      </c>
      <c r="Z16" s="132">
        <v>0</v>
      </c>
      <c r="AA16" s="132">
        <v>0</v>
      </c>
      <c r="AB16" s="132">
        <v>9</v>
      </c>
      <c r="AC16" s="132">
        <v>0.8</v>
      </c>
      <c r="AD16" s="40">
        <v>1.25</v>
      </c>
      <c r="AE16" s="40">
        <f t="shared" si="0"/>
        <v>1.25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15.9</v>
      </c>
      <c r="R17" s="105">
        <v>17.7</v>
      </c>
      <c r="S17" s="105" t="s">
        <v>187</v>
      </c>
      <c r="T17" s="132" t="s">
        <v>191</v>
      </c>
      <c r="U17" s="132">
        <v>0.5</v>
      </c>
      <c r="V17" s="132">
        <v>0.25</v>
      </c>
      <c r="W17" s="132">
        <v>2.5</v>
      </c>
      <c r="X17" s="132">
        <v>2.5</v>
      </c>
      <c r="Y17" s="132">
        <v>0</v>
      </c>
      <c r="Z17" s="132">
        <v>0</v>
      </c>
      <c r="AA17" s="132">
        <v>0</v>
      </c>
      <c r="AB17" s="132">
        <v>9</v>
      </c>
      <c r="AC17" s="132">
        <v>0.8</v>
      </c>
      <c r="AD17" s="40">
        <v>1.25</v>
      </c>
      <c r="AE17" s="40">
        <f t="shared" si="0"/>
        <v>1.25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17.7</v>
      </c>
      <c r="R18" s="105">
        <v>19.3</v>
      </c>
      <c r="S18" s="105" t="s">
        <v>187</v>
      </c>
      <c r="T18" s="132" t="s">
        <v>191</v>
      </c>
      <c r="U18" s="132">
        <v>0.5</v>
      </c>
      <c r="V18" s="132">
        <v>0.25</v>
      </c>
      <c r="W18" s="132">
        <v>2.5</v>
      </c>
      <c r="X18" s="132">
        <v>2.5</v>
      </c>
      <c r="Y18" s="132">
        <v>0</v>
      </c>
      <c r="Z18" s="132">
        <v>0</v>
      </c>
      <c r="AA18" s="132">
        <v>0</v>
      </c>
      <c r="AB18" s="132">
        <v>9</v>
      </c>
      <c r="AC18" s="132">
        <v>0.8</v>
      </c>
      <c r="AD18" s="40">
        <v>1.25</v>
      </c>
      <c r="AE18" s="40">
        <f t="shared" si="0"/>
        <v>1.25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19.3</v>
      </c>
      <c r="R19" s="105">
        <v>20.3</v>
      </c>
      <c r="S19" s="105" t="s">
        <v>187</v>
      </c>
      <c r="T19" s="132" t="s">
        <v>191</v>
      </c>
      <c r="U19" s="132">
        <v>0.5</v>
      </c>
      <c r="V19" s="132">
        <v>0.25</v>
      </c>
      <c r="W19" s="132">
        <v>2.5</v>
      </c>
      <c r="X19" s="132">
        <v>2.5</v>
      </c>
      <c r="Y19" s="132">
        <v>0</v>
      </c>
      <c r="Z19" s="132">
        <v>0</v>
      </c>
      <c r="AA19" s="132">
        <v>0</v>
      </c>
      <c r="AB19" s="132">
        <v>9</v>
      </c>
      <c r="AC19" s="132">
        <v>0.8</v>
      </c>
      <c r="AD19" s="40">
        <v>1.25</v>
      </c>
      <c r="AE19" s="40">
        <f t="shared" si="0"/>
        <v>1.25</v>
      </c>
      <c r="AF19" s="40">
        <v>0.8</v>
      </c>
      <c r="AG19" s="5"/>
      <c r="AH19" s="121">
        <v>80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105">
        <v>19</v>
      </c>
      <c r="Q20" s="105">
        <v>20.3</v>
      </c>
      <c r="R20" s="105">
        <v>28</v>
      </c>
      <c r="S20" s="105" t="s">
        <v>187</v>
      </c>
      <c r="T20" s="132" t="s">
        <v>191</v>
      </c>
      <c r="U20" s="132">
        <v>0.5</v>
      </c>
      <c r="V20" s="132">
        <v>0.25</v>
      </c>
      <c r="W20" s="132">
        <v>2.5</v>
      </c>
      <c r="X20" s="132">
        <v>2.5</v>
      </c>
      <c r="Y20" s="132">
        <v>0</v>
      </c>
      <c r="Z20" s="132">
        <v>0</v>
      </c>
      <c r="AA20" s="132">
        <v>0</v>
      </c>
      <c r="AB20" s="132">
        <v>9</v>
      </c>
      <c r="AC20" s="132">
        <v>0.8</v>
      </c>
      <c r="AD20" s="40">
        <v>1.25</v>
      </c>
      <c r="AE20" s="40">
        <f t="shared" si="0"/>
        <v>1.25</v>
      </c>
      <c r="AF20" s="40">
        <v>0.8</v>
      </c>
      <c r="AG20" s="138"/>
      <c r="AH20" s="121">
        <v>80</v>
      </c>
      <c r="AI20" s="118">
        <v>-0.4</v>
      </c>
      <c r="AJ20" s="119">
        <v>0.3</v>
      </c>
    </row>
    <row r="21" spans="2:36" x14ac:dyDescent="0.25">
      <c r="B21" s="40">
        <v>9.6999999999999993</v>
      </c>
      <c r="C21" s="40">
        <v>9.6999999999999993</v>
      </c>
      <c r="D21" s="40">
        <v>3</v>
      </c>
      <c r="E21" s="40">
        <v>76</v>
      </c>
      <c r="G21" s="104">
        <v>6.9320000000000004</v>
      </c>
      <c r="H21" s="103">
        <v>1.1599999999999999</v>
      </c>
      <c r="I21" s="103" t="s">
        <v>163</v>
      </c>
      <c r="J21" s="102" t="s">
        <v>165</v>
      </c>
      <c r="P21" s="105">
        <v>20</v>
      </c>
      <c r="Q21" s="105">
        <v>28</v>
      </c>
      <c r="R21" s="105">
        <v>34</v>
      </c>
      <c r="S21" s="136" t="s">
        <v>189</v>
      </c>
      <c r="T21" s="132" t="s">
        <v>191</v>
      </c>
      <c r="U21" s="132">
        <v>0.5</v>
      </c>
      <c r="V21" s="132">
        <v>0.25</v>
      </c>
      <c r="W21" s="132">
        <v>2.5</v>
      </c>
      <c r="X21" s="132">
        <v>2.5</v>
      </c>
      <c r="Y21" s="132">
        <v>0</v>
      </c>
      <c r="Z21" s="132">
        <v>0</v>
      </c>
      <c r="AA21" s="132">
        <v>0</v>
      </c>
      <c r="AB21" s="132">
        <v>9</v>
      </c>
      <c r="AC21" s="132">
        <v>0.8</v>
      </c>
      <c r="AD21" s="40">
        <v>1.25</v>
      </c>
      <c r="AE21" s="40">
        <v>2</v>
      </c>
      <c r="AF21" s="40">
        <v>0.8</v>
      </c>
      <c r="AG21" s="139">
        <v>4</v>
      </c>
      <c r="AH21" s="121">
        <v>80</v>
      </c>
      <c r="AI21" s="118">
        <v>-0.4</v>
      </c>
      <c r="AJ21" s="119">
        <v>0.3</v>
      </c>
    </row>
    <row r="22" spans="2:36" x14ac:dyDescent="0.25">
      <c r="B22" s="40">
        <v>9.6999999999999993</v>
      </c>
      <c r="C22" s="40">
        <v>9.6999999999999993</v>
      </c>
      <c r="D22" s="40">
        <v>3</v>
      </c>
      <c r="E22" s="40">
        <v>75</v>
      </c>
      <c r="G22" s="104">
        <v>7.2880000000000003</v>
      </c>
      <c r="H22" s="103">
        <v>1.1599999999999999</v>
      </c>
      <c r="I22" s="103" t="s">
        <v>163</v>
      </c>
      <c r="J22" s="102" t="s">
        <v>165</v>
      </c>
      <c r="P22" s="105">
        <v>21</v>
      </c>
      <c r="Q22" s="105">
        <v>34</v>
      </c>
      <c r="R22" s="105">
        <v>37.200000000000003</v>
      </c>
      <c r="S22" s="136" t="s">
        <v>189</v>
      </c>
      <c r="T22" s="132" t="s">
        <v>191</v>
      </c>
      <c r="U22" s="132">
        <v>0.5</v>
      </c>
      <c r="V22" s="132">
        <v>0.25</v>
      </c>
      <c r="W22" s="132">
        <v>2.5</v>
      </c>
      <c r="X22" s="132">
        <v>2.5</v>
      </c>
      <c r="Y22" s="132">
        <v>0</v>
      </c>
      <c r="Z22" s="132">
        <v>0</v>
      </c>
      <c r="AA22" s="132">
        <v>0</v>
      </c>
      <c r="AB22" s="132">
        <v>9</v>
      </c>
      <c r="AC22" s="132">
        <v>0.8</v>
      </c>
      <c r="AD22" s="40">
        <v>1.25</v>
      </c>
      <c r="AE22" s="40">
        <v>2</v>
      </c>
      <c r="AF22" s="40">
        <v>0.8</v>
      </c>
      <c r="AG22" s="138">
        <v>4</v>
      </c>
      <c r="AH22" s="121">
        <v>80</v>
      </c>
      <c r="AI22" s="118">
        <v>-0.4</v>
      </c>
      <c r="AJ22" s="119">
        <v>0.3</v>
      </c>
    </row>
    <row r="23" spans="2:36" x14ac:dyDescent="0.25">
      <c r="B23" s="40">
        <v>9.6999999999999993</v>
      </c>
      <c r="C23" s="40">
        <v>9.6999999999999993</v>
      </c>
      <c r="D23" s="40">
        <v>3</v>
      </c>
      <c r="E23" s="40">
        <v>73</v>
      </c>
      <c r="G23" s="104">
        <v>8.6</v>
      </c>
      <c r="H23" s="103">
        <v>0.97599999999999998</v>
      </c>
      <c r="I23" s="103" t="s">
        <v>166</v>
      </c>
      <c r="J23" s="102" t="s">
        <v>63</v>
      </c>
      <c r="P23" s="105">
        <v>22</v>
      </c>
      <c r="Q23" s="105">
        <v>37.200000000000003</v>
      </c>
      <c r="R23" s="105">
        <v>43</v>
      </c>
      <c r="S23" s="105" t="s">
        <v>187</v>
      </c>
      <c r="T23" s="132" t="s">
        <v>191</v>
      </c>
      <c r="U23" s="132">
        <v>0.5</v>
      </c>
      <c r="V23" s="132">
        <v>0.25</v>
      </c>
      <c r="W23" s="132">
        <v>2.5</v>
      </c>
      <c r="X23" s="132">
        <v>2.5</v>
      </c>
      <c r="Y23" s="132">
        <v>0</v>
      </c>
      <c r="Z23" s="132">
        <v>0</v>
      </c>
      <c r="AA23" s="132">
        <v>0</v>
      </c>
      <c r="AB23" s="132">
        <v>9</v>
      </c>
      <c r="AC23" s="132">
        <v>0.8</v>
      </c>
      <c r="AD23" s="40">
        <v>1.25</v>
      </c>
      <c r="AE23" s="40">
        <f t="shared" si="0"/>
        <v>1.25</v>
      </c>
      <c r="AF23" s="40">
        <v>0.8</v>
      </c>
      <c r="AG23" s="138"/>
      <c r="AH23" s="121">
        <v>80</v>
      </c>
      <c r="AI23" s="118">
        <v>-0.4</v>
      </c>
      <c r="AJ23" s="119">
        <v>0.3</v>
      </c>
    </row>
    <row r="24" spans="2:36" x14ac:dyDescent="0.25">
      <c r="B24" s="40">
        <v>9.6999999999999993</v>
      </c>
      <c r="C24" s="40">
        <v>9.6999999999999993</v>
      </c>
      <c r="D24" s="40">
        <v>3</v>
      </c>
      <c r="E24" s="40">
        <v>73</v>
      </c>
      <c r="G24" s="104">
        <v>12.1</v>
      </c>
      <c r="H24" s="103">
        <v>1.0509999999999999</v>
      </c>
      <c r="I24" s="103" t="s">
        <v>166</v>
      </c>
      <c r="J24" s="102" t="s">
        <v>63</v>
      </c>
      <c r="P24" s="105">
        <v>23</v>
      </c>
      <c r="Q24" s="105">
        <v>43</v>
      </c>
      <c r="R24" s="105">
        <v>50</v>
      </c>
      <c r="S24" s="105" t="s">
        <v>187</v>
      </c>
      <c r="T24" s="132" t="s">
        <v>191</v>
      </c>
      <c r="U24" s="132">
        <v>0.5</v>
      </c>
      <c r="V24" s="132">
        <v>0.25</v>
      </c>
      <c r="W24" s="132">
        <v>2.5</v>
      </c>
      <c r="X24" s="132">
        <v>2.5</v>
      </c>
      <c r="Y24" s="132">
        <v>0</v>
      </c>
      <c r="Z24" s="132">
        <v>0</v>
      </c>
      <c r="AA24" s="132">
        <v>0</v>
      </c>
      <c r="AB24" s="132">
        <v>9</v>
      </c>
      <c r="AC24" s="132">
        <v>0.8</v>
      </c>
      <c r="AD24" s="40">
        <v>1.25</v>
      </c>
      <c r="AE24" s="40">
        <f t="shared" si="0"/>
        <v>1.25</v>
      </c>
      <c r="AF24" s="40">
        <v>0.8</v>
      </c>
      <c r="AG24" s="138"/>
      <c r="AH24" s="121">
        <v>80</v>
      </c>
      <c r="AI24" s="118">
        <v>-0.4</v>
      </c>
      <c r="AJ24" s="119">
        <v>0.3</v>
      </c>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24">
    <cfRule type="expression" dxfId="148" priority="5">
      <formula>$T2="Stevens"</formula>
    </cfRule>
  </conditionalFormatting>
  <conditionalFormatting sqref="U2:X24">
    <cfRule type="expression" dxfId="147" priority="4">
      <formula>$T2="Alm_Hamre"</formula>
    </cfRule>
  </conditionalFormatting>
  <conditionalFormatting sqref="U2:X24">
    <cfRule type="expression" dxfId="146" priority="3">
      <formula>$T2="ICP_18"</formula>
    </cfRule>
  </conditionalFormatting>
  <conditionalFormatting sqref="U2:X24">
    <cfRule type="expression" dxfId="145" priority="2">
      <formula>$T$2="Stevens"</formula>
    </cfRule>
  </conditionalFormatting>
  <conditionalFormatting sqref="AH2:AH24 AJ2:AJ24">
    <cfRule type="expression" dxfId="144" priority="1">
      <formula>$T2="Stevens"</formula>
    </cfRule>
  </conditionalFormatting>
  <dataValidations count="2">
    <dataValidation type="list" allowBlank="1" showInputMessage="1" showErrorMessage="1" sqref="T2:T24" xr:uid="{99427579-D616-4BBF-8C0A-B66989530A23}">
      <formula1>$A$60:$A$63</formula1>
    </dataValidation>
    <dataValidation type="list" allowBlank="1" showInputMessage="1" showErrorMessage="1" sqref="S2:S15" xr:uid="{756E0805-5F24-4C1B-A7CE-4AF5B20C0199}">
      <formula1>$A$67:$A$71</formula1>
    </dataValidation>
  </dataValidations>
  <pageMargins left="0.7" right="0.7" top="0.75" bottom="0.75" header="0.3" footer="0.3"/>
  <pageSetup paperSize="9" orientation="portrait" horizontalDpi="300" verticalDpi="300"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467F-7A8A-44CF-B36D-BE43A46A3B74}">
  <sheetPr>
    <tabColor rgb="FFFF0000"/>
  </sheetPr>
  <dimension ref="A1:AJ71"/>
  <sheetViews>
    <sheetView topLeftCell="M1" zoomScale="70" zoomScaleNormal="70" workbookViewId="0">
      <selection activeCell="R16" sqref="R16"/>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1: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1:36" x14ac:dyDescent="0.25">
      <c r="A2" s="40">
        <v>1</v>
      </c>
      <c r="B2" s="147">
        <v>8</v>
      </c>
      <c r="C2" s="147">
        <v>8</v>
      </c>
      <c r="D2" s="147">
        <v>0.28999999999999998</v>
      </c>
      <c r="E2" s="148">
        <v>100</v>
      </c>
      <c r="G2" s="104">
        <v>0.215</v>
      </c>
      <c r="H2" s="103">
        <v>1.383</v>
      </c>
      <c r="I2" s="103" t="s">
        <v>163</v>
      </c>
      <c r="J2" s="102" t="s">
        <v>63</v>
      </c>
      <c r="L2" s="112">
        <v>1</v>
      </c>
      <c r="M2" s="111">
        <v>2</v>
      </c>
      <c r="N2" s="110">
        <v>0</v>
      </c>
      <c r="P2" s="105">
        <v>1</v>
      </c>
      <c r="Q2" s="105">
        <v>0</v>
      </c>
      <c r="R2" s="105">
        <v>1</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1:36" x14ac:dyDescent="0.25">
      <c r="A3" s="40">
        <v>2</v>
      </c>
      <c r="B3" s="147">
        <v>8</v>
      </c>
      <c r="C3" s="147">
        <v>8</v>
      </c>
      <c r="D3" s="147">
        <v>2.71</v>
      </c>
      <c r="E3" s="148">
        <v>100</v>
      </c>
      <c r="G3" s="104">
        <v>1.1000000000000001</v>
      </c>
      <c r="H3" s="103">
        <v>3</v>
      </c>
      <c r="I3" s="103" t="s">
        <v>164</v>
      </c>
      <c r="J3" s="102" t="s">
        <v>165</v>
      </c>
      <c r="L3" s="104">
        <v>2</v>
      </c>
      <c r="M3" s="103">
        <v>3</v>
      </c>
      <c r="N3" s="102">
        <v>0</v>
      </c>
      <c r="P3" s="105">
        <v>2</v>
      </c>
      <c r="Q3" s="105">
        <v>1</v>
      </c>
      <c r="R3" s="105">
        <v>2.1</v>
      </c>
      <c r="S3" s="105" t="s">
        <v>187</v>
      </c>
      <c r="T3" s="132" t="s">
        <v>191</v>
      </c>
      <c r="U3" s="132">
        <v>0.5</v>
      </c>
      <c r="V3" s="132">
        <v>0.25</v>
      </c>
      <c r="W3" s="132">
        <v>2.5</v>
      </c>
      <c r="X3" s="132">
        <v>2.5</v>
      </c>
      <c r="Y3" s="132">
        <v>0</v>
      </c>
      <c r="Z3" s="132">
        <v>0</v>
      </c>
      <c r="AA3" s="132">
        <v>0</v>
      </c>
      <c r="AB3" s="132">
        <v>9</v>
      </c>
      <c r="AC3" s="132">
        <v>0.8</v>
      </c>
      <c r="AD3" s="40">
        <v>1.25</v>
      </c>
      <c r="AE3" s="40">
        <f t="shared" ref="AE3:AE18" si="0">IF(S3="sand",1.25,2.5)</f>
        <v>1.25</v>
      </c>
      <c r="AF3" s="40">
        <v>0.8</v>
      </c>
      <c r="AG3" s="5"/>
      <c r="AH3" s="121">
        <v>80</v>
      </c>
      <c r="AI3" s="118">
        <v>-0.4</v>
      </c>
      <c r="AJ3" s="119">
        <v>0.3</v>
      </c>
    </row>
    <row r="4" spans="1:36" x14ac:dyDescent="0.25">
      <c r="A4" s="40">
        <v>3</v>
      </c>
      <c r="B4" s="147">
        <v>8</v>
      </c>
      <c r="C4" s="147">
        <v>8</v>
      </c>
      <c r="D4" s="147">
        <v>3</v>
      </c>
      <c r="E4" s="148">
        <v>89</v>
      </c>
      <c r="G4" s="104">
        <v>1.25</v>
      </c>
      <c r="H4" s="103">
        <v>1.27</v>
      </c>
      <c r="I4" s="103" t="s">
        <v>163</v>
      </c>
      <c r="J4" s="102" t="s">
        <v>165</v>
      </c>
      <c r="L4" s="104">
        <v>3</v>
      </c>
      <c r="M4" s="103">
        <v>3.7</v>
      </c>
      <c r="N4" s="102">
        <v>0</v>
      </c>
      <c r="P4" s="105">
        <v>3</v>
      </c>
      <c r="Q4" s="105">
        <v>2.1</v>
      </c>
      <c r="R4" s="105">
        <v>5</v>
      </c>
      <c r="S4" s="105" t="s">
        <v>188</v>
      </c>
      <c r="T4" s="132" t="s">
        <v>191</v>
      </c>
      <c r="U4" s="132">
        <v>0.5</v>
      </c>
      <c r="V4" s="132">
        <v>0.25</v>
      </c>
      <c r="W4" s="132">
        <v>2.5</v>
      </c>
      <c r="X4" s="132">
        <v>2.5</v>
      </c>
      <c r="Y4" s="132">
        <v>0</v>
      </c>
      <c r="Z4" s="132">
        <v>0</v>
      </c>
      <c r="AA4" s="132">
        <v>0</v>
      </c>
      <c r="AB4" s="132">
        <v>9</v>
      </c>
      <c r="AC4" s="132">
        <v>0.8</v>
      </c>
      <c r="AD4" s="40">
        <v>1.25</v>
      </c>
      <c r="AE4" s="40">
        <f t="shared" si="0"/>
        <v>2.5</v>
      </c>
      <c r="AF4" s="40">
        <v>0.8</v>
      </c>
      <c r="AG4" s="5"/>
      <c r="AH4" s="121">
        <v>80</v>
      </c>
      <c r="AI4" s="118">
        <v>-0.4</v>
      </c>
      <c r="AJ4" s="119">
        <v>0.3</v>
      </c>
    </row>
    <row r="5" spans="1:36" x14ac:dyDescent="0.25">
      <c r="A5" s="40">
        <v>4</v>
      </c>
      <c r="B5" s="147">
        <v>8</v>
      </c>
      <c r="C5" s="147">
        <v>8</v>
      </c>
      <c r="D5" s="147">
        <v>3</v>
      </c>
      <c r="E5" s="148">
        <v>89</v>
      </c>
      <c r="G5" s="104">
        <v>1.35</v>
      </c>
      <c r="H5" s="103">
        <v>1.27</v>
      </c>
      <c r="I5" s="103" t="s">
        <v>163</v>
      </c>
      <c r="J5" s="102" t="s">
        <v>165</v>
      </c>
      <c r="L5" s="104">
        <v>4</v>
      </c>
      <c r="M5" s="103">
        <v>5</v>
      </c>
      <c r="N5" s="102">
        <v>0</v>
      </c>
      <c r="P5" s="105">
        <v>4</v>
      </c>
      <c r="Q5" s="105">
        <v>5</v>
      </c>
      <c r="R5" s="105">
        <v>5.8</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1:36" x14ac:dyDescent="0.25">
      <c r="A6" s="40">
        <v>5</v>
      </c>
      <c r="B6" s="147">
        <v>8</v>
      </c>
      <c r="C6" s="147">
        <v>8</v>
      </c>
      <c r="D6" s="147">
        <v>2.5</v>
      </c>
      <c r="E6" s="148">
        <v>86</v>
      </c>
      <c r="G6" s="104">
        <v>2</v>
      </c>
      <c r="H6" s="103">
        <v>1.325</v>
      </c>
      <c r="I6" s="103" t="s">
        <v>163</v>
      </c>
      <c r="J6" s="102" t="s">
        <v>63</v>
      </c>
      <c r="L6" s="104">
        <v>5</v>
      </c>
      <c r="M6" s="103">
        <v>6</v>
      </c>
      <c r="N6" s="102">
        <v>0</v>
      </c>
      <c r="P6" s="105">
        <v>5</v>
      </c>
      <c r="Q6" s="105">
        <v>5.8</v>
      </c>
      <c r="R6" s="105">
        <v>6.3</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-0.4</v>
      </c>
      <c r="AJ6" s="119">
        <v>0.3</v>
      </c>
    </row>
    <row r="7" spans="1:36" x14ac:dyDescent="0.25">
      <c r="A7" s="40">
        <v>6</v>
      </c>
      <c r="B7" s="147">
        <v>8</v>
      </c>
      <c r="C7" s="147">
        <v>8</v>
      </c>
      <c r="D7" s="147">
        <v>2</v>
      </c>
      <c r="E7" s="148">
        <v>101</v>
      </c>
      <c r="G7" s="104">
        <v>2.7149999999999999</v>
      </c>
      <c r="H7" s="103">
        <v>1.1100000000000001</v>
      </c>
      <c r="I7" s="103" t="s">
        <v>166</v>
      </c>
      <c r="J7" s="102" t="s">
        <v>165</v>
      </c>
      <c r="L7" s="104">
        <v>6</v>
      </c>
      <c r="M7" s="103">
        <v>7.3</v>
      </c>
      <c r="N7" s="102">
        <v>0</v>
      </c>
      <c r="P7" s="105">
        <v>6</v>
      </c>
      <c r="Q7" s="105">
        <v>6.3</v>
      </c>
      <c r="R7" s="105">
        <v>8.9</v>
      </c>
      <c r="S7" s="105" t="s">
        <v>188</v>
      </c>
      <c r="T7" s="132" t="s">
        <v>191</v>
      </c>
      <c r="U7" s="132">
        <v>0.5</v>
      </c>
      <c r="V7" s="132">
        <v>0.25</v>
      </c>
      <c r="W7" s="132">
        <v>2.5</v>
      </c>
      <c r="X7" s="132">
        <v>2.5</v>
      </c>
      <c r="Y7" s="132">
        <v>0</v>
      </c>
      <c r="Z7" s="132">
        <v>0</v>
      </c>
      <c r="AA7" s="132">
        <v>0</v>
      </c>
      <c r="AB7" s="132">
        <v>9</v>
      </c>
      <c r="AC7" s="132">
        <v>0.8</v>
      </c>
      <c r="AD7" s="40">
        <v>1.25</v>
      </c>
      <c r="AE7" s="40">
        <f t="shared" si="0"/>
        <v>2.5</v>
      </c>
      <c r="AF7" s="40">
        <v>0.8</v>
      </c>
      <c r="AG7" s="5"/>
      <c r="AH7" s="121">
        <v>80</v>
      </c>
      <c r="AI7" s="118">
        <v>-0.4</v>
      </c>
      <c r="AJ7" s="119">
        <v>0.3</v>
      </c>
    </row>
    <row r="8" spans="1:36" x14ac:dyDescent="0.25">
      <c r="A8" s="40">
        <v>7</v>
      </c>
      <c r="B8" s="147">
        <v>8</v>
      </c>
      <c r="C8" s="147">
        <v>8.3140000000000001</v>
      </c>
      <c r="D8" s="147">
        <v>3</v>
      </c>
      <c r="E8" s="148">
        <v>100</v>
      </c>
      <c r="G8" s="104">
        <v>2.8149999999999999</v>
      </c>
      <c r="H8" s="103">
        <v>1.23</v>
      </c>
      <c r="I8" s="103" t="s">
        <v>166</v>
      </c>
      <c r="J8" s="102" t="s">
        <v>165</v>
      </c>
      <c r="L8" s="104">
        <v>7</v>
      </c>
      <c r="M8" s="103">
        <v>10</v>
      </c>
      <c r="N8" s="102">
        <v>0</v>
      </c>
      <c r="P8" s="105">
        <v>7</v>
      </c>
      <c r="Q8" s="105">
        <v>8.9</v>
      </c>
      <c r="R8" s="105">
        <v>11.6</v>
      </c>
      <c r="S8" s="136" t="s">
        <v>189</v>
      </c>
      <c r="T8" s="132" t="s">
        <v>191</v>
      </c>
      <c r="U8" s="132">
        <v>0.5</v>
      </c>
      <c r="V8" s="132">
        <v>0.25</v>
      </c>
      <c r="W8" s="132">
        <v>2.5</v>
      </c>
      <c r="X8" s="132">
        <v>2.5</v>
      </c>
      <c r="Y8" s="132">
        <v>0</v>
      </c>
      <c r="Z8" s="132">
        <v>0</v>
      </c>
      <c r="AA8" s="132">
        <v>0</v>
      </c>
      <c r="AB8" s="132">
        <v>9</v>
      </c>
      <c r="AC8" s="132">
        <v>0.8</v>
      </c>
      <c r="AD8" s="40">
        <v>1.25</v>
      </c>
      <c r="AE8" s="137">
        <v>2</v>
      </c>
      <c r="AF8" s="40">
        <v>0.8</v>
      </c>
      <c r="AG8" s="139">
        <v>4</v>
      </c>
      <c r="AH8" s="121">
        <v>80</v>
      </c>
      <c r="AI8" s="118">
        <v>-0.4</v>
      </c>
      <c r="AJ8" s="119">
        <v>0.3</v>
      </c>
    </row>
    <row r="9" spans="1:36" x14ac:dyDescent="0.25">
      <c r="A9" s="40">
        <v>8</v>
      </c>
      <c r="B9" s="147">
        <v>8.3140000000000001</v>
      </c>
      <c r="C9" s="147">
        <v>8.6289999999999996</v>
      </c>
      <c r="D9" s="147">
        <v>3</v>
      </c>
      <c r="E9" s="148">
        <v>78</v>
      </c>
      <c r="G9" s="104">
        <v>2.8849999999999998</v>
      </c>
      <c r="H9" s="103">
        <v>1.1100000000000001</v>
      </c>
      <c r="I9" s="103" t="s">
        <v>166</v>
      </c>
      <c r="J9" s="102" t="s">
        <v>165</v>
      </c>
      <c r="L9" s="104">
        <v>8</v>
      </c>
      <c r="M9" s="103">
        <v>12.93</v>
      </c>
      <c r="N9" s="102">
        <v>0</v>
      </c>
      <c r="P9" s="105">
        <v>8</v>
      </c>
      <c r="Q9" s="105">
        <v>11.6</v>
      </c>
      <c r="R9" s="105">
        <v>15</v>
      </c>
      <c r="S9" s="136" t="s">
        <v>189</v>
      </c>
      <c r="T9" s="132" t="s">
        <v>191</v>
      </c>
      <c r="U9" s="132">
        <v>0.5</v>
      </c>
      <c r="V9" s="132">
        <v>0.25</v>
      </c>
      <c r="W9" s="132">
        <v>2.5</v>
      </c>
      <c r="X9" s="132">
        <v>2.5</v>
      </c>
      <c r="Y9" s="132">
        <v>0</v>
      </c>
      <c r="Z9" s="132">
        <v>0</v>
      </c>
      <c r="AA9" s="132">
        <v>0</v>
      </c>
      <c r="AB9" s="132">
        <v>9</v>
      </c>
      <c r="AC9" s="132">
        <v>0.8</v>
      </c>
      <c r="AD9" s="40">
        <v>1.25</v>
      </c>
      <c r="AE9" s="137">
        <v>2</v>
      </c>
      <c r="AF9" s="40">
        <v>0.8</v>
      </c>
      <c r="AG9" s="138">
        <v>4</v>
      </c>
      <c r="AH9" s="121">
        <v>80</v>
      </c>
      <c r="AI9" s="118">
        <v>-0.4</v>
      </c>
      <c r="AJ9" s="119">
        <v>0.3</v>
      </c>
    </row>
    <row r="10" spans="1:36" x14ac:dyDescent="0.25">
      <c r="A10" s="40">
        <v>9</v>
      </c>
      <c r="B10" s="147">
        <v>8.6289999999999996</v>
      </c>
      <c r="C10" s="147">
        <v>8.9429999999999996</v>
      </c>
      <c r="D10" s="147">
        <v>3</v>
      </c>
      <c r="E10" s="148">
        <v>73</v>
      </c>
      <c r="G10" s="104">
        <v>2.89</v>
      </c>
      <c r="H10" s="103">
        <v>1.23</v>
      </c>
      <c r="I10" s="103" t="s">
        <v>166</v>
      </c>
      <c r="J10" s="102" t="s">
        <v>165</v>
      </c>
      <c r="L10" s="104">
        <v>9</v>
      </c>
      <c r="M10" s="103">
        <v>17.399999999999999</v>
      </c>
      <c r="N10" s="102">
        <v>0</v>
      </c>
      <c r="P10" s="105">
        <v>9</v>
      </c>
      <c r="Q10" s="105">
        <v>15</v>
      </c>
      <c r="R10" s="105">
        <v>20</v>
      </c>
      <c r="S10" s="136" t="s">
        <v>189</v>
      </c>
      <c r="T10" s="132" t="s">
        <v>191</v>
      </c>
      <c r="U10" s="132">
        <v>0.5</v>
      </c>
      <c r="V10" s="132">
        <v>0.25</v>
      </c>
      <c r="W10" s="132">
        <v>2.5</v>
      </c>
      <c r="X10" s="132">
        <v>2.5</v>
      </c>
      <c r="Y10" s="132">
        <v>0</v>
      </c>
      <c r="Z10" s="132">
        <v>0</v>
      </c>
      <c r="AA10" s="132">
        <v>0</v>
      </c>
      <c r="AB10" s="132">
        <v>9</v>
      </c>
      <c r="AC10" s="132">
        <v>0.8</v>
      </c>
      <c r="AD10" s="40">
        <v>1.25</v>
      </c>
      <c r="AE10" s="137">
        <v>2</v>
      </c>
      <c r="AF10" s="40">
        <v>0.8</v>
      </c>
      <c r="AG10" s="139">
        <v>4</v>
      </c>
      <c r="AH10" s="121">
        <v>80</v>
      </c>
      <c r="AI10" s="118">
        <v>-0.4</v>
      </c>
      <c r="AJ10" s="119">
        <v>0.3</v>
      </c>
    </row>
    <row r="11" spans="1:36" x14ac:dyDescent="0.25">
      <c r="A11" s="40">
        <v>10</v>
      </c>
      <c r="B11" s="147">
        <v>8.9429999999999996</v>
      </c>
      <c r="C11" s="147">
        <v>9.2579999999999991</v>
      </c>
      <c r="D11" s="147">
        <v>3</v>
      </c>
      <c r="E11" s="148">
        <v>73</v>
      </c>
      <c r="G11" s="104">
        <v>3.165</v>
      </c>
      <c r="H11" s="103">
        <v>1.23</v>
      </c>
      <c r="I11" s="103" t="s">
        <v>166</v>
      </c>
      <c r="J11" s="102" t="s">
        <v>165</v>
      </c>
      <c r="L11" s="104">
        <v>10</v>
      </c>
      <c r="M11" s="103">
        <v>29.7</v>
      </c>
      <c r="N11" s="102">
        <v>1</v>
      </c>
      <c r="P11" s="105">
        <v>10</v>
      </c>
      <c r="Q11" s="105">
        <v>20</v>
      </c>
      <c r="R11" s="105">
        <v>26.5</v>
      </c>
      <c r="S11" s="136" t="s">
        <v>189</v>
      </c>
      <c r="T11" s="132" t="s">
        <v>191</v>
      </c>
      <c r="U11" s="132">
        <v>0.5</v>
      </c>
      <c r="V11" s="132">
        <v>0.25</v>
      </c>
      <c r="W11" s="132">
        <v>2.5</v>
      </c>
      <c r="X11" s="132">
        <v>2.5</v>
      </c>
      <c r="Y11" s="132">
        <v>0</v>
      </c>
      <c r="Z11" s="132">
        <v>0</v>
      </c>
      <c r="AA11" s="132">
        <v>0</v>
      </c>
      <c r="AB11" s="132">
        <v>9</v>
      </c>
      <c r="AC11" s="132">
        <v>0.8</v>
      </c>
      <c r="AD11" s="40">
        <v>1.25</v>
      </c>
      <c r="AE11" s="137">
        <v>2</v>
      </c>
      <c r="AF11" s="40">
        <v>0.8</v>
      </c>
      <c r="AG11" s="138">
        <v>4</v>
      </c>
      <c r="AH11" s="121">
        <v>80</v>
      </c>
      <c r="AI11" s="118">
        <v>-0.4</v>
      </c>
      <c r="AJ11" s="119">
        <v>0.3</v>
      </c>
    </row>
    <row r="12" spans="1:36" x14ac:dyDescent="0.25">
      <c r="A12" s="40">
        <v>11</v>
      </c>
      <c r="B12" s="147">
        <v>9.2579999999999991</v>
      </c>
      <c r="C12" s="147">
        <v>9.49</v>
      </c>
      <c r="D12" s="147">
        <v>2.2189999999999999</v>
      </c>
      <c r="E12" s="148">
        <v>73</v>
      </c>
      <c r="G12" s="104">
        <v>3.24</v>
      </c>
      <c r="H12" s="103">
        <v>1.23</v>
      </c>
      <c r="I12" s="103" t="s">
        <v>166</v>
      </c>
      <c r="J12" s="102" t="s">
        <v>165</v>
      </c>
      <c r="L12" s="104">
        <v>11</v>
      </c>
      <c r="M12" s="103">
        <v>34</v>
      </c>
      <c r="N12" s="102">
        <v>0</v>
      </c>
      <c r="P12" s="105">
        <v>11</v>
      </c>
      <c r="Q12" s="105">
        <v>26.5</v>
      </c>
      <c r="R12" s="105">
        <v>29</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-0.4</v>
      </c>
      <c r="AJ12" s="119">
        <v>0.3</v>
      </c>
    </row>
    <row r="13" spans="1:36" x14ac:dyDescent="0.25">
      <c r="A13" s="40">
        <v>12</v>
      </c>
      <c r="B13" s="147">
        <v>9.49</v>
      </c>
      <c r="C13" s="147">
        <v>9.6999999999999993</v>
      </c>
      <c r="D13" s="147">
        <v>2</v>
      </c>
      <c r="E13" s="148">
        <v>83</v>
      </c>
      <c r="G13" s="104">
        <v>3.3</v>
      </c>
      <c r="H13" s="103">
        <v>3</v>
      </c>
      <c r="I13" s="103" t="s">
        <v>164</v>
      </c>
      <c r="J13" s="102" t="s">
        <v>165</v>
      </c>
      <c r="L13" s="104">
        <v>12</v>
      </c>
      <c r="M13" s="103">
        <v>51</v>
      </c>
      <c r="N13" s="102">
        <v>0</v>
      </c>
      <c r="P13" s="105">
        <v>12</v>
      </c>
      <c r="Q13" s="105">
        <v>29</v>
      </c>
      <c r="R13" s="105">
        <v>30</v>
      </c>
      <c r="S13" s="105" t="s">
        <v>188</v>
      </c>
      <c r="T13" s="132" t="s">
        <v>191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-0.4</v>
      </c>
      <c r="AJ13" s="119">
        <v>0.3</v>
      </c>
    </row>
    <row r="14" spans="1:36" ht="15.75" thickBot="1" x14ac:dyDescent="0.3">
      <c r="A14" s="40">
        <v>13</v>
      </c>
      <c r="B14" s="147">
        <v>9.6999999999999993</v>
      </c>
      <c r="C14" s="147">
        <v>9.6999999999999993</v>
      </c>
      <c r="D14" s="147">
        <v>2.681</v>
      </c>
      <c r="E14" s="148">
        <v>83</v>
      </c>
      <c r="G14" s="104">
        <v>3.4</v>
      </c>
      <c r="H14" s="103">
        <v>3</v>
      </c>
      <c r="I14" s="103" t="s">
        <v>164</v>
      </c>
      <c r="J14" s="102" t="s">
        <v>165</v>
      </c>
      <c r="L14" s="108">
        <v>13</v>
      </c>
      <c r="M14" s="107">
        <f>SUM(D2:D36)-5</f>
        <v>75</v>
      </c>
      <c r="N14" s="106">
        <v>0</v>
      </c>
      <c r="P14" s="105">
        <v>13</v>
      </c>
      <c r="Q14" s="105">
        <v>30</v>
      </c>
      <c r="R14" s="105">
        <v>33</v>
      </c>
      <c r="S14" s="105" t="s">
        <v>188</v>
      </c>
      <c r="T14" s="132" t="s">
        <v>191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-0.4</v>
      </c>
      <c r="AJ14" s="119">
        <v>0.3</v>
      </c>
    </row>
    <row r="15" spans="1:36" x14ac:dyDescent="0.25">
      <c r="A15" s="40">
        <v>14</v>
      </c>
      <c r="B15" s="147">
        <v>9.6999999999999993</v>
      </c>
      <c r="C15" s="147">
        <v>9.6999999999999993</v>
      </c>
      <c r="D15" s="147">
        <v>3</v>
      </c>
      <c r="E15" s="148">
        <v>73</v>
      </c>
      <c r="G15" s="104">
        <v>3.6819999999999999</v>
      </c>
      <c r="H15" s="103">
        <v>1.07</v>
      </c>
      <c r="I15" s="103" t="s">
        <v>166</v>
      </c>
      <c r="J15" s="102" t="s">
        <v>165</v>
      </c>
      <c r="P15" s="105">
        <v>14</v>
      </c>
      <c r="Q15" s="105">
        <v>33</v>
      </c>
      <c r="R15" s="105">
        <v>35.799999999999997</v>
      </c>
      <c r="S15" s="105" t="s">
        <v>188</v>
      </c>
      <c r="T15" s="132" t="s">
        <v>191</v>
      </c>
      <c r="U15" s="132">
        <v>0.5</v>
      </c>
      <c r="V15" s="132">
        <v>0.25</v>
      </c>
      <c r="W15" s="132">
        <v>2.5</v>
      </c>
      <c r="X15" s="132">
        <v>2.5</v>
      </c>
      <c r="Y15" s="132">
        <v>0</v>
      </c>
      <c r="Z15" s="132">
        <v>0</v>
      </c>
      <c r="AA15" s="132">
        <v>0</v>
      </c>
      <c r="AB15" s="132">
        <v>9</v>
      </c>
      <c r="AC15" s="132">
        <v>0.8</v>
      </c>
      <c r="AD15" s="40">
        <v>1.25</v>
      </c>
      <c r="AE15" s="40">
        <f t="shared" si="0"/>
        <v>2.5</v>
      </c>
      <c r="AF15" s="40">
        <v>0.8</v>
      </c>
      <c r="AG15" s="5"/>
      <c r="AH15" s="121">
        <v>80</v>
      </c>
      <c r="AI15" s="118">
        <v>-0.4</v>
      </c>
      <c r="AJ15" s="119">
        <v>0.3</v>
      </c>
    </row>
    <row r="16" spans="1:36" x14ac:dyDescent="0.25">
      <c r="A16" s="40">
        <v>15</v>
      </c>
      <c r="B16" s="147">
        <v>9.6999999999999993</v>
      </c>
      <c r="C16" s="147">
        <v>9.6999999999999993</v>
      </c>
      <c r="D16" s="147">
        <v>3</v>
      </c>
      <c r="E16" s="148">
        <v>77</v>
      </c>
      <c r="G16" s="104">
        <v>3.6970000000000001</v>
      </c>
      <c r="H16" s="103">
        <v>1.07</v>
      </c>
      <c r="I16" s="103" t="s">
        <v>166</v>
      </c>
      <c r="J16" s="102" t="s">
        <v>165</v>
      </c>
      <c r="P16" s="105">
        <v>15</v>
      </c>
      <c r="Q16" s="105">
        <v>35.799999999999997</v>
      </c>
      <c r="R16" s="105">
        <v>40.1</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1:36" x14ac:dyDescent="0.25">
      <c r="A17" s="40">
        <v>16</v>
      </c>
      <c r="B17" s="147">
        <v>9.6999999999999993</v>
      </c>
      <c r="C17" s="147">
        <v>9.6999999999999993</v>
      </c>
      <c r="D17" s="147">
        <v>3</v>
      </c>
      <c r="E17" s="148">
        <v>73</v>
      </c>
      <c r="G17" s="104">
        <v>3.722</v>
      </c>
      <c r="H17" s="103">
        <v>1.1399999999999999</v>
      </c>
      <c r="I17" s="103" t="s">
        <v>166</v>
      </c>
      <c r="J17" s="102" t="s">
        <v>165</v>
      </c>
      <c r="P17" s="105">
        <v>16</v>
      </c>
      <c r="Q17" s="105">
        <v>40.1</v>
      </c>
      <c r="R17" s="105">
        <v>49.7</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1:36" x14ac:dyDescent="0.25">
      <c r="A18" s="40">
        <v>17</v>
      </c>
      <c r="B18" s="147">
        <v>9.6999999999999993</v>
      </c>
      <c r="C18" s="147">
        <v>9.6999999999999993</v>
      </c>
      <c r="D18" s="147">
        <v>3</v>
      </c>
      <c r="E18" s="148">
        <v>74</v>
      </c>
      <c r="G18" s="104">
        <v>4.077</v>
      </c>
      <c r="H18" s="103">
        <v>1.1399999999999999</v>
      </c>
      <c r="I18" s="103" t="s">
        <v>166</v>
      </c>
      <c r="J18" s="102" t="s">
        <v>165</v>
      </c>
      <c r="P18" s="105">
        <v>17</v>
      </c>
      <c r="Q18" s="105">
        <v>49.7</v>
      </c>
      <c r="R18" s="105">
        <v>50</v>
      </c>
      <c r="S18" s="105" t="s">
        <v>188</v>
      </c>
      <c r="T18" s="132" t="s">
        <v>191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-0.4</v>
      </c>
      <c r="AJ18" s="119">
        <v>0.3</v>
      </c>
    </row>
    <row r="19" spans="1:36" x14ac:dyDescent="0.25">
      <c r="A19" s="40">
        <v>18</v>
      </c>
      <c r="B19" s="147">
        <v>9.6999999999999993</v>
      </c>
      <c r="C19" s="147">
        <v>9.6999999999999993</v>
      </c>
      <c r="D19" s="147">
        <v>3</v>
      </c>
      <c r="E19" s="148">
        <v>76</v>
      </c>
      <c r="G19" s="104">
        <v>4.125</v>
      </c>
      <c r="H19" s="103">
        <v>3</v>
      </c>
      <c r="I19" s="103" t="s">
        <v>164</v>
      </c>
      <c r="J19" s="102" t="s">
        <v>165</v>
      </c>
      <c r="P19" s="3"/>
      <c r="AG19" s="5"/>
      <c r="AH19" s="121"/>
      <c r="AI19" s="118"/>
      <c r="AJ19" s="119"/>
    </row>
    <row r="20" spans="1:36" x14ac:dyDescent="0.25">
      <c r="A20" s="40">
        <v>19</v>
      </c>
      <c r="B20" s="147">
        <v>9.6999999999999993</v>
      </c>
      <c r="C20" s="147">
        <v>9.6999999999999993</v>
      </c>
      <c r="D20" s="147">
        <v>3</v>
      </c>
      <c r="E20" s="148">
        <v>76</v>
      </c>
      <c r="G20" s="104">
        <v>5.2</v>
      </c>
      <c r="H20" s="103">
        <v>1.0509999999999999</v>
      </c>
      <c r="I20" s="103" t="s">
        <v>166</v>
      </c>
      <c r="J20" s="102" t="s">
        <v>63</v>
      </c>
      <c r="P20" s="3"/>
      <c r="AG20" s="5"/>
      <c r="AH20" s="121"/>
      <c r="AI20" s="118"/>
      <c r="AJ20" s="119"/>
    </row>
    <row r="21" spans="1:36" x14ac:dyDescent="0.25">
      <c r="A21" s="40">
        <v>20</v>
      </c>
      <c r="B21" s="147">
        <v>9.6999999999999993</v>
      </c>
      <c r="C21" s="147">
        <v>9.6999999999999993</v>
      </c>
      <c r="D21" s="147">
        <v>3</v>
      </c>
      <c r="E21" s="148">
        <v>76</v>
      </c>
      <c r="G21" s="104">
        <v>6.9320000000000004</v>
      </c>
      <c r="H21" s="103">
        <v>1.1599999999999999</v>
      </c>
      <c r="I21" s="103" t="s">
        <v>163</v>
      </c>
      <c r="J21" s="102" t="s">
        <v>165</v>
      </c>
      <c r="P21" s="3"/>
      <c r="AG21" s="5"/>
      <c r="AH21" s="121"/>
      <c r="AI21" s="118"/>
      <c r="AJ21" s="119"/>
    </row>
    <row r="22" spans="1:36" x14ac:dyDescent="0.25">
      <c r="A22" s="40">
        <v>21</v>
      </c>
      <c r="B22" s="147">
        <v>9.6999999999999993</v>
      </c>
      <c r="C22" s="147">
        <v>9.6999999999999993</v>
      </c>
      <c r="D22" s="147">
        <v>3</v>
      </c>
      <c r="E22" s="148">
        <v>75</v>
      </c>
      <c r="G22" s="104">
        <v>7.2880000000000003</v>
      </c>
      <c r="H22" s="103">
        <v>1.1599999999999999</v>
      </c>
      <c r="I22" s="103" t="s">
        <v>163</v>
      </c>
      <c r="J22" s="102" t="s">
        <v>165</v>
      </c>
      <c r="P22" s="3"/>
      <c r="AG22" s="5"/>
      <c r="AH22" s="121"/>
      <c r="AI22" s="118"/>
      <c r="AJ22" s="119"/>
    </row>
    <row r="23" spans="1:36" x14ac:dyDescent="0.25">
      <c r="A23" s="40">
        <v>22</v>
      </c>
      <c r="B23" s="147">
        <v>9.6999999999999993</v>
      </c>
      <c r="C23" s="147">
        <v>9.6999999999999993</v>
      </c>
      <c r="D23" s="147">
        <v>3</v>
      </c>
      <c r="E23" s="148">
        <v>73</v>
      </c>
      <c r="G23" s="104">
        <v>8.6</v>
      </c>
      <c r="H23" s="103">
        <v>0.97599999999999998</v>
      </c>
      <c r="I23" s="103" t="s">
        <v>166</v>
      </c>
      <c r="J23" s="102" t="s">
        <v>63</v>
      </c>
      <c r="P23" s="3"/>
      <c r="AG23" s="5"/>
      <c r="AH23" s="121"/>
      <c r="AI23" s="118"/>
      <c r="AJ23" s="119"/>
    </row>
    <row r="24" spans="1:36" x14ac:dyDescent="0.25">
      <c r="A24" s="40">
        <v>23</v>
      </c>
      <c r="B24" s="147">
        <v>9.6999999999999993</v>
      </c>
      <c r="C24" s="147">
        <v>9.6999999999999993</v>
      </c>
      <c r="D24" s="147">
        <v>3</v>
      </c>
      <c r="E24" s="148">
        <v>73</v>
      </c>
      <c r="G24" s="104">
        <v>12.1</v>
      </c>
      <c r="H24" s="103">
        <v>1.0509999999999999</v>
      </c>
      <c r="I24" s="103" t="s">
        <v>166</v>
      </c>
      <c r="J24" s="102" t="s">
        <v>63</v>
      </c>
      <c r="P24" s="3"/>
      <c r="AG24" s="5"/>
      <c r="AH24" s="121"/>
      <c r="AI24" s="118"/>
      <c r="AJ24" s="119"/>
    </row>
    <row r="25" spans="1:36" x14ac:dyDescent="0.25">
      <c r="A25" s="40">
        <v>24</v>
      </c>
      <c r="B25" s="147">
        <v>9.6999999999999993</v>
      </c>
      <c r="C25" s="147">
        <v>9.6999999999999993</v>
      </c>
      <c r="D25" s="147">
        <v>3</v>
      </c>
      <c r="E25" s="148">
        <v>73</v>
      </c>
      <c r="G25" s="104">
        <v>13.092000000000001</v>
      </c>
      <c r="H25" s="103">
        <v>1.1000000000000001</v>
      </c>
      <c r="I25" s="103" t="s">
        <v>163</v>
      </c>
      <c r="J25" s="102" t="s">
        <v>165</v>
      </c>
      <c r="P25" s="3"/>
      <c r="AG25" s="5"/>
    </row>
    <row r="26" spans="1:36" x14ac:dyDescent="0.25">
      <c r="A26" s="40">
        <v>25</v>
      </c>
      <c r="B26" s="147">
        <v>9.6999999999999993</v>
      </c>
      <c r="C26" s="147">
        <v>9.6999999999999993</v>
      </c>
      <c r="D26" s="147">
        <v>3</v>
      </c>
      <c r="E26" s="148">
        <v>73</v>
      </c>
      <c r="G26" s="104">
        <v>13.448</v>
      </c>
      <c r="H26" s="103">
        <v>1.1000000000000001</v>
      </c>
      <c r="I26" s="103" t="s">
        <v>163</v>
      </c>
      <c r="J26" s="102" t="s">
        <v>165</v>
      </c>
      <c r="P26" s="3"/>
      <c r="AG26" s="5"/>
    </row>
    <row r="27" spans="1:36" x14ac:dyDescent="0.25">
      <c r="A27" s="40">
        <v>26</v>
      </c>
      <c r="B27" s="147">
        <v>9.6999999999999993</v>
      </c>
      <c r="C27" s="147">
        <v>9.6999999999999993</v>
      </c>
      <c r="D27" s="147">
        <v>3</v>
      </c>
      <c r="E27" s="148">
        <v>73</v>
      </c>
      <c r="G27" s="104">
        <v>15</v>
      </c>
      <c r="H27" s="103">
        <v>1.524</v>
      </c>
      <c r="I27" s="103" t="s">
        <v>163</v>
      </c>
      <c r="J27" s="102" t="s">
        <v>63</v>
      </c>
      <c r="P27" s="3"/>
      <c r="AG27" s="5"/>
    </row>
    <row r="28" spans="1:36" x14ac:dyDescent="0.25">
      <c r="A28" s="40">
        <v>27</v>
      </c>
      <c r="B28" s="147">
        <v>9.6999999999999993</v>
      </c>
      <c r="C28" s="147">
        <v>9.6999999999999993</v>
      </c>
      <c r="D28" s="147">
        <v>3</v>
      </c>
      <c r="E28" s="148">
        <v>73</v>
      </c>
      <c r="G28" s="104">
        <v>17</v>
      </c>
      <c r="H28" s="103">
        <v>2</v>
      </c>
      <c r="I28" s="103" t="s">
        <v>164</v>
      </c>
      <c r="J28" s="102" t="s">
        <v>165</v>
      </c>
      <c r="P28" s="3"/>
      <c r="AG28" s="5"/>
    </row>
    <row r="29" spans="1:36" x14ac:dyDescent="0.25">
      <c r="A29" s="40">
        <v>28</v>
      </c>
      <c r="B29" s="147">
        <v>9.6999999999999993</v>
      </c>
      <c r="C29" s="147">
        <v>9.6999999999999993</v>
      </c>
      <c r="D29" s="147">
        <v>3</v>
      </c>
      <c r="E29" s="148">
        <v>73</v>
      </c>
      <c r="G29" s="104">
        <v>19</v>
      </c>
      <c r="H29" s="103">
        <v>1.145</v>
      </c>
      <c r="I29" s="103" t="s">
        <v>166</v>
      </c>
      <c r="J29" s="102" t="s">
        <v>63</v>
      </c>
      <c r="P29" s="3"/>
      <c r="AG29" s="5"/>
    </row>
    <row r="30" spans="1:36" x14ac:dyDescent="0.25">
      <c r="A30" s="40">
        <v>29</v>
      </c>
      <c r="B30" s="147">
        <v>9.6999999999999993</v>
      </c>
      <c r="C30" s="147">
        <v>9.6999999999999993</v>
      </c>
      <c r="D30" s="147">
        <v>2.6</v>
      </c>
      <c r="E30" s="148">
        <v>73</v>
      </c>
      <c r="G30" s="104">
        <v>21.8</v>
      </c>
      <c r="H30" s="103">
        <v>1.4</v>
      </c>
      <c r="I30" s="103" t="s">
        <v>163</v>
      </c>
      <c r="J30" s="102" t="s">
        <v>165</v>
      </c>
      <c r="P30" s="3"/>
      <c r="AG30" s="5"/>
    </row>
    <row r="31" spans="1:36" x14ac:dyDescent="0.25">
      <c r="B31" s="140"/>
      <c r="C31" s="140"/>
      <c r="D31" s="140"/>
      <c r="E31" s="140"/>
      <c r="G31" s="104">
        <v>22.2</v>
      </c>
      <c r="H31" s="103">
        <v>1.4</v>
      </c>
      <c r="I31" s="103" t="s">
        <v>163</v>
      </c>
      <c r="J31" s="102" t="s">
        <v>165</v>
      </c>
      <c r="P31" s="3"/>
      <c r="AG31" s="5"/>
    </row>
    <row r="32" spans="1: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143" priority="5">
      <formula>$T2="Stevens"</formula>
    </cfRule>
  </conditionalFormatting>
  <conditionalFormatting sqref="U2:X18">
    <cfRule type="expression" dxfId="142" priority="4">
      <formula>$T2="Alm_Hamre"</formula>
    </cfRule>
  </conditionalFormatting>
  <conditionalFormatting sqref="U2:X18">
    <cfRule type="expression" dxfId="141" priority="3">
      <formula>$T2="ICP_18"</formula>
    </cfRule>
  </conditionalFormatting>
  <conditionalFormatting sqref="U2:X18">
    <cfRule type="expression" dxfId="140" priority="2">
      <formula>$T$2="Stevens"</formula>
    </cfRule>
  </conditionalFormatting>
  <conditionalFormatting sqref="AH2:AH24 AJ2:AJ24">
    <cfRule type="expression" dxfId="139" priority="1">
      <formula>$T2="Stevens"</formula>
    </cfRule>
  </conditionalFormatting>
  <dataValidations count="2">
    <dataValidation type="list" allowBlank="1" showInputMessage="1" showErrorMessage="1" sqref="S2:S15" xr:uid="{6F3E7B53-D0FF-4724-9B33-DAD10FD9A602}">
      <formula1>$A$67:$A$71</formula1>
    </dataValidation>
    <dataValidation type="list" allowBlank="1" showInputMessage="1" showErrorMessage="1" sqref="T2:T18" xr:uid="{11B78BE2-EED0-49F7-9DD8-AAA78C9633E7}">
      <formula1>$A$60:$A$63</formula1>
    </dataValidation>
  </dataValidations>
  <pageMargins left="0.7" right="0.7" top="0.75" bottom="0.75" header="0.3" footer="0.3"/>
  <pageSetup paperSize="9" orientation="portrait" horizontalDpi="300" verticalDpi="300"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4BA6-E186-443B-9D5A-26E51A5A5497}">
  <sheetPr>
    <tabColor rgb="FFFF000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0.75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0.75</v>
      </c>
      <c r="R3" s="105">
        <v>1.4</v>
      </c>
      <c r="S3" s="105" t="s">
        <v>187</v>
      </c>
      <c r="T3" s="132" t="s">
        <v>191</v>
      </c>
      <c r="U3" s="132">
        <v>0.5</v>
      </c>
      <c r="V3" s="132">
        <v>0.25</v>
      </c>
      <c r="W3" s="132">
        <v>2.5</v>
      </c>
      <c r="X3" s="132">
        <v>2.5</v>
      </c>
      <c r="Y3" s="132">
        <v>0</v>
      </c>
      <c r="Z3" s="132">
        <v>0</v>
      </c>
      <c r="AA3" s="132">
        <v>0</v>
      </c>
      <c r="AB3" s="132">
        <v>9</v>
      </c>
      <c r="AC3" s="132">
        <v>0.8</v>
      </c>
      <c r="AD3" s="40">
        <v>1.25</v>
      </c>
      <c r="AE3" s="40">
        <f t="shared" ref="AE3:AE17"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1.4</v>
      </c>
      <c r="R4" s="105">
        <v>1.8</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1.8</v>
      </c>
      <c r="R5" s="105">
        <v>2.4500000000000002</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2.4500000000000002</v>
      </c>
      <c r="R6" s="105">
        <v>3.2</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3.2</v>
      </c>
      <c r="R7" s="105">
        <v>3.9</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3.9</v>
      </c>
      <c r="R8" s="105">
        <v>5.5</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5.5</v>
      </c>
      <c r="R9" s="105">
        <v>6.5</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6.5</v>
      </c>
      <c r="R10" s="105">
        <v>7.6</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7.6</v>
      </c>
      <c r="R11" s="105">
        <v>10</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10</v>
      </c>
      <c r="R12" s="105">
        <v>10.5</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10.5</v>
      </c>
      <c r="R13" s="105">
        <v>12</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12</v>
      </c>
      <c r="R14" s="105">
        <v>13.8</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13.8</v>
      </c>
      <c r="R15" s="105">
        <v>15.5</v>
      </c>
      <c r="S15" s="105" t="s">
        <v>187</v>
      </c>
      <c r="T15" s="132" t="s">
        <v>191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15.5</v>
      </c>
      <c r="R16" s="105">
        <v>17</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17</v>
      </c>
      <c r="R17" s="105">
        <v>19.2</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19.2</v>
      </c>
      <c r="R18" s="105">
        <v>21</v>
      </c>
      <c r="S18" s="136" t="s">
        <v>189</v>
      </c>
      <c r="T18" s="132" t="s">
        <v>191</v>
      </c>
      <c r="U18" s="132">
        <v>0.5</v>
      </c>
      <c r="V18" s="132">
        <v>0.25</v>
      </c>
      <c r="W18" s="132">
        <v>2.5</v>
      </c>
      <c r="X18" s="132">
        <v>2.5</v>
      </c>
      <c r="Y18" s="132">
        <v>0</v>
      </c>
      <c r="Z18" s="132">
        <v>0</v>
      </c>
      <c r="AA18" s="132">
        <v>0</v>
      </c>
      <c r="AB18" s="132">
        <v>9</v>
      </c>
      <c r="AC18" s="132">
        <v>0.8</v>
      </c>
      <c r="AD18" s="40">
        <v>1.25</v>
      </c>
      <c r="AE18" s="137">
        <v>2</v>
      </c>
      <c r="AF18" s="40">
        <v>0.8</v>
      </c>
      <c r="AG18" s="138">
        <v>2</v>
      </c>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21</v>
      </c>
      <c r="R19" s="105">
        <v>40.5</v>
      </c>
      <c r="S19" s="136" t="s">
        <v>189</v>
      </c>
      <c r="T19" s="132" t="s">
        <v>191</v>
      </c>
      <c r="U19" s="132">
        <v>0.5</v>
      </c>
      <c r="V19" s="132">
        <v>0.25</v>
      </c>
      <c r="W19" s="132">
        <v>2.5</v>
      </c>
      <c r="X19" s="132">
        <v>2.5</v>
      </c>
      <c r="Y19" s="132">
        <v>0</v>
      </c>
      <c r="Z19" s="132">
        <v>0</v>
      </c>
      <c r="AA19" s="132">
        <v>0</v>
      </c>
      <c r="AB19" s="132">
        <v>9</v>
      </c>
      <c r="AC19" s="132">
        <v>0.8</v>
      </c>
      <c r="AD19" s="40">
        <v>1.25</v>
      </c>
      <c r="AE19" s="137">
        <v>2</v>
      </c>
      <c r="AF19" s="40">
        <v>0.8</v>
      </c>
      <c r="AG19" s="139">
        <v>4</v>
      </c>
      <c r="AH19" s="121">
        <v>80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105">
        <v>19</v>
      </c>
      <c r="Q20" s="105">
        <v>40.5</v>
      </c>
      <c r="R20" s="105">
        <v>43.5</v>
      </c>
      <c r="S20" s="105" t="s">
        <v>188</v>
      </c>
      <c r="T20" s="132" t="s">
        <v>191</v>
      </c>
      <c r="U20" s="132">
        <v>0.5</v>
      </c>
      <c r="V20" s="132">
        <v>0.25</v>
      </c>
      <c r="W20" s="132">
        <v>2.5</v>
      </c>
      <c r="X20" s="132">
        <v>2.5</v>
      </c>
      <c r="Y20" s="132">
        <v>0</v>
      </c>
      <c r="Z20" s="132">
        <v>0</v>
      </c>
      <c r="AA20" s="132">
        <v>0</v>
      </c>
      <c r="AB20" s="132">
        <v>9</v>
      </c>
      <c r="AC20" s="132">
        <v>0.8</v>
      </c>
      <c r="AD20" s="40">
        <v>1.25</v>
      </c>
      <c r="AE20" s="40">
        <f t="shared" ref="AE20:AE22" si="1">IF(S20="sand",1.25,2.5)</f>
        <v>2.5</v>
      </c>
      <c r="AF20" s="40">
        <v>0.8</v>
      </c>
      <c r="AG20" s="5"/>
      <c r="AH20" s="121">
        <v>80</v>
      </c>
      <c r="AI20" s="118">
        <v>-0.4</v>
      </c>
      <c r="AJ20" s="119">
        <v>0.3</v>
      </c>
    </row>
    <row r="21" spans="2:36" x14ac:dyDescent="0.25">
      <c r="B21" s="40">
        <v>9.6999999999999993</v>
      </c>
      <c r="C21" s="40">
        <v>9.6999999999999993</v>
      </c>
      <c r="D21" s="40">
        <v>3</v>
      </c>
      <c r="E21" s="40">
        <v>76</v>
      </c>
      <c r="G21" s="104">
        <v>6.9320000000000004</v>
      </c>
      <c r="H21" s="103">
        <v>1.1599999999999999</v>
      </c>
      <c r="I21" s="103" t="s">
        <v>163</v>
      </c>
      <c r="J21" s="102" t="s">
        <v>165</v>
      </c>
      <c r="P21" s="105">
        <v>20</v>
      </c>
      <c r="Q21" s="105">
        <v>43.5</v>
      </c>
      <c r="R21" s="105">
        <v>45</v>
      </c>
      <c r="S21" s="105" t="s">
        <v>188</v>
      </c>
      <c r="T21" s="132" t="s">
        <v>191</v>
      </c>
      <c r="U21" s="132">
        <v>0.5</v>
      </c>
      <c r="V21" s="132">
        <v>0.25</v>
      </c>
      <c r="W21" s="132">
        <v>2.5</v>
      </c>
      <c r="X21" s="132">
        <v>2.5</v>
      </c>
      <c r="Y21" s="132">
        <v>0</v>
      </c>
      <c r="Z21" s="132">
        <v>0</v>
      </c>
      <c r="AA21" s="132">
        <v>0</v>
      </c>
      <c r="AB21" s="132">
        <v>9</v>
      </c>
      <c r="AC21" s="132">
        <v>0.8</v>
      </c>
      <c r="AD21" s="40">
        <v>1.25</v>
      </c>
      <c r="AE21" s="40">
        <f t="shared" si="1"/>
        <v>2.5</v>
      </c>
      <c r="AF21" s="40">
        <v>0.8</v>
      </c>
      <c r="AG21" s="5"/>
      <c r="AH21" s="121">
        <v>80</v>
      </c>
      <c r="AI21" s="118">
        <v>-0.4</v>
      </c>
      <c r="AJ21" s="119">
        <v>0.3</v>
      </c>
    </row>
    <row r="22" spans="2:36" x14ac:dyDescent="0.25">
      <c r="B22" s="40">
        <v>9.6999999999999993</v>
      </c>
      <c r="C22" s="40">
        <v>9.6999999999999993</v>
      </c>
      <c r="D22" s="40">
        <v>3</v>
      </c>
      <c r="E22" s="40">
        <v>75</v>
      </c>
      <c r="G22" s="104">
        <v>7.2880000000000003</v>
      </c>
      <c r="H22" s="103">
        <v>1.1599999999999999</v>
      </c>
      <c r="I22" s="103" t="s">
        <v>163</v>
      </c>
      <c r="J22" s="102" t="s">
        <v>165</v>
      </c>
      <c r="P22" s="105">
        <v>21</v>
      </c>
      <c r="Q22" s="105">
        <v>45</v>
      </c>
      <c r="R22" s="105">
        <v>50</v>
      </c>
      <c r="S22" s="105" t="s">
        <v>188</v>
      </c>
      <c r="T22" s="132" t="s">
        <v>191</v>
      </c>
      <c r="U22" s="132">
        <v>0.5</v>
      </c>
      <c r="V22" s="132">
        <v>0.25</v>
      </c>
      <c r="W22" s="132">
        <v>2.5</v>
      </c>
      <c r="X22" s="132">
        <v>2.5</v>
      </c>
      <c r="Y22" s="132">
        <v>0</v>
      </c>
      <c r="Z22" s="132">
        <v>0</v>
      </c>
      <c r="AA22" s="132">
        <v>0</v>
      </c>
      <c r="AB22" s="132">
        <v>9</v>
      </c>
      <c r="AC22" s="132">
        <v>0.8</v>
      </c>
      <c r="AD22" s="40">
        <v>1.25</v>
      </c>
      <c r="AE22" s="40">
        <f t="shared" si="1"/>
        <v>2.5</v>
      </c>
      <c r="AF22" s="40">
        <v>0.8</v>
      </c>
      <c r="AG22" s="5"/>
      <c r="AH22" s="121">
        <v>80</v>
      </c>
      <c r="AI22" s="118">
        <v>-0.4</v>
      </c>
      <c r="AJ22" s="119">
        <v>0.3</v>
      </c>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22">
    <cfRule type="expression" dxfId="138" priority="5">
      <formula>$T2="Stevens"</formula>
    </cfRule>
  </conditionalFormatting>
  <conditionalFormatting sqref="U2:X22">
    <cfRule type="expression" dxfId="137" priority="4">
      <formula>$T2="Alm_Hamre"</formula>
    </cfRule>
  </conditionalFormatting>
  <conditionalFormatting sqref="U2:X22">
    <cfRule type="expression" dxfId="136" priority="3">
      <formula>$T2="ICP_18"</formula>
    </cfRule>
  </conditionalFormatting>
  <conditionalFormatting sqref="U2:X22">
    <cfRule type="expression" dxfId="135" priority="2">
      <formula>$T$2="Stevens"</formula>
    </cfRule>
  </conditionalFormatting>
  <conditionalFormatting sqref="AH2:AH22 AJ2:AJ22">
    <cfRule type="expression" dxfId="134" priority="1">
      <formula>$T2="Stevens"</formula>
    </cfRule>
  </conditionalFormatting>
  <dataValidations count="2">
    <dataValidation type="list" allowBlank="1" showInputMessage="1" showErrorMessage="1" sqref="T2:T22" xr:uid="{EF7B78AF-FA99-4F40-867B-D95B5CAD2363}">
      <formula1>$A$60:$A$63</formula1>
    </dataValidation>
    <dataValidation type="list" allowBlank="1" showInputMessage="1" showErrorMessage="1" sqref="S2:S15" xr:uid="{FF43B482-1388-40D6-B8CB-83B127ECABE1}">
      <formula1>$A$67:$A$71</formula1>
    </dataValidation>
  </dataValidations>
  <pageMargins left="0.7" right="0.7" top="0.75" bottom="0.75" header="0.3" footer="0.3"/>
  <pageSetup paperSize="9" orientation="portrait" horizontalDpi="300" verticalDpi="30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032BC-C658-4928-8DF5-0F6EFEA9B224}">
  <sheetPr>
    <tabColor rgb="FFFF0000"/>
  </sheetPr>
  <dimension ref="A1:AJ71"/>
  <sheetViews>
    <sheetView zoomScale="70" zoomScaleNormal="70" workbookViewId="0">
      <selection activeCell="R17" sqref="R17"/>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0.8</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0.8</v>
      </c>
      <c r="R3" s="105">
        <v>1.3</v>
      </c>
      <c r="S3" s="105" t="s">
        <v>188</v>
      </c>
      <c r="T3" s="132" t="s">
        <v>191</v>
      </c>
      <c r="U3" s="132">
        <v>0.5</v>
      </c>
      <c r="V3" s="132">
        <v>0.25</v>
      </c>
      <c r="W3" s="132">
        <v>2.5</v>
      </c>
      <c r="X3" s="132">
        <v>2.5</v>
      </c>
      <c r="Y3" s="132">
        <v>0</v>
      </c>
      <c r="Z3" s="132">
        <v>0</v>
      </c>
      <c r="AA3" s="132">
        <v>0</v>
      </c>
      <c r="AB3" s="132">
        <v>9</v>
      </c>
      <c r="AC3" s="132">
        <v>0.8</v>
      </c>
      <c r="AD3" s="40">
        <v>1.25</v>
      </c>
      <c r="AE3" s="40">
        <f t="shared" ref="AE3:AE19" si="0">IF(S3="sand",1.25,2.5)</f>
        <v>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1.3</v>
      </c>
      <c r="R4" s="105">
        <v>5.75</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5.75</v>
      </c>
      <c r="R5" s="105">
        <v>6.5</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6.5</v>
      </c>
      <c r="R6" s="105">
        <v>7.2</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7.2</v>
      </c>
      <c r="R7" s="105">
        <v>10</v>
      </c>
      <c r="S7" s="105" t="s">
        <v>188</v>
      </c>
      <c r="T7" s="132" t="s">
        <v>191</v>
      </c>
      <c r="U7" s="132">
        <v>0.5</v>
      </c>
      <c r="V7" s="132">
        <v>0.25</v>
      </c>
      <c r="W7" s="132">
        <v>2.5</v>
      </c>
      <c r="X7" s="132">
        <v>2.5</v>
      </c>
      <c r="Y7" s="132">
        <v>0</v>
      </c>
      <c r="Z7" s="132">
        <v>0</v>
      </c>
      <c r="AA7" s="132">
        <v>0</v>
      </c>
      <c r="AB7" s="132">
        <v>9</v>
      </c>
      <c r="AC7" s="132">
        <v>0.8</v>
      </c>
      <c r="AD7" s="40">
        <v>1.25</v>
      </c>
      <c r="AE7" s="40">
        <f t="shared" si="0"/>
        <v>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10</v>
      </c>
      <c r="R8" s="105">
        <v>11</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11</v>
      </c>
      <c r="R9" s="105">
        <v>12.2</v>
      </c>
      <c r="S9" s="105" t="s">
        <v>188</v>
      </c>
      <c r="T9" s="132" t="s">
        <v>191</v>
      </c>
      <c r="U9" s="132">
        <v>0.5</v>
      </c>
      <c r="V9" s="132">
        <v>0.25</v>
      </c>
      <c r="W9" s="132">
        <v>2.5</v>
      </c>
      <c r="X9" s="132">
        <v>2.5</v>
      </c>
      <c r="Y9" s="132">
        <v>0</v>
      </c>
      <c r="Z9" s="132">
        <v>0</v>
      </c>
      <c r="AA9" s="132">
        <v>0</v>
      </c>
      <c r="AB9" s="132">
        <v>9</v>
      </c>
      <c r="AC9" s="132">
        <v>0.8</v>
      </c>
      <c r="AD9" s="40">
        <v>1.25</v>
      </c>
      <c r="AE9" s="40">
        <f t="shared" si="0"/>
        <v>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12.2</v>
      </c>
      <c r="R10" s="105">
        <v>15.5</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15.5</v>
      </c>
      <c r="R11" s="105">
        <v>16.399999999999999</v>
      </c>
      <c r="S11" s="105" t="s">
        <v>188</v>
      </c>
      <c r="T11" s="132" t="s">
        <v>191</v>
      </c>
      <c r="U11" s="132">
        <v>0.5</v>
      </c>
      <c r="V11" s="132">
        <v>0.25</v>
      </c>
      <c r="W11" s="132">
        <v>2.5</v>
      </c>
      <c r="X11" s="132">
        <v>2.5</v>
      </c>
      <c r="Y11" s="132">
        <v>0</v>
      </c>
      <c r="Z11" s="132">
        <v>0</v>
      </c>
      <c r="AA11" s="132">
        <v>0</v>
      </c>
      <c r="AB11" s="132">
        <v>9</v>
      </c>
      <c r="AC11" s="132">
        <v>0.8</v>
      </c>
      <c r="AD11" s="40">
        <v>1.25</v>
      </c>
      <c r="AE11" s="40">
        <f t="shared" si="0"/>
        <v>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16.399999999999999</v>
      </c>
      <c r="R12" s="105">
        <v>17.3</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17.3</v>
      </c>
      <c r="R13" s="105">
        <v>18</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18</v>
      </c>
      <c r="R14" s="105">
        <v>28</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28</v>
      </c>
      <c r="R15" s="105">
        <v>36</v>
      </c>
      <c r="S15" s="105" t="s">
        <v>187</v>
      </c>
      <c r="T15" s="132" t="s">
        <v>191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36</v>
      </c>
      <c r="R16" s="105">
        <v>40.1</v>
      </c>
      <c r="S16" s="105" t="s">
        <v>187</v>
      </c>
      <c r="T16" s="132" t="s">
        <v>191</v>
      </c>
      <c r="U16" s="132">
        <v>0.5</v>
      </c>
      <c r="V16" s="132">
        <v>0.25</v>
      </c>
      <c r="W16" s="132">
        <v>2.5</v>
      </c>
      <c r="X16" s="132">
        <v>2.5</v>
      </c>
      <c r="Y16" s="132">
        <v>0</v>
      </c>
      <c r="Z16" s="132">
        <v>0</v>
      </c>
      <c r="AA16" s="132">
        <v>0</v>
      </c>
      <c r="AB16" s="132">
        <v>9</v>
      </c>
      <c r="AC16" s="132">
        <v>0.8</v>
      </c>
      <c r="AD16" s="40">
        <v>1.25</v>
      </c>
      <c r="AE16" s="40">
        <f t="shared" si="0"/>
        <v>1.25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40.1</v>
      </c>
      <c r="R17" s="105">
        <v>41.2</v>
      </c>
      <c r="S17" s="105" t="s">
        <v>187</v>
      </c>
      <c r="T17" s="132" t="s">
        <v>191</v>
      </c>
      <c r="U17" s="132">
        <v>0.5</v>
      </c>
      <c r="V17" s="132">
        <v>0.25</v>
      </c>
      <c r="W17" s="132">
        <v>2.5</v>
      </c>
      <c r="X17" s="132">
        <v>2.5</v>
      </c>
      <c r="Y17" s="132">
        <v>0</v>
      </c>
      <c r="Z17" s="132">
        <v>0</v>
      </c>
      <c r="AA17" s="132">
        <v>0</v>
      </c>
      <c r="AB17" s="132">
        <v>9</v>
      </c>
      <c r="AC17" s="132">
        <v>0.8</v>
      </c>
      <c r="AD17" s="40">
        <v>1.25</v>
      </c>
      <c r="AE17" s="40">
        <f t="shared" si="0"/>
        <v>1.25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41.2</v>
      </c>
      <c r="R18" s="105">
        <v>46</v>
      </c>
      <c r="S18" s="105" t="s">
        <v>187</v>
      </c>
      <c r="T18" s="132" t="s">
        <v>191</v>
      </c>
      <c r="U18" s="132">
        <v>0.5</v>
      </c>
      <c r="V18" s="132">
        <v>0.25</v>
      </c>
      <c r="W18" s="132">
        <v>2.5</v>
      </c>
      <c r="X18" s="132">
        <v>2.5</v>
      </c>
      <c r="Y18" s="132">
        <v>0</v>
      </c>
      <c r="Z18" s="132">
        <v>0</v>
      </c>
      <c r="AA18" s="132">
        <v>0</v>
      </c>
      <c r="AB18" s="132">
        <v>9</v>
      </c>
      <c r="AC18" s="132">
        <v>0.8</v>
      </c>
      <c r="AD18" s="40">
        <v>1.25</v>
      </c>
      <c r="AE18" s="40">
        <f t="shared" si="0"/>
        <v>1.25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46</v>
      </c>
      <c r="R19" s="105">
        <v>50</v>
      </c>
      <c r="S19" s="105" t="s">
        <v>188</v>
      </c>
      <c r="T19" s="132" t="s">
        <v>191</v>
      </c>
      <c r="U19" s="132">
        <v>0.5</v>
      </c>
      <c r="V19" s="132">
        <v>0.25</v>
      </c>
      <c r="W19" s="132">
        <v>2.5</v>
      </c>
      <c r="X19" s="132">
        <v>2.5</v>
      </c>
      <c r="Y19" s="132">
        <v>0</v>
      </c>
      <c r="Z19" s="132">
        <v>0</v>
      </c>
      <c r="AA19" s="132">
        <v>0</v>
      </c>
      <c r="AB19" s="132">
        <v>9</v>
      </c>
      <c r="AC19" s="132">
        <v>0.8</v>
      </c>
      <c r="AD19" s="40">
        <v>1.25</v>
      </c>
      <c r="AE19" s="40">
        <f t="shared" si="0"/>
        <v>2.5</v>
      </c>
      <c r="AF19" s="40">
        <v>0.8</v>
      </c>
      <c r="AG19" s="5"/>
      <c r="AH19" s="121">
        <v>80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3"/>
      <c r="AG20" s="5"/>
      <c r="AH20" s="121"/>
      <c r="AI20" s="118"/>
      <c r="AJ20" s="119"/>
    </row>
    <row r="21" spans="2:36" x14ac:dyDescent="0.25">
      <c r="B21" s="40">
        <v>9.6999999999999993</v>
      </c>
      <c r="C21" s="40">
        <v>9.6999999999999993</v>
      </c>
      <c r="D21" s="40">
        <v>3</v>
      </c>
      <c r="E21" s="40">
        <v>76</v>
      </c>
      <c r="G21" s="104">
        <v>6.9320000000000004</v>
      </c>
      <c r="H21" s="103">
        <v>1.1599999999999999</v>
      </c>
      <c r="I21" s="103" t="s">
        <v>163</v>
      </c>
      <c r="J21" s="102" t="s">
        <v>165</v>
      </c>
      <c r="P21" s="3"/>
      <c r="AG21" s="5"/>
      <c r="AH21" s="121"/>
      <c r="AI21" s="118"/>
      <c r="AJ21" s="119"/>
    </row>
    <row r="22" spans="2:36" x14ac:dyDescent="0.25">
      <c r="B22" s="40">
        <v>9.6999999999999993</v>
      </c>
      <c r="C22" s="40">
        <v>9.6999999999999993</v>
      </c>
      <c r="D22" s="40">
        <v>3</v>
      </c>
      <c r="E22" s="40">
        <v>75</v>
      </c>
      <c r="G22" s="104">
        <v>7.2880000000000003</v>
      </c>
      <c r="H22" s="103">
        <v>1.1599999999999999</v>
      </c>
      <c r="I22" s="103" t="s">
        <v>163</v>
      </c>
      <c r="J22" s="102" t="s">
        <v>165</v>
      </c>
      <c r="P22" s="3"/>
      <c r="AG22" s="5"/>
      <c r="AH22" s="121"/>
      <c r="AI22" s="118"/>
      <c r="AJ22" s="119"/>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9">
    <cfRule type="expression" dxfId="133" priority="5">
      <formula>$T2="Stevens"</formula>
    </cfRule>
  </conditionalFormatting>
  <conditionalFormatting sqref="U2:X19">
    <cfRule type="expression" dxfId="132" priority="4">
      <formula>$T2="Alm_Hamre"</formula>
    </cfRule>
  </conditionalFormatting>
  <conditionalFormatting sqref="U2:X19">
    <cfRule type="expression" dxfId="131" priority="3">
      <formula>$T2="ICP_18"</formula>
    </cfRule>
  </conditionalFormatting>
  <conditionalFormatting sqref="U2:X19">
    <cfRule type="expression" dxfId="130" priority="2">
      <formula>$T$2="Stevens"</formula>
    </cfRule>
  </conditionalFormatting>
  <conditionalFormatting sqref="AH2:AH22 AJ2:AJ22">
    <cfRule type="expression" dxfId="129" priority="1">
      <formula>$T2="Stevens"</formula>
    </cfRule>
  </conditionalFormatting>
  <dataValidations count="2">
    <dataValidation type="list" allowBlank="1" showInputMessage="1" showErrorMessage="1" sqref="S2:S19" xr:uid="{CBB0623B-1CFC-492E-8A6C-E40B54D761BE}">
      <formula1>$A$67:$A$71</formula1>
    </dataValidation>
    <dataValidation type="list" allowBlank="1" showInputMessage="1" showErrorMessage="1" sqref="T2:T19" xr:uid="{D15B8AD7-895D-4C51-B1D4-BBD9F5A55283}">
      <formula1>$A$60:$A$63</formula1>
    </dataValidation>
  </dataValidations>
  <pageMargins left="0.7" right="0.7" top="0.75" bottom="0.75" header="0.3" footer="0.3"/>
  <pageSetup paperSize="9" orientation="portrait" horizontalDpi="300" verticalDpi="30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B6EB4-F0F1-4F95-AD3F-83814DB9A993}">
  <sheetPr>
    <tabColor rgb="FFFF000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1</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1</v>
      </c>
      <c r="R3" s="105">
        <v>1.7</v>
      </c>
      <c r="S3" s="105" t="s">
        <v>187</v>
      </c>
      <c r="T3" s="132" t="s">
        <v>191</v>
      </c>
      <c r="U3" s="132">
        <v>0.5</v>
      </c>
      <c r="V3" s="132">
        <v>0.25</v>
      </c>
      <c r="W3" s="132">
        <v>2.5</v>
      </c>
      <c r="X3" s="132">
        <v>2.5</v>
      </c>
      <c r="Y3" s="132">
        <v>0</v>
      </c>
      <c r="Z3" s="132">
        <v>0</v>
      </c>
      <c r="AA3" s="132">
        <v>0</v>
      </c>
      <c r="AB3" s="132">
        <v>9</v>
      </c>
      <c r="AC3" s="132">
        <v>0.8</v>
      </c>
      <c r="AD3" s="40">
        <v>1.25</v>
      </c>
      <c r="AE3" s="40">
        <f t="shared" ref="AE3:AE14"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1.7</v>
      </c>
      <c r="R4" s="105">
        <v>2.2000000000000002</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2.2000000000000002</v>
      </c>
      <c r="R5" s="105">
        <v>3</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3</v>
      </c>
      <c r="R6" s="105">
        <v>3.6</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3.6</v>
      </c>
      <c r="R7" s="105">
        <v>5.3</v>
      </c>
      <c r="S7" s="105" t="s">
        <v>188</v>
      </c>
      <c r="T7" s="132" t="s">
        <v>191</v>
      </c>
      <c r="U7" s="132">
        <v>0.5</v>
      </c>
      <c r="V7" s="132">
        <v>0.25</v>
      </c>
      <c r="W7" s="132">
        <v>2.5</v>
      </c>
      <c r="X7" s="132">
        <v>2.5</v>
      </c>
      <c r="Y7" s="132">
        <v>0</v>
      </c>
      <c r="Z7" s="132">
        <v>0</v>
      </c>
      <c r="AA7" s="132">
        <v>0</v>
      </c>
      <c r="AB7" s="132">
        <v>9</v>
      </c>
      <c r="AC7" s="132">
        <v>0.8</v>
      </c>
      <c r="AD7" s="40">
        <v>1.25</v>
      </c>
      <c r="AE7" s="40">
        <f t="shared" si="0"/>
        <v>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5.3</v>
      </c>
      <c r="R8" s="105">
        <v>6.3</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6.3</v>
      </c>
      <c r="R9" s="105">
        <v>10</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10</v>
      </c>
      <c r="R10" s="105">
        <v>14</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14</v>
      </c>
      <c r="R11" s="105">
        <v>17</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17</v>
      </c>
      <c r="R12" s="105">
        <v>17.8</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17.8</v>
      </c>
      <c r="R13" s="105">
        <v>18.7</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18.7</v>
      </c>
      <c r="R14" s="105">
        <v>25.5</v>
      </c>
      <c r="S14" s="105" t="s">
        <v>188</v>
      </c>
      <c r="T14" s="132" t="s">
        <v>191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25.5</v>
      </c>
      <c r="R15" s="105">
        <v>31.3</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39">
        <v>4</v>
      </c>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31.3</v>
      </c>
      <c r="R16" s="105">
        <v>43.8</v>
      </c>
      <c r="S16" s="136" t="s">
        <v>189</v>
      </c>
      <c r="T16" s="132" t="s">
        <v>191</v>
      </c>
      <c r="U16" s="132">
        <v>0.5</v>
      </c>
      <c r="V16" s="132">
        <v>0.25</v>
      </c>
      <c r="W16" s="132">
        <v>2.5</v>
      </c>
      <c r="X16" s="132">
        <v>2.5</v>
      </c>
      <c r="Y16" s="132">
        <v>0</v>
      </c>
      <c r="Z16" s="132">
        <v>0</v>
      </c>
      <c r="AA16" s="132">
        <v>0</v>
      </c>
      <c r="AB16" s="132">
        <v>9</v>
      </c>
      <c r="AC16" s="132">
        <v>0.8</v>
      </c>
      <c r="AD16" s="40">
        <v>1.25</v>
      </c>
      <c r="AE16" s="137">
        <v>2</v>
      </c>
      <c r="AF16" s="40">
        <v>0.8</v>
      </c>
      <c r="AG16" s="139">
        <v>4</v>
      </c>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43.8</v>
      </c>
      <c r="R17" s="105">
        <v>46</v>
      </c>
      <c r="S17" s="105" t="s">
        <v>188</v>
      </c>
      <c r="T17" s="132" t="s">
        <v>191</v>
      </c>
      <c r="U17" s="132">
        <v>0.5</v>
      </c>
      <c r="V17" s="132">
        <v>0.25</v>
      </c>
      <c r="W17" s="132">
        <v>2.5</v>
      </c>
      <c r="X17" s="132">
        <v>2.5</v>
      </c>
      <c r="Y17" s="132">
        <v>0</v>
      </c>
      <c r="Z17" s="132">
        <v>0</v>
      </c>
      <c r="AA17" s="132">
        <v>0</v>
      </c>
      <c r="AB17" s="132">
        <v>9</v>
      </c>
      <c r="AC17" s="132">
        <v>0.8</v>
      </c>
      <c r="AD17" s="40">
        <v>1.25</v>
      </c>
      <c r="AE17" s="40">
        <f t="shared" ref="AE17:AE19" si="1">IF(S17="sand",1.25,2.5)</f>
        <v>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46</v>
      </c>
      <c r="R18" s="105">
        <v>48.5</v>
      </c>
      <c r="S18" s="105" t="s">
        <v>188</v>
      </c>
      <c r="T18" s="132" t="s">
        <v>191</v>
      </c>
      <c r="U18" s="132">
        <v>0.5</v>
      </c>
      <c r="V18" s="132">
        <v>0.25</v>
      </c>
      <c r="W18" s="132">
        <v>2.5</v>
      </c>
      <c r="X18" s="132">
        <v>2.5</v>
      </c>
      <c r="Y18" s="132">
        <v>0</v>
      </c>
      <c r="Z18" s="132">
        <v>0</v>
      </c>
      <c r="AA18" s="132">
        <v>0</v>
      </c>
      <c r="AB18" s="132">
        <v>9</v>
      </c>
      <c r="AC18" s="132">
        <v>0.8</v>
      </c>
      <c r="AD18" s="40">
        <v>1.25</v>
      </c>
      <c r="AE18" s="40">
        <f t="shared" si="1"/>
        <v>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48.5</v>
      </c>
      <c r="R19" s="105">
        <v>50</v>
      </c>
      <c r="S19" s="105" t="s">
        <v>187</v>
      </c>
      <c r="T19" s="132" t="s">
        <v>191</v>
      </c>
      <c r="U19" s="132">
        <v>0.5</v>
      </c>
      <c r="V19" s="132">
        <v>0.25</v>
      </c>
      <c r="W19" s="132">
        <v>2.5</v>
      </c>
      <c r="X19" s="132">
        <v>2.5</v>
      </c>
      <c r="Y19" s="132">
        <v>0</v>
      </c>
      <c r="Z19" s="132">
        <v>0</v>
      </c>
      <c r="AA19" s="132">
        <v>0</v>
      </c>
      <c r="AB19" s="132">
        <v>9</v>
      </c>
      <c r="AC19" s="132">
        <v>0.8</v>
      </c>
      <c r="AD19" s="40">
        <v>1.25</v>
      </c>
      <c r="AE19" s="40">
        <f t="shared" si="1"/>
        <v>1.25</v>
      </c>
      <c r="AF19" s="40">
        <v>0.8</v>
      </c>
      <c r="AG19" s="5"/>
      <c r="AH19" s="121">
        <v>80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3"/>
      <c r="AG20" s="5"/>
      <c r="AH20" s="121"/>
      <c r="AI20" s="118"/>
      <c r="AJ20" s="119"/>
    </row>
    <row r="21" spans="2:36" x14ac:dyDescent="0.25">
      <c r="B21" s="40">
        <v>9.6999999999999993</v>
      </c>
      <c r="C21" s="40">
        <v>9.6999999999999993</v>
      </c>
      <c r="D21" s="40">
        <v>3</v>
      </c>
      <c r="E21" s="40">
        <v>76</v>
      </c>
      <c r="G21" s="104">
        <v>6.9320000000000004</v>
      </c>
      <c r="H21" s="103">
        <v>1.1599999999999999</v>
      </c>
      <c r="I21" s="103" t="s">
        <v>163</v>
      </c>
      <c r="J21" s="102" t="s">
        <v>165</v>
      </c>
      <c r="P21" s="3"/>
      <c r="AG21" s="5"/>
      <c r="AH21" s="121"/>
      <c r="AI21" s="118"/>
      <c r="AJ21" s="119"/>
    </row>
    <row r="22" spans="2:36" x14ac:dyDescent="0.25">
      <c r="B22" s="40">
        <v>9.6999999999999993</v>
      </c>
      <c r="C22" s="40">
        <v>9.6999999999999993</v>
      </c>
      <c r="D22" s="40">
        <v>3</v>
      </c>
      <c r="E22" s="40">
        <v>75</v>
      </c>
      <c r="G22" s="104">
        <v>7.2880000000000003</v>
      </c>
      <c r="H22" s="103">
        <v>1.1599999999999999</v>
      </c>
      <c r="I22" s="103" t="s">
        <v>163</v>
      </c>
      <c r="J22" s="102" t="s">
        <v>165</v>
      </c>
      <c r="P22" s="3"/>
      <c r="AG22" s="5"/>
      <c r="AH22" s="121"/>
      <c r="AI22" s="118"/>
      <c r="AJ22" s="119"/>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9">
    <cfRule type="expression" dxfId="128" priority="5">
      <formula>$T2="Stevens"</formula>
    </cfRule>
  </conditionalFormatting>
  <conditionalFormatting sqref="U2:X19">
    <cfRule type="expression" dxfId="127" priority="4">
      <formula>$T2="Alm_Hamre"</formula>
    </cfRule>
  </conditionalFormatting>
  <conditionalFormatting sqref="U2:X19">
    <cfRule type="expression" dxfId="126" priority="3">
      <formula>$T2="ICP_18"</formula>
    </cfRule>
  </conditionalFormatting>
  <conditionalFormatting sqref="U2:X19">
    <cfRule type="expression" dxfId="125" priority="2">
      <formula>$T$2="Stevens"</formula>
    </cfRule>
  </conditionalFormatting>
  <conditionalFormatting sqref="AH2:AH22 AJ2:AJ22">
    <cfRule type="expression" dxfId="124" priority="1">
      <formula>$T2="Stevens"</formula>
    </cfRule>
  </conditionalFormatting>
  <dataValidations count="2">
    <dataValidation type="list" allowBlank="1" showInputMessage="1" showErrorMessage="1" sqref="T2:T19" xr:uid="{F6AB8065-1F1C-4A1A-83E9-BB3AE2164F51}">
      <formula1>$A$60:$A$63</formula1>
    </dataValidation>
    <dataValidation type="list" allowBlank="1" showInputMessage="1" showErrorMessage="1" sqref="S2:S19" xr:uid="{024FFE6C-106B-4AC1-AC7D-3CEDC9B07F43}">
      <formula1>$A$67:$A$71</formula1>
    </dataValidation>
  </dataValidations>
  <pageMargins left="0.7" right="0.7" top="0.75" bottom="0.75" header="0.3" footer="0.3"/>
  <pageSetup paperSize="9" orientation="portrait" horizontalDpi="300" verticalDpi="300"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99CE5-8A68-4243-98C6-C1285AD7EA39}">
  <sheetPr>
    <tabColor rgb="FFFF000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0.7</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0.7</v>
      </c>
      <c r="R3" s="105">
        <v>1.4</v>
      </c>
      <c r="S3" s="105" t="s">
        <v>187</v>
      </c>
      <c r="T3" s="132" t="s">
        <v>191</v>
      </c>
      <c r="U3" s="132">
        <v>0.5</v>
      </c>
      <c r="V3" s="132">
        <v>0.25</v>
      </c>
      <c r="W3" s="132">
        <v>2.5</v>
      </c>
      <c r="X3" s="132">
        <v>2.5</v>
      </c>
      <c r="Y3" s="132">
        <v>0</v>
      </c>
      <c r="Z3" s="132">
        <v>0</v>
      </c>
      <c r="AA3" s="132">
        <v>0</v>
      </c>
      <c r="AB3" s="132">
        <v>9</v>
      </c>
      <c r="AC3" s="132">
        <v>0.8</v>
      </c>
      <c r="AD3" s="40">
        <v>1.25</v>
      </c>
      <c r="AE3" s="40">
        <f t="shared" ref="AE3:AE12"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1.4</v>
      </c>
      <c r="R4" s="105">
        <v>2</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v>
      </c>
      <c r="R5" s="105">
        <v>4</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4</v>
      </c>
      <c r="R6" s="105">
        <v>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5</v>
      </c>
      <c r="R7" s="105">
        <v>6</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6</v>
      </c>
      <c r="R8" s="105">
        <v>12.5</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12.5</v>
      </c>
      <c r="R9" s="105">
        <v>14.6</v>
      </c>
      <c r="S9" s="136" t="s">
        <v>189</v>
      </c>
      <c r="T9" s="132" t="s">
        <v>191</v>
      </c>
      <c r="U9" s="132">
        <v>0.5</v>
      </c>
      <c r="V9" s="132">
        <v>0.25</v>
      </c>
      <c r="W9" s="132">
        <v>2.5</v>
      </c>
      <c r="X9" s="132">
        <v>2.5</v>
      </c>
      <c r="Y9" s="132">
        <v>0</v>
      </c>
      <c r="Z9" s="132">
        <v>0</v>
      </c>
      <c r="AA9" s="132">
        <v>0</v>
      </c>
      <c r="AB9" s="132">
        <v>9</v>
      </c>
      <c r="AC9" s="132">
        <v>0.8</v>
      </c>
      <c r="AD9" s="40">
        <v>1.25</v>
      </c>
      <c r="AE9" s="137">
        <v>2</v>
      </c>
      <c r="AF9" s="40">
        <v>0.8</v>
      </c>
      <c r="AG9" s="138">
        <v>2</v>
      </c>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14.6</v>
      </c>
      <c r="R10" s="105">
        <v>24</v>
      </c>
      <c r="S10" s="136" t="s">
        <v>189</v>
      </c>
      <c r="T10" s="132" t="s">
        <v>191</v>
      </c>
      <c r="U10" s="132">
        <v>0.5</v>
      </c>
      <c r="V10" s="132">
        <v>0.25</v>
      </c>
      <c r="W10" s="132">
        <v>2.5</v>
      </c>
      <c r="X10" s="132">
        <v>2.5</v>
      </c>
      <c r="Y10" s="132">
        <v>0</v>
      </c>
      <c r="Z10" s="132">
        <v>0</v>
      </c>
      <c r="AA10" s="132">
        <v>0</v>
      </c>
      <c r="AB10" s="132">
        <v>9</v>
      </c>
      <c r="AC10" s="132">
        <v>0.8</v>
      </c>
      <c r="AD10" s="40">
        <v>1.25</v>
      </c>
      <c r="AE10" s="137">
        <v>2</v>
      </c>
      <c r="AF10" s="40">
        <v>0.8</v>
      </c>
      <c r="AG10" s="139">
        <v>4</v>
      </c>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24</v>
      </c>
      <c r="R11" s="105">
        <v>36</v>
      </c>
      <c r="S11" s="136" t="s">
        <v>189</v>
      </c>
      <c r="T11" s="132" t="s">
        <v>191</v>
      </c>
      <c r="U11" s="132">
        <v>0.5</v>
      </c>
      <c r="V11" s="132">
        <v>0.25</v>
      </c>
      <c r="W11" s="132">
        <v>2.5</v>
      </c>
      <c r="X11" s="132">
        <v>2.5</v>
      </c>
      <c r="Y11" s="132">
        <v>0</v>
      </c>
      <c r="Z11" s="132">
        <v>0</v>
      </c>
      <c r="AA11" s="132">
        <v>0</v>
      </c>
      <c r="AB11" s="132">
        <v>9</v>
      </c>
      <c r="AC11" s="132">
        <v>0.8</v>
      </c>
      <c r="AD11" s="40">
        <v>1.25</v>
      </c>
      <c r="AE11" s="137">
        <v>2</v>
      </c>
      <c r="AF11" s="40">
        <v>0.8</v>
      </c>
      <c r="AG11" s="139">
        <v>4</v>
      </c>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36</v>
      </c>
      <c r="R12" s="105">
        <v>50</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3"/>
      <c r="AG13" s="5"/>
      <c r="AH13" s="121"/>
      <c r="AI13" s="118"/>
      <c r="AJ13" s="119"/>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3"/>
      <c r="AG14" s="5"/>
      <c r="AH14" s="121"/>
      <c r="AI14" s="118"/>
      <c r="AJ14" s="119"/>
    </row>
    <row r="15" spans="2:36" x14ac:dyDescent="0.25">
      <c r="B15" s="40">
        <v>9.6999999999999993</v>
      </c>
      <c r="C15" s="40">
        <v>9.6999999999999993</v>
      </c>
      <c r="D15" s="40">
        <v>3</v>
      </c>
      <c r="E15" s="40">
        <v>73</v>
      </c>
      <c r="G15" s="104">
        <v>3.6819999999999999</v>
      </c>
      <c r="H15" s="103">
        <v>1.07</v>
      </c>
      <c r="I15" s="103" t="s">
        <v>166</v>
      </c>
      <c r="J15" s="102" t="s">
        <v>165</v>
      </c>
      <c r="P15" s="3"/>
      <c r="AG15" s="5"/>
      <c r="AH15" s="121"/>
      <c r="AI15" s="118"/>
      <c r="AJ15" s="119"/>
    </row>
    <row r="16" spans="2:36" x14ac:dyDescent="0.25">
      <c r="B16" s="40">
        <v>9.6999999999999993</v>
      </c>
      <c r="C16" s="40">
        <v>9.6999999999999993</v>
      </c>
      <c r="D16" s="40">
        <v>3</v>
      </c>
      <c r="E16" s="40">
        <v>77</v>
      </c>
      <c r="G16" s="104">
        <v>3.6970000000000001</v>
      </c>
      <c r="H16" s="103">
        <v>1.07</v>
      </c>
      <c r="I16" s="103" t="s">
        <v>166</v>
      </c>
      <c r="J16" s="102" t="s">
        <v>165</v>
      </c>
      <c r="P16" s="3"/>
      <c r="AG16" s="5"/>
      <c r="AH16" s="121"/>
      <c r="AI16" s="118"/>
      <c r="AJ16" s="119"/>
    </row>
    <row r="17" spans="2:36" x14ac:dyDescent="0.25">
      <c r="B17" s="40">
        <v>9.6999999999999993</v>
      </c>
      <c r="C17" s="40">
        <v>9.6999999999999993</v>
      </c>
      <c r="D17" s="40">
        <v>3</v>
      </c>
      <c r="E17" s="40">
        <v>73</v>
      </c>
      <c r="G17" s="104">
        <v>3.722</v>
      </c>
      <c r="H17" s="103">
        <v>1.1399999999999999</v>
      </c>
      <c r="I17" s="103" t="s">
        <v>166</v>
      </c>
      <c r="J17" s="102" t="s">
        <v>165</v>
      </c>
      <c r="P17" s="3"/>
      <c r="AG17" s="5"/>
      <c r="AH17" s="121"/>
      <c r="AI17" s="118"/>
      <c r="AJ17" s="119"/>
    </row>
    <row r="18" spans="2:36" x14ac:dyDescent="0.25">
      <c r="B18" s="40">
        <v>9.6999999999999993</v>
      </c>
      <c r="C18" s="40">
        <v>9.6999999999999993</v>
      </c>
      <c r="D18" s="40">
        <v>3</v>
      </c>
      <c r="E18" s="40">
        <v>74</v>
      </c>
      <c r="G18" s="104">
        <v>4.077</v>
      </c>
      <c r="H18" s="103">
        <v>1.1399999999999999</v>
      </c>
      <c r="I18" s="103" t="s">
        <v>166</v>
      </c>
      <c r="J18" s="102" t="s">
        <v>165</v>
      </c>
      <c r="P18" s="3"/>
      <c r="AG18" s="5"/>
      <c r="AH18" s="121"/>
      <c r="AI18" s="118"/>
      <c r="AJ18" s="119"/>
    </row>
    <row r="19" spans="2:36" x14ac:dyDescent="0.25">
      <c r="B19" s="40">
        <v>9.6999999999999993</v>
      </c>
      <c r="C19" s="40">
        <v>9.6999999999999993</v>
      </c>
      <c r="D19" s="40">
        <v>3</v>
      </c>
      <c r="E19" s="40">
        <v>76</v>
      </c>
      <c r="G19" s="104">
        <v>4.125</v>
      </c>
      <c r="H19" s="103">
        <v>3</v>
      </c>
      <c r="I19" s="103" t="s">
        <v>164</v>
      </c>
      <c r="J19" s="102" t="s">
        <v>165</v>
      </c>
      <c r="P19" s="3"/>
      <c r="AG19" s="5"/>
      <c r="AH19" s="121"/>
      <c r="AI19" s="118"/>
      <c r="AJ19" s="119"/>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2">
    <cfRule type="expression" dxfId="123" priority="5">
      <formula>$T2="Stevens"</formula>
    </cfRule>
  </conditionalFormatting>
  <conditionalFormatting sqref="U2:X12">
    <cfRule type="expression" dxfId="122" priority="4">
      <formula>$T2="Alm_Hamre"</formula>
    </cfRule>
  </conditionalFormatting>
  <conditionalFormatting sqref="U2:X12">
    <cfRule type="expression" dxfId="121" priority="3">
      <formula>$T2="ICP_18"</formula>
    </cfRule>
  </conditionalFormatting>
  <conditionalFormatting sqref="U2:X12">
    <cfRule type="expression" dxfId="120" priority="2">
      <formula>$T$2="Stevens"</formula>
    </cfRule>
  </conditionalFormatting>
  <conditionalFormatting sqref="AH2:AH19 AJ2:AJ19">
    <cfRule type="expression" dxfId="119" priority="1">
      <formula>$T2="Stevens"</formula>
    </cfRule>
  </conditionalFormatting>
  <dataValidations count="2">
    <dataValidation type="list" allowBlank="1" showInputMessage="1" showErrorMessage="1" sqref="S2:S12" xr:uid="{50888C95-477F-4766-9CB4-A96E3E710C01}">
      <formula1>$A$67:$A$71</formula1>
    </dataValidation>
    <dataValidation type="list" allowBlank="1" showInputMessage="1" showErrorMessage="1" sqref="T2:T12" xr:uid="{FD6E3B80-F012-419C-ACB1-45918D06C9B1}">
      <formula1>$A$60:$A$63</formula1>
    </dataValidation>
  </dataValidations>
  <pageMargins left="0.7" right="0.7" top="0.75" bottom="0.75" header="0.3" footer="0.3"/>
  <pageSetup paperSize="9" orientation="portrait" horizontalDpi="300" verticalDpi="30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586F-9F86-411C-9DE2-BC08D717AFAE}">
  <sheetPr>
    <tabColor rgb="FFFF0000"/>
  </sheetPr>
  <dimension ref="A1:AJ71"/>
  <sheetViews>
    <sheetView zoomScale="70" zoomScaleNormal="70" workbookViewId="0">
      <selection activeCell="H30" sqref="H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0.6</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0.6</v>
      </c>
      <c r="R3" s="105">
        <v>1</v>
      </c>
      <c r="S3" s="105" t="s">
        <v>187</v>
      </c>
      <c r="T3" s="132" t="s">
        <v>191</v>
      </c>
      <c r="U3" s="132">
        <v>0.5</v>
      </c>
      <c r="V3" s="132">
        <v>0.25</v>
      </c>
      <c r="W3" s="132">
        <v>2.5</v>
      </c>
      <c r="X3" s="132">
        <v>2.5</v>
      </c>
      <c r="Y3" s="132">
        <v>0</v>
      </c>
      <c r="Z3" s="132">
        <v>0</v>
      </c>
      <c r="AA3" s="132">
        <v>0</v>
      </c>
      <c r="AB3" s="132">
        <v>9</v>
      </c>
      <c r="AC3" s="132">
        <v>0.8</v>
      </c>
      <c r="AD3" s="40">
        <v>1.25</v>
      </c>
      <c r="AE3" s="40">
        <f t="shared" ref="AE3:AE13"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v>
      </c>
      <c r="R4" s="105">
        <v>1.4</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1.4</v>
      </c>
      <c r="R5" s="105">
        <v>2.5</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2.5</v>
      </c>
      <c r="R6" s="105">
        <v>7.5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7.5</v>
      </c>
      <c r="R7" s="105">
        <v>15.1</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15.1</v>
      </c>
      <c r="R8" s="105">
        <v>18</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18</v>
      </c>
      <c r="R9" s="105">
        <v>22.8</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22.8</v>
      </c>
      <c r="R10" s="105">
        <v>27</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27</v>
      </c>
      <c r="R11" s="105">
        <v>31.9</v>
      </c>
      <c r="S11" s="136" t="s">
        <v>189</v>
      </c>
      <c r="T11" s="132" t="s">
        <v>191</v>
      </c>
      <c r="U11" s="132">
        <v>0.5</v>
      </c>
      <c r="V11" s="132">
        <v>0.25</v>
      </c>
      <c r="W11" s="132">
        <v>2.5</v>
      </c>
      <c r="X11" s="132">
        <v>2.5</v>
      </c>
      <c r="Y11" s="132">
        <v>0</v>
      </c>
      <c r="Z11" s="132">
        <v>0</v>
      </c>
      <c r="AA11" s="132">
        <v>0</v>
      </c>
      <c r="AB11" s="132">
        <v>9</v>
      </c>
      <c r="AC11" s="132">
        <v>0.8</v>
      </c>
      <c r="AD11" s="40">
        <v>1.25</v>
      </c>
      <c r="AE11" s="40">
        <v>2</v>
      </c>
      <c r="AF11" s="40">
        <v>0.8</v>
      </c>
      <c r="AG11" s="138">
        <v>2</v>
      </c>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31.9</v>
      </c>
      <c r="R12" s="105">
        <v>45</v>
      </c>
      <c r="S12" s="136" t="s">
        <v>189</v>
      </c>
      <c r="T12" s="132" t="s">
        <v>191</v>
      </c>
      <c r="U12" s="132">
        <v>0.5</v>
      </c>
      <c r="V12" s="132">
        <v>0.25</v>
      </c>
      <c r="W12" s="132">
        <v>2.5</v>
      </c>
      <c r="X12" s="132">
        <v>2.5</v>
      </c>
      <c r="Y12" s="132">
        <v>0</v>
      </c>
      <c r="Z12" s="132">
        <v>0</v>
      </c>
      <c r="AA12" s="132">
        <v>0</v>
      </c>
      <c r="AB12" s="132">
        <v>9</v>
      </c>
      <c r="AC12" s="132">
        <v>0.8</v>
      </c>
      <c r="AD12" s="40">
        <v>1.25</v>
      </c>
      <c r="AE12" s="137">
        <v>2</v>
      </c>
      <c r="AF12" s="40">
        <v>0.8</v>
      </c>
      <c r="AG12" s="139">
        <v>4</v>
      </c>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45</v>
      </c>
      <c r="R13" s="105">
        <v>50</v>
      </c>
      <c r="S13" s="105" t="s">
        <v>188</v>
      </c>
      <c r="T13" s="132" t="s">
        <v>191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3"/>
      <c r="AG14" s="5"/>
    </row>
    <row r="15" spans="2:36" x14ac:dyDescent="0.25">
      <c r="B15" s="40">
        <v>9.6999999999999993</v>
      </c>
      <c r="C15" s="40">
        <v>9.6999999999999993</v>
      </c>
      <c r="D15" s="40">
        <v>3</v>
      </c>
      <c r="E15" s="40">
        <v>73</v>
      </c>
      <c r="G15" s="104">
        <v>3.6819999999999999</v>
      </c>
      <c r="H15" s="103">
        <v>1.07</v>
      </c>
      <c r="I15" s="103" t="s">
        <v>166</v>
      </c>
      <c r="J15" s="102" t="s">
        <v>165</v>
      </c>
      <c r="P15" s="3"/>
      <c r="AG15" s="5"/>
    </row>
    <row r="16" spans="2:36" x14ac:dyDescent="0.25">
      <c r="B16" s="40">
        <v>9.6999999999999993</v>
      </c>
      <c r="C16" s="40">
        <v>9.6999999999999993</v>
      </c>
      <c r="D16" s="40">
        <v>3</v>
      </c>
      <c r="E16" s="40">
        <v>77</v>
      </c>
      <c r="G16" s="104">
        <v>3.6970000000000001</v>
      </c>
      <c r="H16" s="103">
        <v>1.07</v>
      </c>
      <c r="I16" s="103" t="s">
        <v>166</v>
      </c>
      <c r="J16" s="102" t="s">
        <v>165</v>
      </c>
      <c r="P16" s="3"/>
      <c r="AG16" s="5"/>
    </row>
    <row r="17" spans="2:33" x14ac:dyDescent="0.25">
      <c r="B17" s="40">
        <v>9.6999999999999993</v>
      </c>
      <c r="C17" s="40">
        <v>9.6999999999999993</v>
      </c>
      <c r="D17" s="40">
        <v>3</v>
      </c>
      <c r="E17" s="40">
        <v>73</v>
      </c>
      <c r="G17" s="104">
        <v>3.722</v>
      </c>
      <c r="H17" s="103">
        <v>1.1399999999999999</v>
      </c>
      <c r="I17" s="103" t="s">
        <v>166</v>
      </c>
      <c r="J17" s="102" t="s">
        <v>165</v>
      </c>
      <c r="P17" s="3"/>
      <c r="AG17" s="5"/>
    </row>
    <row r="18" spans="2:33" x14ac:dyDescent="0.25">
      <c r="B18" s="40">
        <v>9.6999999999999993</v>
      </c>
      <c r="C18" s="40">
        <v>9.6999999999999993</v>
      </c>
      <c r="D18" s="40">
        <v>3</v>
      </c>
      <c r="E18" s="40">
        <v>74</v>
      </c>
      <c r="G18" s="104">
        <v>4.077</v>
      </c>
      <c r="H18" s="103">
        <v>1.1399999999999999</v>
      </c>
      <c r="I18" s="103" t="s">
        <v>166</v>
      </c>
      <c r="J18" s="102" t="s">
        <v>165</v>
      </c>
      <c r="P18" s="3"/>
      <c r="AG18" s="5"/>
    </row>
    <row r="19" spans="2:33" x14ac:dyDescent="0.25">
      <c r="B19" s="40">
        <v>9.6999999999999993</v>
      </c>
      <c r="C19" s="40">
        <v>9.6999999999999993</v>
      </c>
      <c r="D19" s="40">
        <v>3</v>
      </c>
      <c r="E19" s="40">
        <v>76</v>
      </c>
      <c r="G19" s="104">
        <v>4.125</v>
      </c>
      <c r="H19" s="103">
        <v>3</v>
      </c>
      <c r="I19" s="103" t="s">
        <v>164</v>
      </c>
      <c r="J19" s="102" t="s">
        <v>165</v>
      </c>
      <c r="P19" s="3"/>
      <c r="AG19" s="5"/>
    </row>
    <row r="20" spans="2:33" x14ac:dyDescent="0.25">
      <c r="B20" s="40">
        <v>9.6999999999999993</v>
      </c>
      <c r="C20" s="40">
        <v>9.6999999999999993</v>
      </c>
      <c r="D20" s="40">
        <v>3</v>
      </c>
      <c r="E20" s="40">
        <v>76</v>
      </c>
      <c r="G20" s="104">
        <v>5.2</v>
      </c>
      <c r="H20" s="103">
        <v>1.0509999999999999</v>
      </c>
      <c r="I20" s="103" t="s">
        <v>166</v>
      </c>
      <c r="J20" s="102" t="s">
        <v>63</v>
      </c>
      <c r="P20" s="3"/>
      <c r="AG20" s="5"/>
    </row>
    <row r="21" spans="2:33" x14ac:dyDescent="0.25">
      <c r="B21" s="40">
        <v>9.6999999999999993</v>
      </c>
      <c r="C21" s="40">
        <v>9.6999999999999993</v>
      </c>
      <c r="D21" s="40">
        <v>3</v>
      </c>
      <c r="E21" s="40">
        <v>76</v>
      </c>
      <c r="G21" s="104">
        <v>6.9320000000000004</v>
      </c>
      <c r="H21" s="103">
        <v>1.1599999999999999</v>
      </c>
      <c r="I21" s="103" t="s">
        <v>163</v>
      </c>
      <c r="J21" s="102" t="s">
        <v>165</v>
      </c>
      <c r="P21" s="3"/>
      <c r="AG21" s="5"/>
    </row>
    <row r="22" spans="2:33" x14ac:dyDescent="0.25">
      <c r="B22" s="40">
        <v>9.6999999999999993</v>
      </c>
      <c r="C22" s="40">
        <v>9.6999999999999993</v>
      </c>
      <c r="D22" s="40">
        <v>3</v>
      </c>
      <c r="E22" s="40">
        <v>75</v>
      </c>
      <c r="G22" s="104">
        <v>7.2880000000000003</v>
      </c>
      <c r="H22" s="103">
        <v>1.1599999999999999</v>
      </c>
      <c r="I22" s="103" t="s">
        <v>163</v>
      </c>
      <c r="J22" s="102" t="s">
        <v>165</v>
      </c>
      <c r="P22" s="3"/>
      <c r="AG22" s="5"/>
    </row>
    <row r="23" spans="2:33" x14ac:dyDescent="0.25">
      <c r="B23" s="40">
        <v>9.6999999999999993</v>
      </c>
      <c r="C23" s="40">
        <v>9.6999999999999993</v>
      </c>
      <c r="D23" s="40">
        <v>3</v>
      </c>
      <c r="E23" s="40">
        <v>73</v>
      </c>
      <c r="G23" s="104">
        <v>8.6</v>
      </c>
      <c r="H23" s="103">
        <v>0.97599999999999998</v>
      </c>
      <c r="I23" s="103" t="s">
        <v>166</v>
      </c>
      <c r="J23" s="102" t="s">
        <v>63</v>
      </c>
      <c r="P23" s="3"/>
      <c r="AG23" s="5"/>
    </row>
    <row r="24" spans="2:33" x14ac:dyDescent="0.25">
      <c r="B24" s="40">
        <v>9.6999999999999993</v>
      </c>
      <c r="C24" s="40">
        <v>9.6999999999999993</v>
      </c>
      <c r="D24" s="40">
        <v>3</v>
      </c>
      <c r="E24" s="40">
        <v>73</v>
      </c>
      <c r="G24" s="104">
        <v>12.1</v>
      </c>
      <c r="H24" s="103">
        <v>1.0509999999999999</v>
      </c>
      <c r="I24" s="103" t="s">
        <v>166</v>
      </c>
      <c r="J24" s="102" t="s">
        <v>63</v>
      </c>
      <c r="P24" s="3"/>
      <c r="AG24" s="5"/>
    </row>
    <row r="25" spans="2:33" x14ac:dyDescent="0.25">
      <c r="B25" s="40">
        <v>9.6999999999999993</v>
      </c>
      <c r="C25" s="40">
        <v>9.6999999999999993</v>
      </c>
      <c r="D25" s="40">
        <v>3</v>
      </c>
      <c r="E25" s="40">
        <v>73</v>
      </c>
      <c r="G25" s="104">
        <v>13.092000000000001</v>
      </c>
      <c r="H25" s="103">
        <v>1.1000000000000001</v>
      </c>
      <c r="I25" s="103" t="s">
        <v>163</v>
      </c>
      <c r="J25" s="102" t="s">
        <v>165</v>
      </c>
      <c r="P25" s="3"/>
      <c r="AG25" s="5"/>
    </row>
    <row r="26" spans="2:33" x14ac:dyDescent="0.25">
      <c r="B26" s="40">
        <v>9.6999999999999993</v>
      </c>
      <c r="C26" s="40">
        <v>9.6999999999999993</v>
      </c>
      <c r="D26" s="40">
        <v>3</v>
      </c>
      <c r="E26" s="40">
        <v>73</v>
      </c>
      <c r="G26" s="104">
        <v>13.448</v>
      </c>
      <c r="H26" s="103">
        <v>1.1000000000000001</v>
      </c>
      <c r="I26" s="103" t="s">
        <v>163</v>
      </c>
      <c r="J26" s="102" t="s">
        <v>165</v>
      </c>
      <c r="P26" s="3"/>
      <c r="AG26" s="5"/>
    </row>
    <row r="27" spans="2:33" x14ac:dyDescent="0.25">
      <c r="B27" s="40">
        <v>9.6999999999999993</v>
      </c>
      <c r="C27" s="40">
        <v>9.6999999999999993</v>
      </c>
      <c r="D27" s="40">
        <v>3</v>
      </c>
      <c r="E27" s="40">
        <v>73</v>
      </c>
      <c r="G27" s="104">
        <v>15</v>
      </c>
      <c r="H27" s="103">
        <v>1.524</v>
      </c>
      <c r="I27" s="103" t="s">
        <v>163</v>
      </c>
      <c r="J27" s="102" t="s">
        <v>63</v>
      </c>
      <c r="P27" s="3"/>
      <c r="AG27" s="5"/>
    </row>
    <row r="28" spans="2:33" x14ac:dyDescent="0.25">
      <c r="B28" s="40">
        <v>9.6999999999999993</v>
      </c>
      <c r="C28" s="40">
        <v>9.6999999999999993</v>
      </c>
      <c r="D28" s="40">
        <v>3</v>
      </c>
      <c r="E28" s="40">
        <v>73</v>
      </c>
      <c r="G28" s="104">
        <v>17</v>
      </c>
      <c r="H28" s="103">
        <v>2</v>
      </c>
      <c r="I28" s="103" t="s">
        <v>164</v>
      </c>
      <c r="J28" s="102" t="s">
        <v>165</v>
      </c>
      <c r="P28" s="3"/>
      <c r="AG28" s="5"/>
    </row>
    <row r="29" spans="2:33" x14ac:dyDescent="0.25">
      <c r="B29" s="40">
        <v>9.6999999999999993</v>
      </c>
      <c r="C29" s="40">
        <v>9.6999999999999993</v>
      </c>
      <c r="D29" s="40">
        <v>3</v>
      </c>
      <c r="E29" s="40">
        <v>73</v>
      </c>
      <c r="G29" s="104">
        <v>19</v>
      </c>
      <c r="H29" s="103">
        <v>1.145</v>
      </c>
      <c r="I29" s="103" t="s">
        <v>166</v>
      </c>
      <c r="J29" s="102" t="s">
        <v>63</v>
      </c>
      <c r="P29" s="3"/>
      <c r="AG29" s="5"/>
    </row>
    <row r="30" spans="2:33" x14ac:dyDescent="0.25">
      <c r="B30" s="40">
        <v>9.6999999999999993</v>
      </c>
      <c r="C30" s="40">
        <v>9.6999999999999993</v>
      </c>
      <c r="D30" s="40">
        <v>2.6</v>
      </c>
      <c r="E30" s="40">
        <v>73</v>
      </c>
      <c r="G30" s="104">
        <v>21.8</v>
      </c>
      <c r="H30" s="103">
        <v>1.4</v>
      </c>
      <c r="I30" s="103" t="s">
        <v>163</v>
      </c>
      <c r="J30" s="102" t="s">
        <v>165</v>
      </c>
      <c r="P30" s="3"/>
      <c r="AG30" s="5"/>
    </row>
    <row r="31" spans="2:33" x14ac:dyDescent="0.25">
      <c r="B31" s="140"/>
      <c r="C31" s="140"/>
      <c r="D31" s="140"/>
      <c r="E31" s="140"/>
      <c r="G31" s="104">
        <v>22.2</v>
      </c>
      <c r="H31" s="103">
        <v>1.4</v>
      </c>
      <c r="I31" s="103" t="s">
        <v>163</v>
      </c>
      <c r="J31" s="102" t="s">
        <v>165</v>
      </c>
      <c r="P31" s="3"/>
      <c r="AG31" s="5"/>
    </row>
    <row r="32" spans="2:33"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3">
    <cfRule type="expression" dxfId="118" priority="5">
      <formula>$T2="Stevens"</formula>
    </cfRule>
  </conditionalFormatting>
  <conditionalFormatting sqref="U2:X13">
    <cfRule type="expression" dxfId="117" priority="4">
      <formula>$T2="Alm_Hamre"</formula>
    </cfRule>
  </conditionalFormatting>
  <conditionalFormatting sqref="U2:X13">
    <cfRule type="expression" dxfId="116" priority="3">
      <formula>$T2="ICP_18"</formula>
    </cfRule>
  </conditionalFormatting>
  <conditionalFormatting sqref="U2:X13">
    <cfRule type="expression" dxfId="115" priority="2">
      <formula>$T$2="Stevens"</formula>
    </cfRule>
  </conditionalFormatting>
  <conditionalFormatting sqref="AH2:AH13 AJ2:AJ13">
    <cfRule type="expression" dxfId="114" priority="1">
      <formula>$T2="Stevens"</formula>
    </cfRule>
  </conditionalFormatting>
  <dataValidations count="2">
    <dataValidation type="list" allowBlank="1" showInputMessage="1" showErrorMessage="1" sqref="S2:S13" xr:uid="{48E3A8A4-CDAE-4F2D-9E96-00010E70DA1A}">
      <formula1>$A$67:$A$71</formula1>
    </dataValidation>
    <dataValidation type="list" allowBlank="1" showInputMessage="1" showErrorMessage="1" sqref="T2:T13" xr:uid="{6785578B-C2F0-45A0-9591-86A97AC070BC}">
      <formula1>$A$60:$A$63</formula1>
    </dataValidation>
  </dataValidations>
  <pageMargins left="0.7" right="0.7" top="0.75" bottom="0.75" header="0.3" footer="0.3"/>
  <pageSetup paperSize="9" orientation="portrait" horizontalDpi="300" verticalDpi="300"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6CE6E-C311-4E1E-99F6-945932CBF2C1}">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0.4</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0.4</v>
      </c>
      <c r="R3" s="105">
        <v>0.75</v>
      </c>
      <c r="S3" s="105" t="s">
        <v>187</v>
      </c>
      <c r="T3" s="132" t="s">
        <v>191</v>
      </c>
      <c r="U3" s="132">
        <v>0.5</v>
      </c>
      <c r="V3" s="132">
        <v>0.25</v>
      </c>
      <c r="W3" s="132">
        <v>2.5</v>
      </c>
      <c r="X3" s="132">
        <v>2.5</v>
      </c>
      <c r="Y3" s="132">
        <v>0</v>
      </c>
      <c r="Z3" s="132">
        <v>0</v>
      </c>
      <c r="AA3" s="132">
        <v>0</v>
      </c>
      <c r="AB3" s="132">
        <v>9</v>
      </c>
      <c r="AC3" s="132">
        <v>0.8</v>
      </c>
      <c r="AD3" s="40">
        <v>1.25</v>
      </c>
      <c r="AE3" s="40">
        <f t="shared" ref="AE3:AE18"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0.75</v>
      </c>
      <c r="R4" s="105">
        <v>1.1000000000000001</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1.1000000000000001</v>
      </c>
      <c r="R5" s="105">
        <v>2</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v>
      </c>
      <c r="R6" s="105">
        <v>3.2</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3.2</v>
      </c>
      <c r="R7" s="105">
        <v>5.5</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5.5</v>
      </c>
      <c r="R8" s="105">
        <v>6</v>
      </c>
      <c r="S8" s="136" t="s">
        <v>189</v>
      </c>
      <c r="T8" s="132" t="s">
        <v>191</v>
      </c>
      <c r="U8" s="132">
        <v>0.5</v>
      </c>
      <c r="V8" s="132">
        <v>0.25</v>
      </c>
      <c r="W8" s="132">
        <v>2.5</v>
      </c>
      <c r="X8" s="132">
        <v>2.5</v>
      </c>
      <c r="Y8" s="132">
        <v>0</v>
      </c>
      <c r="Z8" s="132">
        <v>0</v>
      </c>
      <c r="AA8" s="132">
        <v>0</v>
      </c>
      <c r="AB8" s="132">
        <v>9</v>
      </c>
      <c r="AC8" s="132">
        <v>0.8</v>
      </c>
      <c r="AD8" s="40">
        <v>1.25</v>
      </c>
      <c r="AE8" s="137">
        <v>2</v>
      </c>
      <c r="AF8" s="40">
        <v>0.8</v>
      </c>
      <c r="AG8" s="138">
        <v>2</v>
      </c>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6</v>
      </c>
      <c r="R9" s="105">
        <v>7</v>
      </c>
      <c r="S9" s="136" t="s">
        <v>189</v>
      </c>
      <c r="T9" s="132" t="s">
        <v>191</v>
      </c>
      <c r="U9" s="132">
        <v>0.5</v>
      </c>
      <c r="V9" s="132">
        <v>0.25</v>
      </c>
      <c r="W9" s="132">
        <v>2.5</v>
      </c>
      <c r="X9" s="132">
        <v>2.5</v>
      </c>
      <c r="Y9" s="132">
        <v>0</v>
      </c>
      <c r="Z9" s="132">
        <v>0</v>
      </c>
      <c r="AA9" s="132">
        <v>0</v>
      </c>
      <c r="AB9" s="132">
        <v>9</v>
      </c>
      <c r="AC9" s="132">
        <v>0.8</v>
      </c>
      <c r="AD9" s="40">
        <v>1.25</v>
      </c>
      <c r="AE9" s="137">
        <v>2</v>
      </c>
      <c r="AF9" s="40">
        <v>0.8</v>
      </c>
      <c r="AG9" s="138">
        <v>2</v>
      </c>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7</v>
      </c>
      <c r="R10" s="105">
        <v>12.5</v>
      </c>
      <c r="S10" s="136" t="s">
        <v>189</v>
      </c>
      <c r="T10" s="132" t="s">
        <v>191</v>
      </c>
      <c r="U10" s="132">
        <v>0.5</v>
      </c>
      <c r="V10" s="132">
        <v>0.25</v>
      </c>
      <c r="W10" s="132">
        <v>2.5</v>
      </c>
      <c r="X10" s="132">
        <v>2.5</v>
      </c>
      <c r="Y10" s="132">
        <v>0</v>
      </c>
      <c r="Z10" s="132">
        <v>0</v>
      </c>
      <c r="AA10" s="132">
        <v>0</v>
      </c>
      <c r="AB10" s="132">
        <v>9</v>
      </c>
      <c r="AC10" s="132">
        <v>0.8</v>
      </c>
      <c r="AD10" s="40">
        <v>1.25</v>
      </c>
      <c r="AE10" s="137">
        <v>2</v>
      </c>
      <c r="AF10" s="40">
        <v>0.8</v>
      </c>
      <c r="AG10" s="139">
        <v>4</v>
      </c>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12.5</v>
      </c>
      <c r="R11" s="105">
        <v>14</v>
      </c>
      <c r="S11" s="136" t="s">
        <v>189</v>
      </c>
      <c r="T11" s="132" t="s">
        <v>191</v>
      </c>
      <c r="U11" s="132">
        <v>0.5</v>
      </c>
      <c r="V11" s="132">
        <v>0.25</v>
      </c>
      <c r="W11" s="132">
        <v>2.5</v>
      </c>
      <c r="X11" s="132">
        <v>2.5</v>
      </c>
      <c r="Y11" s="132">
        <v>0</v>
      </c>
      <c r="Z11" s="132">
        <v>0</v>
      </c>
      <c r="AA11" s="132">
        <v>0</v>
      </c>
      <c r="AB11" s="132">
        <v>9</v>
      </c>
      <c r="AC11" s="132">
        <v>0.8</v>
      </c>
      <c r="AD11" s="40">
        <v>1.25</v>
      </c>
      <c r="AE11" s="137">
        <v>2</v>
      </c>
      <c r="AF11" s="40">
        <v>0.8</v>
      </c>
      <c r="AG11" s="138">
        <v>2</v>
      </c>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14</v>
      </c>
      <c r="R12" s="105">
        <v>20</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105">
        <v>12</v>
      </c>
      <c r="Q13" s="105">
        <v>20</v>
      </c>
      <c r="R13" s="105">
        <v>24</v>
      </c>
      <c r="S13" s="105" t="s">
        <v>188</v>
      </c>
      <c r="T13" s="132" t="s">
        <v>191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-0.4</v>
      </c>
      <c r="AJ13" s="119">
        <v>0.3</v>
      </c>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105">
        <v>13</v>
      </c>
      <c r="Q14" s="105">
        <v>24</v>
      </c>
      <c r="R14" s="105">
        <v>37.1</v>
      </c>
      <c r="S14" s="105" t="s">
        <v>188</v>
      </c>
      <c r="T14" s="132" t="s">
        <v>191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-0.4</v>
      </c>
      <c r="AJ14" s="119">
        <v>0.3</v>
      </c>
    </row>
    <row r="15" spans="2:36" x14ac:dyDescent="0.25">
      <c r="B15" s="40">
        <v>9.6999999999999993</v>
      </c>
      <c r="C15" s="40">
        <v>9.6999999999999993</v>
      </c>
      <c r="D15" s="40">
        <v>3</v>
      </c>
      <c r="E15" s="40">
        <v>83</v>
      </c>
      <c r="G15" s="104">
        <v>3.6819999999999999</v>
      </c>
      <c r="H15" s="103">
        <v>1.07</v>
      </c>
      <c r="I15" s="103" t="s">
        <v>166</v>
      </c>
      <c r="J15" s="102" t="s">
        <v>165</v>
      </c>
      <c r="P15" s="105">
        <v>14</v>
      </c>
      <c r="Q15" s="105">
        <v>37.1</v>
      </c>
      <c r="R15" s="105">
        <v>38.799999999999997</v>
      </c>
      <c r="S15" s="105" t="s">
        <v>188</v>
      </c>
      <c r="T15" s="132" t="s">
        <v>191</v>
      </c>
      <c r="U15" s="132">
        <v>0.5</v>
      </c>
      <c r="V15" s="132">
        <v>0.25</v>
      </c>
      <c r="W15" s="132">
        <v>2.5</v>
      </c>
      <c r="X15" s="132">
        <v>2.5</v>
      </c>
      <c r="Y15" s="132">
        <v>0</v>
      </c>
      <c r="Z15" s="132">
        <v>0</v>
      </c>
      <c r="AA15" s="132">
        <v>0</v>
      </c>
      <c r="AB15" s="132">
        <v>9</v>
      </c>
      <c r="AC15" s="132">
        <v>0.8</v>
      </c>
      <c r="AD15" s="40">
        <v>1.25</v>
      </c>
      <c r="AE15" s="40">
        <f t="shared" si="0"/>
        <v>2.5</v>
      </c>
      <c r="AF15" s="40">
        <v>0.8</v>
      </c>
      <c r="AG15" s="5"/>
      <c r="AH15" s="121">
        <v>80</v>
      </c>
      <c r="AI15" s="118">
        <v>-0.4</v>
      </c>
      <c r="AJ15" s="119">
        <v>0.3</v>
      </c>
    </row>
    <row r="16" spans="2:36" x14ac:dyDescent="0.25">
      <c r="B16" s="40">
        <v>9.6999999999999993</v>
      </c>
      <c r="C16" s="40">
        <v>9.6999999999999993</v>
      </c>
      <c r="D16" s="40">
        <v>3</v>
      </c>
      <c r="E16" s="40">
        <v>83</v>
      </c>
      <c r="G16" s="104">
        <v>3.6970000000000001</v>
      </c>
      <c r="H16" s="103">
        <v>1.07</v>
      </c>
      <c r="I16" s="103" t="s">
        <v>166</v>
      </c>
      <c r="J16" s="102" t="s">
        <v>165</v>
      </c>
      <c r="P16" s="105">
        <v>15</v>
      </c>
      <c r="Q16" s="105">
        <v>38.799999999999997</v>
      </c>
      <c r="R16" s="105">
        <v>46</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2:36" x14ac:dyDescent="0.25">
      <c r="B17" s="40">
        <v>9.6999999999999993</v>
      </c>
      <c r="C17" s="40">
        <v>9.6999999999999993</v>
      </c>
      <c r="D17" s="40">
        <v>3</v>
      </c>
      <c r="E17" s="40">
        <v>91</v>
      </c>
      <c r="G17" s="104">
        <v>3.722</v>
      </c>
      <c r="H17" s="103">
        <v>1.1399999999999999</v>
      </c>
      <c r="I17" s="103" t="s">
        <v>166</v>
      </c>
      <c r="J17" s="102" t="s">
        <v>165</v>
      </c>
      <c r="P17" s="105">
        <v>16</v>
      </c>
      <c r="Q17" s="105">
        <v>46</v>
      </c>
      <c r="R17" s="105">
        <v>49.5</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85</v>
      </c>
      <c r="G18" s="104">
        <v>4.077</v>
      </c>
      <c r="H18" s="103">
        <v>1.1399999999999999</v>
      </c>
      <c r="I18" s="103" t="s">
        <v>166</v>
      </c>
      <c r="J18" s="102" t="s">
        <v>165</v>
      </c>
      <c r="P18" s="105">
        <v>17</v>
      </c>
      <c r="Q18" s="105">
        <v>49.5</v>
      </c>
      <c r="R18" s="105">
        <v>50</v>
      </c>
      <c r="S18" s="105" t="s">
        <v>188</v>
      </c>
      <c r="T18" s="132" t="s">
        <v>191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-0.4</v>
      </c>
      <c r="AJ18" s="119">
        <v>0.3</v>
      </c>
    </row>
    <row r="19" spans="2:36" x14ac:dyDescent="0.25">
      <c r="B19" s="40">
        <v>9.6999999999999993</v>
      </c>
      <c r="C19" s="40">
        <v>9.6999999999999993</v>
      </c>
      <c r="D19" s="40">
        <v>3</v>
      </c>
      <c r="E19" s="40">
        <v>87</v>
      </c>
      <c r="G19" s="104">
        <v>4.125</v>
      </c>
      <c r="H19" s="103">
        <v>3</v>
      </c>
      <c r="I19" s="103" t="s">
        <v>164</v>
      </c>
      <c r="J19" s="102" t="s">
        <v>165</v>
      </c>
      <c r="P19" s="3"/>
      <c r="AG19" s="5"/>
    </row>
    <row r="20" spans="2:36" x14ac:dyDescent="0.25">
      <c r="B20" s="40">
        <v>9.6999999999999993</v>
      </c>
      <c r="C20" s="40">
        <v>9.6999999999999993</v>
      </c>
      <c r="D20" s="40">
        <v>3</v>
      </c>
      <c r="E20" s="40">
        <v>88</v>
      </c>
      <c r="G20" s="104">
        <v>5.2</v>
      </c>
      <c r="H20" s="103">
        <v>1.0509999999999999</v>
      </c>
      <c r="I20" s="103" t="s">
        <v>166</v>
      </c>
      <c r="J20" s="102" t="s">
        <v>63</v>
      </c>
      <c r="P20" s="3"/>
      <c r="AG20" s="5"/>
    </row>
    <row r="21" spans="2:36" x14ac:dyDescent="0.25">
      <c r="B21" s="40">
        <v>9.6999999999999993</v>
      </c>
      <c r="C21" s="40">
        <v>9.6999999999999993</v>
      </c>
      <c r="D21" s="40">
        <v>3</v>
      </c>
      <c r="E21" s="40">
        <v>83</v>
      </c>
      <c r="G21" s="104">
        <v>6.9320000000000004</v>
      </c>
      <c r="H21" s="103">
        <v>1.1599999999999999</v>
      </c>
      <c r="I21" s="103" t="s">
        <v>163</v>
      </c>
      <c r="J21" s="102" t="s">
        <v>165</v>
      </c>
      <c r="P21" s="3"/>
      <c r="AG21" s="5"/>
    </row>
    <row r="22" spans="2:36" x14ac:dyDescent="0.25">
      <c r="B22" s="40">
        <v>9.6999999999999993</v>
      </c>
      <c r="C22" s="40">
        <v>9.6999999999999993</v>
      </c>
      <c r="D22" s="40">
        <v>3</v>
      </c>
      <c r="E22" s="40">
        <v>83</v>
      </c>
      <c r="G22" s="104">
        <v>7.2880000000000003</v>
      </c>
      <c r="H22" s="103">
        <v>1.1599999999999999</v>
      </c>
      <c r="I22" s="103" t="s">
        <v>163</v>
      </c>
      <c r="J22" s="102" t="s">
        <v>165</v>
      </c>
      <c r="P22" s="3"/>
      <c r="AG22" s="5"/>
    </row>
    <row r="23" spans="2:36" x14ac:dyDescent="0.25">
      <c r="B23" s="40">
        <v>9.6999999999999993</v>
      </c>
      <c r="C23" s="40">
        <v>9.6999999999999993</v>
      </c>
      <c r="D23" s="40">
        <v>3</v>
      </c>
      <c r="E23" s="40">
        <v>79</v>
      </c>
      <c r="G23" s="104">
        <v>8.6</v>
      </c>
      <c r="H23" s="103">
        <v>0.97599999999999998</v>
      </c>
      <c r="I23" s="103" t="s">
        <v>166</v>
      </c>
      <c r="J23" s="102" t="s">
        <v>63</v>
      </c>
      <c r="P23" s="3"/>
      <c r="AG23" s="5"/>
    </row>
    <row r="24" spans="2:36" x14ac:dyDescent="0.25">
      <c r="B24" s="40">
        <v>9.6999999999999993</v>
      </c>
      <c r="C24" s="40">
        <v>9.6999999999999993</v>
      </c>
      <c r="D24" s="40">
        <v>3</v>
      </c>
      <c r="E24" s="40">
        <v>76</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113" priority="5">
      <formula>$T2="Stevens"</formula>
    </cfRule>
  </conditionalFormatting>
  <conditionalFormatting sqref="U2:X18">
    <cfRule type="expression" dxfId="112" priority="4">
      <formula>$T2="Alm_Hamre"</formula>
    </cfRule>
  </conditionalFormatting>
  <conditionalFormatting sqref="U2:X18">
    <cfRule type="expression" dxfId="111" priority="3">
      <formula>$T2="ICP_18"</formula>
    </cfRule>
  </conditionalFormatting>
  <conditionalFormatting sqref="U2:X18">
    <cfRule type="expression" dxfId="110" priority="2">
      <formula>$T$2="Stevens"</formula>
    </cfRule>
  </conditionalFormatting>
  <conditionalFormatting sqref="AH2:AH18 AJ2:AJ18">
    <cfRule type="expression" dxfId="109" priority="1">
      <formula>$T2="Stevens"</formula>
    </cfRule>
  </conditionalFormatting>
  <dataValidations count="2">
    <dataValidation type="list" allowBlank="1" showInputMessage="1" showErrorMessage="1" sqref="T2:T18" xr:uid="{5B104CBB-AF0E-4B90-9742-DAE012FA6C4B}">
      <formula1>$A$60:$A$63</formula1>
    </dataValidation>
    <dataValidation type="list" allowBlank="1" showInputMessage="1" showErrorMessage="1" sqref="S2:S15" xr:uid="{9529DEA6-781D-47C2-AB56-D5F633118E1E}">
      <formula1>$A$67:$A$71</formula1>
    </dataValidation>
  </dataValidation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40450-DE39-4433-8375-3A92D2C64AA3}">
  <sheetPr>
    <tabColor theme="5" tint="0.79998168889431442"/>
  </sheetPr>
  <dimension ref="A1:AT50"/>
  <sheetViews>
    <sheetView topLeftCell="A13" workbookViewId="0">
      <selection activeCell="F13" sqref="F13"/>
    </sheetView>
  </sheetViews>
  <sheetFormatPr defaultColWidth="9.140625" defaultRowHeight="15" x14ac:dyDescent="0.25"/>
  <cols>
    <col min="1" max="1" width="12.42578125" style="40" bestFit="1" customWidth="1"/>
    <col min="2" max="2" width="20.140625" style="40" bestFit="1" customWidth="1"/>
    <col min="3" max="3" width="2" style="40" bestFit="1" customWidth="1"/>
    <col min="4" max="4" width="6.85546875" style="40" bestFit="1" customWidth="1"/>
    <col min="5" max="5" width="12.42578125" style="40" customWidth="1"/>
    <col min="6" max="6" width="16.5703125" style="40" bestFit="1" customWidth="1"/>
    <col min="7" max="7" width="16.5703125" style="40" customWidth="1"/>
    <col min="8" max="12" width="9.140625" style="40"/>
    <col min="13" max="13" width="9.140625" style="40" customWidth="1"/>
    <col min="14" max="14" width="5.85546875" style="40" hidden="1" customWidth="1"/>
    <col min="15" max="15" width="11.5703125" style="40" customWidth="1"/>
    <col min="16" max="16" width="20.85546875" style="40" customWidth="1"/>
    <col min="17" max="16384" width="9.140625" style="40"/>
  </cols>
  <sheetData>
    <row r="1" spans="1:46" ht="15.75" thickBot="1" x14ac:dyDescent="0.3"/>
    <row r="2" spans="1:46" ht="15.75" thickBot="1" x14ac:dyDescent="0.3">
      <c r="A2" s="188" t="s">
        <v>108</v>
      </c>
      <c r="B2" s="189" t="s">
        <v>107</v>
      </c>
      <c r="C2" s="133"/>
      <c r="D2" s="73" t="s">
        <v>156</v>
      </c>
      <c r="E2" s="74" t="s">
        <v>122</v>
      </c>
      <c r="F2" s="73" t="s">
        <v>80</v>
      </c>
      <c r="G2" s="74" t="s">
        <v>85</v>
      </c>
      <c r="H2" s="157" t="s">
        <v>82</v>
      </c>
      <c r="I2" s="157"/>
      <c r="J2" s="157"/>
      <c r="K2" s="157"/>
      <c r="L2" s="157"/>
      <c r="M2" s="157"/>
      <c r="N2" s="158"/>
      <c r="O2" s="159" t="s">
        <v>84</v>
      </c>
      <c r="P2" s="157"/>
      <c r="Q2" s="157"/>
      <c r="R2" s="157"/>
      <c r="S2" s="157"/>
      <c r="T2" s="157"/>
      <c r="U2" s="158"/>
      <c r="V2" s="159" t="s">
        <v>90</v>
      </c>
      <c r="W2" s="157"/>
      <c r="X2" s="157"/>
      <c r="Y2" s="157"/>
      <c r="Z2" s="157"/>
      <c r="AA2" s="157"/>
      <c r="AB2" s="158"/>
    </row>
    <row r="3" spans="1:46" x14ac:dyDescent="0.25">
      <c r="A3" s="190">
        <f>IF(B3="","",PROJ!B26)</f>
        <v>1</v>
      </c>
      <c r="B3" s="191" t="str">
        <f>IF(PROJ!C26="","",PROJ!C26)</f>
        <v>NoiseSTR_FOR</v>
      </c>
      <c r="D3" s="10">
        <v>0</v>
      </c>
      <c r="E3" s="196">
        <v>1</v>
      </c>
      <c r="F3" s="1" t="s">
        <v>123</v>
      </c>
      <c r="G3" s="134" t="s">
        <v>86</v>
      </c>
      <c r="H3" s="40">
        <v>1</v>
      </c>
      <c r="I3" s="40">
        <v>9</v>
      </c>
      <c r="N3" s="2"/>
      <c r="O3" s="3" t="s">
        <v>208</v>
      </c>
      <c r="P3" s="40" t="s">
        <v>207</v>
      </c>
      <c r="U3" s="5"/>
      <c r="V3" s="9" t="s">
        <v>92</v>
      </c>
      <c r="W3" s="40" t="s">
        <v>93</v>
      </c>
      <c r="AB3" s="5"/>
    </row>
    <row r="4" spans="1:46" x14ac:dyDescent="0.25">
      <c r="A4" s="192">
        <f>IF(B4="","",PROJ!B27)</f>
        <v>2</v>
      </c>
      <c r="B4" s="193" t="str">
        <f>IF(PROJ!C27="","",IF(B3="","",PROJ!C27))</f>
        <v>Full_UB</v>
      </c>
      <c r="D4" s="3">
        <v>1</v>
      </c>
      <c r="E4" s="197">
        <f>IF(F4="","",E3+1)</f>
        <v>2</v>
      </c>
      <c r="F4" s="40" t="s">
        <v>186</v>
      </c>
      <c r="G4" s="135" t="s">
        <v>87</v>
      </c>
      <c r="H4" s="40">
        <v>6</v>
      </c>
      <c r="N4" s="5"/>
      <c r="O4" s="3" t="s">
        <v>207</v>
      </c>
      <c r="U4" s="5"/>
      <c r="V4" s="9" t="s">
        <v>92</v>
      </c>
      <c r="AB4" s="5"/>
      <c r="AL4" s="3"/>
      <c r="AS4" s="9"/>
      <c r="AT4" s="9"/>
    </row>
    <row r="5" spans="1:46" x14ac:dyDescent="0.25">
      <c r="A5" s="192">
        <f>IF(B5="","",PROJ!B28)</f>
        <v>3</v>
      </c>
      <c r="B5" s="193" t="str">
        <f>IF(PROJ!C28="","",IF(B4="","",PROJ!C28))</f>
        <v>NoiseSTR_ACC</v>
      </c>
      <c r="D5" s="3">
        <v>1</v>
      </c>
      <c r="E5" s="197">
        <f t="shared" ref="E5:E40" si="0">IF(F5="","",E4+1)</f>
        <v>3</v>
      </c>
      <c r="F5" s="40" t="s">
        <v>86</v>
      </c>
      <c r="G5" s="135" t="s">
        <v>86</v>
      </c>
      <c r="H5" s="40">
        <v>6</v>
      </c>
      <c r="N5" s="5"/>
      <c r="O5" s="3" t="s">
        <v>207</v>
      </c>
      <c r="U5" s="5"/>
      <c r="V5" s="9" t="s">
        <v>92</v>
      </c>
      <c r="AB5" s="5"/>
      <c r="AS5" s="9"/>
    </row>
    <row r="6" spans="1:46" x14ac:dyDescent="0.25">
      <c r="A6" s="192">
        <f>IF(B6="","",PROJ!B29)</f>
        <v>4</v>
      </c>
      <c r="B6" s="193" t="str">
        <f>IF(PROJ!C29="","",IF(B5="","",PROJ!C29))</f>
        <v>PileRun_UB</v>
      </c>
      <c r="D6" s="3">
        <v>1</v>
      </c>
      <c r="E6" s="197">
        <f t="shared" si="0"/>
        <v>4</v>
      </c>
      <c r="F6" s="40" t="s">
        <v>185</v>
      </c>
      <c r="G6" s="135" t="s">
        <v>88</v>
      </c>
      <c r="H6" s="40">
        <v>6</v>
      </c>
      <c r="N6" s="5"/>
      <c r="O6" s="3" t="s">
        <v>207</v>
      </c>
      <c r="U6" s="5"/>
      <c r="V6" s="9" t="s">
        <v>92</v>
      </c>
      <c r="AB6" s="5"/>
    </row>
    <row r="7" spans="1:46" x14ac:dyDescent="0.25">
      <c r="A7" s="192">
        <f>IF(B7="","",PROJ!B30)</f>
        <v>5</v>
      </c>
      <c r="B7" s="193" t="str">
        <f>IF(PROJ!C30="","",IF(B6="","",PROJ!C30))</f>
        <v>PileRun_LB</v>
      </c>
      <c r="D7" s="3">
        <f t="shared" ref="D7:D40" si="1">IF(E7="","",0)</f>
        <v>0</v>
      </c>
      <c r="E7" s="197">
        <f t="shared" si="0"/>
        <v>5</v>
      </c>
      <c r="F7" s="40" t="s">
        <v>121</v>
      </c>
      <c r="G7" s="135" t="s">
        <v>88</v>
      </c>
      <c r="H7" s="40">
        <v>8</v>
      </c>
      <c r="N7" s="5"/>
      <c r="O7" s="3" t="s">
        <v>206</v>
      </c>
      <c r="U7" s="5"/>
      <c r="V7" s="9" t="s">
        <v>92</v>
      </c>
      <c r="AB7" s="5"/>
    </row>
    <row r="8" spans="1:46" x14ac:dyDescent="0.25">
      <c r="A8" s="192">
        <f>IF(B8="","",PROJ!B31)</f>
        <v>6</v>
      </c>
      <c r="B8" s="193" t="str">
        <f>IF(PROJ!C31="","",IF(B7="","",PROJ!C31))</f>
        <v>Entrapped_UB</v>
      </c>
      <c r="D8" s="3">
        <f t="shared" si="1"/>
        <v>0</v>
      </c>
      <c r="E8" s="197">
        <f t="shared" si="0"/>
        <v>6</v>
      </c>
      <c r="F8" s="40" t="s">
        <v>83</v>
      </c>
      <c r="G8" s="135" t="s">
        <v>89</v>
      </c>
      <c r="H8" s="40">
        <v>7</v>
      </c>
      <c r="I8" s="40">
        <v>8</v>
      </c>
      <c r="N8" s="5"/>
      <c r="O8" s="3" t="s">
        <v>114</v>
      </c>
      <c r="P8" s="40" t="s">
        <v>155</v>
      </c>
      <c r="U8" s="5"/>
      <c r="V8" s="9" t="s">
        <v>93</v>
      </c>
      <c r="W8" s="40" t="s">
        <v>92</v>
      </c>
      <c r="AB8" s="5"/>
    </row>
    <row r="9" spans="1:46" x14ac:dyDescent="0.25">
      <c r="A9" s="192">
        <f>IF(B9="","",PROJ!B32)</f>
        <v>7</v>
      </c>
      <c r="B9" s="193" t="str">
        <f>IF(PROJ!C32="","",IF(B8="","",PROJ!C32))</f>
        <v>Breakdown_BE</v>
      </c>
      <c r="D9" s="3">
        <f t="shared" si="1"/>
        <v>0</v>
      </c>
      <c r="E9" s="197">
        <f t="shared" si="0"/>
        <v>7</v>
      </c>
      <c r="F9" s="40" t="s">
        <v>113</v>
      </c>
      <c r="G9" s="135" t="s">
        <v>89</v>
      </c>
      <c r="H9" s="40">
        <v>4</v>
      </c>
      <c r="I9" s="40">
        <v>3</v>
      </c>
      <c r="N9" s="5"/>
      <c r="O9" s="3" t="s">
        <v>114</v>
      </c>
      <c r="P9" s="40" t="s">
        <v>155</v>
      </c>
      <c r="U9" s="5"/>
      <c r="V9" s="9" t="s">
        <v>93</v>
      </c>
      <c r="W9" s="40" t="s">
        <v>92</v>
      </c>
      <c r="AB9" s="5"/>
    </row>
    <row r="10" spans="1:46" x14ac:dyDescent="0.25">
      <c r="A10" s="192">
        <f>IF(B10="","",PROJ!B33)</f>
        <v>8</v>
      </c>
      <c r="B10" s="193" t="str">
        <f>IF(PROJ!C33="","",IF(B9="","",PROJ!C33))</f>
        <v>Entrapped_BE</v>
      </c>
      <c r="D10" s="3">
        <f t="shared" si="1"/>
        <v>0</v>
      </c>
      <c r="E10" s="197">
        <f t="shared" si="0"/>
        <v>8</v>
      </c>
      <c r="F10" s="40" t="s">
        <v>112</v>
      </c>
      <c r="G10" s="135" t="s">
        <v>87</v>
      </c>
      <c r="H10" s="40">
        <v>9</v>
      </c>
      <c r="N10" s="5"/>
      <c r="O10" s="3" t="s">
        <v>170</v>
      </c>
      <c r="U10" s="5"/>
      <c r="V10" s="9" t="s">
        <v>92</v>
      </c>
      <c r="AB10" s="5"/>
    </row>
    <row r="11" spans="1:46" x14ac:dyDescent="0.25">
      <c r="A11" s="192">
        <f>IF(B11="","",PROJ!B34)</f>
        <v>9</v>
      </c>
      <c r="B11" s="193" t="str">
        <f>IF(PROJ!C34="","",IF(B10="","",PROJ!C34))</f>
        <v>NoiseSTR_FOR_SENSI</v>
      </c>
      <c r="D11" s="3">
        <v>0</v>
      </c>
      <c r="E11" s="197">
        <f t="shared" si="0"/>
        <v>9</v>
      </c>
      <c r="F11" s="40" t="s">
        <v>123</v>
      </c>
      <c r="G11" s="135" t="s">
        <v>87</v>
      </c>
      <c r="H11" s="40">
        <v>8</v>
      </c>
      <c r="N11" s="5"/>
      <c r="O11" s="3" t="s">
        <v>74</v>
      </c>
      <c r="U11" s="5"/>
      <c r="V11" s="9" t="s">
        <v>92</v>
      </c>
      <c r="W11" s="40" t="s">
        <v>93</v>
      </c>
      <c r="AB11" s="5"/>
    </row>
    <row r="12" spans="1:46" x14ac:dyDescent="0.25">
      <c r="A12" s="192">
        <f>IF(B12="","",PROJ!B35)</f>
        <v>10</v>
      </c>
      <c r="B12" s="193" t="str">
        <f>IF(PROJ!C35="","",IF(B11="","",PROJ!C35))</f>
        <v>NoiseSTR_ACC_SENSI</v>
      </c>
      <c r="D12" s="3">
        <v>1</v>
      </c>
      <c r="E12" s="197">
        <f t="shared" si="0"/>
        <v>10</v>
      </c>
      <c r="F12" s="40" t="s">
        <v>111</v>
      </c>
      <c r="G12" s="135" t="s">
        <v>8</v>
      </c>
      <c r="H12" s="40">
        <v>6</v>
      </c>
      <c r="N12" s="5"/>
      <c r="O12" s="3" t="s">
        <v>8</v>
      </c>
      <c r="U12" s="5"/>
      <c r="V12" s="9" t="s">
        <v>92</v>
      </c>
      <c r="AB12" s="5"/>
    </row>
    <row r="13" spans="1:46" x14ac:dyDescent="0.25">
      <c r="A13" s="192">
        <f>IF(B13="","",PROJ!B36)</f>
        <v>11</v>
      </c>
      <c r="B13" s="193" t="str">
        <f>IF(PROJ!C36="","",IF(B12="","",PROJ!C36))</f>
        <v>Fatigue_BLOW</v>
      </c>
      <c r="D13" s="3">
        <f t="shared" si="1"/>
        <v>0</v>
      </c>
      <c r="E13" s="197">
        <f t="shared" si="0"/>
        <v>11</v>
      </c>
      <c r="F13" s="40" t="s">
        <v>121</v>
      </c>
      <c r="G13" s="135" t="s">
        <v>87</v>
      </c>
      <c r="H13" s="40">
        <v>5</v>
      </c>
      <c r="I13" s="40">
        <v>6</v>
      </c>
      <c r="N13" s="5"/>
      <c r="O13" s="3" t="s">
        <v>105</v>
      </c>
      <c r="P13" s="40" t="s">
        <v>74</v>
      </c>
      <c r="U13" s="5"/>
      <c r="V13" s="9" t="s">
        <v>93</v>
      </c>
      <c r="W13" s="40" t="s">
        <v>92</v>
      </c>
      <c r="AB13" s="5"/>
    </row>
    <row r="14" spans="1:46" x14ac:dyDescent="0.25">
      <c r="A14" s="192">
        <f>IF(B14="","",PROJ!B37)</f>
        <v>12</v>
      </c>
      <c r="B14" s="193" t="str">
        <f>IF(PROJ!C37="","",IF(B13="","",PROJ!C37))</f>
        <v>Fatigue_STRESS</v>
      </c>
      <c r="D14" s="3">
        <f t="shared" si="1"/>
        <v>0</v>
      </c>
      <c r="E14" s="197">
        <f t="shared" si="0"/>
        <v>12</v>
      </c>
      <c r="F14" s="40" t="s">
        <v>109</v>
      </c>
      <c r="G14" s="135" t="s">
        <v>86</v>
      </c>
      <c r="H14" s="40">
        <v>8</v>
      </c>
      <c r="N14" s="5"/>
      <c r="O14" s="3" t="s">
        <v>78</v>
      </c>
      <c r="U14" s="5"/>
      <c r="V14" s="9" t="s">
        <v>92</v>
      </c>
      <c r="AB14" s="5"/>
    </row>
    <row r="15" spans="1:46" x14ac:dyDescent="0.25">
      <c r="A15" s="192" t="str">
        <f>IF(B15="","",PROJ!B44)</f>
        <v/>
      </c>
      <c r="B15" s="193" t="str">
        <f>IF(PROJ!C44="","",IF(B14="","",PROJ!C44))</f>
        <v/>
      </c>
      <c r="D15" s="3">
        <f t="shared" si="1"/>
        <v>0</v>
      </c>
      <c r="E15" s="197">
        <f t="shared" si="0"/>
        <v>13</v>
      </c>
      <c r="F15" s="40" t="s">
        <v>124</v>
      </c>
      <c r="G15" s="135" t="s">
        <v>86</v>
      </c>
      <c r="H15" s="40">
        <v>3</v>
      </c>
      <c r="N15" s="5"/>
      <c r="O15" s="3" t="s">
        <v>74</v>
      </c>
      <c r="U15" s="5"/>
      <c r="V15" s="9" t="s">
        <v>92</v>
      </c>
      <c r="AB15" s="5"/>
    </row>
    <row r="16" spans="1:46" x14ac:dyDescent="0.25">
      <c r="A16" s="192" t="str">
        <f>IF(B16="","",PROJ!B46)</f>
        <v/>
      </c>
      <c r="B16" s="193" t="str">
        <f>IF(PROJ!C46="","",IF(B15="","",PROJ!C46))</f>
        <v/>
      </c>
      <c r="D16" s="3" t="str">
        <f t="shared" si="1"/>
        <v/>
      </c>
      <c r="E16" s="197" t="str">
        <f t="shared" si="0"/>
        <v/>
      </c>
      <c r="G16" s="5"/>
      <c r="N16" s="5"/>
      <c r="O16" s="3"/>
      <c r="U16" s="5"/>
      <c r="V16" s="9"/>
      <c r="AB16" s="5"/>
    </row>
    <row r="17" spans="1:28" x14ac:dyDescent="0.25">
      <c r="A17" s="192" t="str">
        <f>IF(B17="","",PROJ!B47)</f>
        <v/>
      </c>
      <c r="B17" s="193" t="str">
        <f>IF(PROJ!C47="","",IF(B16="","",PROJ!C47))</f>
        <v/>
      </c>
      <c r="D17" s="3" t="str">
        <f t="shared" si="1"/>
        <v/>
      </c>
      <c r="E17" s="197" t="str">
        <f t="shared" si="0"/>
        <v/>
      </c>
      <c r="G17" s="5"/>
      <c r="N17" s="5"/>
      <c r="O17" s="3"/>
      <c r="U17" s="5"/>
      <c r="V17" s="3"/>
      <c r="AB17" s="5"/>
    </row>
    <row r="18" spans="1:28" x14ac:dyDescent="0.25">
      <c r="A18" s="192" t="str">
        <f>IF(B18="","",PROJ!B48)</f>
        <v/>
      </c>
      <c r="B18" s="193" t="str">
        <f>IF(PROJ!C48="","",IF(B17="","",PROJ!C48))</f>
        <v/>
      </c>
      <c r="D18" s="3" t="str">
        <f t="shared" si="1"/>
        <v/>
      </c>
      <c r="E18" s="197" t="str">
        <f t="shared" si="0"/>
        <v/>
      </c>
      <c r="G18" s="5"/>
      <c r="N18" s="5"/>
      <c r="O18" s="3"/>
      <c r="U18" s="5"/>
      <c r="V18" s="3"/>
      <c r="AB18" s="5"/>
    </row>
    <row r="19" spans="1:28" x14ac:dyDescent="0.25">
      <c r="A19" s="192" t="str">
        <f>IF(B19="","",PROJ!B49)</f>
        <v/>
      </c>
      <c r="B19" s="193" t="str">
        <f>IF(PROJ!C49="","",IF(B18="","",PROJ!C49))</f>
        <v/>
      </c>
      <c r="D19" s="3" t="str">
        <f t="shared" si="1"/>
        <v/>
      </c>
      <c r="E19" s="197" t="str">
        <f t="shared" si="0"/>
        <v/>
      </c>
      <c r="G19" s="5"/>
      <c r="N19" s="5"/>
      <c r="O19" s="3"/>
      <c r="U19" s="5"/>
      <c r="V19" s="3"/>
      <c r="AB19" s="5"/>
    </row>
    <row r="20" spans="1:28" x14ac:dyDescent="0.25">
      <c r="A20" s="192" t="str">
        <f>IF(B20="","",PROJ!B50)</f>
        <v/>
      </c>
      <c r="B20" s="193" t="str">
        <f>IF(PROJ!C50="","",IF(B19="","",PROJ!C50))</f>
        <v/>
      </c>
      <c r="D20" s="3" t="str">
        <f t="shared" si="1"/>
        <v/>
      </c>
      <c r="E20" s="197" t="str">
        <f t="shared" si="0"/>
        <v/>
      </c>
      <c r="G20" s="5"/>
      <c r="N20" s="5"/>
      <c r="O20" s="3"/>
      <c r="U20" s="5"/>
      <c r="V20" s="3"/>
      <c r="AB20" s="5"/>
    </row>
    <row r="21" spans="1:28" x14ac:dyDescent="0.25">
      <c r="A21" s="192" t="str">
        <f>IF(B21="","",PROJ!B51)</f>
        <v/>
      </c>
      <c r="B21" s="193" t="str">
        <f>IF(PROJ!C51="","",IF(B20="","",PROJ!C51))</f>
        <v/>
      </c>
      <c r="C21" s="117"/>
      <c r="D21" s="3" t="str">
        <f t="shared" si="1"/>
        <v/>
      </c>
      <c r="E21" s="197" t="str">
        <f t="shared" si="0"/>
        <v/>
      </c>
      <c r="G21" s="5"/>
      <c r="N21" s="5"/>
      <c r="O21" s="3"/>
      <c r="U21" s="5"/>
      <c r="V21" s="3"/>
      <c r="AB21" s="5"/>
    </row>
    <row r="22" spans="1:28" ht="15.75" thickBot="1" x14ac:dyDescent="0.3">
      <c r="A22" s="194" t="str">
        <f>IF(B22="","",PROJ!B52)</f>
        <v/>
      </c>
      <c r="B22" s="195" t="str">
        <f>IF(PROJ!C52="","",IF(B21="","",PROJ!C52))</f>
        <v/>
      </c>
      <c r="D22" s="3" t="str">
        <f t="shared" si="1"/>
        <v/>
      </c>
      <c r="E22" s="197" t="str">
        <f t="shared" si="0"/>
        <v/>
      </c>
      <c r="G22" s="5"/>
      <c r="N22" s="5"/>
      <c r="O22" s="3"/>
      <c r="U22" s="5"/>
      <c r="V22" s="3"/>
      <c r="AB22" s="5"/>
    </row>
    <row r="23" spans="1:28" x14ac:dyDescent="0.25">
      <c r="D23" s="3" t="str">
        <f t="shared" si="1"/>
        <v/>
      </c>
      <c r="E23" s="197" t="str">
        <f t="shared" si="0"/>
        <v/>
      </c>
      <c r="G23" s="5"/>
      <c r="N23" s="5"/>
      <c r="O23" s="3"/>
      <c r="U23" s="5"/>
      <c r="V23" s="3"/>
      <c r="AB23" s="5"/>
    </row>
    <row r="24" spans="1:28" x14ac:dyDescent="0.25">
      <c r="D24" s="3" t="str">
        <f t="shared" si="1"/>
        <v/>
      </c>
      <c r="E24" s="197" t="str">
        <f t="shared" si="0"/>
        <v/>
      </c>
      <c r="G24" s="5"/>
      <c r="N24" s="5"/>
      <c r="O24" s="3"/>
      <c r="U24" s="5"/>
      <c r="V24" s="3"/>
      <c r="AB24" s="5"/>
    </row>
    <row r="25" spans="1:28" x14ac:dyDescent="0.25">
      <c r="D25" s="3" t="str">
        <f t="shared" si="1"/>
        <v/>
      </c>
      <c r="E25" s="197" t="str">
        <f t="shared" si="0"/>
        <v/>
      </c>
      <c r="G25" s="5"/>
      <c r="N25" s="5"/>
      <c r="O25" s="3"/>
      <c r="U25" s="5"/>
      <c r="V25" s="3"/>
      <c r="AB25" s="5"/>
    </row>
    <row r="26" spans="1:28" ht="15.75" thickBot="1" x14ac:dyDescent="0.3">
      <c r="D26" s="3" t="str">
        <f t="shared" si="1"/>
        <v/>
      </c>
      <c r="E26" s="197" t="str">
        <f t="shared" si="0"/>
        <v/>
      </c>
      <c r="G26" s="5"/>
      <c r="N26" s="5"/>
      <c r="O26" s="3"/>
      <c r="U26" s="5"/>
      <c r="V26" s="3"/>
      <c r="AB26" s="5"/>
    </row>
    <row r="27" spans="1:28" ht="15.75" thickBot="1" x14ac:dyDescent="0.3">
      <c r="A27" s="163" t="s">
        <v>349</v>
      </c>
      <c r="B27" s="164"/>
      <c r="D27" s="3" t="str">
        <f t="shared" si="1"/>
        <v/>
      </c>
      <c r="E27" s="197" t="str">
        <f t="shared" si="0"/>
        <v/>
      </c>
      <c r="G27" s="5"/>
      <c r="N27" s="5"/>
      <c r="O27" s="3"/>
      <c r="U27" s="5"/>
      <c r="V27" s="3"/>
      <c r="AB27" s="5"/>
    </row>
    <row r="28" spans="1:28" x14ac:dyDescent="0.25">
      <c r="A28" s="160">
        <v>1</v>
      </c>
      <c r="B28" s="67" t="s">
        <v>118</v>
      </c>
      <c r="D28" s="3" t="str">
        <f t="shared" si="1"/>
        <v/>
      </c>
      <c r="E28" s="197" t="str">
        <f t="shared" si="0"/>
        <v/>
      </c>
      <c r="G28" s="5"/>
      <c r="N28" s="5"/>
      <c r="O28" s="3"/>
      <c r="U28" s="5"/>
      <c r="V28" s="3"/>
      <c r="AB28" s="5"/>
    </row>
    <row r="29" spans="1:28" x14ac:dyDescent="0.25">
      <c r="A29" s="161">
        <f>IF(B29="","",A28+1)</f>
        <v>2</v>
      </c>
      <c r="B29" s="68" t="s">
        <v>81</v>
      </c>
      <c r="D29" s="3" t="str">
        <f t="shared" si="1"/>
        <v/>
      </c>
      <c r="E29" s="197" t="str">
        <f t="shared" si="0"/>
        <v/>
      </c>
      <c r="G29" s="5"/>
      <c r="N29" s="5"/>
      <c r="O29" s="3"/>
      <c r="U29" s="5"/>
      <c r="V29" s="3"/>
      <c r="AB29" s="5"/>
    </row>
    <row r="30" spans="1:28" x14ac:dyDescent="0.25">
      <c r="A30" s="161">
        <f t="shared" ref="A30:A49" si="2">IF(B30="","",A29+1)</f>
        <v>3</v>
      </c>
      <c r="B30" s="68" t="s">
        <v>86</v>
      </c>
      <c r="D30" s="3" t="str">
        <f t="shared" si="1"/>
        <v/>
      </c>
      <c r="E30" s="197" t="str">
        <f t="shared" si="0"/>
        <v/>
      </c>
      <c r="G30" s="5"/>
      <c r="N30" s="5"/>
      <c r="O30" s="3"/>
      <c r="U30" s="5"/>
      <c r="V30" s="3"/>
      <c r="AB30" s="5"/>
    </row>
    <row r="31" spans="1:28" x14ac:dyDescent="0.25">
      <c r="A31" s="161">
        <f t="shared" si="2"/>
        <v>4</v>
      </c>
      <c r="B31" s="68" t="s">
        <v>185</v>
      </c>
      <c r="D31" s="3" t="str">
        <f t="shared" si="1"/>
        <v/>
      </c>
      <c r="E31" s="197" t="str">
        <f t="shared" si="0"/>
        <v/>
      </c>
      <c r="G31" s="5"/>
      <c r="N31" s="5"/>
      <c r="O31" s="3"/>
      <c r="U31" s="5"/>
      <c r="V31" s="3"/>
      <c r="AB31" s="5"/>
    </row>
    <row r="32" spans="1:28" x14ac:dyDescent="0.25">
      <c r="A32" s="161">
        <f t="shared" si="2"/>
        <v>5</v>
      </c>
      <c r="B32" s="68" t="s">
        <v>110</v>
      </c>
      <c r="D32" s="3" t="str">
        <f t="shared" si="1"/>
        <v/>
      </c>
      <c r="E32" s="197" t="str">
        <f t="shared" si="0"/>
        <v/>
      </c>
      <c r="G32" s="5"/>
      <c r="N32" s="5"/>
      <c r="O32" s="3"/>
      <c r="U32" s="5"/>
      <c r="V32" s="3"/>
      <c r="AB32" s="5"/>
    </row>
    <row r="33" spans="1:28" x14ac:dyDescent="0.25">
      <c r="A33" s="161">
        <f t="shared" si="2"/>
        <v>6</v>
      </c>
      <c r="B33" s="68" t="s">
        <v>83</v>
      </c>
      <c r="D33" s="3" t="str">
        <f t="shared" si="1"/>
        <v/>
      </c>
      <c r="E33" s="197" t="str">
        <f t="shared" si="0"/>
        <v/>
      </c>
      <c r="G33" s="5"/>
      <c r="N33" s="5"/>
      <c r="O33" s="3"/>
      <c r="U33" s="5"/>
      <c r="V33" s="3"/>
      <c r="AB33" s="5"/>
    </row>
    <row r="34" spans="1:28" x14ac:dyDescent="0.25">
      <c r="A34" s="161">
        <f t="shared" si="2"/>
        <v>7</v>
      </c>
      <c r="B34" s="68" t="s">
        <v>113</v>
      </c>
      <c r="D34" s="3" t="str">
        <f t="shared" si="1"/>
        <v/>
      </c>
      <c r="E34" s="197" t="str">
        <f t="shared" si="0"/>
        <v/>
      </c>
      <c r="G34" s="5"/>
      <c r="N34" s="5"/>
      <c r="O34" s="3"/>
      <c r="U34" s="5"/>
      <c r="V34" s="3"/>
      <c r="AB34" s="5"/>
    </row>
    <row r="35" spans="1:28" x14ac:dyDescent="0.25">
      <c r="A35" s="161">
        <f t="shared" si="2"/>
        <v>8</v>
      </c>
      <c r="B35" s="68" t="s">
        <v>186</v>
      </c>
      <c r="D35" s="3" t="str">
        <f t="shared" si="1"/>
        <v/>
      </c>
      <c r="E35" s="197" t="str">
        <f t="shared" si="0"/>
        <v/>
      </c>
      <c r="G35" s="5"/>
      <c r="N35" s="5"/>
      <c r="O35" s="3"/>
      <c r="U35" s="5"/>
      <c r="V35" s="3"/>
      <c r="AB35" s="5"/>
    </row>
    <row r="36" spans="1:28" x14ac:dyDescent="0.25">
      <c r="A36" s="161">
        <f t="shared" si="2"/>
        <v>9</v>
      </c>
      <c r="B36" s="68" t="s">
        <v>123</v>
      </c>
      <c r="D36" s="3" t="str">
        <f t="shared" si="1"/>
        <v/>
      </c>
      <c r="E36" s="197" t="str">
        <f t="shared" si="0"/>
        <v/>
      </c>
      <c r="G36" s="5"/>
      <c r="N36" s="5"/>
      <c r="O36" s="3"/>
      <c r="U36" s="5"/>
      <c r="V36" s="3"/>
      <c r="AB36" s="5"/>
    </row>
    <row r="37" spans="1:28" x14ac:dyDescent="0.25">
      <c r="A37" s="161">
        <f t="shared" si="2"/>
        <v>10</v>
      </c>
      <c r="B37" s="68" t="s">
        <v>111</v>
      </c>
      <c r="D37" s="3" t="str">
        <f t="shared" si="1"/>
        <v/>
      </c>
      <c r="E37" s="197" t="str">
        <f t="shared" si="0"/>
        <v/>
      </c>
      <c r="G37" s="5"/>
      <c r="N37" s="5"/>
      <c r="O37" s="3"/>
      <c r="U37" s="5"/>
      <c r="V37" s="3"/>
      <c r="AB37" s="5"/>
    </row>
    <row r="38" spans="1:28" x14ac:dyDescent="0.25">
      <c r="A38" s="161">
        <f t="shared" si="2"/>
        <v>11</v>
      </c>
      <c r="B38" s="68" t="s">
        <v>121</v>
      </c>
      <c r="D38" s="3" t="str">
        <f t="shared" si="1"/>
        <v/>
      </c>
      <c r="E38" s="197" t="str">
        <f t="shared" si="0"/>
        <v/>
      </c>
      <c r="G38" s="5"/>
      <c r="N38" s="5"/>
      <c r="O38" s="3"/>
      <c r="U38" s="5"/>
      <c r="V38" s="3"/>
      <c r="AB38" s="5"/>
    </row>
    <row r="39" spans="1:28" x14ac:dyDescent="0.25">
      <c r="A39" s="161">
        <f t="shared" si="2"/>
        <v>12</v>
      </c>
      <c r="B39" s="68" t="s">
        <v>109</v>
      </c>
      <c r="D39" s="3" t="str">
        <f t="shared" si="1"/>
        <v/>
      </c>
      <c r="E39" s="197" t="str">
        <f t="shared" si="0"/>
        <v/>
      </c>
      <c r="G39" s="5"/>
      <c r="N39" s="5"/>
      <c r="O39" s="3"/>
      <c r="U39" s="5"/>
      <c r="V39" s="3"/>
      <c r="AB39" s="5"/>
    </row>
    <row r="40" spans="1:28" ht="15.75" thickBot="1" x14ac:dyDescent="0.3">
      <c r="A40" s="161">
        <f t="shared" si="2"/>
        <v>13</v>
      </c>
      <c r="B40" s="68" t="s">
        <v>124</v>
      </c>
      <c r="D40" s="6" t="str">
        <f t="shared" si="1"/>
        <v/>
      </c>
      <c r="E40" s="198" t="str">
        <f t="shared" si="0"/>
        <v/>
      </c>
      <c r="F40" s="7"/>
      <c r="G40" s="8"/>
      <c r="H40" s="7"/>
      <c r="I40" s="7"/>
      <c r="J40" s="7"/>
      <c r="K40" s="7"/>
      <c r="L40" s="7"/>
      <c r="M40" s="7"/>
      <c r="N40" s="8"/>
      <c r="O40" s="6"/>
      <c r="P40" s="7"/>
      <c r="Q40" s="7"/>
      <c r="R40" s="7"/>
      <c r="S40" s="7"/>
      <c r="T40" s="7"/>
      <c r="U40" s="8"/>
      <c r="V40" s="6"/>
      <c r="W40" s="7"/>
      <c r="X40" s="7"/>
      <c r="Y40" s="7"/>
      <c r="Z40" s="7"/>
      <c r="AA40" s="7"/>
      <c r="AB40" s="8"/>
    </row>
    <row r="41" spans="1:28" x14ac:dyDescent="0.25">
      <c r="A41" s="161">
        <f t="shared" si="2"/>
        <v>14</v>
      </c>
      <c r="B41" s="68" t="s">
        <v>128</v>
      </c>
    </row>
    <row r="42" spans="1:28" x14ac:dyDescent="0.25">
      <c r="A42" s="161" t="str">
        <f t="shared" si="2"/>
        <v/>
      </c>
      <c r="B42" s="68"/>
    </row>
    <row r="43" spans="1:28" x14ac:dyDescent="0.25">
      <c r="A43" s="161" t="str">
        <f t="shared" si="2"/>
        <v/>
      </c>
      <c r="B43" s="68"/>
    </row>
    <row r="44" spans="1:28" x14ac:dyDescent="0.25">
      <c r="A44" s="161" t="str">
        <f t="shared" si="2"/>
        <v/>
      </c>
      <c r="B44" s="68"/>
    </row>
    <row r="45" spans="1:28" x14ac:dyDescent="0.25">
      <c r="A45" s="161" t="str">
        <f t="shared" si="2"/>
        <v/>
      </c>
      <c r="B45" s="68"/>
    </row>
    <row r="46" spans="1:28" x14ac:dyDescent="0.25">
      <c r="A46" s="161" t="str">
        <f>IF(B46="","",A45+1)</f>
        <v/>
      </c>
      <c r="B46" s="68"/>
    </row>
    <row r="47" spans="1:28" x14ac:dyDescent="0.25">
      <c r="A47" s="161" t="str">
        <f t="shared" si="2"/>
        <v/>
      </c>
      <c r="B47" s="68"/>
    </row>
    <row r="48" spans="1:28" x14ac:dyDescent="0.25">
      <c r="A48" s="161" t="str">
        <f t="shared" si="2"/>
        <v/>
      </c>
      <c r="B48" s="68"/>
    </row>
    <row r="49" spans="1:2" x14ac:dyDescent="0.25">
      <c r="A49" s="161" t="str">
        <f t="shared" si="2"/>
        <v/>
      </c>
      <c r="B49" s="68"/>
    </row>
    <row r="50" spans="1:2" ht="15.75" thickBot="1" x14ac:dyDescent="0.3">
      <c r="A50" s="162"/>
      <c r="B50" s="69"/>
    </row>
  </sheetData>
  <mergeCells count="4">
    <mergeCell ref="H2:N2"/>
    <mergeCell ref="O2:U2"/>
    <mergeCell ref="V2:AB2"/>
    <mergeCell ref="A27:B27"/>
  </mergeCells>
  <conditionalFormatting sqref="D3:AB40">
    <cfRule type="expression" dxfId="237" priority="1">
      <formula>$D3=1</formula>
    </cfRule>
  </conditionalFormatting>
  <dataValidations count="6">
    <dataValidation type="list" allowBlank="1" showInputMessage="1" showErrorMessage="1" sqref="D3:D40" xr:uid="{F9347460-4502-4E2E-96DF-2D84C9A8BF4E}">
      <formula1>"0,1"</formula1>
    </dataValidation>
    <dataValidation type="list" allowBlank="1" showInputMessage="1" showErrorMessage="1" sqref="F14:F15" xr:uid="{919DC161-997C-46E3-8F5D-D44BCEFCD59A}">
      <formula1>$B$28:$B$40</formula1>
    </dataValidation>
    <dataValidation type="list" allowBlank="1" showInputMessage="1" showErrorMessage="1" sqref="F3:F13" xr:uid="{CECA92FE-D78E-463C-96CE-054A29ABF766}">
      <formula1>$B$28:$B$38</formula1>
    </dataValidation>
    <dataValidation type="list" allowBlank="1" showInputMessage="1" showErrorMessage="1" sqref="G3:G9" xr:uid="{661BEEC3-0C8A-45E7-9162-E3B9AE9FA77F}">
      <formula1>"SRD,Blow Count, Stress, Fatigue"</formula1>
    </dataValidation>
    <dataValidation type="list" allowBlank="1" showInputMessage="1" showErrorMessage="1" sqref="AS4:AT4 V14:V16 AS5 V3 V4:W13" xr:uid="{2869DFEA-CD19-4ABC-8CCC-A16B49E1007C}">
      <formula1>"line,dash,circle,plus,dash dott"</formula1>
    </dataValidation>
    <dataValidation type="list" allowBlank="1" showInputMessage="1" showErrorMessage="1" sqref="G10:G15" xr:uid="{4CE35C65-E62B-44FB-8968-00406B4666C5}">
      <formula1>"SRD,Blow Count, Stress, Fatigue,CPT"</formula1>
    </dataValidation>
  </dataValidations>
  <pageMargins left="0.7" right="0.7" top="0.75" bottom="0.75" header="0.3" footer="0.3"/>
  <pageSetup paperSize="9" orientation="portrait" horizontalDpi="300" verticalDpi="300" r:id="rId1"/>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A7455-36CB-406B-97B8-514A845F5413}">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1</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1</v>
      </c>
      <c r="R3" s="105">
        <v>1.95</v>
      </c>
      <c r="S3" s="105" t="s">
        <v>187</v>
      </c>
      <c r="T3" s="132" t="s">
        <v>191</v>
      </c>
      <c r="U3" s="132">
        <v>0.5</v>
      </c>
      <c r="V3" s="132">
        <v>0.25</v>
      </c>
      <c r="W3" s="132">
        <v>2.5</v>
      </c>
      <c r="X3" s="132">
        <v>2.5</v>
      </c>
      <c r="Y3" s="132">
        <v>0</v>
      </c>
      <c r="Z3" s="132">
        <v>0</v>
      </c>
      <c r="AA3" s="132">
        <v>0</v>
      </c>
      <c r="AB3" s="132">
        <v>9</v>
      </c>
      <c r="AC3" s="132">
        <v>0.8</v>
      </c>
      <c r="AD3" s="40">
        <v>1.25</v>
      </c>
      <c r="AE3" s="40">
        <f t="shared" ref="AE3:AE17"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1.95</v>
      </c>
      <c r="R4" s="105">
        <v>2.2000000000000002</v>
      </c>
      <c r="S4" s="105" t="s">
        <v>188</v>
      </c>
      <c r="T4" s="132" t="s">
        <v>191</v>
      </c>
      <c r="U4" s="132">
        <v>0.5</v>
      </c>
      <c r="V4" s="132">
        <v>0.25</v>
      </c>
      <c r="W4" s="132">
        <v>2.5</v>
      </c>
      <c r="X4" s="132">
        <v>2.5</v>
      </c>
      <c r="Y4" s="132">
        <v>0</v>
      </c>
      <c r="Z4" s="132">
        <v>0</v>
      </c>
      <c r="AA4" s="132">
        <v>0</v>
      </c>
      <c r="AB4" s="132">
        <v>9</v>
      </c>
      <c r="AC4" s="132">
        <v>0.8</v>
      </c>
      <c r="AD4" s="40">
        <v>1.25</v>
      </c>
      <c r="AE4" s="40">
        <f t="shared" si="0"/>
        <v>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2.2000000000000002</v>
      </c>
      <c r="R5" s="105">
        <v>2.6</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2.6</v>
      </c>
      <c r="R6" s="105">
        <v>2.9</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2.9</v>
      </c>
      <c r="R7" s="105">
        <v>5</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v>
      </c>
      <c r="R8" s="105">
        <v>5.4</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5.4</v>
      </c>
      <c r="R9" s="105">
        <v>6.1</v>
      </c>
      <c r="S9" s="105" t="s">
        <v>188</v>
      </c>
      <c r="T9" s="132" t="s">
        <v>191</v>
      </c>
      <c r="U9" s="132">
        <v>0.5</v>
      </c>
      <c r="V9" s="132">
        <v>0.25</v>
      </c>
      <c r="W9" s="132">
        <v>2.5</v>
      </c>
      <c r="X9" s="132">
        <v>2.5</v>
      </c>
      <c r="Y9" s="132">
        <v>0</v>
      </c>
      <c r="Z9" s="132">
        <v>0</v>
      </c>
      <c r="AA9" s="132">
        <v>0</v>
      </c>
      <c r="AB9" s="132">
        <v>9</v>
      </c>
      <c r="AC9" s="132">
        <v>0.8</v>
      </c>
      <c r="AD9" s="40">
        <v>1.25</v>
      </c>
      <c r="AE9" s="40">
        <f t="shared" si="0"/>
        <v>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6.1</v>
      </c>
      <c r="R10" s="105">
        <v>7</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7</v>
      </c>
      <c r="R11" s="105">
        <v>9.4</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9.4</v>
      </c>
      <c r="R12" s="105">
        <v>11.9</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105">
        <v>12</v>
      </c>
      <c r="Q13" s="105">
        <v>11.9</v>
      </c>
      <c r="R13" s="105">
        <v>15</v>
      </c>
      <c r="S13" s="136" t="s">
        <v>189</v>
      </c>
      <c r="T13" s="132" t="s">
        <v>191</v>
      </c>
      <c r="U13" s="132">
        <v>0.5</v>
      </c>
      <c r="V13" s="132">
        <v>0.25</v>
      </c>
      <c r="W13" s="132">
        <v>2.5</v>
      </c>
      <c r="X13" s="132">
        <v>2.5</v>
      </c>
      <c r="Y13" s="132">
        <v>0</v>
      </c>
      <c r="Z13" s="132">
        <v>0</v>
      </c>
      <c r="AA13" s="132">
        <v>0</v>
      </c>
      <c r="AB13" s="132">
        <v>9</v>
      </c>
      <c r="AC13" s="132">
        <v>0.8</v>
      </c>
      <c r="AD13" s="40">
        <v>1.25</v>
      </c>
      <c r="AE13" s="137">
        <v>2</v>
      </c>
      <c r="AF13" s="40">
        <v>0.8</v>
      </c>
      <c r="AG13" s="138">
        <v>2</v>
      </c>
      <c r="AH13" s="121">
        <v>80</v>
      </c>
      <c r="AI13" s="118">
        <v>-0.4</v>
      </c>
      <c r="AJ13" s="119">
        <v>0.3</v>
      </c>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105">
        <v>13</v>
      </c>
      <c r="Q14" s="105">
        <v>15</v>
      </c>
      <c r="R14" s="105">
        <v>22.8</v>
      </c>
      <c r="S14" s="136" t="s">
        <v>189</v>
      </c>
      <c r="T14" s="132" t="s">
        <v>191</v>
      </c>
      <c r="U14" s="132">
        <v>0.5</v>
      </c>
      <c r="V14" s="132">
        <v>0.25</v>
      </c>
      <c r="W14" s="132">
        <v>2.5</v>
      </c>
      <c r="X14" s="132">
        <v>2.5</v>
      </c>
      <c r="Y14" s="132">
        <v>0</v>
      </c>
      <c r="Z14" s="132">
        <v>0</v>
      </c>
      <c r="AA14" s="132">
        <v>0</v>
      </c>
      <c r="AB14" s="132">
        <v>9</v>
      </c>
      <c r="AC14" s="132">
        <v>0.8</v>
      </c>
      <c r="AD14" s="40">
        <v>1.25</v>
      </c>
      <c r="AE14" s="137">
        <v>2</v>
      </c>
      <c r="AF14" s="40">
        <v>0.8</v>
      </c>
      <c r="AG14" s="139">
        <v>4</v>
      </c>
      <c r="AH14" s="121">
        <v>80</v>
      </c>
      <c r="AI14" s="118">
        <v>-0.4</v>
      </c>
      <c r="AJ14" s="119">
        <v>0.3</v>
      </c>
    </row>
    <row r="15" spans="2:36" x14ac:dyDescent="0.25">
      <c r="B15" s="40">
        <v>9.6999999999999993</v>
      </c>
      <c r="C15" s="40">
        <v>9.6999999999999993</v>
      </c>
      <c r="D15" s="40">
        <v>3</v>
      </c>
      <c r="E15" s="40">
        <v>83</v>
      </c>
      <c r="G15" s="104">
        <v>3.6819999999999999</v>
      </c>
      <c r="H15" s="103">
        <v>1.07</v>
      </c>
      <c r="I15" s="103" t="s">
        <v>166</v>
      </c>
      <c r="J15" s="102" t="s">
        <v>165</v>
      </c>
      <c r="P15" s="105">
        <v>14</v>
      </c>
      <c r="Q15" s="105">
        <v>22.8</v>
      </c>
      <c r="R15" s="105">
        <v>32.5</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39">
        <v>4</v>
      </c>
      <c r="AH15" s="121">
        <v>80</v>
      </c>
      <c r="AI15" s="118">
        <v>-0.4</v>
      </c>
      <c r="AJ15" s="119">
        <v>0.3</v>
      </c>
    </row>
    <row r="16" spans="2:36" x14ac:dyDescent="0.25">
      <c r="B16" s="40">
        <v>9.6999999999999993</v>
      </c>
      <c r="C16" s="40">
        <v>9.6999999999999993</v>
      </c>
      <c r="D16" s="40">
        <v>3</v>
      </c>
      <c r="E16" s="40">
        <v>83</v>
      </c>
      <c r="G16" s="104">
        <v>3.6970000000000001</v>
      </c>
      <c r="H16" s="103">
        <v>1.07</v>
      </c>
      <c r="I16" s="103" t="s">
        <v>166</v>
      </c>
      <c r="J16" s="102" t="s">
        <v>165</v>
      </c>
      <c r="P16" s="105">
        <v>15</v>
      </c>
      <c r="Q16" s="105">
        <v>32.5</v>
      </c>
      <c r="R16" s="105">
        <v>46.9</v>
      </c>
      <c r="S16" s="136" t="s">
        <v>189</v>
      </c>
      <c r="T16" s="132" t="s">
        <v>191</v>
      </c>
      <c r="U16" s="132">
        <v>0.5</v>
      </c>
      <c r="V16" s="132">
        <v>0.25</v>
      </c>
      <c r="W16" s="132">
        <v>2.5</v>
      </c>
      <c r="X16" s="132">
        <v>2.5</v>
      </c>
      <c r="Y16" s="132">
        <v>0</v>
      </c>
      <c r="Z16" s="132">
        <v>0</v>
      </c>
      <c r="AA16" s="132">
        <v>0</v>
      </c>
      <c r="AB16" s="132">
        <v>9</v>
      </c>
      <c r="AC16" s="132">
        <v>0.8</v>
      </c>
      <c r="AD16" s="40">
        <v>1.25</v>
      </c>
      <c r="AE16" s="137">
        <v>2</v>
      </c>
      <c r="AF16" s="40">
        <v>0.8</v>
      </c>
      <c r="AG16" s="138">
        <v>2</v>
      </c>
      <c r="AH16" s="121">
        <v>80</v>
      </c>
      <c r="AI16" s="118">
        <v>-0.4</v>
      </c>
      <c r="AJ16" s="119">
        <v>0.3</v>
      </c>
    </row>
    <row r="17" spans="2:36" x14ac:dyDescent="0.25">
      <c r="B17" s="40">
        <v>9.6999999999999993</v>
      </c>
      <c r="C17" s="40">
        <v>9.6999999999999993</v>
      </c>
      <c r="D17" s="40">
        <v>3</v>
      </c>
      <c r="E17" s="40">
        <v>91</v>
      </c>
      <c r="G17" s="104">
        <v>3.722</v>
      </c>
      <c r="H17" s="103">
        <v>1.1399999999999999</v>
      </c>
      <c r="I17" s="103" t="s">
        <v>166</v>
      </c>
      <c r="J17" s="102" t="s">
        <v>165</v>
      </c>
      <c r="P17" s="105">
        <v>16</v>
      </c>
      <c r="Q17" s="105">
        <v>46.9</v>
      </c>
      <c r="R17" s="105">
        <v>50</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85</v>
      </c>
      <c r="G18" s="104">
        <v>4.077</v>
      </c>
      <c r="H18" s="103">
        <v>1.1399999999999999</v>
      </c>
      <c r="I18" s="103" t="s">
        <v>166</v>
      </c>
      <c r="J18" s="102" t="s">
        <v>165</v>
      </c>
      <c r="P18" s="3"/>
      <c r="AG18" s="5"/>
    </row>
    <row r="19" spans="2:36" x14ac:dyDescent="0.25">
      <c r="B19" s="40">
        <v>9.6999999999999993</v>
      </c>
      <c r="C19" s="40">
        <v>9.6999999999999993</v>
      </c>
      <c r="D19" s="40">
        <v>3</v>
      </c>
      <c r="E19" s="40">
        <v>87</v>
      </c>
      <c r="G19" s="104">
        <v>4.125</v>
      </c>
      <c r="H19" s="103">
        <v>3</v>
      </c>
      <c r="I19" s="103" t="s">
        <v>164</v>
      </c>
      <c r="J19" s="102" t="s">
        <v>165</v>
      </c>
      <c r="P19" s="3"/>
      <c r="AG19" s="5"/>
    </row>
    <row r="20" spans="2:36" x14ac:dyDescent="0.25">
      <c r="B20" s="40">
        <v>9.6999999999999993</v>
      </c>
      <c r="C20" s="40">
        <v>9.6999999999999993</v>
      </c>
      <c r="D20" s="40">
        <v>3</v>
      </c>
      <c r="E20" s="40">
        <v>88</v>
      </c>
      <c r="G20" s="104">
        <v>5.2</v>
      </c>
      <c r="H20" s="103">
        <v>1.0509999999999999</v>
      </c>
      <c r="I20" s="103" t="s">
        <v>166</v>
      </c>
      <c r="J20" s="102" t="s">
        <v>63</v>
      </c>
      <c r="P20" s="3"/>
      <c r="AG20" s="5"/>
    </row>
    <row r="21" spans="2:36" x14ac:dyDescent="0.25">
      <c r="B21" s="40">
        <v>9.6999999999999993</v>
      </c>
      <c r="C21" s="40">
        <v>9.6999999999999993</v>
      </c>
      <c r="D21" s="40">
        <v>3</v>
      </c>
      <c r="E21" s="40">
        <v>83</v>
      </c>
      <c r="G21" s="104">
        <v>6.9320000000000004</v>
      </c>
      <c r="H21" s="103">
        <v>1.1599999999999999</v>
      </c>
      <c r="I21" s="103" t="s">
        <v>163</v>
      </c>
      <c r="J21" s="102" t="s">
        <v>165</v>
      </c>
      <c r="P21" s="3"/>
      <c r="AG21" s="5"/>
    </row>
    <row r="22" spans="2:36" x14ac:dyDescent="0.25">
      <c r="B22" s="40">
        <v>9.6999999999999993</v>
      </c>
      <c r="C22" s="40">
        <v>9.6999999999999993</v>
      </c>
      <c r="D22" s="40">
        <v>3</v>
      </c>
      <c r="E22" s="40">
        <v>83</v>
      </c>
      <c r="G22" s="104">
        <v>7.2880000000000003</v>
      </c>
      <c r="H22" s="103">
        <v>1.1599999999999999</v>
      </c>
      <c r="I22" s="103" t="s">
        <v>163</v>
      </c>
      <c r="J22" s="102" t="s">
        <v>165</v>
      </c>
      <c r="P22" s="3"/>
      <c r="AG22" s="5"/>
    </row>
    <row r="23" spans="2:36" x14ac:dyDescent="0.25">
      <c r="B23" s="40">
        <v>9.6999999999999993</v>
      </c>
      <c r="C23" s="40">
        <v>9.6999999999999993</v>
      </c>
      <c r="D23" s="40">
        <v>3</v>
      </c>
      <c r="E23" s="40">
        <v>79</v>
      </c>
      <c r="G23" s="104">
        <v>8.6</v>
      </c>
      <c r="H23" s="103">
        <v>0.97599999999999998</v>
      </c>
      <c r="I23" s="103" t="s">
        <v>166</v>
      </c>
      <c r="J23" s="102" t="s">
        <v>63</v>
      </c>
      <c r="P23" s="3"/>
      <c r="AG23" s="5"/>
    </row>
    <row r="24" spans="2:36" x14ac:dyDescent="0.25">
      <c r="B24" s="40">
        <v>9.6999999999999993</v>
      </c>
      <c r="C24" s="40">
        <v>9.6999999999999993</v>
      </c>
      <c r="D24" s="40">
        <v>3</v>
      </c>
      <c r="E24" s="40">
        <v>76</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7">
    <cfRule type="expression" dxfId="108" priority="5">
      <formula>$T2="Stevens"</formula>
    </cfRule>
  </conditionalFormatting>
  <conditionalFormatting sqref="U2:X17">
    <cfRule type="expression" dxfId="107" priority="4">
      <formula>$T2="Alm_Hamre"</formula>
    </cfRule>
  </conditionalFormatting>
  <conditionalFormatting sqref="U2:X17">
    <cfRule type="expression" dxfId="106" priority="3">
      <formula>$T2="ICP_18"</formula>
    </cfRule>
  </conditionalFormatting>
  <conditionalFormatting sqref="U2:X17">
    <cfRule type="expression" dxfId="105" priority="2">
      <formula>$T$2="Stevens"</formula>
    </cfRule>
  </conditionalFormatting>
  <conditionalFormatting sqref="AH2:AH17 AJ2:AJ17">
    <cfRule type="expression" dxfId="104" priority="1">
      <formula>$T2="Stevens"</formula>
    </cfRule>
  </conditionalFormatting>
  <dataValidations count="2">
    <dataValidation type="list" allowBlank="1" showInputMessage="1" showErrorMessage="1" sqref="S2:S15" xr:uid="{CDB71CF9-7869-4CEA-8F09-1A41322E3AD1}">
      <formula1>$A$67:$A$71</formula1>
    </dataValidation>
    <dataValidation type="list" allowBlank="1" showInputMessage="1" showErrorMessage="1" sqref="T2:T17" xr:uid="{F13F0F7B-C40D-475F-B723-C95EE6A8C9F6}">
      <formula1>$A$60:$A$63</formula1>
    </dataValidation>
  </dataValidations>
  <pageMargins left="0.7" right="0.7" top="0.75" bottom="0.75" header="0.3" footer="0.3"/>
  <pageSetup paperSize="9" orientation="portrait" horizontalDpi="300" verticalDpi="300"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15AE-29AF-4E14-86AF-76F809CA0D3F}">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0.5</v>
      </c>
      <c r="R3" s="105">
        <v>1.25</v>
      </c>
      <c r="S3" s="105" t="s">
        <v>187</v>
      </c>
      <c r="T3" s="132" t="s">
        <v>191</v>
      </c>
      <c r="U3" s="132">
        <v>0.5</v>
      </c>
      <c r="V3" s="132">
        <v>0.25</v>
      </c>
      <c r="W3" s="132">
        <v>2.5</v>
      </c>
      <c r="X3" s="132">
        <v>2.5</v>
      </c>
      <c r="Y3" s="132">
        <v>0</v>
      </c>
      <c r="Z3" s="132">
        <v>0</v>
      </c>
      <c r="AA3" s="132">
        <v>0</v>
      </c>
      <c r="AB3" s="132">
        <v>9</v>
      </c>
      <c r="AC3" s="132">
        <v>0.8</v>
      </c>
      <c r="AD3" s="40">
        <v>1.25</v>
      </c>
      <c r="AE3" s="40">
        <f t="shared" ref="AE3:AE19"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1.25</v>
      </c>
      <c r="R4" s="105">
        <v>3</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3</v>
      </c>
      <c r="R5" s="105">
        <v>3.55</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3.55</v>
      </c>
      <c r="R6" s="105">
        <v>4.2</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4.2</v>
      </c>
      <c r="R7" s="105">
        <v>4.4000000000000004</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4.4000000000000004</v>
      </c>
      <c r="R8" s="105">
        <v>4.8</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4.8</v>
      </c>
      <c r="R9" s="105">
        <v>5.2</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5.2</v>
      </c>
      <c r="R10" s="105">
        <v>5.8</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5.8</v>
      </c>
      <c r="R11" s="105">
        <v>12</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12</v>
      </c>
      <c r="R12" s="105">
        <v>12.5</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105">
        <v>12</v>
      </c>
      <c r="Q13" s="105">
        <v>12.5</v>
      </c>
      <c r="R13" s="105">
        <v>13.5</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105">
        <v>13</v>
      </c>
      <c r="Q14" s="105">
        <v>13.5</v>
      </c>
      <c r="R14" s="105">
        <v>14.5</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83</v>
      </c>
      <c r="G15" s="104">
        <v>3.6819999999999999</v>
      </c>
      <c r="H15" s="103">
        <v>1.07</v>
      </c>
      <c r="I15" s="103" t="s">
        <v>166</v>
      </c>
      <c r="J15" s="102" t="s">
        <v>165</v>
      </c>
      <c r="P15" s="105">
        <v>14</v>
      </c>
      <c r="Q15" s="105">
        <v>14.5</v>
      </c>
      <c r="R15" s="105">
        <v>15.2</v>
      </c>
      <c r="S15" s="105" t="s">
        <v>187</v>
      </c>
      <c r="T15" s="132" t="s">
        <v>191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83</v>
      </c>
      <c r="G16" s="104">
        <v>3.6970000000000001</v>
      </c>
      <c r="H16" s="103">
        <v>1.07</v>
      </c>
      <c r="I16" s="103" t="s">
        <v>166</v>
      </c>
      <c r="J16" s="102" t="s">
        <v>165</v>
      </c>
      <c r="P16" s="105">
        <v>15</v>
      </c>
      <c r="Q16" s="105">
        <v>15.2</v>
      </c>
      <c r="R16" s="105">
        <v>15.9</v>
      </c>
      <c r="S16" s="105" t="s">
        <v>187</v>
      </c>
      <c r="T16" s="132" t="s">
        <v>191</v>
      </c>
      <c r="U16" s="132">
        <v>0.5</v>
      </c>
      <c r="V16" s="132">
        <v>0.25</v>
      </c>
      <c r="W16" s="132">
        <v>2.5</v>
      </c>
      <c r="X16" s="132">
        <v>2.5</v>
      </c>
      <c r="Y16" s="132">
        <v>0</v>
      </c>
      <c r="Z16" s="132">
        <v>0</v>
      </c>
      <c r="AA16" s="132">
        <v>0</v>
      </c>
      <c r="AB16" s="132">
        <v>9</v>
      </c>
      <c r="AC16" s="132">
        <v>0.8</v>
      </c>
      <c r="AD16" s="40">
        <v>1.25</v>
      </c>
      <c r="AE16" s="40">
        <f t="shared" si="0"/>
        <v>1.25</v>
      </c>
      <c r="AF16" s="40">
        <v>0.8</v>
      </c>
      <c r="AG16" s="5"/>
      <c r="AH16" s="121">
        <v>80</v>
      </c>
      <c r="AI16" s="118">
        <v>-0.4</v>
      </c>
      <c r="AJ16" s="119">
        <v>0.3</v>
      </c>
    </row>
    <row r="17" spans="2:36" x14ac:dyDescent="0.25">
      <c r="B17" s="40">
        <v>9.6999999999999993</v>
      </c>
      <c r="C17" s="40">
        <v>9.6999999999999993</v>
      </c>
      <c r="D17" s="40">
        <v>3</v>
      </c>
      <c r="E17" s="40">
        <v>91</v>
      </c>
      <c r="G17" s="104">
        <v>3.722</v>
      </c>
      <c r="H17" s="103">
        <v>1.1399999999999999</v>
      </c>
      <c r="I17" s="103" t="s">
        <v>166</v>
      </c>
      <c r="J17" s="102" t="s">
        <v>165</v>
      </c>
      <c r="P17" s="105">
        <v>16</v>
      </c>
      <c r="Q17" s="105">
        <v>15.9</v>
      </c>
      <c r="R17" s="105">
        <v>17.7</v>
      </c>
      <c r="S17" s="105" t="s">
        <v>187</v>
      </c>
      <c r="T17" s="132" t="s">
        <v>191</v>
      </c>
      <c r="U17" s="132">
        <v>0.5</v>
      </c>
      <c r="V17" s="132">
        <v>0.25</v>
      </c>
      <c r="W17" s="132">
        <v>2.5</v>
      </c>
      <c r="X17" s="132">
        <v>2.5</v>
      </c>
      <c r="Y17" s="132">
        <v>0</v>
      </c>
      <c r="Z17" s="132">
        <v>0</v>
      </c>
      <c r="AA17" s="132">
        <v>0</v>
      </c>
      <c r="AB17" s="132">
        <v>9</v>
      </c>
      <c r="AC17" s="132">
        <v>0.8</v>
      </c>
      <c r="AD17" s="40">
        <v>1.25</v>
      </c>
      <c r="AE17" s="40">
        <f t="shared" si="0"/>
        <v>1.25</v>
      </c>
      <c r="AF17" s="40">
        <v>0.8</v>
      </c>
      <c r="AG17" s="5"/>
      <c r="AH17" s="121">
        <v>80</v>
      </c>
      <c r="AI17" s="118">
        <v>-0.4</v>
      </c>
      <c r="AJ17" s="119">
        <v>0.3</v>
      </c>
    </row>
    <row r="18" spans="2:36" x14ac:dyDescent="0.25">
      <c r="B18" s="40">
        <v>9.6999999999999993</v>
      </c>
      <c r="C18" s="40">
        <v>9.6999999999999993</v>
      </c>
      <c r="D18" s="40">
        <v>3</v>
      </c>
      <c r="E18" s="40">
        <v>85</v>
      </c>
      <c r="G18" s="104">
        <v>4.077</v>
      </c>
      <c r="H18" s="103">
        <v>1.1399999999999999</v>
      </c>
      <c r="I18" s="103" t="s">
        <v>166</v>
      </c>
      <c r="J18" s="102" t="s">
        <v>165</v>
      </c>
      <c r="P18" s="105">
        <v>17</v>
      </c>
      <c r="Q18" s="105">
        <v>17.7</v>
      </c>
      <c r="R18" s="105">
        <v>19.3</v>
      </c>
      <c r="S18" s="105" t="s">
        <v>187</v>
      </c>
      <c r="T18" s="132" t="s">
        <v>191</v>
      </c>
      <c r="U18" s="132">
        <v>0.5</v>
      </c>
      <c r="V18" s="132">
        <v>0.25</v>
      </c>
      <c r="W18" s="132">
        <v>2.5</v>
      </c>
      <c r="X18" s="132">
        <v>2.5</v>
      </c>
      <c r="Y18" s="132">
        <v>0</v>
      </c>
      <c r="Z18" s="132">
        <v>0</v>
      </c>
      <c r="AA18" s="132">
        <v>0</v>
      </c>
      <c r="AB18" s="132">
        <v>9</v>
      </c>
      <c r="AC18" s="132">
        <v>0.8</v>
      </c>
      <c r="AD18" s="40">
        <v>1.25</v>
      </c>
      <c r="AE18" s="40">
        <f t="shared" si="0"/>
        <v>1.25</v>
      </c>
      <c r="AF18" s="40">
        <v>0.8</v>
      </c>
      <c r="AG18" s="5"/>
      <c r="AH18" s="121">
        <v>80</v>
      </c>
      <c r="AI18" s="118">
        <v>-0.4</v>
      </c>
      <c r="AJ18" s="119">
        <v>0.3</v>
      </c>
    </row>
    <row r="19" spans="2:36" x14ac:dyDescent="0.25">
      <c r="B19" s="40">
        <v>9.6999999999999993</v>
      </c>
      <c r="C19" s="40">
        <v>9.6999999999999993</v>
      </c>
      <c r="D19" s="40">
        <v>3</v>
      </c>
      <c r="E19" s="40">
        <v>87</v>
      </c>
      <c r="G19" s="104">
        <v>4.125</v>
      </c>
      <c r="H19" s="103">
        <v>3</v>
      </c>
      <c r="I19" s="103" t="s">
        <v>164</v>
      </c>
      <c r="J19" s="102" t="s">
        <v>165</v>
      </c>
      <c r="P19" s="105">
        <v>18</v>
      </c>
      <c r="Q19" s="105">
        <v>19.3</v>
      </c>
      <c r="R19" s="105">
        <v>20.3</v>
      </c>
      <c r="S19" s="105" t="s">
        <v>187</v>
      </c>
      <c r="T19" s="132" t="s">
        <v>191</v>
      </c>
      <c r="U19" s="132">
        <v>0.5</v>
      </c>
      <c r="V19" s="132">
        <v>0.25</v>
      </c>
      <c r="W19" s="132">
        <v>2.5</v>
      </c>
      <c r="X19" s="132">
        <v>2.5</v>
      </c>
      <c r="Y19" s="132">
        <v>0</v>
      </c>
      <c r="Z19" s="132">
        <v>0</v>
      </c>
      <c r="AA19" s="132">
        <v>0</v>
      </c>
      <c r="AB19" s="132">
        <v>9</v>
      </c>
      <c r="AC19" s="132">
        <v>0.8</v>
      </c>
      <c r="AD19" s="40">
        <v>1.25</v>
      </c>
      <c r="AE19" s="40">
        <f t="shared" si="0"/>
        <v>1.25</v>
      </c>
      <c r="AF19" s="40">
        <v>0.8</v>
      </c>
      <c r="AG19" s="5"/>
      <c r="AH19" s="121">
        <v>80</v>
      </c>
      <c r="AI19" s="118">
        <v>-0.4</v>
      </c>
      <c r="AJ19" s="119">
        <v>0.3</v>
      </c>
    </row>
    <row r="20" spans="2:36" x14ac:dyDescent="0.25">
      <c r="B20" s="40">
        <v>9.6999999999999993</v>
      </c>
      <c r="C20" s="40">
        <v>9.6999999999999993</v>
      </c>
      <c r="D20" s="40">
        <v>3</v>
      </c>
      <c r="E20" s="40">
        <v>88</v>
      </c>
      <c r="G20" s="104">
        <v>5.2</v>
      </c>
      <c r="H20" s="103">
        <v>1.0509999999999999</v>
      </c>
      <c r="I20" s="103" t="s">
        <v>166</v>
      </c>
      <c r="J20" s="102" t="s">
        <v>63</v>
      </c>
      <c r="P20" s="105">
        <v>19</v>
      </c>
      <c r="Q20" s="105">
        <v>20.3</v>
      </c>
      <c r="R20" s="105">
        <v>28</v>
      </c>
      <c r="S20" s="136" t="s">
        <v>189</v>
      </c>
      <c r="T20" s="132" t="s">
        <v>191</v>
      </c>
      <c r="U20" s="132">
        <v>0.5</v>
      </c>
      <c r="V20" s="132">
        <v>0.25</v>
      </c>
      <c r="W20" s="132">
        <v>2.5</v>
      </c>
      <c r="X20" s="132">
        <v>2.5</v>
      </c>
      <c r="Y20" s="132">
        <v>0</v>
      </c>
      <c r="Z20" s="132">
        <v>0</v>
      </c>
      <c r="AA20" s="132">
        <v>0</v>
      </c>
      <c r="AB20" s="132">
        <v>9</v>
      </c>
      <c r="AC20" s="132">
        <v>0.8</v>
      </c>
      <c r="AD20" s="40">
        <v>1.25</v>
      </c>
      <c r="AE20" s="137">
        <v>2</v>
      </c>
      <c r="AF20" s="40">
        <v>0.8</v>
      </c>
      <c r="AG20" s="138">
        <v>2</v>
      </c>
      <c r="AH20" s="121">
        <v>80</v>
      </c>
      <c r="AI20" s="118">
        <v>-0.4</v>
      </c>
      <c r="AJ20" s="119">
        <v>0.3</v>
      </c>
    </row>
    <row r="21" spans="2:36" x14ac:dyDescent="0.25">
      <c r="B21" s="40">
        <v>9.6999999999999993</v>
      </c>
      <c r="C21" s="40">
        <v>9.6999999999999993</v>
      </c>
      <c r="D21" s="40">
        <v>3</v>
      </c>
      <c r="E21" s="40">
        <v>83</v>
      </c>
      <c r="G21" s="104">
        <v>6.9320000000000004</v>
      </c>
      <c r="H21" s="103">
        <v>1.1599999999999999</v>
      </c>
      <c r="I21" s="103" t="s">
        <v>163</v>
      </c>
      <c r="J21" s="102" t="s">
        <v>165</v>
      </c>
      <c r="P21" s="105">
        <v>20</v>
      </c>
      <c r="Q21" s="105">
        <v>28</v>
      </c>
      <c r="R21" s="105">
        <v>34</v>
      </c>
      <c r="S21" s="136" t="s">
        <v>189</v>
      </c>
      <c r="T21" s="132" t="s">
        <v>191</v>
      </c>
      <c r="U21" s="132">
        <v>0.5</v>
      </c>
      <c r="V21" s="132">
        <v>0.25</v>
      </c>
      <c r="W21" s="132">
        <v>2.5</v>
      </c>
      <c r="X21" s="132">
        <v>2.5</v>
      </c>
      <c r="Y21" s="132">
        <v>0</v>
      </c>
      <c r="Z21" s="132">
        <v>0</v>
      </c>
      <c r="AA21" s="132">
        <v>0</v>
      </c>
      <c r="AB21" s="132">
        <v>9</v>
      </c>
      <c r="AC21" s="132">
        <v>0.8</v>
      </c>
      <c r="AD21" s="40">
        <v>1.25</v>
      </c>
      <c r="AE21" s="137">
        <v>2</v>
      </c>
      <c r="AF21" s="40">
        <v>0.8</v>
      </c>
      <c r="AG21" s="139">
        <v>4</v>
      </c>
      <c r="AH21" s="121">
        <v>80</v>
      </c>
      <c r="AI21" s="118">
        <v>-0.4</v>
      </c>
      <c r="AJ21" s="119">
        <v>0.3</v>
      </c>
    </row>
    <row r="22" spans="2:36" x14ac:dyDescent="0.25">
      <c r="B22" s="40">
        <v>9.6999999999999993</v>
      </c>
      <c r="C22" s="40">
        <v>9.6999999999999993</v>
      </c>
      <c r="D22" s="40">
        <v>3</v>
      </c>
      <c r="E22" s="40">
        <v>83</v>
      </c>
      <c r="G22" s="104">
        <v>7.2880000000000003</v>
      </c>
      <c r="H22" s="103">
        <v>1.1599999999999999</v>
      </c>
      <c r="I22" s="103" t="s">
        <v>163</v>
      </c>
      <c r="J22" s="102" t="s">
        <v>165</v>
      </c>
      <c r="P22" s="105">
        <v>21</v>
      </c>
      <c r="Q22" s="105">
        <v>34</v>
      </c>
      <c r="R22" s="105">
        <v>37.200000000000003</v>
      </c>
      <c r="S22" s="136" t="s">
        <v>189</v>
      </c>
      <c r="T22" s="132" t="s">
        <v>191</v>
      </c>
      <c r="U22" s="132">
        <v>0.5</v>
      </c>
      <c r="V22" s="132">
        <v>0.25</v>
      </c>
      <c r="W22" s="132">
        <v>2.5</v>
      </c>
      <c r="X22" s="132">
        <v>2.5</v>
      </c>
      <c r="Y22" s="132">
        <v>0</v>
      </c>
      <c r="Z22" s="132">
        <v>0</v>
      </c>
      <c r="AA22" s="132">
        <v>0</v>
      </c>
      <c r="AB22" s="132">
        <v>9</v>
      </c>
      <c r="AC22" s="132">
        <v>0.8</v>
      </c>
      <c r="AD22" s="40">
        <v>1.25</v>
      </c>
      <c r="AE22" s="137">
        <v>2</v>
      </c>
      <c r="AF22" s="40">
        <v>0.8</v>
      </c>
      <c r="AG22" s="139">
        <v>4</v>
      </c>
      <c r="AH22" s="121">
        <v>80</v>
      </c>
      <c r="AI22" s="118">
        <v>-0.4</v>
      </c>
      <c r="AJ22" s="119">
        <v>0.3</v>
      </c>
    </row>
    <row r="23" spans="2:36" x14ac:dyDescent="0.25">
      <c r="B23" s="40">
        <v>9.6999999999999993</v>
      </c>
      <c r="C23" s="40">
        <v>9.6999999999999993</v>
      </c>
      <c r="D23" s="40">
        <v>3</v>
      </c>
      <c r="E23" s="40">
        <v>79</v>
      </c>
      <c r="G23" s="104">
        <v>8.6</v>
      </c>
      <c r="H23" s="103">
        <v>0.97599999999999998</v>
      </c>
      <c r="I23" s="103" t="s">
        <v>166</v>
      </c>
      <c r="J23" s="102" t="s">
        <v>63</v>
      </c>
      <c r="P23" s="105">
        <v>22</v>
      </c>
      <c r="Q23" s="105">
        <v>37.200000000000003</v>
      </c>
      <c r="R23" s="105">
        <v>43</v>
      </c>
      <c r="S23" s="136" t="s">
        <v>189</v>
      </c>
      <c r="T23" s="132" t="s">
        <v>191</v>
      </c>
      <c r="U23" s="132">
        <v>0.5</v>
      </c>
      <c r="V23" s="132">
        <v>0.25</v>
      </c>
      <c r="W23" s="132">
        <v>2.5</v>
      </c>
      <c r="X23" s="132">
        <v>2.5</v>
      </c>
      <c r="Y23" s="132">
        <v>0</v>
      </c>
      <c r="Z23" s="132">
        <v>0</v>
      </c>
      <c r="AA23" s="132">
        <v>0</v>
      </c>
      <c r="AB23" s="132">
        <v>9</v>
      </c>
      <c r="AC23" s="132">
        <v>0.8</v>
      </c>
      <c r="AD23" s="40">
        <v>1.25</v>
      </c>
      <c r="AE23" s="137">
        <v>2</v>
      </c>
      <c r="AF23" s="40">
        <v>0.8</v>
      </c>
      <c r="AG23" s="138">
        <v>2</v>
      </c>
      <c r="AH23" s="121">
        <v>80</v>
      </c>
      <c r="AI23" s="118">
        <v>-0.4</v>
      </c>
      <c r="AJ23" s="119">
        <v>0.3</v>
      </c>
    </row>
    <row r="24" spans="2:36" x14ac:dyDescent="0.25">
      <c r="B24" s="40">
        <v>9.6999999999999993</v>
      </c>
      <c r="C24" s="40">
        <v>9.6999999999999993</v>
      </c>
      <c r="D24" s="40">
        <v>3</v>
      </c>
      <c r="E24" s="40">
        <v>76</v>
      </c>
      <c r="G24" s="104">
        <v>12.1</v>
      </c>
      <c r="H24" s="103">
        <v>1.0509999999999999</v>
      </c>
      <c r="I24" s="103" t="s">
        <v>166</v>
      </c>
      <c r="J24" s="102" t="s">
        <v>63</v>
      </c>
      <c r="P24" s="105">
        <v>23</v>
      </c>
      <c r="Q24" s="105">
        <v>43</v>
      </c>
      <c r="R24" s="105">
        <v>50</v>
      </c>
      <c r="S24" s="144" t="s">
        <v>187</v>
      </c>
      <c r="T24" s="132" t="s">
        <v>191</v>
      </c>
      <c r="U24" s="132">
        <v>0.5</v>
      </c>
      <c r="V24" s="132">
        <v>0.25</v>
      </c>
      <c r="W24" s="132">
        <v>2.5</v>
      </c>
      <c r="X24" s="132">
        <v>2.5</v>
      </c>
      <c r="Y24" s="132">
        <v>0</v>
      </c>
      <c r="Z24" s="132">
        <v>0</v>
      </c>
      <c r="AA24" s="132">
        <v>0</v>
      </c>
      <c r="AB24" s="132">
        <v>9</v>
      </c>
      <c r="AC24" s="132">
        <v>0.8</v>
      </c>
      <c r="AD24" s="40">
        <v>1.25</v>
      </c>
      <c r="AE24" s="40">
        <f t="shared" ref="AE24" si="1">IF(S24="sand",1.25,2.5)</f>
        <v>1.25</v>
      </c>
      <c r="AF24" s="40">
        <v>0.8</v>
      </c>
      <c r="AG24" s="138"/>
      <c r="AH24" s="121">
        <v>80</v>
      </c>
      <c r="AI24" s="118">
        <v>-0.4</v>
      </c>
      <c r="AJ24" s="119">
        <v>0.3</v>
      </c>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24">
    <cfRule type="expression" dxfId="103" priority="5">
      <formula>$T2="Stevens"</formula>
    </cfRule>
  </conditionalFormatting>
  <conditionalFormatting sqref="U2:X24">
    <cfRule type="expression" dxfId="102" priority="4">
      <formula>$T2="Alm_Hamre"</formula>
    </cfRule>
  </conditionalFormatting>
  <conditionalFormatting sqref="U2:X24">
    <cfRule type="expression" dxfId="101" priority="3">
      <formula>$T2="ICP_18"</formula>
    </cfRule>
  </conditionalFormatting>
  <conditionalFormatting sqref="U2:X24">
    <cfRule type="expression" dxfId="100" priority="2">
      <formula>$T$2="Stevens"</formula>
    </cfRule>
  </conditionalFormatting>
  <conditionalFormatting sqref="AH2:AH24 AJ2:AJ24">
    <cfRule type="expression" dxfId="99" priority="1">
      <formula>$T2="Stevens"</formula>
    </cfRule>
  </conditionalFormatting>
  <dataValidations count="2">
    <dataValidation type="list" allowBlank="1" showInputMessage="1" showErrorMessage="1" sqref="S2:S15" xr:uid="{16D61592-446D-4CDF-B060-771A883B2FE2}">
      <formula1>$A$67:$A$71</formula1>
    </dataValidation>
    <dataValidation type="list" allowBlank="1" showInputMessage="1" showErrorMessage="1" sqref="T2:T24" xr:uid="{48116A46-6E81-4FC2-9C3E-BC15C3E041F3}">
      <formula1>$A$60:$A$63</formula1>
    </dataValidation>
  </dataValidations>
  <pageMargins left="0.7" right="0.7" top="0.75" bottom="0.75" header="0.3" footer="0.3"/>
  <pageSetup paperSize="9" orientation="portrait" horizontalDpi="300" verticalDpi="30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C70F-CFFA-4993-BF9A-C621E0CF05A9}">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1</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1</v>
      </c>
      <c r="R3" s="105">
        <v>2.1</v>
      </c>
      <c r="S3" s="105" t="s">
        <v>187</v>
      </c>
      <c r="T3" s="132" t="s">
        <v>191</v>
      </c>
      <c r="U3" s="132">
        <v>0.5</v>
      </c>
      <c r="V3" s="132">
        <v>0.25</v>
      </c>
      <c r="W3" s="132">
        <v>2.5</v>
      </c>
      <c r="X3" s="132">
        <v>2.5</v>
      </c>
      <c r="Y3" s="132">
        <v>0</v>
      </c>
      <c r="Z3" s="132">
        <v>0</v>
      </c>
      <c r="AA3" s="132">
        <v>0</v>
      </c>
      <c r="AB3" s="132">
        <v>9</v>
      </c>
      <c r="AC3" s="132">
        <v>0.8</v>
      </c>
      <c r="AD3" s="40">
        <v>1.25</v>
      </c>
      <c r="AE3" s="40">
        <f t="shared" ref="AE3:AE18"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2.1</v>
      </c>
      <c r="R4" s="105">
        <v>5</v>
      </c>
      <c r="S4" s="105" t="s">
        <v>188</v>
      </c>
      <c r="T4" s="132" t="s">
        <v>191</v>
      </c>
      <c r="U4" s="132">
        <v>0.5</v>
      </c>
      <c r="V4" s="132">
        <v>0.25</v>
      </c>
      <c r="W4" s="132">
        <v>2.5</v>
      </c>
      <c r="X4" s="132">
        <v>2.5</v>
      </c>
      <c r="Y4" s="132">
        <v>0</v>
      </c>
      <c r="Z4" s="132">
        <v>0</v>
      </c>
      <c r="AA4" s="132">
        <v>0</v>
      </c>
      <c r="AB4" s="132">
        <v>9</v>
      </c>
      <c r="AC4" s="132">
        <v>0.8</v>
      </c>
      <c r="AD4" s="40">
        <v>1.25</v>
      </c>
      <c r="AE4" s="40">
        <f t="shared" si="0"/>
        <v>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5</v>
      </c>
      <c r="R5" s="105">
        <v>5.8</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5.8</v>
      </c>
      <c r="R6" s="105">
        <v>6.3</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6.3</v>
      </c>
      <c r="R7" s="105">
        <v>8.9</v>
      </c>
      <c r="S7" s="105" t="s">
        <v>188</v>
      </c>
      <c r="T7" s="132" t="s">
        <v>191</v>
      </c>
      <c r="U7" s="132">
        <v>0.5</v>
      </c>
      <c r="V7" s="132">
        <v>0.25</v>
      </c>
      <c r="W7" s="132">
        <v>2.5</v>
      </c>
      <c r="X7" s="132">
        <v>2.5</v>
      </c>
      <c r="Y7" s="132">
        <v>0</v>
      </c>
      <c r="Z7" s="132">
        <v>0</v>
      </c>
      <c r="AA7" s="132">
        <v>0</v>
      </c>
      <c r="AB7" s="132">
        <v>9</v>
      </c>
      <c r="AC7" s="132">
        <v>0.8</v>
      </c>
      <c r="AD7" s="40">
        <v>1.25</v>
      </c>
      <c r="AE7" s="40">
        <f t="shared" si="0"/>
        <v>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8.9</v>
      </c>
      <c r="R8" s="105">
        <v>11.6</v>
      </c>
      <c r="S8" s="136" t="s">
        <v>189</v>
      </c>
      <c r="T8" s="132" t="s">
        <v>191</v>
      </c>
      <c r="U8" s="132">
        <v>0.5</v>
      </c>
      <c r="V8" s="132">
        <v>0.25</v>
      </c>
      <c r="W8" s="132">
        <v>2.5</v>
      </c>
      <c r="X8" s="132">
        <v>2.5</v>
      </c>
      <c r="Y8" s="132">
        <v>0</v>
      </c>
      <c r="Z8" s="132">
        <v>0</v>
      </c>
      <c r="AA8" s="132">
        <v>0</v>
      </c>
      <c r="AB8" s="132">
        <v>9</v>
      </c>
      <c r="AC8" s="132">
        <v>0.8</v>
      </c>
      <c r="AD8" s="40">
        <v>1.25</v>
      </c>
      <c r="AE8" s="137">
        <v>2</v>
      </c>
      <c r="AF8" s="40">
        <v>0.8</v>
      </c>
      <c r="AG8" s="139">
        <v>4</v>
      </c>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11.6</v>
      </c>
      <c r="R9" s="105">
        <v>15</v>
      </c>
      <c r="S9" s="136" t="s">
        <v>189</v>
      </c>
      <c r="T9" s="132" t="s">
        <v>191</v>
      </c>
      <c r="U9" s="132">
        <v>0.5</v>
      </c>
      <c r="V9" s="132">
        <v>0.25</v>
      </c>
      <c r="W9" s="132">
        <v>2.5</v>
      </c>
      <c r="X9" s="132">
        <v>2.5</v>
      </c>
      <c r="Y9" s="132">
        <v>0</v>
      </c>
      <c r="Z9" s="132">
        <v>0</v>
      </c>
      <c r="AA9" s="132">
        <v>0</v>
      </c>
      <c r="AB9" s="132">
        <v>9</v>
      </c>
      <c r="AC9" s="132">
        <v>0.8</v>
      </c>
      <c r="AD9" s="40">
        <v>1.25</v>
      </c>
      <c r="AE9" s="137">
        <v>2</v>
      </c>
      <c r="AF9" s="40">
        <v>0.8</v>
      </c>
      <c r="AG9" s="138">
        <v>4</v>
      </c>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15</v>
      </c>
      <c r="R10" s="105">
        <v>20</v>
      </c>
      <c r="S10" s="136" t="s">
        <v>189</v>
      </c>
      <c r="T10" s="132" t="s">
        <v>191</v>
      </c>
      <c r="U10" s="132">
        <v>0.5</v>
      </c>
      <c r="V10" s="132">
        <v>0.25</v>
      </c>
      <c r="W10" s="132">
        <v>2.5</v>
      </c>
      <c r="X10" s="132">
        <v>2.5</v>
      </c>
      <c r="Y10" s="132">
        <v>0</v>
      </c>
      <c r="Z10" s="132">
        <v>0</v>
      </c>
      <c r="AA10" s="132">
        <v>0</v>
      </c>
      <c r="AB10" s="132">
        <v>9</v>
      </c>
      <c r="AC10" s="132">
        <v>0.8</v>
      </c>
      <c r="AD10" s="40">
        <v>1.25</v>
      </c>
      <c r="AE10" s="137">
        <v>2</v>
      </c>
      <c r="AF10" s="40">
        <v>0.8</v>
      </c>
      <c r="AG10" s="139">
        <v>4</v>
      </c>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20</v>
      </c>
      <c r="R11" s="105">
        <v>26.5</v>
      </c>
      <c r="S11" s="136" t="s">
        <v>189</v>
      </c>
      <c r="T11" s="132" t="s">
        <v>191</v>
      </c>
      <c r="U11" s="132">
        <v>0.5</v>
      </c>
      <c r="V11" s="132">
        <v>0.25</v>
      </c>
      <c r="W11" s="132">
        <v>2.5</v>
      </c>
      <c r="X11" s="132">
        <v>2.5</v>
      </c>
      <c r="Y11" s="132">
        <v>0</v>
      </c>
      <c r="Z11" s="132">
        <v>0</v>
      </c>
      <c r="AA11" s="132">
        <v>0</v>
      </c>
      <c r="AB11" s="132">
        <v>9</v>
      </c>
      <c r="AC11" s="132">
        <v>0.8</v>
      </c>
      <c r="AD11" s="40">
        <v>1.25</v>
      </c>
      <c r="AE11" s="137">
        <v>2</v>
      </c>
      <c r="AF11" s="40">
        <v>0.8</v>
      </c>
      <c r="AG11" s="138">
        <v>2</v>
      </c>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26.5</v>
      </c>
      <c r="R12" s="105">
        <v>29</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105">
        <v>12</v>
      </c>
      <c r="Q13" s="105">
        <v>29</v>
      </c>
      <c r="R13" s="105">
        <v>30</v>
      </c>
      <c r="S13" s="105" t="s">
        <v>188</v>
      </c>
      <c r="T13" s="132" t="s">
        <v>191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-0.4</v>
      </c>
      <c r="AJ13" s="119">
        <v>0.3</v>
      </c>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105">
        <v>13</v>
      </c>
      <c r="Q14" s="105">
        <v>30</v>
      </c>
      <c r="R14" s="105">
        <v>33</v>
      </c>
      <c r="S14" s="105" t="s">
        <v>188</v>
      </c>
      <c r="T14" s="132" t="s">
        <v>191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-0.4</v>
      </c>
      <c r="AJ14" s="119">
        <v>0.3</v>
      </c>
    </row>
    <row r="15" spans="2:36" x14ac:dyDescent="0.25">
      <c r="B15" s="40">
        <v>9.6999999999999993</v>
      </c>
      <c r="C15" s="40">
        <v>9.6999999999999993</v>
      </c>
      <c r="D15" s="40">
        <v>3</v>
      </c>
      <c r="E15" s="40">
        <v>83</v>
      </c>
      <c r="G15" s="104">
        <v>3.6819999999999999</v>
      </c>
      <c r="H15" s="103">
        <v>1.07</v>
      </c>
      <c r="I15" s="103" t="s">
        <v>166</v>
      </c>
      <c r="J15" s="102" t="s">
        <v>165</v>
      </c>
      <c r="P15" s="105">
        <v>14</v>
      </c>
      <c r="Q15" s="105">
        <v>33</v>
      </c>
      <c r="R15" s="105">
        <v>35.799999999999997</v>
      </c>
      <c r="S15" s="105" t="s">
        <v>188</v>
      </c>
      <c r="T15" s="132" t="s">
        <v>191</v>
      </c>
      <c r="U15" s="132">
        <v>0.5</v>
      </c>
      <c r="V15" s="132">
        <v>0.25</v>
      </c>
      <c r="W15" s="132">
        <v>2.5</v>
      </c>
      <c r="X15" s="132">
        <v>2.5</v>
      </c>
      <c r="Y15" s="132">
        <v>0</v>
      </c>
      <c r="Z15" s="132">
        <v>0</v>
      </c>
      <c r="AA15" s="132">
        <v>0</v>
      </c>
      <c r="AB15" s="132">
        <v>9</v>
      </c>
      <c r="AC15" s="132">
        <v>0.8</v>
      </c>
      <c r="AD15" s="40">
        <v>1.25</v>
      </c>
      <c r="AE15" s="40">
        <f t="shared" si="0"/>
        <v>2.5</v>
      </c>
      <c r="AF15" s="40">
        <v>0.8</v>
      </c>
      <c r="AG15" s="5"/>
      <c r="AH15" s="121">
        <v>80</v>
      </c>
      <c r="AI15" s="118">
        <v>-0.4</v>
      </c>
      <c r="AJ15" s="119">
        <v>0.3</v>
      </c>
    </row>
    <row r="16" spans="2:36" x14ac:dyDescent="0.25">
      <c r="B16" s="40">
        <v>9.6999999999999993</v>
      </c>
      <c r="C16" s="40">
        <v>9.6999999999999993</v>
      </c>
      <c r="D16" s="40">
        <v>3</v>
      </c>
      <c r="E16" s="40">
        <v>83</v>
      </c>
      <c r="G16" s="104">
        <v>3.6970000000000001</v>
      </c>
      <c r="H16" s="103">
        <v>1.07</v>
      </c>
      <c r="I16" s="103" t="s">
        <v>166</v>
      </c>
      <c r="J16" s="102" t="s">
        <v>165</v>
      </c>
      <c r="P16" s="105">
        <v>15</v>
      </c>
      <c r="Q16" s="105">
        <v>35.799999999999997</v>
      </c>
      <c r="R16" s="105">
        <v>40</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2:36" x14ac:dyDescent="0.25">
      <c r="B17" s="40">
        <v>9.6999999999999993</v>
      </c>
      <c r="C17" s="40">
        <v>9.6999999999999993</v>
      </c>
      <c r="D17" s="40">
        <v>3</v>
      </c>
      <c r="E17" s="40">
        <v>91</v>
      </c>
      <c r="G17" s="104">
        <v>3.722</v>
      </c>
      <c r="H17" s="103">
        <v>1.1399999999999999</v>
      </c>
      <c r="I17" s="103" t="s">
        <v>166</v>
      </c>
      <c r="J17" s="102" t="s">
        <v>165</v>
      </c>
      <c r="P17" s="105">
        <v>16</v>
      </c>
      <c r="Q17" s="105">
        <v>40</v>
      </c>
      <c r="R17" s="105">
        <v>49.7</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85</v>
      </c>
      <c r="G18" s="104">
        <v>4.077</v>
      </c>
      <c r="H18" s="103">
        <v>1.1399999999999999</v>
      </c>
      <c r="I18" s="103" t="s">
        <v>166</v>
      </c>
      <c r="J18" s="102" t="s">
        <v>165</v>
      </c>
      <c r="P18" s="105">
        <v>17</v>
      </c>
      <c r="Q18" s="105">
        <v>49.7</v>
      </c>
      <c r="R18" s="105">
        <v>50</v>
      </c>
      <c r="S18" s="105" t="s">
        <v>188</v>
      </c>
      <c r="T18" s="132" t="s">
        <v>191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-0.4</v>
      </c>
      <c r="AJ18" s="119">
        <v>0.3</v>
      </c>
    </row>
    <row r="19" spans="2:36" x14ac:dyDescent="0.25">
      <c r="B19" s="40">
        <v>9.6999999999999993</v>
      </c>
      <c r="C19" s="40">
        <v>9.6999999999999993</v>
      </c>
      <c r="D19" s="40">
        <v>3</v>
      </c>
      <c r="E19" s="40">
        <v>87</v>
      </c>
      <c r="G19" s="104">
        <v>4.125</v>
      </c>
      <c r="H19" s="103">
        <v>3</v>
      </c>
      <c r="I19" s="103" t="s">
        <v>164</v>
      </c>
      <c r="J19" s="102" t="s">
        <v>165</v>
      </c>
      <c r="P19" s="3"/>
      <c r="AG19" s="5"/>
    </row>
    <row r="20" spans="2:36" x14ac:dyDescent="0.25">
      <c r="B20" s="40">
        <v>9.6999999999999993</v>
      </c>
      <c r="C20" s="40">
        <v>9.6999999999999993</v>
      </c>
      <c r="D20" s="40">
        <v>3</v>
      </c>
      <c r="E20" s="40">
        <v>88</v>
      </c>
      <c r="G20" s="104">
        <v>5.2</v>
      </c>
      <c r="H20" s="103">
        <v>1.0509999999999999</v>
      </c>
      <c r="I20" s="103" t="s">
        <v>166</v>
      </c>
      <c r="J20" s="102" t="s">
        <v>63</v>
      </c>
      <c r="P20" s="3"/>
      <c r="AG20" s="5"/>
    </row>
    <row r="21" spans="2:36" x14ac:dyDescent="0.25">
      <c r="B21" s="40">
        <v>9.6999999999999993</v>
      </c>
      <c r="C21" s="40">
        <v>9.6999999999999993</v>
      </c>
      <c r="D21" s="40">
        <v>3</v>
      </c>
      <c r="E21" s="40">
        <v>83</v>
      </c>
      <c r="G21" s="104">
        <v>6.9320000000000004</v>
      </c>
      <c r="H21" s="103">
        <v>1.1599999999999999</v>
      </c>
      <c r="I21" s="103" t="s">
        <v>163</v>
      </c>
      <c r="J21" s="102" t="s">
        <v>165</v>
      </c>
      <c r="P21" s="3"/>
      <c r="AG21" s="5"/>
    </row>
    <row r="22" spans="2:36" x14ac:dyDescent="0.25">
      <c r="B22" s="40">
        <v>9.6999999999999993</v>
      </c>
      <c r="C22" s="40">
        <v>9.6999999999999993</v>
      </c>
      <c r="D22" s="40">
        <v>3</v>
      </c>
      <c r="E22" s="40">
        <v>83</v>
      </c>
      <c r="G22" s="104">
        <v>7.2880000000000003</v>
      </c>
      <c r="H22" s="103">
        <v>1.1599999999999999</v>
      </c>
      <c r="I22" s="103" t="s">
        <v>163</v>
      </c>
      <c r="J22" s="102" t="s">
        <v>165</v>
      </c>
      <c r="P22" s="3"/>
      <c r="AG22" s="5"/>
    </row>
    <row r="23" spans="2:36" x14ac:dyDescent="0.25">
      <c r="B23" s="40">
        <v>9.6999999999999993</v>
      </c>
      <c r="C23" s="40">
        <v>9.6999999999999993</v>
      </c>
      <c r="D23" s="40">
        <v>3</v>
      </c>
      <c r="E23" s="40">
        <v>79</v>
      </c>
      <c r="G23" s="104">
        <v>8.6</v>
      </c>
      <c r="H23" s="103">
        <v>0.97599999999999998</v>
      </c>
      <c r="I23" s="103" t="s">
        <v>166</v>
      </c>
      <c r="J23" s="102" t="s">
        <v>63</v>
      </c>
      <c r="P23" s="3"/>
      <c r="AG23" s="5"/>
    </row>
    <row r="24" spans="2:36" x14ac:dyDescent="0.25">
      <c r="B24" s="40">
        <v>9.6999999999999993</v>
      </c>
      <c r="C24" s="40">
        <v>9.6999999999999993</v>
      </c>
      <c r="D24" s="40">
        <v>3</v>
      </c>
      <c r="E24" s="40">
        <v>76</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98" priority="5">
      <formula>$T2="Stevens"</formula>
    </cfRule>
  </conditionalFormatting>
  <conditionalFormatting sqref="U2:X18">
    <cfRule type="expression" dxfId="97" priority="4">
      <formula>$T2="Alm_Hamre"</formula>
    </cfRule>
  </conditionalFormatting>
  <conditionalFormatting sqref="U2:X18">
    <cfRule type="expression" dxfId="96" priority="3">
      <formula>$T2="ICP_18"</formula>
    </cfRule>
  </conditionalFormatting>
  <conditionalFormatting sqref="U2:X18">
    <cfRule type="expression" dxfId="95" priority="2">
      <formula>$T$2="Stevens"</formula>
    </cfRule>
  </conditionalFormatting>
  <conditionalFormatting sqref="AH2:AH18 AJ2:AJ18">
    <cfRule type="expression" dxfId="94" priority="1">
      <formula>$T2="Stevens"</formula>
    </cfRule>
  </conditionalFormatting>
  <dataValidations count="2">
    <dataValidation type="list" allowBlank="1" showInputMessage="1" showErrorMessage="1" sqref="T2:T18" xr:uid="{99F262D7-8BBE-46DE-A4E7-D4FCCAF4DD3C}">
      <formula1>$A$60:$A$63</formula1>
    </dataValidation>
    <dataValidation type="list" allowBlank="1" showInputMessage="1" showErrorMessage="1" sqref="S2:S15" xr:uid="{374E32ED-5D3D-427A-BC42-0D1BEB82D899}">
      <formula1>$A$67:$A$71</formula1>
    </dataValidation>
  </dataValidations>
  <pageMargins left="0.7" right="0.7" top="0.75" bottom="0.75" header="0.3" footer="0.3"/>
  <pageSetup paperSize="9" orientation="portrait" horizontalDpi="300" verticalDpi="300"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FD33-9F6F-43AF-A2F9-146F85C2FB5A}">
  <sheetPr>
    <tabColor theme="5" tint="0.79998168889431442"/>
  </sheetPr>
  <dimension ref="A1:AJ71"/>
  <sheetViews>
    <sheetView topLeftCell="Z1"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0.75</v>
      </c>
      <c r="S2" s="105" t="s">
        <v>187</v>
      </c>
      <c r="T2" s="132" t="s">
        <v>281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0.75</v>
      </c>
      <c r="R3" s="105">
        <v>1.4</v>
      </c>
      <c r="S3" s="105" t="s">
        <v>187</v>
      </c>
      <c r="T3" s="132" t="s">
        <v>281</v>
      </c>
      <c r="U3" s="132">
        <v>0.5</v>
      </c>
      <c r="V3" s="132">
        <v>0.25</v>
      </c>
      <c r="W3" s="132">
        <v>2.5</v>
      </c>
      <c r="X3" s="132">
        <v>2.5</v>
      </c>
      <c r="Y3" s="132">
        <v>0</v>
      </c>
      <c r="Z3" s="132">
        <v>0</v>
      </c>
      <c r="AA3" s="132">
        <v>0</v>
      </c>
      <c r="AB3" s="132">
        <v>9</v>
      </c>
      <c r="AC3" s="132">
        <v>0.8</v>
      </c>
      <c r="AD3" s="40">
        <v>1.25</v>
      </c>
      <c r="AE3" s="40">
        <f t="shared" ref="AE3:AE17"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1.4</v>
      </c>
      <c r="R4" s="105">
        <v>1.8</v>
      </c>
      <c r="S4" s="105" t="s">
        <v>187</v>
      </c>
      <c r="T4" s="132" t="s">
        <v>281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1.8</v>
      </c>
      <c r="R5" s="105">
        <v>2.4500000000000002</v>
      </c>
      <c r="S5" s="105" t="s">
        <v>188</v>
      </c>
      <c r="T5" s="132" t="s">
        <v>281</v>
      </c>
      <c r="U5" s="132">
        <v>0.5</v>
      </c>
      <c r="V5" s="132">
        <v>0.25</v>
      </c>
      <c r="W5" s="132">
        <v>2.5</v>
      </c>
      <c r="X5" s="132">
        <v>2.5</v>
      </c>
      <c r="Y5" s="132">
        <v>0</v>
      </c>
      <c r="Z5" s="132">
        <v>0</v>
      </c>
      <c r="AA5" s="132">
        <v>0</v>
      </c>
      <c r="AB5" s="132">
        <v>9</v>
      </c>
      <c r="AC5" s="132">
        <v>0.8</v>
      </c>
      <c r="AD5" s="40">
        <v>1.25</v>
      </c>
      <c r="AE5" s="40">
        <f t="shared" si="0"/>
        <v>2.5</v>
      </c>
      <c r="AF5" s="40">
        <v>0.8</v>
      </c>
      <c r="AG5" s="5"/>
      <c r="AH5" s="121">
        <v>80</v>
      </c>
      <c r="AI5" s="118">
        <v>1</v>
      </c>
      <c r="AJ5" s="119">
        <v>0</v>
      </c>
    </row>
    <row r="6" spans="2:36" x14ac:dyDescent="0.25">
      <c r="B6" s="40">
        <v>8</v>
      </c>
      <c r="C6" s="40">
        <v>8</v>
      </c>
      <c r="D6" s="40">
        <v>2.5</v>
      </c>
      <c r="E6" s="40">
        <v>86</v>
      </c>
      <c r="G6" s="104">
        <v>2</v>
      </c>
      <c r="H6" s="103">
        <v>1.325</v>
      </c>
      <c r="I6" s="103" t="s">
        <v>163</v>
      </c>
      <c r="J6" s="102" t="s">
        <v>63</v>
      </c>
      <c r="L6" s="104">
        <v>5</v>
      </c>
      <c r="M6" s="103">
        <v>6</v>
      </c>
      <c r="N6" s="102">
        <v>0</v>
      </c>
      <c r="P6" s="105">
        <v>5</v>
      </c>
      <c r="Q6" s="105">
        <v>2.4500000000000002</v>
      </c>
      <c r="R6" s="105">
        <v>3.2</v>
      </c>
      <c r="S6" s="105" t="s">
        <v>187</v>
      </c>
      <c r="T6" s="132" t="s">
        <v>281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3.2</v>
      </c>
      <c r="R7" s="105">
        <v>3.9</v>
      </c>
      <c r="S7" s="105" t="s">
        <v>187</v>
      </c>
      <c r="T7" s="132" t="s">
        <v>281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3.9</v>
      </c>
      <c r="R8" s="105">
        <v>5.5</v>
      </c>
      <c r="S8" s="105" t="s">
        <v>187</v>
      </c>
      <c r="T8" s="132" t="s">
        <v>281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5.5</v>
      </c>
      <c r="R9" s="105">
        <v>6.5</v>
      </c>
      <c r="S9" s="105" t="s">
        <v>187</v>
      </c>
      <c r="T9" s="132" t="s">
        <v>281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6.5</v>
      </c>
      <c r="R10" s="105">
        <v>7.6</v>
      </c>
      <c r="S10" s="105" t="s">
        <v>187</v>
      </c>
      <c r="T10" s="132" t="s">
        <v>281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7.6</v>
      </c>
      <c r="R11" s="105">
        <v>10</v>
      </c>
      <c r="S11" s="105" t="s">
        <v>187</v>
      </c>
      <c r="T11" s="132" t="s">
        <v>281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10</v>
      </c>
      <c r="R12" s="105">
        <v>10.5</v>
      </c>
      <c r="S12" s="105" t="s">
        <v>187</v>
      </c>
      <c r="T12" s="132" t="s">
        <v>281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105">
        <v>12</v>
      </c>
      <c r="Q13" s="105">
        <v>10.5</v>
      </c>
      <c r="R13" s="105">
        <v>12</v>
      </c>
      <c r="S13" s="105" t="s">
        <v>187</v>
      </c>
      <c r="T13" s="132" t="s">
        <v>281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105">
        <v>13</v>
      </c>
      <c r="Q14" s="105">
        <v>12</v>
      </c>
      <c r="R14" s="105">
        <v>13.8</v>
      </c>
      <c r="S14" s="105" t="s">
        <v>187</v>
      </c>
      <c r="T14" s="132" t="s">
        <v>281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83</v>
      </c>
      <c r="G15" s="104">
        <v>3.6819999999999999</v>
      </c>
      <c r="H15" s="103">
        <v>1.07</v>
      </c>
      <c r="I15" s="103" t="s">
        <v>166</v>
      </c>
      <c r="J15" s="102" t="s">
        <v>165</v>
      </c>
      <c r="P15" s="105">
        <v>14</v>
      </c>
      <c r="Q15" s="105">
        <v>13.8</v>
      </c>
      <c r="R15" s="105">
        <v>15.5</v>
      </c>
      <c r="S15" s="105" t="s">
        <v>187</v>
      </c>
      <c r="T15" s="132" t="s">
        <v>281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83</v>
      </c>
      <c r="G16" s="104">
        <v>3.6970000000000001</v>
      </c>
      <c r="H16" s="103">
        <v>1.07</v>
      </c>
      <c r="I16" s="103" t="s">
        <v>166</v>
      </c>
      <c r="J16" s="102" t="s">
        <v>165</v>
      </c>
      <c r="P16" s="105">
        <v>15</v>
      </c>
      <c r="Q16" s="105">
        <v>15.5</v>
      </c>
      <c r="R16" s="105">
        <v>17</v>
      </c>
      <c r="S16" s="105" t="s">
        <v>188</v>
      </c>
      <c r="T16" s="132" t="s">
        <v>281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1</v>
      </c>
      <c r="AJ16" s="119">
        <v>0</v>
      </c>
    </row>
    <row r="17" spans="2:36" x14ac:dyDescent="0.25">
      <c r="B17" s="40">
        <v>9.6999999999999993</v>
      </c>
      <c r="C17" s="40">
        <v>9.6999999999999993</v>
      </c>
      <c r="D17" s="40">
        <v>3</v>
      </c>
      <c r="E17" s="40">
        <v>91</v>
      </c>
      <c r="G17" s="104">
        <v>3.722</v>
      </c>
      <c r="H17" s="103">
        <v>1.1399999999999999</v>
      </c>
      <c r="I17" s="103" t="s">
        <v>166</v>
      </c>
      <c r="J17" s="102" t="s">
        <v>165</v>
      </c>
      <c r="P17" s="105">
        <v>16</v>
      </c>
      <c r="Q17" s="105">
        <v>17</v>
      </c>
      <c r="R17" s="105">
        <v>19.2</v>
      </c>
      <c r="S17" s="105" t="s">
        <v>188</v>
      </c>
      <c r="T17" s="132" t="s">
        <v>281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1</v>
      </c>
      <c r="AJ17" s="119">
        <v>0</v>
      </c>
    </row>
    <row r="18" spans="2:36" x14ac:dyDescent="0.25">
      <c r="B18" s="40">
        <v>9.6999999999999993</v>
      </c>
      <c r="C18" s="40">
        <v>9.6999999999999993</v>
      </c>
      <c r="D18" s="40">
        <v>3</v>
      </c>
      <c r="E18" s="40">
        <v>85</v>
      </c>
      <c r="G18" s="104">
        <v>4.077</v>
      </c>
      <c r="H18" s="103">
        <v>1.1399999999999999</v>
      </c>
      <c r="I18" s="103" t="s">
        <v>166</v>
      </c>
      <c r="J18" s="102" t="s">
        <v>165</v>
      </c>
      <c r="P18" s="105">
        <v>17</v>
      </c>
      <c r="Q18" s="105">
        <v>19.2</v>
      </c>
      <c r="R18" s="105">
        <v>21</v>
      </c>
      <c r="S18" s="136" t="s">
        <v>189</v>
      </c>
      <c r="T18" s="132" t="s">
        <v>281</v>
      </c>
      <c r="U18" s="132">
        <v>0.5</v>
      </c>
      <c r="V18" s="132">
        <v>0.25</v>
      </c>
      <c r="W18" s="132">
        <v>2.5</v>
      </c>
      <c r="X18" s="132">
        <v>2.5</v>
      </c>
      <c r="Y18" s="132">
        <v>0</v>
      </c>
      <c r="Z18" s="132">
        <v>0</v>
      </c>
      <c r="AA18" s="132">
        <v>0</v>
      </c>
      <c r="AB18" s="132">
        <v>9</v>
      </c>
      <c r="AC18" s="132">
        <v>0.8</v>
      </c>
      <c r="AD18" s="40">
        <v>1.25</v>
      </c>
      <c r="AE18" s="137">
        <v>2</v>
      </c>
      <c r="AF18" s="40">
        <v>0.8</v>
      </c>
      <c r="AG18" s="138">
        <v>2</v>
      </c>
      <c r="AH18" s="121">
        <v>20</v>
      </c>
      <c r="AI18" s="118">
        <v>-0.4</v>
      </c>
      <c r="AJ18" s="119">
        <v>0.3</v>
      </c>
    </row>
    <row r="19" spans="2:36" x14ac:dyDescent="0.25">
      <c r="B19" s="40">
        <v>9.6999999999999993</v>
      </c>
      <c r="C19" s="40">
        <v>9.6999999999999993</v>
      </c>
      <c r="D19" s="40">
        <v>3</v>
      </c>
      <c r="E19" s="40">
        <v>87</v>
      </c>
      <c r="G19" s="104">
        <v>4.125</v>
      </c>
      <c r="H19" s="103">
        <v>3</v>
      </c>
      <c r="I19" s="103" t="s">
        <v>164</v>
      </c>
      <c r="J19" s="102" t="s">
        <v>165</v>
      </c>
      <c r="P19" s="105">
        <v>18</v>
      </c>
      <c r="Q19" s="105">
        <v>21</v>
      </c>
      <c r="R19" s="105">
        <v>40.5</v>
      </c>
      <c r="S19" s="136" t="s">
        <v>189</v>
      </c>
      <c r="T19" s="132" t="s">
        <v>281</v>
      </c>
      <c r="U19" s="132">
        <v>0.5</v>
      </c>
      <c r="V19" s="132">
        <v>0.25</v>
      </c>
      <c r="W19" s="132">
        <v>2.5</v>
      </c>
      <c r="X19" s="132">
        <v>2.5</v>
      </c>
      <c r="Y19" s="132">
        <v>0</v>
      </c>
      <c r="Z19" s="132">
        <v>0</v>
      </c>
      <c r="AA19" s="132">
        <v>0</v>
      </c>
      <c r="AB19" s="132">
        <v>9</v>
      </c>
      <c r="AC19" s="132">
        <v>0.8</v>
      </c>
      <c r="AD19" s="40">
        <v>1.25</v>
      </c>
      <c r="AE19" s="137">
        <v>2</v>
      </c>
      <c r="AF19" s="40">
        <v>0.8</v>
      </c>
      <c r="AG19" s="139">
        <v>4</v>
      </c>
      <c r="AH19" s="121">
        <v>20</v>
      </c>
      <c r="AI19" s="118">
        <v>-0.4</v>
      </c>
      <c r="AJ19" s="119">
        <v>0.3</v>
      </c>
    </row>
    <row r="20" spans="2:36" x14ac:dyDescent="0.25">
      <c r="B20" s="40">
        <v>9.6999999999999993</v>
      </c>
      <c r="C20" s="40">
        <v>9.6999999999999993</v>
      </c>
      <c r="D20" s="40">
        <v>3</v>
      </c>
      <c r="E20" s="40">
        <v>88</v>
      </c>
      <c r="G20" s="104">
        <v>5.2</v>
      </c>
      <c r="H20" s="103">
        <v>1.0509999999999999</v>
      </c>
      <c r="I20" s="103" t="s">
        <v>166</v>
      </c>
      <c r="J20" s="102" t="s">
        <v>63</v>
      </c>
      <c r="P20" s="105">
        <v>19</v>
      </c>
      <c r="Q20" s="105">
        <v>40.5</v>
      </c>
      <c r="R20" s="105">
        <v>43.5</v>
      </c>
      <c r="S20" s="105" t="s">
        <v>188</v>
      </c>
      <c r="T20" s="132" t="s">
        <v>281</v>
      </c>
      <c r="U20" s="132">
        <v>0.5</v>
      </c>
      <c r="V20" s="132">
        <v>0.25</v>
      </c>
      <c r="W20" s="132">
        <v>2.5</v>
      </c>
      <c r="X20" s="132">
        <v>2.5</v>
      </c>
      <c r="Y20" s="132">
        <v>0</v>
      </c>
      <c r="Z20" s="132">
        <v>0</v>
      </c>
      <c r="AA20" s="132">
        <v>0</v>
      </c>
      <c r="AB20" s="132">
        <v>9</v>
      </c>
      <c r="AC20" s="132">
        <v>0.8</v>
      </c>
      <c r="AD20" s="40">
        <v>1.25</v>
      </c>
      <c r="AE20" s="40">
        <f t="shared" ref="AE20:AE22" si="1">IF(S20="sand",1.25,2.5)</f>
        <v>2.5</v>
      </c>
      <c r="AF20" s="40">
        <v>0.8</v>
      </c>
      <c r="AG20" s="5"/>
      <c r="AH20" s="121">
        <v>80</v>
      </c>
      <c r="AI20" s="118">
        <v>1</v>
      </c>
      <c r="AJ20" s="119">
        <v>0</v>
      </c>
    </row>
    <row r="21" spans="2:36" x14ac:dyDescent="0.25">
      <c r="B21" s="40">
        <v>9.6999999999999993</v>
      </c>
      <c r="C21" s="40">
        <v>9.6999999999999993</v>
      </c>
      <c r="D21" s="40">
        <v>3</v>
      </c>
      <c r="E21" s="40">
        <v>83</v>
      </c>
      <c r="G21" s="104">
        <v>6.9320000000000004</v>
      </c>
      <c r="H21" s="103">
        <v>1.1599999999999999</v>
      </c>
      <c r="I21" s="103" t="s">
        <v>163</v>
      </c>
      <c r="J21" s="102" t="s">
        <v>165</v>
      </c>
      <c r="P21" s="105">
        <v>20</v>
      </c>
      <c r="Q21" s="105">
        <v>43.5</v>
      </c>
      <c r="R21" s="105">
        <v>45</v>
      </c>
      <c r="S21" s="105" t="s">
        <v>188</v>
      </c>
      <c r="T21" s="132" t="s">
        <v>281</v>
      </c>
      <c r="U21" s="132">
        <v>0.5</v>
      </c>
      <c r="V21" s="132">
        <v>0.25</v>
      </c>
      <c r="W21" s="132">
        <v>2.5</v>
      </c>
      <c r="X21" s="132">
        <v>2.5</v>
      </c>
      <c r="Y21" s="132">
        <v>0</v>
      </c>
      <c r="Z21" s="132">
        <v>0</v>
      </c>
      <c r="AA21" s="132">
        <v>0</v>
      </c>
      <c r="AB21" s="132">
        <v>9</v>
      </c>
      <c r="AC21" s="132">
        <v>0.8</v>
      </c>
      <c r="AD21" s="40">
        <v>1.25</v>
      </c>
      <c r="AE21" s="40">
        <f t="shared" si="1"/>
        <v>2.5</v>
      </c>
      <c r="AF21" s="40">
        <v>0.8</v>
      </c>
      <c r="AG21" s="5"/>
      <c r="AH21" s="121">
        <v>80</v>
      </c>
      <c r="AI21" s="118">
        <v>1</v>
      </c>
      <c r="AJ21" s="119">
        <v>0</v>
      </c>
    </row>
    <row r="22" spans="2:36" x14ac:dyDescent="0.25">
      <c r="B22" s="40">
        <v>9.6999999999999993</v>
      </c>
      <c r="C22" s="40">
        <v>9.6999999999999993</v>
      </c>
      <c r="D22" s="40">
        <v>3</v>
      </c>
      <c r="E22" s="40">
        <v>83</v>
      </c>
      <c r="G22" s="104">
        <v>7.2880000000000003</v>
      </c>
      <c r="H22" s="103">
        <v>1.1599999999999999</v>
      </c>
      <c r="I22" s="103" t="s">
        <v>163</v>
      </c>
      <c r="J22" s="102" t="s">
        <v>165</v>
      </c>
      <c r="P22" s="105">
        <v>21</v>
      </c>
      <c r="Q22" s="105">
        <v>45</v>
      </c>
      <c r="R22" s="105">
        <v>50</v>
      </c>
      <c r="S22" s="105" t="s">
        <v>188</v>
      </c>
      <c r="T22" s="132" t="s">
        <v>281</v>
      </c>
      <c r="U22" s="132">
        <v>0.5</v>
      </c>
      <c r="V22" s="132">
        <v>0.25</v>
      </c>
      <c r="W22" s="132">
        <v>2.5</v>
      </c>
      <c r="X22" s="132">
        <v>2.5</v>
      </c>
      <c r="Y22" s="132">
        <v>0</v>
      </c>
      <c r="Z22" s="132">
        <v>0</v>
      </c>
      <c r="AA22" s="132">
        <v>0</v>
      </c>
      <c r="AB22" s="132">
        <v>9</v>
      </c>
      <c r="AC22" s="132">
        <v>0.8</v>
      </c>
      <c r="AD22" s="40">
        <v>1.25</v>
      </c>
      <c r="AE22" s="40">
        <f t="shared" si="1"/>
        <v>2.5</v>
      </c>
      <c r="AF22" s="40">
        <v>0.8</v>
      </c>
      <c r="AG22" s="5"/>
      <c r="AH22" s="121">
        <v>80</v>
      </c>
      <c r="AI22" s="118">
        <v>1</v>
      </c>
      <c r="AJ22" s="119">
        <v>0</v>
      </c>
    </row>
    <row r="23" spans="2:36" x14ac:dyDescent="0.25">
      <c r="B23" s="40">
        <v>9.6999999999999993</v>
      </c>
      <c r="C23" s="40">
        <v>9.6999999999999993</v>
      </c>
      <c r="D23" s="40">
        <v>3</v>
      </c>
      <c r="E23" s="40">
        <v>79</v>
      </c>
      <c r="G23" s="104">
        <v>8.6</v>
      </c>
      <c r="H23" s="103">
        <v>0.97599999999999998</v>
      </c>
      <c r="I23" s="103" t="s">
        <v>166</v>
      </c>
      <c r="J23" s="102" t="s">
        <v>63</v>
      </c>
      <c r="P23" s="3"/>
      <c r="AG23" s="5"/>
    </row>
    <row r="24" spans="2:36" x14ac:dyDescent="0.25">
      <c r="B24" s="40">
        <v>9.6999999999999993</v>
      </c>
      <c r="C24" s="40">
        <v>9.6999999999999993</v>
      </c>
      <c r="D24" s="40">
        <v>3</v>
      </c>
      <c r="E24" s="40">
        <v>76</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A64" s="143" t="s">
        <v>281</v>
      </c>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phoneticPr fontId="10" type="noConversion"/>
  <conditionalFormatting sqref="Y2:AB22">
    <cfRule type="expression" dxfId="93" priority="5">
      <formula>$T2="Stevens"</formula>
    </cfRule>
  </conditionalFormatting>
  <conditionalFormatting sqref="U2:X22">
    <cfRule type="expression" dxfId="92" priority="4">
      <formula>$T2="Alm_Hamre"</formula>
    </cfRule>
  </conditionalFormatting>
  <conditionalFormatting sqref="U2:X22">
    <cfRule type="expression" dxfId="91" priority="3">
      <formula>$T2="ICP_18"</formula>
    </cfRule>
  </conditionalFormatting>
  <conditionalFormatting sqref="U2:X22">
    <cfRule type="expression" dxfId="90" priority="2">
      <formula>$T$2="Stevens"</formula>
    </cfRule>
  </conditionalFormatting>
  <conditionalFormatting sqref="AH2:AH22 AJ2:AJ22">
    <cfRule type="expression" dxfId="89" priority="1">
      <formula>$T2="Stevens"</formula>
    </cfRule>
  </conditionalFormatting>
  <dataValidations count="2">
    <dataValidation type="list" allowBlank="1" showInputMessage="1" showErrorMessage="1" sqref="S2:S15" xr:uid="{92B5BA30-B776-4CD7-96CD-241316667CB1}">
      <formula1>$A$67:$A$71</formula1>
    </dataValidation>
    <dataValidation type="list" allowBlank="1" showInputMessage="1" showErrorMessage="1" sqref="T2:T36" xr:uid="{20CFEA86-557A-43D5-A9EA-F39FAB01ED32}">
      <formula1>$A$60:$A$64</formula1>
    </dataValidation>
  </dataValidations>
  <pageMargins left="0.7" right="0.7" top="0.75" bottom="0.75" header="0.3" footer="0.3"/>
  <pageSetup paperSize="9" orientation="portrait" horizontalDpi="300" verticalDpi="30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CDC50-11F7-48D9-AF08-CB9646BB29B1}">
  <sheetPr>
    <tabColor theme="5" tint="0.79998168889431442"/>
  </sheetPr>
  <dimension ref="A1:AJ71"/>
  <sheetViews>
    <sheetView topLeftCell="M1"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0.75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0.75</v>
      </c>
      <c r="R3" s="105">
        <v>1.4</v>
      </c>
      <c r="S3" s="105" t="s">
        <v>187</v>
      </c>
      <c r="T3" s="132" t="s">
        <v>191</v>
      </c>
      <c r="U3" s="132">
        <v>0.5</v>
      </c>
      <c r="V3" s="132">
        <v>0.25</v>
      </c>
      <c r="W3" s="132">
        <v>2.5</v>
      </c>
      <c r="X3" s="132">
        <v>2.5</v>
      </c>
      <c r="Y3" s="132">
        <v>0</v>
      </c>
      <c r="Z3" s="132">
        <v>0</v>
      </c>
      <c r="AA3" s="132">
        <v>0</v>
      </c>
      <c r="AB3" s="132">
        <v>9</v>
      </c>
      <c r="AC3" s="132">
        <v>0.8</v>
      </c>
      <c r="AD3" s="40">
        <v>1.25</v>
      </c>
      <c r="AE3" s="40">
        <f t="shared" ref="AE3:AE17"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1.4</v>
      </c>
      <c r="R4" s="105">
        <v>1.8</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1.8</v>
      </c>
      <c r="R5" s="105">
        <v>2.4500000000000002</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2.4500000000000002</v>
      </c>
      <c r="R6" s="105">
        <v>3.2</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3.2</v>
      </c>
      <c r="R7" s="105">
        <v>3.9</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3.9</v>
      </c>
      <c r="R8" s="105">
        <v>5.5</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5.5</v>
      </c>
      <c r="R9" s="105">
        <v>6.5</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6.5</v>
      </c>
      <c r="R10" s="105">
        <v>7.6</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7.6</v>
      </c>
      <c r="R11" s="105">
        <v>10</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10</v>
      </c>
      <c r="R12" s="105">
        <v>10.5</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105">
        <v>12</v>
      </c>
      <c r="Q13" s="105">
        <v>10.5</v>
      </c>
      <c r="R13" s="105">
        <v>12</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105">
        <v>13</v>
      </c>
      <c r="Q14" s="105">
        <v>12</v>
      </c>
      <c r="R14" s="105">
        <v>13.8</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83</v>
      </c>
      <c r="G15" s="104">
        <v>3.6819999999999999</v>
      </c>
      <c r="H15" s="103">
        <v>1.07</v>
      </c>
      <c r="I15" s="103" t="s">
        <v>166</v>
      </c>
      <c r="J15" s="102" t="s">
        <v>165</v>
      </c>
      <c r="P15" s="105">
        <v>14</v>
      </c>
      <c r="Q15" s="105">
        <v>13.8</v>
      </c>
      <c r="R15" s="105">
        <v>15.5</v>
      </c>
      <c r="S15" s="105" t="s">
        <v>187</v>
      </c>
      <c r="T15" s="132" t="s">
        <v>191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83</v>
      </c>
      <c r="G16" s="104">
        <v>3.6970000000000001</v>
      </c>
      <c r="H16" s="103">
        <v>1.07</v>
      </c>
      <c r="I16" s="103" t="s">
        <v>166</v>
      </c>
      <c r="J16" s="102" t="s">
        <v>165</v>
      </c>
      <c r="P16" s="105">
        <v>15</v>
      </c>
      <c r="Q16" s="105">
        <v>15.5</v>
      </c>
      <c r="R16" s="105">
        <v>17</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2:36" x14ac:dyDescent="0.25">
      <c r="B17" s="40">
        <v>9.6999999999999993</v>
      </c>
      <c r="C17" s="40">
        <v>9.6999999999999993</v>
      </c>
      <c r="D17" s="40">
        <v>3</v>
      </c>
      <c r="E17" s="40">
        <v>91</v>
      </c>
      <c r="G17" s="104">
        <v>3.722</v>
      </c>
      <c r="H17" s="103">
        <v>1.1399999999999999</v>
      </c>
      <c r="I17" s="103" t="s">
        <v>166</v>
      </c>
      <c r="J17" s="102" t="s">
        <v>165</v>
      </c>
      <c r="P17" s="105">
        <v>16</v>
      </c>
      <c r="Q17" s="105">
        <v>17</v>
      </c>
      <c r="R17" s="105">
        <v>19.2</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85</v>
      </c>
      <c r="G18" s="104">
        <v>4.077</v>
      </c>
      <c r="H18" s="103">
        <v>1.1399999999999999</v>
      </c>
      <c r="I18" s="103" t="s">
        <v>166</v>
      </c>
      <c r="J18" s="102" t="s">
        <v>165</v>
      </c>
      <c r="P18" s="105">
        <v>17</v>
      </c>
      <c r="Q18" s="105">
        <v>19.2</v>
      </c>
      <c r="R18" s="105">
        <v>21</v>
      </c>
      <c r="S18" s="136" t="s">
        <v>189</v>
      </c>
      <c r="T18" s="132" t="s">
        <v>191</v>
      </c>
      <c r="U18" s="132">
        <v>0.5</v>
      </c>
      <c r="V18" s="132">
        <v>0.25</v>
      </c>
      <c r="W18" s="132">
        <v>2.5</v>
      </c>
      <c r="X18" s="132">
        <v>2.5</v>
      </c>
      <c r="Y18" s="132">
        <v>0</v>
      </c>
      <c r="Z18" s="132">
        <v>0</v>
      </c>
      <c r="AA18" s="132">
        <v>0</v>
      </c>
      <c r="AB18" s="132">
        <v>9</v>
      </c>
      <c r="AC18" s="132">
        <v>0.8</v>
      </c>
      <c r="AD18" s="40">
        <v>1.25</v>
      </c>
      <c r="AE18" s="137">
        <v>2</v>
      </c>
      <c r="AF18" s="40">
        <v>0.8</v>
      </c>
      <c r="AG18" s="138">
        <v>2</v>
      </c>
      <c r="AH18" s="121">
        <v>80</v>
      </c>
      <c r="AI18" s="118">
        <v>-0.4</v>
      </c>
      <c r="AJ18" s="119">
        <v>0.3</v>
      </c>
    </row>
    <row r="19" spans="2:36" x14ac:dyDescent="0.25">
      <c r="B19" s="40">
        <v>9.6999999999999993</v>
      </c>
      <c r="C19" s="40">
        <v>9.6999999999999993</v>
      </c>
      <c r="D19" s="40">
        <v>3</v>
      </c>
      <c r="E19" s="40">
        <v>87</v>
      </c>
      <c r="G19" s="104">
        <v>4.125</v>
      </c>
      <c r="H19" s="103">
        <v>3</v>
      </c>
      <c r="I19" s="103" t="s">
        <v>164</v>
      </c>
      <c r="J19" s="102" t="s">
        <v>165</v>
      </c>
      <c r="P19" s="105">
        <v>18</v>
      </c>
      <c r="Q19" s="105">
        <v>21</v>
      </c>
      <c r="R19" s="105">
        <v>40.5</v>
      </c>
      <c r="S19" s="136" t="s">
        <v>189</v>
      </c>
      <c r="T19" s="132" t="s">
        <v>191</v>
      </c>
      <c r="U19" s="132">
        <v>0.5</v>
      </c>
      <c r="V19" s="132">
        <v>0.25</v>
      </c>
      <c r="W19" s="132">
        <v>2.5</v>
      </c>
      <c r="X19" s="132">
        <v>2.5</v>
      </c>
      <c r="Y19" s="132">
        <v>0</v>
      </c>
      <c r="Z19" s="132">
        <v>0</v>
      </c>
      <c r="AA19" s="132">
        <v>0</v>
      </c>
      <c r="AB19" s="132">
        <v>9</v>
      </c>
      <c r="AC19" s="132">
        <v>0.8</v>
      </c>
      <c r="AD19" s="40">
        <v>1.25</v>
      </c>
      <c r="AE19" s="137">
        <v>2</v>
      </c>
      <c r="AF19" s="40">
        <v>0.8</v>
      </c>
      <c r="AG19" s="139">
        <v>4</v>
      </c>
      <c r="AH19" s="121">
        <v>80</v>
      </c>
      <c r="AI19" s="118">
        <v>-0.4</v>
      </c>
      <c r="AJ19" s="119">
        <v>0.3</v>
      </c>
    </row>
    <row r="20" spans="2:36" x14ac:dyDescent="0.25">
      <c r="B20" s="40">
        <v>9.6999999999999993</v>
      </c>
      <c r="C20" s="40">
        <v>9.6999999999999993</v>
      </c>
      <c r="D20" s="40">
        <v>3</v>
      </c>
      <c r="E20" s="40">
        <v>88</v>
      </c>
      <c r="G20" s="104">
        <v>5.2</v>
      </c>
      <c r="H20" s="103">
        <v>1.0509999999999999</v>
      </c>
      <c r="I20" s="103" t="s">
        <v>166</v>
      </c>
      <c r="J20" s="102" t="s">
        <v>63</v>
      </c>
      <c r="P20" s="105">
        <v>19</v>
      </c>
      <c r="Q20" s="105">
        <v>40.5</v>
      </c>
      <c r="R20" s="105">
        <v>43.5</v>
      </c>
      <c r="S20" s="105" t="s">
        <v>188</v>
      </c>
      <c r="T20" s="132" t="s">
        <v>191</v>
      </c>
      <c r="U20" s="132">
        <v>0.5</v>
      </c>
      <c r="V20" s="132">
        <v>0.25</v>
      </c>
      <c r="W20" s="132">
        <v>2.5</v>
      </c>
      <c r="X20" s="132">
        <v>2.5</v>
      </c>
      <c r="Y20" s="132">
        <v>0</v>
      </c>
      <c r="Z20" s="132">
        <v>0</v>
      </c>
      <c r="AA20" s="132">
        <v>0</v>
      </c>
      <c r="AB20" s="132">
        <v>9</v>
      </c>
      <c r="AC20" s="132">
        <v>0.8</v>
      </c>
      <c r="AD20" s="40">
        <v>1.25</v>
      </c>
      <c r="AE20" s="40">
        <f t="shared" ref="AE20:AE22" si="1">IF(S20="sand",1.25,2.5)</f>
        <v>2.5</v>
      </c>
      <c r="AF20" s="40">
        <v>0.8</v>
      </c>
      <c r="AG20" s="5"/>
      <c r="AH20" s="121">
        <v>80</v>
      </c>
      <c r="AI20" s="118">
        <v>-0.4</v>
      </c>
      <c r="AJ20" s="119">
        <v>0.3</v>
      </c>
    </row>
    <row r="21" spans="2:36" x14ac:dyDescent="0.25">
      <c r="B21" s="40">
        <v>9.6999999999999993</v>
      </c>
      <c r="C21" s="40">
        <v>9.6999999999999993</v>
      </c>
      <c r="D21" s="40">
        <v>3</v>
      </c>
      <c r="E21" s="40">
        <v>83</v>
      </c>
      <c r="G21" s="104">
        <v>6.9320000000000004</v>
      </c>
      <c r="H21" s="103">
        <v>1.1599999999999999</v>
      </c>
      <c r="I21" s="103" t="s">
        <v>163</v>
      </c>
      <c r="J21" s="102" t="s">
        <v>165</v>
      </c>
      <c r="P21" s="105">
        <v>20</v>
      </c>
      <c r="Q21" s="105">
        <v>43.5</v>
      </c>
      <c r="R21" s="105">
        <v>45</v>
      </c>
      <c r="S21" s="105" t="s">
        <v>188</v>
      </c>
      <c r="T21" s="132" t="s">
        <v>191</v>
      </c>
      <c r="U21" s="132">
        <v>0.5</v>
      </c>
      <c r="V21" s="132">
        <v>0.25</v>
      </c>
      <c r="W21" s="132">
        <v>2.5</v>
      </c>
      <c r="X21" s="132">
        <v>2.5</v>
      </c>
      <c r="Y21" s="132">
        <v>0</v>
      </c>
      <c r="Z21" s="132">
        <v>0</v>
      </c>
      <c r="AA21" s="132">
        <v>0</v>
      </c>
      <c r="AB21" s="132">
        <v>9</v>
      </c>
      <c r="AC21" s="132">
        <v>0.8</v>
      </c>
      <c r="AD21" s="40">
        <v>1.25</v>
      </c>
      <c r="AE21" s="40">
        <f t="shared" si="1"/>
        <v>2.5</v>
      </c>
      <c r="AF21" s="40">
        <v>0.8</v>
      </c>
      <c r="AG21" s="5"/>
      <c r="AH21" s="121">
        <v>80</v>
      </c>
      <c r="AI21" s="118">
        <v>-0.4</v>
      </c>
      <c r="AJ21" s="119">
        <v>0.3</v>
      </c>
    </row>
    <row r="22" spans="2:36" x14ac:dyDescent="0.25">
      <c r="B22" s="40">
        <v>9.6999999999999993</v>
      </c>
      <c r="C22" s="40">
        <v>9.6999999999999993</v>
      </c>
      <c r="D22" s="40">
        <v>3</v>
      </c>
      <c r="E22" s="40">
        <v>83</v>
      </c>
      <c r="G22" s="104">
        <v>7.2880000000000003</v>
      </c>
      <c r="H22" s="103">
        <v>1.1599999999999999</v>
      </c>
      <c r="I22" s="103" t="s">
        <v>163</v>
      </c>
      <c r="J22" s="102" t="s">
        <v>165</v>
      </c>
      <c r="P22" s="105">
        <v>21</v>
      </c>
      <c r="Q22" s="105">
        <v>45</v>
      </c>
      <c r="R22" s="105">
        <v>50</v>
      </c>
      <c r="S22" s="105" t="s">
        <v>188</v>
      </c>
      <c r="T22" s="132" t="s">
        <v>191</v>
      </c>
      <c r="U22" s="132">
        <v>0.5</v>
      </c>
      <c r="V22" s="132">
        <v>0.25</v>
      </c>
      <c r="W22" s="132">
        <v>2.5</v>
      </c>
      <c r="X22" s="132">
        <v>2.5</v>
      </c>
      <c r="Y22" s="132">
        <v>0</v>
      </c>
      <c r="Z22" s="132">
        <v>0</v>
      </c>
      <c r="AA22" s="132">
        <v>0</v>
      </c>
      <c r="AB22" s="132">
        <v>9</v>
      </c>
      <c r="AC22" s="132">
        <v>0.8</v>
      </c>
      <c r="AD22" s="40">
        <v>1.25</v>
      </c>
      <c r="AE22" s="40">
        <f t="shared" si="1"/>
        <v>2.5</v>
      </c>
      <c r="AF22" s="40">
        <v>0.8</v>
      </c>
      <c r="AG22" s="5"/>
      <c r="AH22" s="121">
        <v>80</v>
      </c>
      <c r="AI22" s="118">
        <v>-0.4</v>
      </c>
      <c r="AJ22" s="119">
        <v>0.3</v>
      </c>
    </row>
    <row r="23" spans="2:36" x14ac:dyDescent="0.25">
      <c r="B23" s="40">
        <v>9.6999999999999993</v>
      </c>
      <c r="C23" s="40">
        <v>9.6999999999999993</v>
      </c>
      <c r="D23" s="40">
        <v>3</v>
      </c>
      <c r="E23" s="40">
        <v>79</v>
      </c>
      <c r="G23" s="104">
        <v>8.6</v>
      </c>
      <c r="H23" s="103">
        <v>0.97599999999999998</v>
      </c>
      <c r="I23" s="103" t="s">
        <v>166</v>
      </c>
      <c r="J23" s="102" t="s">
        <v>63</v>
      </c>
      <c r="P23" s="3"/>
      <c r="AG23" s="5"/>
    </row>
    <row r="24" spans="2:36" x14ac:dyDescent="0.25">
      <c r="B24" s="40">
        <v>9.6999999999999993</v>
      </c>
      <c r="C24" s="40">
        <v>9.6999999999999993</v>
      </c>
      <c r="D24" s="40">
        <v>3</v>
      </c>
      <c r="E24" s="40">
        <v>76</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22">
    <cfRule type="expression" dxfId="88" priority="5">
      <formula>$T2="Stevens"</formula>
    </cfRule>
  </conditionalFormatting>
  <conditionalFormatting sqref="U2:X22">
    <cfRule type="expression" dxfId="87" priority="4">
      <formula>$T2="Alm_Hamre"</formula>
    </cfRule>
  </conditionalFormatting>
  <conditionalFormatting sqref="U2:X22">
    <cfRule type="expression" dxfId="86" priority="3">
      <formula>$T2="ICP_18"</formula>
    </cfRule>
  </conditionalFormatting>
  <conditionalFormatting sqref="U2:X22">
    <cfRule type="expression" dxfId="85" priority="2">
      <formula>$T$2="Stevens"</formula>
    </cfRule>
  </conditionalFormatting>
  <conditionalFormatting sqref="AH2:AH22 AJ2:AJ22">
    <cfRule type="expression" dxfId="84" priority="1">
      <formula>$T2="Stevens"</formula>
    </cfRule>
  </conditionalFormatting>
  <dataValidations count="2">
    <dataValidation type="list" allowBlank="1" showInputMessage="1" showErrorMessage="1" sqref="S2:S15" xr:uid="{571D80D9-6698-4DC0-B3C7-276EAB4CE788}">
      <formula1>$A$67:$A$71</formula1>
    </dataValidation>
    <dataValidation type="list" allowBlank="1" showInputMessage="1" showErrorMessage="1" sqref="T2:T22" xr:uid="{A049263A-7B93-4AC5-98F9-236082AFB369}">
      <formula1>$A$60:$A$63</formula1>
    </dataValidation>
  </dataValidations>
  <pageMargins left="0.7" right="0.7" top="0.75" bottom="0.75" header="0.3" footer="0.3"/>
  <pageSetup paperSize="9" orientation="portrait" horizontalDpi="300" verticalDpi="300"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00E2F-F393-44FA-A1FD-012CA884F940}">
  <sheetPr>
    <tabColor theme="5" tint="0.79998168889431442"/>
  </sheetPr>
  <dimension ref="A1:AJ71"/>
  <sheetViews>
    <sheetView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0.75</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0.75</v>
      </c>
      <c r="R3" s="105">
        <v>1.4</v>
      </c>
      <c r="S3" s="105" t="s">
        <v>187</v>
      </c>
      <c r="T3" s="132" t="s">
        <v>191</v>
      </c>
      <c r="U3" s="132">
        <v>0.5</v>
      </c>
      <c r="V3" s="132">
        <v>0.25</v>
      </c>
      <c r="W3" s="132">
        <v>2.5</v>
      </c>
      <c r="X3" s="132">
        <v>2.5</v>
      </c>
      <c r="Y3" s="132">
        <v>0</v>
      </c>
      <c r="Z3" s="132">
        <v>0</v>
      </c>
      <c r="AA3" s="132">
        <v>0</v>
      </c>
      <c r="AB3" s="132">
        <v>9</v>
      </c>
      <c r="AC3" s="132">
        <v>0.8</v>
      </c>
      <c r="AD3" s="40">
        <v>1.25</v>
      </c>
      <c r="AE3" s="40">
        <f t="shared" ref="AE3:AE17"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1.4</v>
      </c>
      <c r="R4" s="105">
        <v>1.8</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1.8</v>
      </c>
      <c r="R5" s="105">
        <v>2.4500000000000002</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2.4500000000000002</v>
      </c>
      <c r="R6" s="105">
        <v>3.2</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3.2</v>
      </c>
      <c r="R7" s="105">
        <v>3.9</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3.9</v>
      </c>
      <c r="R8" s="105">
        <v>5.5</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5.5</v>
      </c>
      <c r="R9" s="105">
        <v>6.5</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6.5</v>
      </c>
      <c r="R10" s="105">
        <v>7.6</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7.6</v>
      </c>
      <c r="R11" s="105">
        <v>10</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10</v>
      </c>
      <c r="R12" s="105">
        <v>10.5</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105">
        <v>12</v>
      </c>
      <c r="Q13" s="105">
        <v>10.5</v>
      </c>
      <c r="R13" s="105">
        <v>12</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105">
        <v>13</v>
      </c>
      <c r="Q14" s="105">
        <v>12</v>
      </c>
      <c r="R14" s="105">
        <v>13.8</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83</v>
      </c>
      <c r="G15" s="104">
        <v>3.6819999999999999</v>
      </c>
      <c r="H15" s="103">
        <v>1.07</v>
      </c>
      <c r="I15" s="103" t="s">
        <v>166</v>
      </c>
      <c r="J15" s="102" t="s">
        <v>165</v>
      </c>
      <c r="P15" s="105">
        <v>14</v>
      </c>
      <c r="Q15" s="105">
        <v>13.8</v>
      </c>
      <c r="R15" s="105">
        <v>15.5</v>
      </c>
      <c r="S15" s="105" t="s">
        <v>187</v>
      </c>
      <c r="T15" s="132" t="s">
        <v>191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83</v>
      </c>
      <c r="G16" s="104">
        <v>3.6970000000000001</v>
      </c>
      <c r="H16" s="103">
        <v>1.07</v>
      </c>
      <c r="I16" s="103" t="s">
        <v>166</v>
      </c>
      <c r="J16" s="102" t="s">
        <v>165</v>
      </c>
      <c r="P16" s="105">
        <v>15</v>
      </c>
      <c r="Q16" s="105">
        <v>15.5</v>
      </c>
      <c r="R16" s="105">
        <v>17</v>
      </c>
      <c r="S16" s="105" t="s">
        <v>188</v>
      </c>
      <c r="T16" s="132" t="s">
        <v>191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-0.4</v>
      </c>
      <c r="AJ16" s="119">
        <v>0.3</v>
      </c>
    </row>
    <row r="17" spans="2:36" x14ac:dyDescent="0.25">
      <c r="B17" s="40">
        <v>9.6999999999999993</v>
      </c>
      <c r="C17" s="40">
        <v>9.6999999999999993</v>
      </c>
      <c r="D17" s="40">
        <v>3</v>
      </c>
      <c r="E17" s="40">
        <v>91</v>
      </c>
      <c r="G17" s="104">
        <v>3.722</v>
      </c>
      <c r="H17" s="103">
        <v>1.1399999999999999</v>
      </c>
      <c r="I17" s="103" t="s">
        <v>166</v>
      </c>
      <c r="J17" s="102" t="s">
        <v>165</v>
      </c>
      <c r="P17" s="105">
        <v>16</v>
      </c>
      <c r="Q17" s="105">
        <v>17</v>
      </c>
      <c r="R17" s="105">
        <v>19.2</v>
      </c>
      <c r="S17" s="105" t="s">
        <v>188</v>
      </c>
      <c r="T17" s="132" t="s">
        <v>191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-0.4</v>
      </c>
      <c r="AJ17" s="119">
        <v>0.3</v>
      </c>
    </row>
    <row r="18" spans="2:36" x14ac:dyDescent="0.25">
      <c r="B18" s="40">
        <v>9.6999999999999993</v>
      </c>
      <c r="C18" s="40">
        <v>9.6999999999999993</v>
      </c>
      <c r="D18" s="40">
        <v>3</v>
      </c>
      <c r="E18" s="40">
        <v>85</v>
      </c>
      <c r="G18" s="104">
        <v>4.077</v>
      </c>
      <c r="H18" s="103">
        <v>1.1399999999999999</v>
      </c>
      <c r="I18" s="103" t="s">
        <v>166</v>
      </c>
      <c r="J18" s="102" t="s">
        <v>165</v>
      </c>
      <c r="P18" s="105">
        <v>17</v>
      </c>
      <c r="Q18" s="105">
        <v>19.2</v>
      </c>
      <c r="R18" s="105">
        <v>21</v>
      </c>
      <c r="S18" s="136" t="s">
        <v>189</v>
      </c>
      <c r="T18" s="132" t="s">
        <v>191</v>
      </c>
      <c r="U18" s="132">
        <v>0.5</v>
      </c>
      <c r="V18" s="132">
        <v>0.25</v>
      </c>
      <c r="W18" s="132">
        <v>2.5</v>
      </c>
      <c r="X18" s="132">
        <v>2.5</v>
      </c>
      <c r="Y18" s="132">
        <v>0</v>
      </c>
      <c r="Z18" s="132">
        <v>0</v>
      </c>
      <c r="AA18" s="132">
        <v>0</v>
      </c>
      <c r="AB18" s="132">
        <v>9</v>
      </c>
      <c r="AC18" s="132">
        <v>0.8</v>
      </c>
      <c r="AD18" s="40">
        <v>1.25</v>
      </c>
      <c r="AE18" s="137">
        <v>2</v>
      </c>
      <c r="AF18" s="40">
        <v>0.8</v>
      </c>
      <c r="AG18" s="138">
        <v>2</v>
      </c>
      <c r="AH18" s="121">
        <v>80</v>
      </c>
      <c r="AI18" s="118">
        <v>-0.4</v>
      </c>
      <c r="AJ18" s="119">
        <v>0.3</v>
      </c>
    </row>
    <row r="19" spans="2:36" x14ac:dyDescent="0.25">
      <c r="B19" s="40">
        <v>9.6999999999999993</v>
      </c>
      <c r="C19" s="40">
        <v>9.6999999999999993</v>
      </c>
      <c r="D19" s="40">
        <v>3</v>
      </c>
      <c r="E19" s="40">
        <v>87</v>
      </c>
      <c r="G19" s="104">
        <v>4.125</v>
      </c>
      <c r="H19" s="103">
        <v>3</v>
      </c>
      <c r="I19" s="103" t="s">
        <v>164</v>
      </c>
      <c r="J19" s="102" t="s">
        <v>165</v>
      </c>
      <c r="P19" s="105">
        <v>18</v>
      </c>
      <c r="Q19" s="105">
        <v>21</v>
      </c>
      <c r="R19" s="105">
        <v>40.5</v>
      </c>
      <c r="S19" s="136" t="s">
        <v>189</v>
      </c>
      <c r="T19" s="132" t="s">
        <v>191</v>
      </c>
      <c r="U19" s="132">
        <v>0.5</v>
      </c>
      <c r="V19" s="132">
        <v>0.25</v>
      </c>
      <c r="W19" s="132">
        <v>2.5</v>
      </c>
      <c r="X19" s="132">
        <v>2.5</v>
      </c>
      <c r="Y19" s="132">
        <v>0</v>
      </c>
      <c r="Z19" s="132">
        <v>0</v>
      </c>
      <c r="AA19" s="132">
        <v>0</v>
      </c>
      <c r="AB19" s="132">
        <v>9</v>
      </c>
      <c r="AC19" s="132">
        <v>0.8</v>
      </c>
      <c r="AD19" s="40">
        <v>1.25</v>
      </c>
      <c r="AE19" s="137">
        <v>2</v>
      </c>
      <c r="AF19" s="40">
        <v>0.8</v>
      </c>
      <c r="AG19" s="139">
        <v>4</v>
      </c>
      <c r="AH19" s="121">
        <v>80</v>
      </c>
      <c r="AI19" s="118">
        <v>-0.4</v>
      </c>
      <c r="AJ19" s="119">
        <v>0.3</v>
      </c>
    </row>
    <row r="20" spans="2:36" x14ac:dyDescent="0.25">
      <c r="B20" s="40">
        <v>9.6999999999999993</v>
      </c>
      <c r="C20" s="40">
        <v>9.6999999999999993</v>
      </c>
      <c r="D20" s="40">
        <v>3</v>
      </c>
      <c r="E20" s="40">
        <v>88</v>
      </c>
      <c r="G20" s="104">
        <v>5.2</v>
      </c>
      <c r="H20" s="103">
        <v>1.0509999999999999</v>
      </c>
      <c r="I20" s="103" t="s">
        <v>166</v>
      </c>
      <c r="J20" s="102" t="s">
        <v>63</v>
      </c>
      <c r="P20" s="105">
        <v>19</v>
      </c>
      <c r="Q20" s="105">
        <v>40.5</v>
      </c>
      <c r="R20" s="105">
        <v>43.5</v>
      </c>
      <c r="S20" s="105" t="s">
        <v>188</v>
      </c>
      <c r="T20" s="132" t="s">
        <v>191</v>
      </c>
      <c r="U20" s="132">
        <v>0.5</v>
      </c>
      <c r="V20" s="132">
        <v>0.25</v>
      </c>
      <c r="W20" s="132">
        <v>2.5</v>
      </c>
      <c r="X20" s="132">
        <v>2.5</v>
      </c>
      <c r="Y20" s="132">
        <v>0</v>
      </c>
      <c r="Z20" s="132">
        <v>0</v>
      </c>
      <c r="AA20" s="132">
        <v>0</v>
      </c>
      <c r="AB20" s="132">
        <v>9</v>
      </c>
      <c r="AC20" s="132">
        <v>0.8</v>
      </c>
      <c r="AD20" s="40">
        <v>1.25</v>
      </c>
      <c r="AE20" s="40">
        <f t="shared" ref="AE20:AE22" si="1">IF(S20="sand",1.25,2.5)</f>
        <v>2.5</v>
      </c>
      <c r="AF20" s="40">
        <v>0.8</v>
      </c>
      <c r="AG20" s="5"/>
      <c r="AH20" s="121">
        <v>80</v>
      </c>
      <c r="AI20" s="118">
        <v>-0.4</v>
      </c>
      <c r="AJ20" s="119">
        <v>0.3</v>
      </c>
    </row>
    <row r="21" spans="2:36" x14ac:dyDescent="0.25">
      <c r="B21" s="40">
        <v>9.6999999999999993</v>
      </c>
      <c r="C21" s="40">
        <v>9.6999999999999993</v>
      </c>
      <c r="D21" s="40">
        <v>3</v>
      </c>
      <c r="E21" s="40">
        <v>83</v>
      </c>
      <c r="G21" s="104">
        <v>6.9320000000000004</v>
      </c>
      <c r="H21" s="103">
        <v>1.1599999999999999</v>
      </c>
      <c r="I21" s="103" t="s">
        <v>163</v>
      </c>
      <c r="J21" s="102" t="s">
        <v>165</v>
      </c>
      <c r="P21" s="105">
        <v>20</v>
      </c>
      <c r="Q21" s="105">
        <v>43.5</v>
      </c>
      <c r="R21" s="105">
        <v>45</v>
      </c>
      <c r="S21" s="105" t="s">
        <v>188</v>
      </c>
      <c r="T21" s="132" t="s">
        <v>191</v>
      </c>
      <c r="U21" s="132">
        <v>0.5</v>
      </c>
      <c r="V21" s="132">
        <v>0.25</v>
      </c>
      <c r="W21" s="132">
        <v>2.5</v>
      </c>
      <c r="X21" s="132">
        <v>2.5</v>
      </c>
      <c r="Y21" s="132">
        <v>0</v>
      </c>
      <c r="Z21" s="132">
        <v>0</v>
      </c>
      <c r="AA21" s="132">
        <v>0</v>
      </c>
      <c r="AB21" s="132">
        <v>9</v>
      </c>
      <c r="AC21" s="132">
        <v>0.8</v>
      </c>
      <c r="AD21" s="40">
        <v>1.25</v>
      </c>
      <c r="AE21" s="40">
        <f t="shared" si="1"/>
        <v>2.5</v>
      </c>
      <c r="AF21" s="40">
        <v>0.8</v>
      </c>
      <c r="AG21" s="5"/>
      <c r="AH21" s="121">
        <v>80</v>
      </c>
      <c r="AI21" s="118">
        <v>-0.4</v>
      </c>
      <c r="AJ21" s="119">
        <v>0.3</v>
      </c>
    </row>
    <row r="22" spans="2:36" x14ac:dyDescent="0.25">
      <c r="B22" s="40">
        <v>9.6999999999999993</v>
      </c>
      <c r="C22" s="40">
        <v>9.6999999999999993</v>
      </c>
      <c r="D22" s="40">
        <v>3</v>
      </c>
      <c r="E22" s="40">
        <v>83</v>
      </c>
      <c r="G22" s="104">
        <v>7.2880000000000003</v>
      </c>
      <c r="H22" s="103">
        <v>1.1599999999999999</v>
      </c>
      <c r="I22" s="103" t="s">
        <v>163</v>
      </c>
      <c r="J22" s="102" t="s">
        <v>165</v>
      </c>
      <c r="P22" s="105">
        <v>21</v>
      </c>
      <c r="Q22" s="105">
        <v>45</v>
      </c>
      <c r="R22" s="105">
        <v>50</v>
      </c>
      <c r="S22" s="105" t="s">
        <v>188</v>
      </c>
      <c r="T22" s="132" t="s">
        <v>191</v>
      </c>
      <c r="U22" s="132">
        <v>0.5</v>
      </c>
      <c r="V22" s="132">
        <v>0.25</v>
      </c>
      <c r="W22" s="132">
        <v>2.5</v>
      </c>
      <c r="X22" s="132">
        <v>2.5</v>
      </c>
      <c r="Y22" s="132">
        <v>0</v>
      </c>
      <c r="Z22" s="132">
        <v>0</v>
      </c>
      <c r="AA22" s="132">
        <v>0</v>
      </c>
      <c r="AB22" s="132">
        <v>9</v>
      </c>
      <c r="AC22" s="132">
        <v>0.8</v>
      </c>
      <c r="AD22" s="40">
        <v>1.25</v>
      </c>
      <c r="AE22" s="40">
        <f t="shared" si="1"/>
        <v>2.5</v>
      </c>
      <c r="AF22" s="40">
        <v>0.8</v>
      </c>
      <c r="AG22" s="5"/>
      <c r="AH22" s="121">
        <v>80</v>
      </c>
      <c r="AI22" s="118">
        <v>-0.4</v>
      </c>
      <c r="AJ22" s="119">
        <v>0.3</v>
      </c>
    </row>
    <row r="23" spans="2:36" x14ac:dyDescent="0.25">
      <c r="B23" s="40">
        <v>9.6999999999999993</v>
      </c>
      <c r="C23" s="40">
        <v>9.6999999999999993</v>
      </c>
      <c r="D23" s="40">
        <v>3</v>
      </c>
      <c r="E23" s="40">
        <v>79</v>
      </c>
      <c r="G23" s="104">
        <v>8.6</v>
      </c>
      <c r="H23" s="103">
        <v>0.97599999999999998</v>
      </c>
      <c r="I23" s="103" t="s">
        <v>166</v>
      </c>
      <c r="J23" s="102" t="s">
        <v>63</v>
      </c>
      <c r="P23" s="3"/>
      <c r="AG23" s="5"/>
    </row>
    <row r="24" spans="2:36" x14ac:dyDescent="0.25">
      <c r="B24" s="40">
        <v>9.6999999999999993</v>
      </c>
      <c r="C24" s="40">
        <v>9.6999999999999993</v>
      </c>
      <c r="D24" s="40">
        <v>3</v>
      </c>
      <c r="E24" s="40">
        <v>76</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22">
    <cfRule type="expression" dxfId="83" priority="5">
      <formula>$T2="Stevens"</formula>
    </cfRule>
  </conditionalFormatting>
  <conditionalFormatting sqref="U2:X22">
    <cfRule type="expression" dxfId="82" priority="4">
      <formula>$T2="Alm_Hamre"</formula>
    </cfRule>
  </conditionalFormatting>
  <conditionalFormatting sqref="U2:X22">
    <cfRule type="expression" dxfId="81" priority="3">
      <formula>$T2="ICP_18"</formula>
    </cfRule>
  </conditionalFormatting>
  <conditionalFormatting sqref="U2:X22">
    <cfRule type="expression" dxfId="80" priority="2">
      <formula>$T$2="Stevens"</formula>
    </cfRule>
  </conditionalFormatting>
  <conditionalFormatting sqref="AH2:AH22 AJ2:AJ22">
    <cfRule type="expression" dxfId="79" priority="1">
      <formula>$T2="Stevens"</formula>
    </cfRule>
  </conditionalFormatting>
  <dataValidations count="2">
    <dataValidation type="list" allowBlank="1" showInputMessage="1" showErrorMessage="1" sqref="T2:T22" xr:uid="{3F7997C8-E492-40F5-80E8-3B37CAFF4AB3}">
      <formula1>$A$60:$A$63</formula1>
    </dataValidation>
    <dataValidation type="list" allowBlank="1" showInputMessage="1" showErrorMessage="1" sqref="S2:S15" xr:uid="{FA42E06B-7C0E-46B7-8225-888A3BFFA6C4}">
      <formula1>$A$67:$A$71</formula1>
    </dataValidation>
  </dataValidations>
  <pageMargins left="0.7" right="0.7" top="0.75" bottom="0.75" header="0.3" footer="0.3"/>
  <pageSetup paperSize="9" orientation="portrait" horizontalDpi="300" verticalDpi="30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40EA-6F8C-403E-9DE6-B853E0B783A7}">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1</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1</v>
      </c>
      <c r="R3" s="105">
        <v>1.7</v>
      </c>
      <c r="S3" s="105" t="s">
        <v>187</v>
      </c>
      <c r="T3" s="132" t="s">
        <v>191</v>
      </c>
      <c r="U3" s="132">
        <v>0.5</v>
      </c>
      <c r="V3" s="132">
        <v>0.25</v>
      </c>
      <c r="W3" s="132">
        <v>2.5</v>
      </c>
      <c r="X3" s="132">
        <v>2.5</v>
      </c>
      <c r="Y3" s="132">
        <v>0</v>
      </c>
      <c r="Z3" s="132">
        <v>0</v>
      </c>
      <c r="AA3" s="132">
        <v>0</v>
      </c>
      <c r="AB3" s="132">
        <v>9</v>
      </c>
      <c r="AC3" s="132">
        <v>0.8</v>
      </c>
      <c r="AD3" s="40">
        <v>1.25</v>
      </c>
      <c r="AE3" s="40">
        <f t="shared" ref="AE3:AE14"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1.7</v>
      </c>
      <c r="R4" s="105">
        <v>2.2000000000000002</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2.2000000000000002</v>
      </c>
      <c r="R5" s="105">
        <v>3</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3</v>
      </c>
      <c r="R6" s="105">
        <v>3.6</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3.6</v>
      </c>
      <c r="R7" s="105">
        <v>5.3</v>
      </c>
      <c r="S7" s="105" t="s">
        <v>188</v>
      </c>
      <c r="T7" s="132" t="s">
        <v>191</v>
      </c>
      <c r="U7" s="132">
        <v>0.5</v>
      </c>
      <c r="V7" s="132">
        <v>0.25</v>
      </c>
      <c r="W7" s="132">
        <v>2.5</v>
      </c>
      <c r="X7" s="132">
        <v>2.5</v>
      </c>
      <c r="Y7" s="132">
        <v>0</v>
      </c>
      <c r="Z7" s="132">
        <v>0</v>
      </c>
      <c r="AA7" s="132">
        <v>0</v>
      </c>
      <c r="AB7" s="132">
        <v>9</v>
      </c>
      <c r="AC7" s="132">
        <v>0.8</v>
      </c>
      <c r="AD7" s="40">
        <v>1.25</v>
      </c>
      <c r="AE7" s="40">
        <f t="shared" si="0"/>
        <v>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5.3</v>
      </c>
      <c r="R8" s="105">
        <v>6.3</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6.3</v>
      </c>
      <c r="R9" s="105">
        <v>10</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10</v>
      </c>
      <c r="R10" s="105">
        <v>14</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14</v>
      </c>
      <c r="R11" s="105">
        <v>17</v>
      </c>
      <c r="S11" s="105" t="s">
        <v>187</v>
      </c>
      <c r="T11" s="132" t="s">
        <v>191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17</v>
      </c>
      <c r="R12" s="105">
        <v>17.8</v>
      </c>
      <c r="S12" s="105" t="s">
        <v>187</v>
      </c>
      <c r="T12" s="132" t="s">
        <v>191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105">
        <v>12</v>
      </c>
      <c r="Q13" s="105">
        <v>17.8</v>
      </c>
      <c r="R13" s="105">
        <v>18.7</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105">
        <v>13</v>
      </c>
      <c r="Q14" s="105">
        <v>18.7</v>
      </c>
      <c r="R14" s="105">
        <v>25.5</v>
      </c>
      <c r="S14" s="105" t="s">
        <v>188</v>
      </c>
      <c r="T14" s="132" t="s">
        <v>191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-0.4</v>
      </c>
      <c r="AJ14" s="119">
        <v>0.3</v>
      </c>
    </row>
    <row r="15" spans="2:36" x14ac:dyDescent="0.25">
      <c r="B15" s="40">
        <v>9.6999999999999993</v>
      </c>
      <c r="C15" s="40">
        <v>9.6999999999999993</v>
      </c>
      <c r="D15" s="40">
        <v>3</v>
      </c>
      <c r="E15" s="40">
        <v>83</v>
      </c>
      <c r="G15" s="104">
        <v>3.6819999999999999</v>
      </c>
      <c r="H15" s="103">
        <v>1.07</v>
      </c>
      <c r="I15" s="103" t="s">
        <v>166</v>
      </c>
      <c r="J15" s="102" t="s">
        <v>165</v>
      </c>
      <c r="P15" s="105">
        <v>14</v>
      </c>
      <c r="Q15" s="105">
        <v>25.5</v>
      </c>
      <c r="R15" s="105">
        <v>31.3</v>
      </c>
      <c r="S15" s="136" t="s">
        <v>189</v>
      </c>
      <c r="T15" s="132" t="s">
        <v>191</v>
      </c>
      <c r="U15" s="132">
        <v>0.5</v>
      </c>
      <c r="V15" s="132">
        <v>0.25</v>
      </c>
      <c r="W15" s="132">
        <v>2.5</v>
      </c>
      <c r="X15" s="132">
        <v>2.5</v>
      </c>
      <c r="Y15" s="132">
        <v>0</v>
      </c>
      <c r="Z15" s="132">
        <v>0</v>
      </c>
      <c r="AA15" s="132">
        <v>0</v>
      </c>
      <c r="AB15" s="132">
        <v>9</v>
      </c>
      <c r="AC15" s="132">
        <v>0.8</v>
      </c>
      <c r="AD15" s="40">
        <v>1.25</v>
      </c>
      <c r="AE15" s="137">
        <v>2</v>
      </c>
      <c r="AF15" s="40">
        <v>0.8</v>
      </c>
      <c r="AG15" s="139">
        <v>4</v>
      </c>
      <c r="AH15" s="121">
        <v>80</v>
      </c>
      <c r="AI15" s="118">
        <v>-0.4</v>
      </c>
      <c r="AJ15" s="119">
        <v>0.3</v>
      </c>
    </row>
    <row r="16" spans="2:36" x14ac:dyDescent="0.25">
      <c r="B16" s="40">
        <v>9.6999999999999993</v>
      </c>
      <c r="C16" s="40">
        <v>9.6999999999999993</v>
      </c>
      <c r="D16" s="40">
        <v>3</v>
      </c>
      <c r="E16" s="40">
        <v>83</v>
      </c>
      <c r="G16" s="104">
        <v>3.6970000000000001</v>
      </c>
      <c r="H16" s="103">
        <v>1.07</v>
      </c>
      <c r="I16" s="103" t="s">
        <v>166</v>
      </c>
      <c r="J16" s="102" t="s">
        <v>165</v>
      </c>
      <c r="P16" s="105">
        <v>15</v>
      </c>
      <c r="Q16" s="105">
        <v>31.3</v>
      </c>
      <c r="R16" s="105">
        <v>43.8</v>
      </c>
      <c r="S16" s="136" t="s">
        <v>189</v>
      </c>
      <c r="T16" s="132" t="s">
        <v>191</v>
      </c>
      <c r="U16" s="132">
        <v>0.5</v>
      </c>
      <c r="V16" s="132">
        <v>0.25</v>
      </c>
      <c r="W16" s="132">
        <v>2.5</v>
      </c>
      <c r="X16" s="132">
        <v>2.5</v>
      </c>
      <c r="Y16" s="132">
        <v>0</v>
      </c>
      <c r="Z16" s="132">
        <v>0</v>
      </c>
      <c r="AA16" s="132">
        <v>0</v>
      </c>
      <c r="AB16" s="132">
        <v>9</v>
      </c>
      <c r="AC16" s="132">
        <v>0.8</v>
      </c>
      <c r="AD16" s="40">
        <v>1.25</v>
      </c>
      <c r="AE16" s="137">
        <v>2</v>
      </c>
      <c r="AF16" s="40">
        <v>0.8</v>
      </c>
      <c r="AG16" s="139">
        <v>4</v>
      </c>
      <c r="AH16" s="121">
        <v>80</v>
      </c>
      <c r="AI16" s="118">
        <v>-0.4</v>
      </c>
      <c r="AJ16" s="119">
        <v>0.3</v>
      </c>
    </row>
    <row r="17" spans="2:36" x14ac:dyDescent="0.25">
      <c r="B17" s="40">
        <v>9.6999999999999993</v>
      </c>
      <c r="C17" s="40">
        <v>9.6999999999999993</v>
      </c>
      <c r="D17" s="40">
        <v>3</v>
      </c>
      <c r="E17" s="40">
        <v>91</v>
      </c>
      <c r="G17" s="104">
        <v>3.722</v>
      </c>
      <c r="H17" s="103">
        <v>1.1399999999999999</v>
      </c>
      <c r="I17" s="103" t="s">
        <v>166</v>
      </c>
      <c r="J17" s="102" t="s">
        <v>165</v>
      </c>
      <c r="P17" s="105">
        <v>16</v>
      </c>
      <c r="Q17" s="105">
        <v>43.8</v>
      </c>
      <c r="R17" s="105">
        <v>46</v>
      </c>
      <c r="S17" s="105" t="s">
        <v>188</v>
      </c>
      <c r="T17" s="132" t="s">
        <v>191</v>
      </c>
      <c r="U17" s="132">
        <v>0.5</v>
      </c>
      <c r="V17" s="132">
        <v>0.25</v>
      </c>
      <c r="W17" s="132">
        <v>2.5</v>
      </c>
      <c r="X17" s="132">
        <v>2.5</v>
      </c>
      <c r="Y17" s="132">
        <v>0</v>
      </c>
      <c r="Z17" s="132">
        <v>0</v>
      </c>
      <c r="AA17" s="132">
        <v>0</v>
      </c>
      <c r="AB17" s="132">
        <v>9</v>
      </c>
      <c r="AC17" s="132">
        <v>0.8</v>
      </c>
      <c r="AD17" s="40">
        <v>1.25</v>
      </c>
      <c r="AE17" s="40">
        <f t="shared" ref="AE17:AE19" si="1">IF(S17="sand",1.25,2.5)</f>
        <v>2.5</v>
      </c>
      <c r="AF17" s="40">
        <v>0.8</v>
      </c>
      <c r="AG17" s="5"/>
      <c r="AH17" s="121">
        <v>80</v>
      </c>
      <c r="AI17" s="118">
        <v>-0.4</v>
      </c>
      <c r="AJ17" s="119">
        <v>0.3</v>
      </c>
    </row>
    <row r="18" spans="2:36" x14ac:dyDescent="0.25">
      <c r="B18" s="40">
        <v>9.6999999999999993</v>
      </c>
      <c r="C18" s="40">
        <v>9.6999999999999993</v>
      </c>
      <c r="D18" s="40">
        <v>3</v>
      </c>
      <c r="E18" s="40">
        <v>85</v>
      </c>
      <c r="G18" s="104">
        <v>4.077</v>
      </c>
      <c r="H18" s="103">
        <v>1.1399999999999999</v>
      </c>
      <c r="I18" s="103" t="s">
        <v>166</v>
      </c>
      <c r="J18" s="102" t="s">
        <v>165</v>
      </c>
      <c r="P18" s="105">
        <v>17</v>
      </c>
      <c r="Q18" s="105">
        <v>46</v>
      </c>
      <c r="R18" s="105">
        <v>48.5</v>
      </c>
      <c r="S18" s="105" t="s">
        <v>188</v>
      </c>
      <c r="T18" s="132" t="s">
        <v>191</v>
      </c>
      <c r="U18" s="132">
        <v>0.5</v>
      </c>
      <c r="V18" s="132">
        <v>0.25</v>
      </c>
      <c r="W18" s="132">
        <v>2.5</v>
      </c>
      <c r="X18" s="132">
        <v>2.5</v>
      </c>
      <c r="Y18" s="132">
        <v>0</v>
      </c>
      <c r="Z18" s="132">
        <v>0</v>
      </c>
      <c r="AA18" s="132">
        <v>0</v>
      </c>
      <c r="AB18" s="132">
        <v>9</v>
      </c>
      <c r="AC18" s="132">
        <v>0.8</v>
      </c>
      <c r="AD18" s="40">
        <v>1.25</v>
      </c>
      <c r="AE18" s="40">
        <f t="shared" si="1"/>
        <v>2.5</v>
      </c>
      <c r="AF18" s="40">
        <v>0.8</v>
      </c>
      <c r="AG18" s="5"/>
      <c r="AH18" s="121">
        <v>80</v>
      </c>
      <c r="AI18" s="118">
        <v>-0.4</v>
      </c>
      <c r="AJ18" s="119">
        <v>0.3</v>
      </c>
    </row>
    <row r="19" spans="2:36" x14ac:dyDescent="0.25">
      <c r="B19" s="40">
        <v>9.6999999999999993</v>
      </c>
      <c r="C19" s="40">
        <v>9.6999999999999993</v>
      </c>
      <c r="D19" s="40">
        <v>3</v>
      </c>
      <c r="E19" s="40">
        <v>87</v>
      </c>
      <c r="G19" s="104">
        <v>4.125</v>
      </c>
      <c r="H19" s="103">
        <v>3</v>
      </c>
      <c r="I19" s="103" t="s">
        <v>164</v>
      </c>
      <c r="J19" s="102" t="s">
        <v>165</v>
      </c>
      <c r="P19" s="105">
        <v>18</v>
      </c>
      <c r="Q19" s="105">
        <v>48.5</v>
      </c>
      <c r="R19" s="105">
        <v>50</v>
      </c>
      <c r="S19" s="105" t="s">
        <v>187</v>
      </c>
      <c r="T19" s="132" t="s">
        <v>191</v>
      </c>
      <c r="U19" s="132">
        <v>0.5</v>
      </c>
      <c r="V19" s="132">
        <v>0.25</v>
      </c>
      <c r="W19" s="132">
        <v>2.5</v>
      </c>
      <c r="X19" s="132">
        <v>2.5</v>
      </c>
      <c r="Y19" s="132">
        <v>0</v>
      </c>
      <c r="Z19" s="132">
        <v>0</v>
      </c>
      <c r="AA19" s="132">
        <v>0</v>
      </c>
      <c r="AB19" s="132">
        <v>9</v>
      </c>
      <c r="AC19" s="132">
        <v>0.8</v>
      </c>
      <c r="AD19" s="40">
        <v>1.25</v>
      </c>
      <c r="AE19" s="40">
        <f t="shared" si="1"/>
        <v>1.25</v>
      </c>
      <c r="AF19" s="40">
        <v>0.8</v>
      </c>
      <c r="AG19" s="5"/>
      <c r="AH19" s="121">
        <v>80</v>
      </c>
      <c r="AI19" s="118">
        <v>-0.4</v>
      </c>
      <c r="AJ19" s="119">
        <v>0.3</v>
      </c>
    </row>
    <row r="20" spans="2:36" x14ac:dyDescent="0.25">
      <c r="B20" s="40">
        <v>9.6999999999999993</v>
      </c>
      <c r="C20" s="40">
        <v>9.6999999999999993</v>
      </c>
      <c r="D20" s="40">
        <v>3</v>
      </c>
      <c r="E20" s="40">
        <v>88</v>
      </c>
      <c r="G20" s="104">
        <v>5.2</v>
      </c>
      <c r="H20" s="103">
        <v>1.0509999999999999</v>
      </c>
      <c r="I20" s="103" t="s">
        <v>166</v>
      </c>
      <c r="J20" s="102" t="s">
        <v>63</v>
      </c>
      <c r="P20" s="3"/>
      <c r="AG20" s="5"/>
    </row>
    <row r="21" spans="2:36" x14ac:dyDescent="0.25">
      <c r="B21" s="40">
        <v>9.6999999999999993</v>
      </c>
      <c r="C21" s="40">
        <v>9.6999999999999993</v>
      </c>
      <c r="D21" s="40">
        <v>3</v>
      </c>
      <c r="E21" s="40">
        <v>83</v>
      </c>
      <c r="G21" s="104">
        <v>6.9320000000000004</v>
      </c>
      <c r="H21" s="103">
        <v>1.1599999999999999</v>
      </c>
      <c r="I21" s="103" t="s">
        <v>163</v>
      </c>
      <c r="J21" s="102" t="s">
        <v>165</v>
      </c>
      <c r="P21" s="3"/>
      <c r="AG21" s="5"/>
    </row>
    <row r="22" spans="2:36" x14ac:dyDescent="0.25">
      <c r="B22" s="40">
        <v>9.6999999999999993</v>
      </c>
      <c r="C22" s="40">
        <v>9.6999999999999993</v>
      </c>
      <c r="D22" s="40">
        <v>3</v>
      </c>
      <c r="E22" s="40">
        <v>83</v>
      </c>
      <c r="G22" s="104">
        <v>7.2880000000000003</v>
      </c>
      <c r="H22" s="103">
        <v>1.1599999999999999</v>
      </c>
      <c r="I22" s="103" t="s">
        <v>163</v>
      </c>
      <c r="J22" s="102" t="s">
        <v>165</v>
      </c>
      <c r="P22" s="3"/>
      <c r="AG22" s="5"/>
    </row>
    <row r="23" spans="2:36" x14ac:dyDescent="0.25">
      <c r="B23" s="40">
        <v>9.6999999999999993</v>
      </c>
      <c r="C23" s="40">
        <v>9.6999999999999993</v>
      </c>
      <c r="D23" s="40">
        <v>3</v>
      </c>
      <c r="E23" s="40">
        <v>79</v>
      </c>
      <c r="G23" s="104">
        <v>8.6</v>
      </c>
      <c r="H23" s="103">
        <v>0.97599999999999998</v>
      </c>
      <c r="I23" s="103" t="s">
        <v>166</v>
      </c>
      <c r="J23" s="102" t="s">
        <v>63</v>
      </c>
      <c r="P23" s="3"/>
      <c r="AG23" s="5"/>
    </row>
    <row r="24" spans="2:36" x14ac:dyDescent="0.25">
      <c r="B24" s="40">
        <v>9.6999999999999993</v>
      </c>
      <c r="C24" s="40">
        <v>9.6999999999999993</v>
      </c>
      <c r="D24" s="40">
        <v>3</v>
      </c>
      <c r="E24" s="40">
        <v>76</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9">
    <cfRule type="expression" dxfId="78" priority="5">
      <formula>$T2="Stevens"</formula>
    </cfRule>
  </conditionalFormatting>
  <conditionalFormatting sqref="U2:X19">
    <cfRule type="expression" dxfId="77" priority="4">
      <formula>$T2="Alm_Hamre"</formula>
    </cfRule>
  </conditionalFormatting>
  <conditionalFormatting sqref="U2:X19">
    <cfRule type="expression" dxfId="76" priority="3">
      <formula>$T2="ICP_18"</formula>
    </cfRule>
  </conditionalFormatting>
  <conditionalFormatting sqref="U2:X19">
    <cfRule type="expression" dxfId="75" priority="2">
      <formula>$T$2="Stevens"</formula>
    </cfRule>
  </conditionalFormatting>
  <conditionalFormatting sqref="AH2:AH19 AJ2:AJ19">
    <cfRule type="expression" dxfId="74" priority="1">
      <formula>$T2="Stevens"</formula>
    </cfRule>
  </conditionalFormatting>
  <dataValidations count="2">
    <dataValidation type="list" allowBlank="1" showInputMessage="1" showErrorMessage="1" sqref="S2:S19" xr:uid="{CFB08DD4-AD4D-4C5F-A1F8-2CCBBD63E568}">
      <formula1>$A$67:$A$71</formula1>
    </dataValidation>
    <dataValidation type="list" allowBlank="1" showInputMessage="1" showErrorMessage="1" sqref="T2:T19" xr:uid="{F2A5CB25-0349-46E0-B0A9-719C5869F451}">
      <formula1>$A$60:$A$63</formula1>
    </dataValidation>
  </dataValidations>
  <pageMargins left="0.7" right="0.7" top="0.75" bottom="0.75" header="0.3" footer="0.3"/>
  <pageSetup paperSize="9" orientation="portrait" horizontalDpi="300" verticalDpi="300"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DF9B5-7D8C-4FC3-B81B-2611A2B2911A}">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0.7</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0.7</v>
      </c>
      <c r="R3" s="105">
        <v>1.4</v>
      </c>
      <c r="S3" s="105" t="s">
        <v>187</v>
      </c>
      <c r="T3" s="132" t="s">
        <v>191</v>
      </c>
      <c r="U3" s="132">
        <v>0.5</v>
      </c>
      <c r="V3" s="132">
        <v>0.25</v>
      </c>
      <c r="W3" s="132">
        <v>2.5</v>
      </c>
      <c r="X3" s="132">
        <v>2.5</v>
      </c>
      <c r="Y3" s="132">
        <v>0</v>
      </c>
      <c r="Z3" s="132">
        <v>0</v>
      </c>
      <c r="AA3" s="132">
        <v>0</v>
      </c>
      <c r="AB3" s="132">
        <v>9</v>
      </c>
      <c r="AC3" s="132">
        <v>0.8</v>
      </c>
      <c r="AD3" s="40">
        <v>1.25</v>
      </c>
      <c r="AE3" s="40">
        <f t="shared" ref="AE3:AE12"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1.4</v>
      </c>
      <c r="R4" s="105">
        <v>2</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v>
      </c>
      <c r="R5" s="105">
        <v>4</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4</v>
      </c>
      <c r="R6" s="105">
        <v>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5</v>
      </c>
      <c r="R7" s="105">
        <v>6</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6</v>
      </c>
      <c r="R8" s="105">
        <v>12.5</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12.5</v>
      </c>
      <c r="R9" s="105">
        <v>14.6</v>
      </c>
      <c r="S9" s="136" t="s">
        <v>189</v>
      </c>
      <c r="T9" s="132" t="s">
        <v>191</v>
      </c>
      <c r="U9" s="132">
        <v>0.5</v>
      </c>
      <c r="V9" s="132">
        <v>0.25</v>
      </c>
      <c r="W9" s="132">
        <v>2.5</v>
      </c>
      <c r="X9" s="132">
        <v>2.5</v>
      </c>
      <c r="Y9" s="132">
        <v>0</v>
      </c>
      <c r="Z9" s="132">
        <v>0</v>
      </c>
      <c r="AA9" s="132">
        <v>0</v>
      </c>
      <c r="AB9" s="132">
        <v>9</v>
      </c>
      <c r="AC9" s="132">
        <v>0.8</v>
      </c>
      <c r="AD9" s="40">
        <v>1.25</v>
      </c>
      <c r="AE9" s="137">
        <v>2</v>
      </c>
      <c r="AF9" s="40">
        <v>0.8</v>
      </c>
      <c r="AG9" s="138">
        <v>2</v>
      </c>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14.6</v>
      </c>
      <c r="R10" s="105">
        <v>24</v>
      </c>
      <c r="S10" s="136" t="s">
        <v>189</v>
      </c>
      <c r="T10" s="132" t="s">
        <v>191</v>
      </c>
      <c r="U10" s="132">
        <v>0.5</v>
      </c>
      <c r="V10" s="132">
        <v>0.25</v>
      </c>
      <c r="W10" s="132">
        <v>2.5</v>
      </c>
      <c r="X10" s="132">
        <v>2.5</v>
      </c>
      <c r="Y10" s="132">
        <v>0</v>
      </c>
      <c r="Z10" s="132">
        <v>0</v>
      </c>
      <c r="AA10" s="132">
        <v>0</v>
      </c>
      <c r="AB10" s="132">
        <v>9</v>
      </c>
      <c r="AC10" s="132">
        <v>0.8</v>
      </c>
      <c r="AD10" s="40">
        <v>1.25</v>
      </c>
      <c r="AE10" s="137">
        <v>2</v>
      </c>
      <c r="AF10" s="40">
        <v>0.8</v>
      </c>
      <c r="AG10" s="139">
        <v>4</v>
      </c>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24</v>
      </c>
      <c r="R11" s="105">
        <v>36</v>
      </c>
      <c r="S11" s="136" t="s">
        <v>189</v>
      </c>
      <c r="T11" s="132" t="s">
        <v>191</v>
      </c>
      <c r="U11" s="132">
        <v>0.5</v>
      </c>
      <c r="V11" s="132">
        <v>0.25</v>
      </c>
      <c r="W11" s="132">
        <v>2.5</v>
      </c>
      <c r="X11" s="132">
        <v>2.5</v>
      </c>
      <c r="Y11" s="132">
        <v>0</v>
      </c>
      <c r="Z11" s="132">
        <v>0</v>
      </c>
      <c r="AA11" s="132">
        <v>0</v>
      </c>
      <c r="AB11" s="132">
        <v>9</v>
      </c>
      <c r="AC11" s="132">
        <v>0.8</v>
      </c>
      <c r="AD11" s="40">
        <v>1.25</v>
      </c>
      <c r="AE11" s="137">
        <v>2</v>
      </c>
      <c r="AF11" s="40">
        <v>0.8</v>
      </c>
      <c r="AG11" s="139">
        <v>4</v>
      </c>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36</v>
      </c>
      <c r="R12" s="105">
        <v>50</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3"/>
      <c r="AG13" s="5"/>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3"/>
      <c r="AG14" s="5"/>
    </row>
    <row r="15" spans="2:36" x14ac:dyDescent="0.25">
      <c r="B15" s="40">
        <v>9.6999999999999993</v>
      </c>
      <c r="C15" s="40">
        <v>9.6999999999999993</v>
      </c>
      <c r="D15" s="40">
        <v>3</v>
      </c>
      <c r="E15" s="40">
        <v>83</v>
      </c>
      <c r="G15" s="104">
        <v>3.6819999999999999</v>
      </c>
      <c r="H15" s="103">
        <v>1.07</v>
      </c>
      <c r="I15" s="103" t="s">
        <v>166</v>
      </c>
      <c r="J15" s="102" t="s">
        <v>165</v>
      </c>
      <c r="P15" s="3"/>
      <c r="AG15" s="5"/>
    </row>
    <row r="16" spans="2:36" x14ac:dyDescent="0.25">
      <c r="B16" s="40">
        <v>9.6999999999999993</v>
      </c>
      <c r="C16" s="40">
        <v>9.6999999999999993</v>
      </c>
      <c r="D16" s="40">
        <v>3</v>
      </c>
      <c r="E16" s="40">
        <v>83</v>
      </c>
      <c r="G16" s="104">
        <v>3.6970000000000001</v>
      </c>
      <c r="H16" s="103">
        <v>1.07</v>
      </c>
      <c r="I16" s="103" t="s">
        <v>166</v>
      </c>
      <c r="J16" s="102" t="s">
        <v>165</v>
      </c>
      <c r="P16" s="3"/>
      <c r="AG16" s="5"/>
    </row>
    <row r="17" spans="2:33" x14ac:dyDescent="0.25">
      <c r="B17" s="40">
        <v>9.6999999999999993</v>
      </c>
      <c r="C17" s="40">
        <v>9.6999999999999993</v>
      </c>
      <c r="D17" s="40">
        <v>3</v>
      </c>
      <c r="E17" s="40">
        <v>91</v>
      </c>
      <c r="G17" s="104">
        <v>3.722</v>
      </c>
      <c r="H17" s="103">
        <v>1.1399999999999999</v>
      </c>
      <c r="I17" s="103" t="s">
        <v>166</v>
      </c>
      <c r="J17" s="102" t="s">
        <v>165</v>
      </c>
      <c r="P17" s="3"/>
      <c r="AG17" s="5"/>
    </row>
    <row r="18" spans="2:33" x14ac:dyDescent="0.25">
      <c r="B18" s="40">
        <v>9.6999999999999993</v>
      </c>
      <c r="C18" s="40">
        <v>9.6999999999999993</v>
      </c>
      <c r="D18" s="40">
        <v>3</v>
      </c>
      <c r="E18" s="40">
        <v>85</v>
      </c>
      <c r="G18" s="104">
        <v>4.077</v>
      </c>
      <c r="H18" s="103">
        <v>1.1399999999999999</v>
      </c>
      <c r="I18" s="103" t="s">
        <v>166</v>
      </c>
      <c r="J18" s="102" t="s">
        <v>165</v>
      </c>
      <c r="P18" s="3"/>
      <c r="AG18" s="5"/>
    </row>
    <row r="19" spans="2:33" x14ac:dyDescent="0.25">
      <c r="B19" s="40">
        <v>9.6999999999999993</v>
      </c>
      <c r="C19" s="40">
        <v>9.6999999999999993</v>
      </c>
      <c r="D19" s="40">
        <v>3</v>
      </c>
      <c r="E19" s="40">
        <v>87</v>
      </c>
      <c r="G19" s="104">
        <v>4.125</v>
      </c>
      <c r="H19" s="103">
        <v>3</v>
      </c>
      <c r="I19" s="103" t="s">
        <v>164</v>
      </c>
      <c r="J19" s="102" t="s">
        <v>165</v>
      </c>
      <c r="P19" s="3"/>
      <c r="AG19" s="5"/>
    </row>
    <row r="20" spans="2:33" x14ac:dyDescent="0.25">
      <c r="B20" s="40">
        <v>9.6999999999999993</v>
      </c>
      <c r="C20" s="40">
        <v>9.6999999999999993</v>
      </c>
      <c r="D20" s="40">
        <v>3</v>
      </c>
      <c r="E20" s="40">
        <v>88</v>
      </c>
      <c r="G20" s="104">
        <v>5.2</v>
      </c>
      <c r="H20" s="103">
        <v>1.0509999999999999</v>
      </c>
      <c r="I20" s="103" t="s">
        <v>166</v>
      </c>
      <c r="J20" s="102" t="s">
        <v>63</v>
      </c>
      <c r="P20" s="3"/>
      <c r="AG20" s="5"/>
    </row>
    <row r="21" spans="2:33" x14ac:dyDescent="0.25">
      <c r="B21" s="40">
        <v>9.6999999999999993</v>
      </c>
      <c r="C21" s="40">
        <v>9.6999999999999993</v>
      </c>
      <c r="D21" s="40">
        <v>3</v>
      </c>
      <c r="E21" s="40">
        <v>83</v>
      </c>
      <c r="G21" s="104">
        <v>6.9320000000000004</v>
      </c>
      <c r="H21" s="103">
        <v>1.1599999999999999</v>
      </c>
      <c r="I21" s="103" t="s">
        <v>163</v>
      </c>
      <c r="J21" s="102" t="s">
        <v>165</v>
      </c>
      <c r="P21" s="3"/>
      <c r="AG21" s="5"/>
    </row>
    <row r="22" spans="2:33" x14ac:dyDescent="0.25">
      <c r="B22" s="40">
        <v>9.6999999999999993</v>
      </c>
      <c r="C22" s="40">
        <v>9.6999999999999993</v>
      </c>
      <c r="D22" s="40">
        <v>3</v>
      </c>
      <c r="E22" s="40">
        <v>83</v>
      </c>
      <c r="G22" s="104">
        <v>7.2880000000000003</v>
      </c>
      <c r="H22" s="103">
        <v>1.1599999999999999</v>
      </c>
      <c r="I22" s="103" t="s">
        <v>163</v>
      </c>
      <c r="J22" s="102" t="s">
        <v>165</v>
      </c>
      <c r="P22" s="3"/>
      <c r="AG22" s="5"/>
    </row>
    <row r="23" spans="2:33" x14ac:dyDescent="0.25">
      <c r="B23" s="40">
        <v>9.6999999999999993</v>
      </c>
      <c r="C23" s="40">
        <v>9.6999999999999993</v>
      </c>
      <c r="D23" s="40">
        <v>3</v>
      </c>
      <c r="E23" s="40">
        <v>79</v>
      </c>
      <c r="G23" s="104">
        <v>8.6</v>
      </c>
      <c r="H23" s="103">
        <v>0.97599999999999998</v>
      </c>
      <c r="I23" s="103" t="s">
        <v>166</v>
      </c>
      <c r="J23" s="102" t="s">
        <v>63</v>
      </c>
      <c r="P23" s="3"/>
      <c r="AG23" s="5"/>
    </row>
    <row r="24" spans="2:33" x14ac:dyDescent="0.25">
      <c r="B24" s="40">
        <v>9.6999999999999993</v>
      </c>
      <c r="C24" s="40">
        <v>9.6999999999999993</v>
      </c>
      <c r="D24" s="40">
        <v>3</v>
      </c>
      <c r="E24" s="40">
        <v>76</v>
      </c>
      <c r="G24" s="104">
        <v>12.1</v>
      </c>
      <c r="H24" s="103">
        <v>1.0509999999999999</v>
      </c>
      <c r="I24" s="103" t="s">
        <v>166</v>
      </c>
      <c r="J24" s="102" t="s">
        <v>63</v>
      </c>
      <c r="P24" s="3"/>
      <c r="AG24" s="5"/>
    </row>
    <row r="25" spans="2:33" x14ac:dyDescent="0.25">
      <c r="B25" s="40">
        <v>9.6999999999999993</v>
      </c>
      <c r="C25" s="40">
        <v>9.6999999999999993</v>
      </c>
      <c r="D25" s="40">
        <v>3</v>
      </c>
      <c r="E25" s="40">
        <v>73</v>
      </c>
      <c r="G25" s="104">
        <v>13.092000000000001</v>
      </c>
      <c r="H25" s="103">
        <v>1.1000000000000001</v>
      </c>
      <c r="I25" s="103" t="s">
        <v>163</v>
      </c>
      <c r="J25" s="102" t="s">
        <v>165</v>
      </c>
      <c r="P25" s="3"/>
      <c r="AG25" s="5"/>
    </row>
    <row r="26" spans="2:33" x14ac:dyDescent="0.25">
      <c r="B26" s="40">
        <v>9.6999999999999993</v>
      </c>
      <c r="C26" s="40">
        <v>9.6999999999999993</v>
      </c>
      <c r="D26" s="40">
        <v>3</v>
      </c>
      <c r="E26" s="40">
        <v>73</v>
      </c>
      <c r="G26" s="104">
        <v>13.448</v>
      </c>
      <c r="H26" s="103">
        <v>1.1000000000000001</v>
      </c>
      <c r="I26" s="103" t="s">
        <v>163</v>
      </c>
      <c r="J26" s="102" t="s">
        <v>165</v>
      </c>
      <c r="P26" s="3"/>
      <c r="AG26" s="5"/>
    </row>
    <row r="27" spans="2:33" x14ac:dyDescent="0.25">
      <c r="B27" s="40">
        <v>9.6999999999999993</v>
      </c>
      <c r="C27" s="40">
        <v>9.6999999999999993</v>
      </c>
      <c r="D27" s="40">
        <v>3</v>
      </c>
      <c r="E27" s="40">
        <v>73</v>
      </c>
      <c r="G27" s="104">
        <v>15</v>
      </c>
      <c r="H27" s="103">
        <v>1.524</v>
      </c>
      <c r="I27" s="103" t="s">
        <v>163</v>
      </c>
      <c r="J27" s="102" t="s">
        <v>63</v>
      </c>
      <c r="P27" s="3"/>
      <c r="AG27" s="5"/>
    </row>
    <row r="28" spans="2:33" x14ac:dyDescent="0.25">
      <c r="B28" s="40">
        <v>9.6999999999999993</v>
      </c>
      <c r="C28" s="40">
        <v>9.6999999999999993</v>
      </c>
      <c r="D28" s="40">
        <v>3</v>
      </c>
      <c r="E28" s="40">
        <v>73</v>
      </c>
      <c r="G28" s="104">
        <v>17</v>
      </c>
      <c r="H28" s="103">
        <v>2</v>
      </c>
      <c r="I28" s="103" t="s">
        <v>164</v>
      </c>
      <c r="J28" s="102" t="s">
        <v>165</v>
      </c>
      <c r="P28" s="3"/>
      <c r="AG28" s="5"/>
    </row>
    <row r="29" spans="2:33" x14ac:dyDescent="0.25">
      <c r="B29" s="40">
        <v>9.6999999999999993</v>
      </c>
      <c r="C29" s="40">
        <v>9.6999999999999993</v>
      </c>
      <c r="D29" s="40">
        <v>3</v>
      </c>
      <c r="E29" s="40">
        <v>73</v>
      </c>
      <c r="G29" s="104">
        <v>19</v>
      </c>
      <c r="H29" s="103">
        <v>1.145</v>
      </c>
      <c r="I29" s="103" t="s">
        <v>166</v>
      </c>
      <c r="J29" s="102" t="s">
        <v>63</v>
      </c>
      <c r="P29" s="3"/>
      <c r="AG29" s="5"/>
    </row>
    <row r="30" spans="2:33" x14ac:dyDescent="0.25">
      <c r="B30" s="40">
        <v>9.6999999999999993</v>
      </c>
      <c r="C30" s="40">
        <v>9.6999999999999993</v>
      </c>
      <c r="D30" s="40">
        <v>2.6</v>
      </c>
      <c r="E30" s="40">
        <v>73</v>
      </c>
      <c r="G30" s="104">
        <v>21.8</v>
      </c>
      <c r="H30" s="103">
        <v>1.4</v>
      </c>
      <c r="I30" s="103" t="s">
        <v>163</v>
      </c>
      <c r="J30" s="102" t="s">
        <v>165</v>
      </c>
      <c r="P30" s="3"/>
      <c r="AG30" s="5"/>
    </row>
    <row r="31" spans="2:33" x14ac:dyDescent="0.25">
      <c r="B31" s="140"/>
      <c r="C31" s="140"/>
      <c r="D31" s="140"/>
      <c r="E31" s="140"/>
      <c r="G31" s="104">
        <v>22.2</v>
      </c>
      <c r="H31" s="103">
        <v>1.4</v>
      </c>
      <c r="I31" s="103" t="s">
        <v>163</v>
      </c>
      <c r="J31" s="102" t="s">
        <v>165</v>
      </c>
      <c r="P31" s="3"/>
      <c r="AG31" s="5"/>
    </row>
    <row r="32" spans="2:33"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2">
    <cfRule type="expression" dxfId="73" priority="5">
      <formula>$T2="Stevens"</formula>
    </cfRule>
  </conditionalFormatting>
  <conditionalFormatting sqref="U2:X12">
    <cfRule type="expression" dxfId="72" priority="4">
      <formula>$T2="Alm_Hamre"</formula>
    </cfRule>
  </conditionalFormatting>
  <conditionalFormatting sqref="U2:X12">
    <cfRule type="expression" dxfId="71" priority="3">
      <formula>$T2="ICP_18"</formula>
    </cfRule>
  </conditionalFormatting>
  <conditionalFormatting sqref="U2:X12">
    <cfRule type="expression" dxfId="70" priority="2">
      <formula>$T$2="Stevens"</formula>
    </cfRule>
  </conditionalFormatting>
  <conditionalFormatting sqref="AH2:AH12 AJ2:AJ12">
    <cfRule type="expression" dxfId="69" priority="1">
      <formula>$T2="Stevens"</formula>
    </cfRule>
  </conditionalFormatting>
  <dataValidations count="2">
    <dataValidation type="list" allowBlank="1" showInputMessage="1" showErrorMessage="1" sqref="T2:T12" xr:uid="{6E41A860-1C89-4D89-8A42-4A67F438B7AF}">
      <formula1>$A$60:$A$63</formula1>
    </dataValidation>
    <dataValidation type="list" allowBlank="1" showInputMessage="1" showErrorMessage="1" sqref="S2:S12" xr:uid="{7F6B18AF-2043-43B5-85F9-A3FB254C6235}">
      <formula1>$A$67:$A$71</formula1>
    </dataValidation>
  </dataValidations>
  <pageMargins left="0.7" right="0.7" top="0.75" bottom="0.75" header="0.3" footer="0.3"/>
  <pageSetup paperSize="9" orientation="portrait" horizontalDpi="300" verticalDpi="300"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6220D-048F-4319-AFF2-0D45C0D17A63}">
  <sheetPr>
    <tabColor theme="5" tint="0.79998168889431442"/>
  </sheetPr>
  <dimension ref="A1:AJ71"/>
  <sheetViews>
    <sheetView topLeftCell="Z1" zoomScale="70" zoomScaleNormal="70" workbookViewId="0">
      <selection activeCell="AH1" sqref="AH1:AJ18"/>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0.6</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0.6</v>
      </c>
      <c r="R3" s="105">
        <v>1</v>
      </c>
      <c r="S3" s="105" t="s">
        <v>187</v>
      </c>
      <c r="T3" s="132" t="s">
        <v>191</v>
      </c>
      <c r="U3" s="132">
        <v>0.5</v>
      </c>
      <c r="V3" s="132">
        <v>0.25</v>
      </c>
      <c r="W3" s="132">
        <v>2.5</v>
      </c>
      <c r="X3" s="132">
        <v>2.5</v>
      </c>
      <c r="Y3" s="132">
        <v>0</v>
      </c>
      <c r="Z3" s="132">
        <v>0</v>
      </c>
      <c r="AA3" s="132">
        <v>0</v>
      </c>
      <c r="AB3" s="132">
        <v>9</v>
      </c>
      <c r="AC3" s="132">
        <v>0.8</v>
      </c>
      <c r="AD3" s="40">
        <v>1.25</v>
      </c>
      <c r="AE3" s="40">
        <f t="shared" ref="AE3:AE13"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v>
      </c>
      <c r="R4" s="105">
        <v>1.4</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1.4</v>
      </c>
      <c r="R5" s="105">
        <v>2.5</v>
      </c>
      <c r="S5" s="105" t="s">
        <v>187</v>
      </c>
      <c r="T5" s="132" t="s">
        <v>191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2.5</v>
      </c>
      <c r="R6" s="105">
        <v>7.5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7.5</v>
      </c>
      <c r="R7" s="105">
        <v>15.1</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15.1</v>
      </c>
      <c r="R8" s="105">
        <v>18</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18</v>
      </c>
      <c r="R9" s="105">
        <v>22.8</v>
      </c>
      <c r="S9" s="105" t="s">
        <v>187</v>
      </c>
      <c r="T9" s="132" t="s">
        <v>191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22.8</v>
      </c>
      <c r="R10" s="105">
        <v>27</v>
      </c>
      <c r="S10" s="136" t="s">
        <v>189</v>
      </c>
      <c r="T10" s="132" t="s">
        <v>191</v>
      </c>
      <c r="U10" s="132">
        <v>0.5</v>
      </c>
      <c r="V10" s="132">
        <v>0.25</v>
      </c>
      <c r="W10" s="132">
        <v>2.5</v>
      </c>
      <c r="X10" s="132">
        <v>2.5</v>
      </c>
      <c r="Y10" s="132">
        <v>0</v>
      </c>
      <c r="Z10" s="132">
        <v>0</v>
      </c>
      <c r="AA10" s="132">
        <v>0</v>
      </c>
      <c r="AB10" s="132">
        <v>9</v>
      </c>
      <c r="AC10" s="132">
        <v>0.8</v>
      </c>
      <c r="AD10" s="40">
        <v>1.25</v>
      </c>
      <c r="AE10" s="137">
        <v>2</v>
      </c>
      <c r="AF10" s="40">
        <v>0.8</v>
      </c>
      <c r="AG10" s="139">
        <v>2</v>
      </c>
      <c r="AH10" s="121">
        <v>80</v>
      </c>
      <c r="AI10" s="118">
        <v>-0.4</v>
      </c>
      <c r="AJ10" s="119">
        <v>0.3</v>
      </c>
    </row>
    <row r="11" spans="2:36" x14ac:dyDescent="0.25">
      <c r="B11" s="40">
        <v>8.9429999999999996</v>
      </c>
      <c r="C11" s="40">
        <v>9.1809999999999992</v>
      </c>
      <c r="D11" s="40">
        <v>2.2650000000000001</v>
      </c>
      <c r="E11" s="40">
        <v>73</v>
      </c>
      <c r="G11" s="104">
        <v>3.165</v>
      </c>
      <c r="H11" s="103">
        <v>1.23</v>
      </c>
      <c r="I11" s="103" t="s">
        <v>166</v>
      </c>
      <c r="J11" s="102" t="s">
        <v>165</v>
      </c>
      <c r="L11" s="104">
        <v>10</v>
      </c>
      <c r="M11" s="103">
        <v>29.7</v>
      </c>
      <c r="N11" s="102">
        <v>1</v>
      </c>
      <c r="P11" s="105">
        <v>10</v>
      </c>
      <c r="Q11" s="105">
        <v>27</v>
      </c>
      <c r="R11" s="105">
        <v>31.9</v>
      </c>
      <c r="S11" s="136" t="s">
        <v>189</v>
      </c>
      <c r="T11" s="132" t="s">
        <v>191</v>
      </c>
      <c r="U11" s="132">
        <v>0.5</v>
      </c>
      <c r="V11" s="132">
        <v>0.25</v>
      </c>
      <c r="W11" s="132">
        <v>2.5</v>
      </c>
      <c r="X11" s="132">
        <v>2.5</v>
      </c>
      <c r="Y11" s="132">
        <v>0</v>
      </c>
      <c r="Z11" s="132">
        <v>0</v>
      </c>
      <c r="AA11" s="132">
        <v>0</v>
      </c>
      <c r="AB11" s="132">
        <v>9</v>
      </c>
      <c r="AC11" s="132">
        <v>0.8</v>
      </c>
      <c r="AD11" s="40">
        <v>1.25</v>
      </c>
      <c r="AE11" s="137">
        <v>2</v>
      </c>
      <c r="AF11" s="40">
        <v>0.8</v>
      </c>
      <c r="AG11" s="139">
        <v>2</v>
      </c>
      <c r="AH11" s="121">
        <v>80</v>
      </c>
      <c r="AI11" s="118">
        <v>-0.4</v>
      </c>
      <c r="AJ11" s="119">
        <v>0.3</v>
      </c>
    </row>
    <row r="12" spans="2:36" x14ac:dyDescent="0.25">
      <c r="B12" s="40">
        <v>9.1809999999999992</v>
      </c>
      <c r="C12" s="40">
        <v>9.39</v>
      </c>
      <c r="D12" s="40">
        <v>2</v>
      </c>
      <c r="E12" s="40">
        <v>83</v>
      </c>
      <c r="G12" s="104">
        <v>3.24</v>
      </c>
      <c r="H12" s="103">
        <v>1.23</v>
      </c>
      <c r="I12" s="103" t="s">
        <v>166</v>
      </c>
      <c r="J12" s="102" t="s">
        <v>165</v>
      </c>
      <c r="L12" s="104">
        <v>11</v>
      </c>
      <c r="M12" s="103">
        <v>34</v>
      </c>
      <c r="N12" s="102">
        <v>0</v>
      </c>
      <c r="P12" s="105">
        <v>11</v>
      </c>
      <c r="Q12" s="105">
        <v>31.9</v>
      </c>
      <c r="R12" s="105">
        <v>45</v>
      </c>
      <c r="S12" s="136" t="s">
        <v>189</v>
      </c>
      <c r="T12" s="132" t="s">
        <v>191</v>
      </c>
      <c r="U12" s="132">
        <v>0.5</v>
      </c>
      <c r="V12" s="132">
        <v>0.25</v>
      </c>
      <c r="W12" s="132">
        <v>2.5</v>
      </c>
      <c r="X12" s="132">
        <v>2.5</v>
      </c>
      <c r="Y12" s="132">
        <v>0</v>
      </c>
      <c r="Z12" s="132">
        <v>0</v>
      </c>
      <c r="AA12" s="132">
        <v>0</v>
      </c>
      <c r="AB12" s="132">
        <v>9</v>
      </c>
      <c r="AC12" s="132">
        <v>0.8</v>
      </c>
      <c r="AD12" s="40">
        <v>1.25</v>
      </c>
      <c r="AE12" s="137">
        <v>2</v>
      </c>
      <c r="AF12" s="40">
        <v>0.8</v>
      </c>
      <c r="AG12" s="139">
        <v>4</v>
      </c>
      <c r="AH12" s="121">
        <v>80</v>
      </c>
      <c r="AI12" s="118">
        <v>-0.4</v>
      </c>
      <c r="AJ12" s="119">
        <v>0.3</v>
      </c>
    </row>
    <row r="13" spans="2:36" x14ac:dyDescent="0.25">
      <c r="B13" s="40">
        <v>9.39</v>
      </c>
      <c r="C13" s="40">
        <v>9.6999999999999993</v>
      </c>
      <c r="D13" s="40">
        <v>2</v>
      </c>
      <c r="E13" s="40">
        <v>93</v>
      </c>
      <c r="G13" s="104">
        <v>3.3</v>
      </c>
      <c r="H13" s="103">
        <v>3</v>
      </c>
      <c r="I13" s="103" t="s">
        <v>164</v>
      </c>
      <c r="J13" s="102" t="s">
        <v>165</v>
      </c>
      <c r="L13" s="104">
        <v>12</v>
      </c>
      <c r="M13" s="103">
        <v>51</v>
      </c>
      <c r="N13" s="102">
        <v>0</v>
      </c>
      <c r="P13" s="105">
        <v>12</v>
      </c>
      <c r="Q13" s="105">
        <v>45</v>
      </c>
      <c r="R13" s="105">
        <v>50</v>
      </c>
      <c r="S13" s="105" t="s">
        <v>188</v>
      </c>
      <c r="T13" s="132" t="s">
        <v>191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-0.4</v>
      </c>
      <c r="AJ13" s="119">
        <v>0.3</v>
      </c>
    </row>
    <row r="14" spans="2:36" ht="15.75" thickBot="1" x14ac:dyDescent="0.3">
      <c r="B14" s="40">
        <v>9.6999999999999993</v>
      </c>
      <c r="C14" s="40">
        <v>9.6999999999999993</v>
      </c>
      <c r="D14" s="40">
        <v>2.1349999999999998</v>
      </c>
      <c r="E14" s="40">
        <v>88</v>
      </c>
      <c r="G14" s="104">
        <v>3.4</v>
      </c>
      <c r="H14" s="103">
        <v>3</v>
      </c>
      <c r="I14" s="103" t="s">
        <v>164</v>
      </c>
      <c r="J14" s="102" t="s">
        <v>165</v>
      </c>
      <c r="L14" s="108">
        <v>13</v>
      </c>
      <c r="M14" s="107">
        <f>SUM(D2:D36)-5</f>
        <v>73.5</v>
      </c>
      <c r="N14" s="106">
        <v>0</v>
      </c>
      <c r="P14" s="3"/>
      <c r="AG14" s="5"/>
    </row>
    <row r="15" spans="2:36" x14ac:dyDescent="0.25">
      <c r="B15" s="40">
        <v>9.6999999999999993</v>
      </c>
      <c r="C15" s="40">
        <v>9.6999999999999993</v>
      </c>
      <c r="D15" s="40">
        <v>3</v>
      </c>
      <c r="E15" s="40">
        <v>83</v>
      </c>
      <c r="G15" s="104">
        <v>3.6819999999999999</v>
      </c>
      <c r="H15" s="103">
        <v>1.07</v>
      </c>
      <c r="I15" s="103" t="s">
        <v>166</v>
      </c>
      <c r="J15" s="102" t="s">
        <v>165</v>
      </c>
      <c r="P15" s="3"/>
      <c r="AG15" s="5"/>
    </row>
    <row r="16" spans="2:36" x14ac:dyDescent="0.25">
      <c r="B16" s="40">
        <v>9.6999999999999993</v>
      </c>
      <c r="C16" s="40">
        <v>9.6999999999999993</v>
      </c>
      <c r="D16" s="40">
        <v>3</v>
      </c>
      <c r="E16" s="40">
        <v>83</v>
      </c>
      <c r="G16" s="104">
        <v>3.6970000000000001</v>
      </c>
      <c r="H16" s="103">
        <v>1.07</v>
      </c>
      <c r="I16" s="103" t="s">
        <v>166</v>
      </c>
      <c r="J16" s="102" t="s">
        <v>165</v>
      </c>
      <c r="P16" s="3"/>
      <c r="AG16" s="5"/>
    </row>
    <row r="17" spans="2:33" x14ac:dyDescent="0.25">
      <c r="B17" s="40">
        <v>9.6999999999999993</v>
      </c>
      <c r="C17" s="40">
        <v>9.6999999999999993</v>
      </c>
      <c r="D17" s="40">
        <v>3</v>
      </c>
      <c r="E17" s="40">
        <v>91</v>
      </c>
      <c r="G17" s="104">
        <v>3.722</v>
      </c>
      <c r="H17" s="103">
        <v>1.1399999999999999</v>
      </c>
      <c r="I17" s="103" t="s">
        <v>166</v>
      </c>
      <c r="J17" s="102" t="s">
        <v>165</v>
      </c>
      <c r="P17" s="3"/>
      <c r="AG17" s="5"/>
    </row>
    <row r="18" spans="2:33" x14ac:dyDescent="0.25">
      <c r="B18" s="40">
        <v>9.6999999999999993</v>
      </c>
      <c r="C18" s="40">
        <v>9.6999999999999993</v>
      </c>
      <c r="D18" s="40">
        <v>3</v>
      </c>
      <c r="E18" s="40">
        <v>85</v>
      </c>
      <c r="G18" s="104">
        <v>4.077</v>
      </c>
      <c r="H18" s="103">
        <v>1.1399999999999999</v>
      </c>
      <c r="I18" s="103" t="s">
        <v>166</v>
      </c>
      <c r="J18" s="102" t="s">
        <v>165</v>
      </c>
      <c r="P18" s="3"/>
      <c r="AG18" s="5"/>
    </row>
    <row r="19" spans="2:33" x14ac:dyDescent="0.25">
      <c r="B19" s="40">
        <v>9.6999999999999993</v>
      </c>
      <c r="C19" s="40">
        <v>9.6999999999999993</v>
      </c>
      <c r="D19" s="40">
        <v>3</v>
      </c>
      <c r="E19" s="40">
        <v>87</v>
      </c>
      <c r="G19" s="104">
        <v>4.125</v>
      </c>
      <c r="H19" s="103">
        <v>3</v>
      </c>
      <c r="I19" s="103" t="s">
        <v>164</v>
      </c>
      <c r="J19" s="102" t="s">
        <v>165</v>
      </c>
      <c r="P19" s="3"/>
      <c r="AG19" s="5"/>
    </row>
    <row r="20" spans="2:33" x14ac:dyDescent="0.25">
      <c r="B20" s="40">
        <v>9.6999999999999993</v>
      </c>
      <c r="C20" s="40">
        <v>9.6999999999999993</v>
      </c>
      <c r="D20" s="40">
        <v>3</v>
      </c>
      <c r="E20" s="40">
        <v>88</v>
      </c>
      <c r="G20" s="104">
        <v>5.2</v>
      </c>
      <c r="H20" s="103">
        <v>1.0509999999999999</v>
      </c>
      <c r="I20" s="103" t="s">
        <v>166</v>
      </c>
      <c r="J20" s="102" t="s">
        <v>63</v>
      </c>
      <c r="P20" s="3"/>
      <c r="AG20" s="5"/>
    </row>
    <row r="21" spans="2:33" x14ac:dyDescent="0.25">
      <c r="B21" s="40">
        <v>9.6999999999999993</v>
      </c>
      <c r="C21" s="40">
        <v>9.6999999999999993</v>
      </c>
      <c r="D21" s="40">
        <v>3</v>
      </c>
      <c r="E21" s="40">
        <v>83</v>
      </c>
      <c r="G21" s="104">
        <v>6.9320000000000004</v>
      </c>
      <c r="H21" s="103">
        <v>1.1599999999999999</v>
      </c>
      <c r="I21" s="103" t="s">
        <v>163</v>
      </c>
      <c r="J21" s="102" t="s">
        <v>165</v>
      </c>
      <c r="P21" s="3"/>
      <c r="AG21" s="5"/>
    </row>
    <row r="22" spans="2:33" x14ac:dyDescent="0.25">
      <c r="B22" s="40">
        <v>9.6999999999999993</v>
      </c>
      <c r="C22" s="40">
        <v>9.6999999999999993</v>
      </c>
      <c r="D22" s="40">
        <v>3</v>
      </c>
      <c r="E22" s="40">
        <v>83</v>
      </c>
      <c r="G22" s="104">
        <v>7.2880000000000003</v>
      </c>
      <c r="H22" s="103">
        <v>1.1599999999999999</v>
      </c>
      <c r="I22" s="103" t="s">
        <v>163</v>
      </c>
      <c r="J22" s="102" t="s">
        <v>165</v>
      </c>
      <c r="P22" s="3"/>
      <c r="AG22" s="5"/>
    </row>
    <row r="23" spans="2:33" x14ac:dyDescent="0.25">
      <c r="B23" s="40">
        <v>9.6999999999999993</v>
      </c>
      <c r="C23" s="40">
        <v>9.6999999999999993</v>
      </c>
      <c r="D23" s="40">
        <v>3</v>
      </c>
      <c r="E23" s="40">
        <v>79</v>
      </c>
      <c r="G23" s="104">
        <v>8.6</v>
      </c>
      <c r="H23" s="103">
        <v>0.97599999999999998</v>
      </c>
      <c r="I23" s="103" t="s">
        <v>166</v>
      </c>
      <c r="J23" s="102" t="s">
        <v>63</v>
      </c>
      <c r="P23" s="3"/>
      <c r="AG23" s="5"/>
    </row>
    <row r="24" spans="2:33" x14ac:dyDescent="0.25">
      <c r="B24" s="40">
        <v>9.6999999999999993</v>
      </c>
      <c r="C24" s="40">
        <v>9.6999999999999993</v>
      </c>
      <c r="D24" s="40">
        <v>3</v>
      </c>
      <c r="E24" s="40">
        <v>76</v>
      </c>
      <c r="G24" s="104">
        <v>12.1</v>
      </c>
      <c r="H24" s="103">
        <v>1.0509999999999999</v>
      </c>
      <c r="I24" s="103" t="s">
        <v>166</v>
      </c>
      <c r="J24" s="102" t="s">
        <v>63</v>
      </c>
      <c r="P24" s="3"/>
      <c r="AG24" s="5"/>
    </row>
    <row r="25" spans="2:33" x14ac:dyDescent="0.25">
      <c r="B25" s="40">
        <v>9.6999999999999993</v>
      </c>
      <c r="C25" s="40">
        <v>9.6999999999999993</v>
      </c>
      <c r="D25" s="40">
        <v>3</v>
      </c>
      <c r="E25" s="40">
        <v>73</v>
      </c>
      <c r="G25" s="104">
        <v>13.092000000000001</v>
      </c>
      <c r="H25" s="103">
        <v>1.1000000000000001</v>
      </c>
      <c r="I25" s="103" t="s">
        <v>163</v>
      </c>
      <c r="J25" s="102" t="s">
        <v>165</v>
      </c>
      <c r="P25" s="3"/>
      <c r="AG25" s="5"/>
    </row>
    <row r="26" spans="2:33" x14ac:dyDescent="0.25">
      <c r="B26" s="40">
        <v>9.6999999999999993</v>
      </c>
      <c r="C26" s="40">
        <v>9.6999999999999993</v>
      </c>
      <c r="D26" s="40">
        <v>3</v>
      </c>
      <c r="E26" s="40">
        <v>73</v>
      </c>
      <c r="G26" s="104">
        <v>13.448</v>
      </c>
      <c r="H26" s="103">
        <v>1.1000000000000001</v>
      </c>
      <c r="I26" s="103" t="s">
        <v>163</v>
      </c>
      <c r="J26" s="102" t="s">
        <v>165</v>
      </c>
      <c r="P26" s="3"/>
      <c r="AG26" s="5"/>
    </row>
    <row r="27" spans="2:33" x14ac:dyDescent="0.25">
      <c r="B27" s="40">
        <v>9.6999999999999993</v>
      </c>
      <c r="C27" s="40">
        <v>9.6999999999999993</v>
      </c>
      <c r="D27" s="40">
        <v>3</v>
      </c>
      <c r="E27" s="40">
        <v>73</v>
      </c>
      <c r="G27" s="104">
        <v>15</v>
      </c>
      <c r="H27" s="103">
        <v>1.524</v>
      </c>
      <c r="I27" s="103" t="s">
        <v>163</v>
      </c>
      <c r="J27" s="102" t="s">
        <v>63</v>
      </c>
      <c r="P27" s="3"/>
      <c r="AG27" s="5"/>
    </row>
    <row r="28" spans="2:33" x14ac:dyDescent="0.25">
      <c r="B28" s="40">
        <v>9.6999999999999993</v>
      </c>
      <c r="C28" s="40">
        <v>9.6999999999999993</v>
      </c>
      <c r="D28" s="40">
        <v>3</v>
      </c>
      <c r="E28" s="40">
        <v>73</v>
      </c>
      <c r="G28" s="104">
        <v>17</v>
      </c>
      <c r="H28" s="103">
        <v>2</v>
      </c>
      <c r="I28" s="103" t="s">
        <v>164</v>
      </c>
      <c r="J28" s="102" t="s">
        <v>165</v>
      </c>
      <c r="P28" s="3"/>
      <c r="AG28" s="5"/>
    </row>
    <row r="29" spans="2:33" x14ac:dyDescent="0.25">
      <c r="B29" s="40">
        <v>9.6999999999999993</v>
      </c>
      <c r="C29" s="40">
        <v>9.6999999999999993</v>
      </c>
      <c r="D29" s="40">
        <v>3</v>
      </c>
      <c r="E29" s="40">
        <v>73</v>
      </c>
      <c r="G29" s="104">
        <v>19</v>
      </c>
      <c r="H29" s="103">
        <v>1.145</v>
      </c>
      <c r="I29" s="103" t="s">
        <v>166</v>
      </c>
      <c r="J29" s="102" t="s">
        <v>63</v>
      </c>
      <c r="P29" s="3"/>
      <c r="AG29" s="5"/>
    </row>
    <row r="30" spans="2:33" x14ac:dyDescent="0.25">
      <c r="B30" s="40">
        <v>9.6999999999999993</v>
      </c>
      <c r="C30" s="40">
        <v>9.6999999999999993</v>
      </c>
      <c r="D30" s="40">
        <v>2.6</v>
      </c>
      <c r="E30" s="40">
        <v>73</v>
      </c>
      <c r="G30" s="104">
        <v>21.8</v>
      </c>
      <c r="H30" s="103">
        <v>1.4</v>
      </c>
      <c r="I30" s="103" t="s">
        <v>163</v>
      </c>
      <c r="J30" s="102" t="s">
        <v>165</v>
      </c>
      <c r="P30" s="3"/>
      <c r="AG30" s="5"/>
    </row>
    <row r="31" spans="2:33" x14ac:dyDescent="0.25">
      <c r="B31" s="140"/>
      <c r="C31" s="140"/>
      <c r="D31" s="140"/>
      <c r="E31" s="140"/>
      <c r="G31" s="104">
        <v>22.2</v>
      </c>
      <c r="H31" s="103">
        <v>1.4</v>
      </c>
      <c r="I31" s="103" t="s">
        <v>163</v>
      </c>
      <c r="J31" s="102" t="s">
        <v>165</v>
      </c>
      <c r="P31" s="3"/>
      <c r="AG31" s="5"/>
    </row>
    <row r="32" spans="2:33"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3">
    <cfRule type="expression" dxfId="68" priority="5">
      <formula>$T2="Stevens"</formula>
    </cfRule>
  </conditionalFormatting>
  <conditionalFormatting sqref="U2:X13">
    <cfRule type="expression" dxfId="67" priority="4">
      <formula>$T2="Alm_Hamre"</formula>
    </cfRule>
  </conditionalFormatting>
  <conditionalFormatting sqref="U2:X13">
    <cfRule type="expression" dxfId="66" priority="3">
      <formula>$T2="ICP_18"</formula>
    </cfRule>
  </conditionalFormatting>
  <conditionalFormatting sqref="U2:X13">
    <cfRule type="expression" dxfId="65" priority="2">
      <formula>$T$2="Stevens"</formula>
    </cfRule>
  </conditionalFormatting>
  <conditionalFormatting sqref="AH2:AH13 AJ2:AJ13">
    <cfRule type="expression" dxfId="64" priority="1">
      <formula>$T2="Stevens"</formula>
    </cfRule>
  </conditionalFormatting>
  <dataValidations count="2">
    <dataValidation type="list" allowBlank="1" showInputMessage="1" showErrorMessage="1" sqref="T2:T13" xr:uid="{3A1A6CA0-7259-4572-B55D-1BD2DF764D67}">
      <formula1>$A$60:$A$63</formula1>
    </dataValidation>
    <dataValidation type="list" allowBlank="1" showInputMessage="1" showErrorMessage="1" sqref="S2:S13" xr:uid="{9D50DE28-684C-429A-A278-498BECBA6F3B}">
      <formula1>$A$67:$A$71</formula1>
    </dataValidation>
  </dataValidations>
  <pageMargins left="0.7" right="0.7" top="0.75" bottom="0.75" header="0.3" footer="0.3"/>
  <pageSetup paperSize="9" orientation="portrait" horizontalDpi="300" verticalDpi="300"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7E696-996B-42F3-9DCE-AFD5BA831F4A}">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0.4</v>
      </c>
      <c r="S2" s="105" t="s">
        <v>187</v>
      </c>
      <c r="T2" s="109" t="s">
        <v>281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0.4</v>
      </c>
      <c r="R3" s="105">
        <v>0.75</v>
      </c>
      <c r="S3" s="105" t="s">
        <v>187</v>
      </c>
      <c r="T3" s="132" t="s">
        <v>281</v>
      </c>
      <c r="U3" s="132">
        <v>0.5</v>
      </c>
      <c r="V3" s="132">
        <v>0.25</v>
      </c>
      <c r="W3" s="132">
        <v>2.5</v>
      </c>
      <c r="X3" s="132">
        <v>2.5</v>
      </c>
      <c r="Y3" s="132">
        <v>0</v>
      </c>
      <c r="Z3" s="132">
        <v>0</v>
      </c>
      <c r="AA3" s="132">
        <v>0</v>
      </c>
      <c r="AB3" s="132">
        <v>9</v>
      </c>
      <c r="AC3" s="132">
        <v>0.8</v>
      </c>
      <c r="AD3" s="40">
        <v>1.25</v>
      </c>
      <c r="AE3" s="40">
        <f t="shared" ref="AE3:AE18"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0.75</v>
      </c>
      <c r="R4" s="105">
        <v>1.1000000000000001</v>
      </c>
      <c r="S4" s="105" t="s">
        <v>187</v>
      </c>
      <c r="T4" s="132" t="s">
        <v>281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1.1000000000000001</v>
      </c>
      <c r="R5" s="105">
        <v>2</v>
      </c>
      <c r="S5" s="105" t="s">
        <v>187</v>
      </c>
      <c r="T5" s="132" t="s">
        <v>281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v>
      </c>
      <c r="R6" s="105">
        <v>3.2</v>
      </c>
      <c r="S6" s="105" t="s">
        <v>187</v>
      </c>
      <c r="T6" s="132" t="s">
        <v>281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3.2</v>
      </c>
      <c r="R7" s="105">
        <v>5.5</v>
      </c>
      <c r="S7" s="105" t="s">
        <v>187</v>
      </c>
      <c r="T7" s="132" t="s">
        <v>281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5.5</v>
      </c>
      <c r="R8" s="105">
        <v>6</v>
      </c>
      <c r="S8" s="136" t="s">
        <v>189</v>
      </c>
      <c r="T8" s="132" t="s">
        <v>281</v>
      </c>
      <c r="U8" s="132">
        <v>0.5</v>
      </c>
      <c r="V8" s="132">
        <v>0.25</v>
      </c>
      <c r="W8" s="132">
        <v>2.5</v>
      </c>
      <c r="X8" s="132">
        <v>2.5</v>
      </c>
      <c r="Y8" s="132">
        <v>0</v>
      </c>
      <c r="Z8" s="132">
        <v>0</v>
      </c>
      <c r="AA8" s="132">
        <v>0</v>
      </c>
      <c r="AB8" s="132">
        <v>9</v>
      </c>
      <c r="AC8" s="132">
        <v>0.8</v>
      </c>
      <c r="AD8" s="40">
        <v>1.25</v>
      </c>
      <c r="AE8" s="137">
        <v>2</v>
      </c>
      <c r="AF8" s="40">
        <v>0.8</v>
      </c>
      <c r="AG8" s="138">
        <v>2</v>
      </c>
      <c r="AH8" s="121">
        <v>20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6</v>
      </c>
      <c r="R9" s="105">
        <v>7</v>
      </c>
      <c r="S9" s="136" t="s">
        <v>189</v>
      </c>
      <c r="T9" s="132" t="s">
        <v>281</v>
      </c>
      <c r="U9" s="132">
        <v>0.5</v>
      </c>
      <c r="V9" s="132">
        <v>0.25</v>
      </c>
      <c r="W9" s="132">
        <v>2.5</v>
      </c>
      <c r="X9" s="132">
        <v>2.5</v>
      </c>
      <c r="Y9" s="132">
        <v>0</v>
      </c>
      <c r="Z9" s="132">
        <v>0</v>
      </c>
      <c r="AA9" s="132">
        <v>0</v>
      </c>
      <c r="AB9" s="132">
        <v>9</v>
      </c>
      <c r="AC9" s="132">
        <v>0.8</v>
      </c>
      <c r="AD9" s="40">
        <v>1.25</v>
      </c>
      <c r="AE9" s="137">
        <v>2</v>
      </c>
      <c r="AF9" s="40">
        <v>0.8</v>
      </c>
      <c r="AG9" s="138">
        <v>2</v>
      </c>
      <c r="AH9" s="121">
        <v>20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7</v>
      </c>
      <c r="R10" s="105">
        <v>12.5</v>
      </c>
      <c r="S10" s="136" t="s">
        <v>189</v>
      </c>
      <c r="T10" s="132" t="s">
        <v>281</v>
      </c>
      <c r="U10" s="132">
        <v>0.5</v>
      </c>
      <c r="V10" s="132">
        <v>0.25</v>
      </c>
      <c r="W10" s="132">
        <v>2.5</v>
      </c>
      <c r="X10" s="132">
        <v>2.5</v>
      </c>
      <c r="Y10" s="132">
        <v>0</v>
      </c>
      <c r="Z10" s="132">
        <v>0</v>
      </c>
      <c r="AA10" s="132">
        <v>0</v>
      </c>
      <c r="AB10" s="132">
        <v>9</v>
      </c>
      <c r="AC10" s="132">
        <v>0.8</v>
      </c>
      <c r="AD10" s="40">
        <v>1.25</v>
      </c>
      <c r="AE10" s="137">
        <v>2</v>
      </c>
      <c r="AF10" s="40">
        <v>0.8</v>
      </c>
      <c r="AG10" s="139">
        <v>4</v>
      </c>
      <c r="AH10" s="121">
        <v>20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12.5</v>
      </c>
      <c r="R11" s="105">
        <v>14</v>
      </c>
      <c r="S11" s="136" t="s">
        <v>189</v>
      </c>
      <c r="T11" s="132" t="s">
        <v>281</v>
      </c>
      <c r="U11" s="132">
        <v>0.5</v>
      </c>
      <c r="V11" s="132">
        <v>0.25</v>
      </c>
      <c r="W11" s="132">
        <v>2.5</v>
      </c>
      <c r="X11" s="132">
        <v>2.5</v>
      </c>
      <c r="Y11" s="132">
        <v>0</v>
      </c>
      <c r="Z11" s="132">
        <v>0</v>
      </c>
      <c r="AA11" s="132">
        <v>0</v>
      </c>
      <c r="AB11" s="132">
        <v>9</v>
      </c>
      <c r="AC11" s="132">
        <v>0.8</v>
      </c>
      <c r="AD11" s="40">
        <v>1.25</v>
      </c>
      <c r="AE11" s="137">
        <v>2</v>
      </c>
      <c r="AF11" s="40">
        <v>0.8</v>
      </c>
      <c r="AG11" s="138">
        <v>2</v>
      </c>
      <c r="AH11" s="121">
        <v>20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14</v>
      </c>
      <c r="R12" s="105">
        <v>20</v>
      </c>
      <c r="S12" s="105" t="s">
        <v>187</v>
      </c>
      <c r="T12" s="132" t="s">
        <v>281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20</v>
      </c>
      <c r="R13" s="105">
        <v>24</v>
      </c>
      <c r="S13" s="105" t="s">
        <v>188</v>
      </c>
      <c r="T13" s="132" t="s">
        <v>281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1</v>
      </c>
      <c r="AJ13" s="119">
        <v>0</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24</v>
      </c>
      <c r="R14" s="105">
        <v>37.1</v>
      </c>
      <c r="S14" s="105" t="s">
        <v>188</v>
      </c>
      <c r="T14" s="132" t="s">
        <v>281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1</v>
      </c>
      <c r="AJ14" s="119">
        <v>0</v>
      </c>
    </row>
    <row r="15" spans="2:36" x14ac:dyDescent="0.25">
      <c r="B15" s="40">
        <v>9.6999999999999993</v>
      </c>
      <c r="C15" s="40">
        <v>9.6999999999999993</v>
      </c>
      <c r="D15" s="40">
        <v>3</v>
      </c>
      <c r="E15" s="40">
        <v>73</v>
      </c>
      <c r="G15" s="104">
        <v>3.6819999999999999</v>
      </c>
      <c r="H15" s="103">
        <v>1.07</v>
      </c>
      <c r="I15" s="103" t="s">
        <v>166</v>
      </c>
      <c r="J15" s="102" t="s">
        <v>165</v>
      </c>
      <c r="P15" s="105">
        <v>14</v>
      </c>
      <c r="Q15" s="105">
        <v>37.1</v>
      </c>
      <c r="R15" s="105">
        <v>38.799999999999997</v>
      </c>
      <c r="S15" s="105" t="s">
        <v>188</v>
      </c>
      <c r="T15" s="132" t="s">
        <v>281</v>
      </c>
      <c r="U15" s="132">
        <v>0.5</v>
      </c>
      <c r="V15" s="132">
        <v>0.25</v>
      </c>
      <c r="W15" s="132">
        <v>2.5</v>
      </c>
      <c r="X15" s="132">
        <v>2.5</v>
      </c>
      <c r="Y15" s="132">
        <v>0</v>
      </c>
      <c r="Z15" s="132">
        <v>0</v>
      </c>
      <c r="AA15" s="132">
        <v>0</v>
      </c>
      <c r="AB15" s="132">
        <v>9</v>
      </c>
      <c r="AC15" s="132">
        <v>0.8</v>
      </c>
      <c r="AD15" s="40">
        <v>1.25</v>
      </c>
      <c r="AE15" s="40">
        <f t="shared" si="0"/>
        <v>2.5</v>
      </c>
      <c r="AF15" s="40">
        <v>0.8</v>
      </c>
      <c r="AG15" s="5"/>
      <c r="AH15" s="121">
        <v>80</v>
      </c>
      <c r="AI15" s="118">
        <v>1</v>
      </c>
      <c r="AJ15" s="119">
        <v>0</v>
      </c>
    </row>
    <row r="16" spans="2:36" x14ac:dyDescent="0.25">
      <c r="B16" s="40">
        <v>9.6999999999999993</v>
      </c>
      <c r="C16" s="40">
        <v>9.6999999999999993</v>
      </c>
      <c r="D16" s="40">
        <v>3</v>
      </c>
      <c r="E16" s="40">
        <v>77</v>
      </c>
      <c r="G16" s="104">
        <v>3.6970000000000001</v>
      </c>
      <c r="H16" s="103">
        <v>1.07</v>
      </c>
      <c r="I16" s="103" t="s">
        <v>166</v>
      </c>
      <c r="J16" s="102" t="s">
        <v>165</v>
      </c>
      <c r="P16" s="105">
        <v>15</v>
      </c>
      <c r="Q16" s="105">
        <v>38.799999999999997</v>
      </c>
      <c r="R16" s="105">
        <v>46</v>
      </c>
      <c r="S16" s="105" t="s">
        <v>188</v>
      </c>
      <c r="T16" s="132" t="s">
        <v>281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1</v>
      </c>
      <c r="AJ16" s="119">
        <v>0</v>
      </c>
    </row>
    <row r="17" spans="2:36" x14ac:dyDescent="0.25">
      <c r="B17" s="40">
        <v>9.6999999999999993</v>
      </c>
      <c r="C17" s="40">
        <v>9.6999999999999993</v>
      </c>
      <c r="D17" s="40">
        <v>3</v>
      </c>
      <c r="E17" s="40">
        <v>73</v>
      </c>
      <c r="G17" s="104">
        <v>3.722</v>
      </c>
      <c r="H17" s="103">
        <v>1.1399999999999999</v>
      </c>
      <c r="I17" s="103" t="s">
        <v>166</v>
      </c>
      <c r="J17" s="102" t="s">
        <v>165</v>
      </c>
      <c r="P17" s="105">
        <v>16</v>
      </c>
      <c r="Q17" s="105">
        <v>46</v>
      </c>
      <c r="R17" s="105">
        <v>49.5</v>
      </c>
      <c r="S17" s="105" t="s">
        <v>188</v>
      </c>
      <c r="T17" s="132" t="s">
        <v>281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1</v>
      </c>
      <c r="AJ17" s="119">
        <v>0</v>
      </c>
    </row>
    <row r="18" spans="2:36" x14ac:dyDescent="0.25">
      <c r="B18" s="40">
        <v>9.6999999999999993</v>
      </c>
      <c r="C18" s="40">
        <v>9.6999999999999993</v>
      </c>
      <c r="D18" s="40">
        <v>3</v>
      </c>
      <c r="E18" s="40">
        <v>74</v>
      </c>
      <c r="G18" s="104">
        <v>4.077</v>
      </c>
      <c r="H18" s="103">
        <v>1.1399999999999999</v>
      </c>
      <c r="I18" s="103" t="s">
        <v>166</v>
      </c>
      <c r="J18" s="102" t="s">
        <v>165</v>
      </c>
      <c r="P18" s="105">
        <v>17</v>
      </c>
      <c r="Q18" s="105">
        <v>49.5</v>
      </c>
      <c r="R18" s="105">
        <v>50</v>
      </c>
      <c r="S18" s="105" t="s">
        <v>188</v>
      </c>
      <c r="T18" s="132" t="s">
        <v>281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1</v>
      </c>
      <c r="AJ18" s="119">
        <v>0</v>
      </c>
    </row>
    <row r="19" spans="2:36" x14ac:dyDescent="0.25">
      <c r="B19" s="40">
        <v>9.6999999999999993</v>
      </c>
      <c r="C19" s="40">
        <v>9.6999999999999993</v>
      </c>
      <c r="D19" s="40">
        <v>3</v>
      </c>
      <c r="E19" s="40">
        <v>76</v>
      </c>
      <c r="G19" s="104">
        <v>4.125</v>
      </c>
      <c r="H19" s="103">
        <v>3</v>
      </c>
      <c r="I19" s="103" t="s">
        <v>164</v>
      </c>
      <c r="J19" s="102" t="s">
        <v>165</v>
      </c>
      <c r="P19" s="3"/>
      <c r="AG19" s="5"/>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A64" s="143" t="s">
        <v>281</v>
      </c>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63" priority="5">
      <formula>$T2="Stevens"</formula>
    </cfRule>
  </conditionalFormatting>
  <conditionalFormatting sqref="U2:X18">
    <cfRule type="expression" dxfId="62" priority="4">
      <formula>$T2="Alm_Hamre"</formula>
    </cfRule>
  </conditionalFormatting>
  <conditionalFormatting sqref="U2:X18">
    <cfRule type="expression" dxfId="61" priority="3">
      <formula>$T2="ICP_18"</formula>
    </cfRule>
  </conditionalFormatting>
  <conditionalFormatting sqref="U2:X18">
    <cfRule type="expression" dxfId="60" priority="2">
      <formula>$T$2="Stevens"</formula>
    </cfRule>
  </conditionalFormatting>
  <conditionalFormatting sqref="AH2:AH18 AJ2:AJ18">
    <cfRule type="expression" dxfId="59" priority="1">
      <formula>$T2="Stevens"</formula>
    </cfRule>
  </conditionalFormatting>
  <dataValidations count="2">
    <dataValidation type="list" allowBlank="1" showInputMessage="1" showErrorMessage="1" sqref="T2:T18" xr:uid="{D51D9AA6-91BA-4898-8756-0A57D3B8CFCD}">
      <formula1>$A$60:$A$64</formula1>
    </dataValidation>
    <dataValidation type="list" allowBlank="1" showInputMessage="1" showErrorMessage="1" sqref="S2:S15" xr:uid="{6CBB5D86-CA25-4413-8CE8-22E357923CC6}">
      <formula1>$A$67:$A$71</formula1>
    </dataValidation>
  </dataValidation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topLeftCell="B1" workbookViewId="0">
      <selection activeCell="G10" sqref="G10"/>
    </sheetView>
  </sheetViews>
  <sheetFormatPr defaultColWidth="9.140625" defaultRowHeight="15" x14ac:dyDescent="0.25"/>
  <cols>
    <col min="1" max="1" width="12.42578125" style="40" bestFit="1" customWidth="1"/>
    <col min="2" max="2" width="20.140625" style="40" bestFit="1" customWidth="1"/>
    <col min="3" max="3" width="2" style="40" bestFit="1" customWidth="1"/>
    <col min="4" max="4" width="6.85546875" style="40" bestFit="1" customWidth="1"/>
    <col min="5" max="5" width="15.28515625" style="40" bestFit="1" customWidth="1"/>
    <col min="6" max="6" width="15.28515625" style="40" customWidth="1"/>
    <col min="7" max="7" width="11" style="40" bestFit="1" customWidth="1"/>
    <col min="8" max="8" width="11.85546875" style="40" customWidth="1"/>
    <col min="9" max="9" width="10.140625" style="40" customWidth="1"/>
    <col min="10" max="10" width="10.85546875" style="40" customWidth="1"/>
    <col min="11" max="12" width="10" style="40" customWidth="1"/>
    <col min="13" max="13" width="9.85546875" style="40" customWidth="1"/>
    <col min="14" max="14" width="10.140625" style="40" customWidth="1"/>
    <col min="15" max="15" width="9.7109375" style="40" customWidth="1"/>
    <col min="16" max="16" width="10.140625" style="40" customWidth="1"/>
    <col min="17" max="17" width="9.7109375" style="40" bestFit="1" customWidth="1"/>
    <col min="18" max="18" width="9.85546875" style="40" bestFit="1" customWidth="1"/>
    <col min="19" max="19" width="9.7109375" style="40" bestFit="1" customWidth="1"/>
    <col min="20" max="20" width="9.85546875" style="40" bestFit="1" customWidth="1"/>
    <col min="21" max="21" width="9.7109375" style="40" bestFit="1" customWidth="1"/>
    <col min="22" max="22" width="9.85546875" style="40" bestFit="1" customWidth="1"/>
    <col min="23" max="23" width="9.7109375" style="40" bestFit="1" customWidth="1"/>
    <col min="24" max="24" width="9.85546875" style="40" bestFit="1" customWidth="1"/>
    <col min="25" max="25" width="9.7109375" style="40" bestFit="1" customWidth="1"/>
    <col min="26" max="26" width="10.85546875" style="40" bestFit="1" customWidth="1"/>
    <col min="27" max="27" width="10.7109375" style="40" bestFit="1" customWidth="1"/>
    <col min="28" max="16384" width="9.140625" style="40"/>
  </cols>
  <sheetData>
    <row r="1" spans="1:31" ht="15.75" thickBot="1" x14ac:dyDescent="0.3"/>
    <row r="2" spans="1:31" ht="15.75" thickBot="1" x14ac:dyDescent="0.3">
      <c r="A2" s="188" t="s">
        <v>108</v>
      </c>
      <c r="B2" s="189" t="s">
        <v>107</v>
      </c>
      <c r="C2" s="15"/>
      <c r="D2" s="73" t="s">
        <v>156</v>
      </c>
      <c r="E2" s="74" t="s">
        <v>240</v>
      </c>
      <c r="F2" s="74" t="s">
        <v>64</v>
      </c>
      <c r="G2" s="75" t="s">
        <v>219</v>
      </c>
      <c r="H2" s="74" t="s">
        <v>220</v>
      </c>
      <c r="I2" s="74" t="s">
        <v>221</v>
      </c>
      <c r="J2" s="74" t="s">
        <v>222</v>
      </c>
      <c r="K2" s="74" t="s">
        <v>223</v>
      </c>
      <c r="L2" s="74" t="s">
        <v>224</v>
      </c>
      <c r="M2" s="74" t="s">
        <v>225</v>
      </c>
      <c r="N2" s="74" t="s">
        <v>226</v>
      </c>
      <c r="O2" s="74" t="s">
        <v>227</v>
      </c>
      <c r="P2" s="74" t="s">
        <v>228</v>
      </c>
      <c r="Q2" s="74" t="s">
        <v>229</v>
      </c>
      <c r="R2" s="74" t="s">
        <v>230</v>
      </c>
      <c r="S2" s="74" t="s">
        <v>231</v>
      </c>
      <c r="T2" s="74" t="s">
        <v>232</v>
      </c>
      <c r="U2" s="74" t="s">
        <v>233</v>
      </c>
      <c r="V2" s="74" t="s">
        <v>234</v>
      </c>
      <c r="W2" s="74" t="s">
        <v>235</v>
      </c>
      <c r="X2" s="74" t="s">
        <v>236</v>
      </c>
      <c r="Y2" s="74" t="s">
        <v>237</v>
      </c>
      <c r="Z2" s="75" t="s">
        <v>238</v>
      </c>
      <c r="AA2" s="74" t="s">
        <v>239</v>
      </c>
    </row>
    <row r="3" spans="1:31" x14ac:dyDescent="0.25">
      <c r="A3" s="190">
        <f>IF(B3="","",PROJ!B26)</f>
        <v>1</v>
      </c>
      <c r="B3" s="191" t="str">
        <f>IF(PROJ!C26="","",PROJ!C26)</f>
        <v>NoiseSTR_FOR</v>
      </c>
      <c r="C3" s="29"/>
      <c r="D3" s="78">
        <v>0</v>
      </c>
      <c r="E3" s="199">
        <v>1</v>
      </c>
      <c r="F3" s="76" t="s">
        <v>272</v>
      </c>
      <c r="G3" s="28" t="s">
        <v>274</v>
      </c>
      <c r="H3" s="80" t="s">
        <v>276</v>
      </c>
      <c r="I3" s="28">
        <v>4</v>
      </c>
      <c r="J3" s="80" t="s">
        <v>276</v>
      </c>
      <c r="K3" s="41">
        <v>5</v>
      </c>
      <c r="L3" s="3"/>
      <c r="M3" s="5"/>
      <c r="N3" s="3"/>
      <c r="O3" s="5"/>
      <c r="P3" s="3"/>
      <c r="Q3" s="5"/>
      <c r="R3" s="3"/>
      <c r="S3" s="5"/>
      <c r="T3" s="3"/>
      <c r="U3" s="5"/>
      <c r="V3" s="3"/>
      <c r="W3" s="5"/>
      <c r="X3" s="3"/>
      <c r="Y3" s="5"/>
      <c r="Z3" s="10"/>
      <c r="AA3" s="2"/>
    </row>
    <row r="4" spans="1:31" x14ac:dyDescent="0.25">
      <c r="A4" s="192">
        <f>IF(B4="","",PROJ!B27)</f>
        <v>2</v>
      </c>
      <c r="B4" s="193" t="str">
        <f>IF(PROJ!C27="","",IF(B3="","",PROJ!C27))</f>
        <v>Full_UB</v>
      </c>
      <c r="C4" s="29"/>
      <c r="D4" s="78">
        <v>0</v>
      </c>
      <c r="E4" s="199">
        <f>IF(G4="","",E3+1)</f>
        <v>2</v>
      </c>
      <c r="F4" s="76" t="s">
        <v>86</v>
      </c>
      <c r="G4" s="28" t="s">
        <v>273</v>
      </c>
      <c r="H4" s="80" t="s">
        <v>276</v>
      </c>
      <c r="I4" s="28">
        <v>4</v>
      </c>
      <c r="J4" s="80" t="s">
        <v>276</v>
      </c>
      <c r="K4" s="28">
        <v>5</v>
      </c>
      <c r="L4" s="3"/>
      <c r="M4" s="5"/>
      <c r="N4" s="3"/>
      <c r="O4" s="5"/>
      <c r="P4" s="3"/>
      <c r="Q4" s="5"/>
      <c r="R4" s="3"/>
      <c r="S4" s="5"/>
      <c r="T4" s="3"/>
      <c r="U4" s="5"/>
      <c r="V4" s="3"/>
      <c r="W4" s="5"/>
      <c r="X4" s="3"/>
      <c r="Y4" s="5"/>
      <c r="Z4" s="3"/>
      <c r="AA4" s="5"/>
      <c r="AB4" s="41"/>
      <c r="AC4" s="41"/>
      <c r="AD4" s="71"/>
      <c r="AE4" s="71"/>
    </row>
    <row r="5" spans="1:31" x14ac:dyDescent="0.25">
      <c r="A5" s="192">
        <f>IF(B5="","",PROJ!B28)</f>
        <v>3</v>
      </c>
      <c r="B5" s="193" t="str">
        <f>IF(PROJ!C28="","",IF(B4="","",PROJ!C28))</f>
        <v>NoiseSTR_ACC</v>
      </c>
      <c r="C5" s="29"/>
      <c r="D5" s="78">
        <v>0</v>
      </c>
      <c r="E5" s="199">
        <f t="shared" ref="E5" si="0">IF(G5="","",E4+1)</f>
        <v>3</v>
      </c>
      <c r="F5" s="76" t="s">
        <v>271</v>
      </c>
      <c r="G5" s="28" t="s">
        <v>275</v>
      </c>
      <c r="H5" s="80" t="s">
        <v>276</v>
      </c>
      <c r="I5" s="28">
        <v>4</v>
      </c>
      <c r="J5" s="80" t="s">
        <v>276</v>
      </c>
      <c r="K5" s="28">
        <v>5</v>
      </c>
      <c r="L5" s="3"/>
      <c r="M5" s="5"/>
      <c r="N5" s="3"/>
      <c r="O5" s="5"/>
      <c r="P5" s="3"/>
      <c r="Q5" s="5"/>
      <c r="R5" s="3"/>
      <c r="S5" s="5"/>
      <c r="T5" s="3"/>
      <c r="U5" s="5"/>
      <c r="V5" s="3"/>
      <c r="W5" s="5"/>
      <c r="X5" s="3"/>
      <c r="Y5" s="5"/>
      <c r="Z5" s="3"/>
      <c r="AA5" s="5"/>
      <c r="AC5" s="41"/>
      <c r="AD5" s="71"/>
      <c r="AE5" s="41"/>
    </row>
    <row r="6" spans="1:31" x14ac:dyDescent="0.25">
      <c r="A6" s="192">
        <f>IF(B6="","",PROJ!B29)</f>
        <v>4</v>
      </c>
      <c r="B6" s="193" t="str">
        <f>IF(PROJ!C29="","",IF(B5="","",PROJ!C29))</f>
        <v>PileRun_UB</v>
      </c>
      <c r="C6" s="29"/>
      <c r="D6" s="78"/>
      <c r="E6" s="199"/>
      <c r="F6" s="76"/>
      <c r="G6" s="28"/>
      <c r="H6" s="80"/>
      <c r="I6" s="28"/>
      <c r="J6" s="78"/>
      <c r="K6" s="28"/>
      <c r="L6" s="3"/>
      <c r="M6" s="5"/>
      <c r="N6" s="3"/>
      <c r="O6" s="5"/>
      <c r="P6" s="3"/>
      <c r="Q6" s="5"/>
      <c r="R6" s="3"/>
      <c r="S6" s="5"/>
      <c r="T6" s="3"/>
      <c r="U6" s="5"/>
      <c r="V6" s="3"/>
      <c r="W6" s="5"/>
      <c r="X6" s="3"/>
      <c r="Y6" s="5"/>
      <c r="Z6" s="3"/>
      <c r="AA6" s="5"/>
      <c r="AC6" s="41"/>
      <c r="AD6" s="41"/>
      <c r="AE6" s="41"/>
    </row>
    <row r="7" spans="1:31" x14ac:dyDescent="0.25">
      <c r="A7" s="192">
        <f>IF(B7="","",PROJ!B30)</f>
        <v>5</v>
      </c>
      <c r="B7" s="193" t="str">
        <f>IF(PROJ!C30="","",IF(B6="","",PROJ!C30))</f>
        <v>PileRun_LB</v>
      </c>
      <c r="C7" s="29"/>
      <c r="D7" s="78"/>
      <c r="E7" s="199"/>
      <c r="F7" s="76"/>
      <c r="G7" s="28"/>
      <c r="H7" s="80"/>
      <c r="I7" s="28"/>
      <c r="J7" s="78"/>
      <c r="K7" s="28"/>
      <c r="L7" s="3"/>
      <c r="M7" s="5"/>
      <c r="N7" s="3"/>
      <c r="O7" s="5"/>
      <c r="P7" s="3"/>
      <c r="Q7" s="5"/>
      <c r="R7" s="3"/>
      <c r="S7" s="5"/>
      <c r="T7" s="3"/>
      <c r="U7" s="5"/>
      <c r="V7" s="3"/>
      <c r="W7" s="5"/>
      <c r="X7" s="3"/>
      <c r="Y7" s="5"/>
      <c r="Z7" s="3"/>
      <c r="AA7" s="5"/>
    </row>
    <row r="8" spans="1:31" x14ac:dyDescent="0.25">
      <c r="A8" s="192">
        <f>IF(B8="","",PROJ!B31)</f>
        <v>6</v>
      </c>
      <c r="B8" s="193" t="str">
        <f>IF(PROJ!C31="","",IF(B7="","",PROJ!C31))</f>
        <v>Entrapped_UB</v>
      </c>
      <c r="C8" s="29"/>
      <c r="D8" s="78"/>
      <c r="E8" s="199"/>
      <c r="F8" s="76"/>
      <c r="G8" s="28"/>
      <c r="H8" s="80"/>
      <c r="I8" s="28"/>
      <c r="J8" s="78"/>
      <c r="K8" s="28"/>
      <c r="L8" s="3"/>
      <c r="M8" s="5"/>
      <c r="N8" s="3"/>
      <c r="O8" s="5"/>
      <c r="P8" s="3"/>
      <c r="Q8" s="5"/>
      <c r="R8" s="3"/>
      <c r="S8" s="5"/>
      <c r="T8" s="3"/>
      <c r="U8" s="5"/>
      <c r="V8" s="3"/>
      <c r="W8" s="5"/>
      <c r="X8" s="3"/>
      <c r="Y8" s="5"/>
      <c r="Z8" s="3"/>
      <c r="AA8" s="5"/>
    </row>
    <row r="9" spans="1:31" x14ac:dyDescent="0.25">
      <c r="A9" s="192">
        <f>IF(B9="","",PROJ!B32)</f>
        <v>7</v>
      </c>
      <c r="B9" s="193" t="str">
        <f>IF(PROJ!C32="","",IF(B8="","",PROJ!C32))</f>
        <v>Breakdown_BE</v>
      </c>
      <c r="C9" s="29"/>
      <c r="D9" s="78"/>
      <c r="E9" s="199"/>
      <c r="F9" s="76"/>
      <c r="G9" s="28"/>
      <c r="H9" s="80"/>
      <c r="I9" s="28"/>
      <c r="J9" s="78"/>
      <c r="K9" s="28"/>
      <c r="L9" s="3"/>
      <c r="M9" s="5"/>
      <c r="N9" s="3"/>
      <c r="O9" s="5"/>
      <c r="P9" s="3"/>
      <c r="Q9" s="5"/>
      <c r="R9" s="3"/>
      <c r="S9" s="5"/>
      <c r="T9" s="3"/>
      <c r="U9" s="5"/>
      <c r="V9" s="3"/>
      <c r="W9" s="5"/>
      <c r="X9" s="3"/>
      <c r="Y9" s="5"/>
      <c r="Z9" s="3"/>
      <c r="AA9" s="5"/>
    </row>
    <row r="10" spans="1:31" x14ac:dyDescent="0.25">
      <c r="A10" s="192">
        <f>IF(B10="","",PROJ!B33)</f>
        <v>8</v>
      </c>
      <c r="B10" s="193" t="str">
        <f>IF(PROJ!C33="","",IF(B9="","",PROJ!C33))</f>
        <v>Entrapped_BE</v>
      </c>
      <c r="C10" s="29"/>
      <c r="D10" s="78"/>
      <c r="E10" s="199"/>
      <c r="F10" s="76"/>
      <c r="G10" s="28"/>
      <c r="H10" s="80"/>
      <c r="I10" s="28"/>
      <c r="J10" s="78"/>
      <c r="K10" s="28"/>
      <c r="L10" s="3"/>
      <c r="M10" s="5"/>
      <c r="N10" s="3"/>
      <c r="O10" s="5"/>
      <c r="P10" s="3"/>
      <c r="Q10" s="5"/>
      <c r="R10" s="3"/>
      <c r="S10" s="5"/>
      <c r="T10" s="3"/>
      <c r="U10" s="5"/>
      <c r="V10" s="3"/>
      <c r="W10" s="5"/>
      <c r="X10" s="3"/>
      <c r="Y10" s="5"/>
      <c r="Z10" s="3"/>
      <c r="AA10" s="5"/>
    </row>
    <row r="11" spans="1:31" x14ac:dyDescent="0.25">
      <c r="A11" s="192">
        <f>IF(B11="","",PROJ!B34)</f>
        <v>9</v>
      </c>
      <c r="B11" s="193" t="str">
        <f>IF(PROJ!C34="","",IF(B10="","",PROJ!C34))</f>
        <v>NoiseSTR_FOR_SENSI</v>
      </c>
      <c r="C11" s="29"/>
      <c r="D11" s="78"/>
      <c r="E11" s="199"/>
      <c r="F11" s="76"/>
      <c r="G11" s="28"/>
      <c r="H11" s="80"/>
      <c r="I11" s="28"/>
      <c r="J11" s="78"/>
      <c r="K11" s="28"/>
      <c r="L11" s="3"/>
      <c r="M11" s="5"/>
      <c r="N11" s="3"/>
      <c r="O11" s="5"/>
      <c r="P11" s="3"/>
      <c r="Q11" s="5"/>
      <c r="R11" s="3"/>
      <c r="S11" s="5"/>
      <c r="T11" s="3"/>
      <c r="U11" s="5"/>
      <c r="V11" s="3"/>
      <c r="W11" s="5"/>
      <c r="X11" s="3"/>
      <c r="Y11" s="5"/>
      <c r="Z11" s="3"/>
      <c r="AA11" s="5"/>
    </row>
    <row r="12" spans="1:31" x14ac:dyDescent="0.25">
      <c r="A12" s="192">
        <f>IF(B12="","",PROJ!B35)</f>
        <v>10</v>
      </c>
      <c r="B12" s="193" t="str">
        <f>IF(PROJ!C35="","",IF(B11="","",PROJ!C35))</f>
        <v>NoiseSTR_ACC_SENSI</v>
      </c>
      <c r="C12" s="29"/>
      <c r="D12" s="78"/>
      <c r="E12" s="199"/>
      <c r="F12" s="76"/>
      <c r="G12" s="28"/>
      <c r="H12" s="80"/>
      <c r="I12" s="28"/>
      <c r="J12" s="78"/>
      <c r="K12" s="28"/>
      <c r="L12" s="3"/>
      <c r="M12" s="5"/>
      <c r="N12" s="3"/>
      <c r="O12" s="5"/>
      <c r="P12" s="3"/>
      <c r="Q12" s="5"/>
      <c r="R12" s="3"/>
      <c r="S12" s="5"/>
      <c r="T12" s="3"/>
      <c r="U12" s="5"/>
      <c r="V12" s="3"/>
      <c r="W12" s="5"/>
      <c r="X12" s="3"/>
      <c r="Y12" s="5"/>
      <c r="Z12" s="3"/>
      <c r="AA12" s="5"/>
    </row>
    <row r="13" spans="1:31" x14ac:dyDescent="0.25">
      <c r="A13" s="192">
        <f>IF(B13="","",PROJ!B36)</f>
        <v>11</v>
      </c>
      <c r="B13" s="193" t="str">
        <f>IF(PROJ!C36="","",IF(B12="","",PROJ!C36))</f>
        <v>Fatigue_BLOW</v>
      </c>
      <c r="C13" s="29"/>
      <c r="D13" s="78"/>
      <c r="E13" s="199"/>
      <c r="F13" s="76"/>
      <c r="G13" s="28"/>
      <c r="H13" s="80"/>
      <c r="I13" s="28"/>
      <c r="J13" s="78"/>
      <c r="K13" s="28"/>
      <c r="L13" s="3"/>
      <c r="M13" s="5"/>
      <c r="N13" s="3"/>
      <c r="O13" s="5"/>
      <c r="P13" s="3"/>
      <c r="Q13" s="5"/>
      <c r="R13" s="3"/>
      <c r="S13" s="5"/>
      <c r="T13" s="3"/>
      <c r="U13" s="5"/>
      <c r="V13" s="3"/>
      <c r="W13" s="5"/>
      <c r="X13" s="3"/>
      <c r="Y13" s="5"/>
      <c r="Z13" s="3"/>
      <c r="AA13" s="5"/>
    </row>
    <row r="14" spans="1:31" x14ac:dyDescent="0.25">
      <c r="A14" s="192">
        <f>IF(B14="","",PROJ!B37)</f>
        <v>12</v>
      </c>
      <c r="B14" s="193" t="str">
        <f>IF(PROJ!C37="","",IF(B13="","",PROJ!C37))</f>
        <v>Fatigue_STRESS</v>
      </c>
      <c r="C14" s="29"/>
      <c r="D14" s="78"/>
      <c r="E14" s="199"/>
      <c r="F14" s="76"/>
      <c r="G14" s="28"/>
      <c r="H14" s="80"/>
      <c r="I14" s="28"/>
      <c r="J14" s="78"/>
      <c r="K14" s="28"/>
      <c r="L14" s="3"/>
      <c r="M14" s="5"/>
      <c r="N14" s="3"/>
      <c r="O14" s="5"/>
      <c r="P14" s="3"/>
      <c r="Q14" s="5"/>
      <c r="R14" s="3"/>
      <c r="S14" s="5"/>
      <c r="T14" s="3"/>
      <c r="U14" s="5"/>
      <c r="V14" s="3"/>
      <c r="W14" s="5"/>
      <c r="X14" s="3"/>
      <c r="Y14" s="5"/>
      <c r="Z14" s="3"/>
      <c r="AA14" s="5"/>
    </row>
    <row r="15" spans="1:31" x14ac:dyDescent="0.25">
      <c r="A15" s="192" t="str">
        <f>IF(B15="","",PROJ!B44)</f>
        <v/>
      </c>
      <c r="B15" s="193" t="str">
        <f>IF(PROJ!C44="","",IF(B14="","",PROJ!C44))</f>
        <v/>
      </c>
      <c r="C15" s="29"/>
      <c r="D15" s="78"/>
      <c r="E15" s="199"/>
      <c r="F15" s="76"/>
      <c r="G15" s="28"/>
      <c r="H15" s="80"/>
      <c r="I15" s="28"/>
      <c r="J15" s="78"/>
      <c r="K15" s="28"/>
      <c r="L15" s="3"/>
      <c r="M15" s="5"/>
      <c r="N15" s="3"/>
      <c r="O15" s="5"/>
      <c r="P15" s="3"/>
      <c r="Q15" s="5"/>
      <c r="R15" s="3"/>
      <c r="S15" s="5"/>
      <c r="T15" s="3"/>
      <c r="U15" s="5"/>
      <c r="V15" s="3"/>
      <c r="W15" s="5"/>
      <c r="X15" s="3"/>
      <c r="Y15" s="5"/>
      <c r="Z15" s="3"/>
      <c r="AA15" s="5"/>
    </row>
    <row r="16" spans="1:31" x14ac:dyDescent="0.25">
      <c r="A16" s="192" t="str">
        <f>IF(B16="","",PROJ!B46)</f>
        <v/>
      </c>
      <c r="B16" s="193" t="str">
        <f>IF(PROJ!C46="","",IF(B15="","",PROJ!C46))</f>
        <v/>
      </c>
      <c r="C16" s="29"/>
      <c r="D16" s="78"/>
      <c r="E16" s="199"/>
      <c r="F16" s="76"/>
      <c r="G16" s="28"/>
      <c r="H16" s="78"/>
      <c r="I16" s="28"/>
      <c r="J16" s="78"/>
      <c r="K16" s="28"/>
      <c r="L16" s="3"/>
      <c r="M16" s="5"/>
      <c r="N16" s="3"/>
      <c r="O16" s="5"/>
      <c r="P16" s="3"/>
      <c r="Q16" s="5"/>
      <c r="R16" s="3"/>
      <c r="S16" s="5"/>
      <c r="T16" s="3"/>
      <c r="U16" s="5"/>
      <c r="V16" s="3"/>
      <c r="W16" s="5"/>
      <c r="X16" s="3"/>
      <c r="Y16" s="5"/>
      <c r="Z16" s="3"/>
      <c r="AA16" s="5"/>
    </row>
    <row r="17" spans="1:27" x14ac:dyDescent="0.25">
      <c r="A17" s="192" t="str">
        <f>IF(B17="","",PROJ!B47)</f>
        <v/>
      </c>
      <c r="B17" s="193" t="str">
        <f>IF(PROJ!C47="","",IF(B16="","",PROJ!C47))</f>
        <v/>
      </c>
      <c r="C17" s="29"/>
      <c r="D17" s="78"/>
      <c r="E17" s="199"/>
      <c r="F17" s="76"/>
      <c r="G17" s="28"/>
      <c r="H17" s="3"/>
      <c r="I17" s="5"/>
      <c r="J17" s="3"/>
      <c r="K17" s="5"/>
      <c r="L17" s="3"/>
      <c r="M17" s="5"/>
      <c r="N17" s="3"/>
      <c r="O17" s="5"/>
      <c r="P17" s="3"/>
      <c r="Q17" s="5"/>
      <c r="R17" s="3"/>
      <c r="S17" s="5"/>
      <c r="T17" s="3"/>
      <c r="U17" s="5"/>
      <c r="V17" s="3"/>
      <c r="W17" s="5"/>
      <c r="X17" s="3"/>
      <c r="Y17" s="5"/>
      <c r="Z17" s="3"/>
      <c r="AA17" s="5"/>
    </row>
    <row r="18" spans="1:27" x14ac:dyDescent="0.25">
      <c r="A18" s="192" t="str">
        <f>IF(B18="","",PROJ!B48)</f>
        <v/>
      </c>
      <c r="B18" s="193" t="str">
        <f>IF(PROJ!C48="","",IF(B17="","",PROJ!C48))</f>
        <v/>
      </c>
      <c r="C18" s="29"/>
      <c r="D18" s="78"/>
      <c r="E18" s="199"/>
      <c r="F18" s="76"/>
      <c r="G18" s="28"/>
      <c r="H18" s="3"/>
      <c r="I18" s="5"/>
      <c r="J18" s="3"/>
      <c r="K18" s="5"/>
      <c r="L18" s="3"/>
      <c r="M18" s="5"/>
      <c r="N18" s="3"/>
      <c r="O18" s="5"/>
      <c r="P18" s="3"/>
      <c r="Q18" s="5"/>
      <c r="R18" s="3"/>
      <c r="S18" s="5"/>
      <c r="T18" s="3"/>
      <c r="U18" s="5"/>
      <c r="V18" s="3"/>
      <c r="W18" s="5"/>
      <c r="X18" s="3"/>
      <c r="Y18" s="5"/>
      <c r="Z18" s="3"/>
      <c r="AA18" s="5"/>
    </row>
    <row r="19" spans="1:27" x14ac:dyDescent="0.25">
      <c r="A19" s="192" t="str">
        <f>IF(B19="","",PROJ!B49)</f>
        <v/>
      </c>
      <c r="B19" s="193" t="str">
        <f>IF(PROJ!C49="","",IF(B18="","",PROJ!C49))</f>
        <v/>
      </c>
      <c r="C19" s="29"/>
      <c r="D19" s="78"/>
      <c r="E19" s="199"/>
      <c r="F19" s="76"/>
      <c r="G19" s="28"/>
      <c r="H19" s="78"/>
      <c r="I19" s="28"/>
      <c r="J19" s="78"/>
      <c r="K19" s="28"/>
      <c r="L19" s="3"/>
      <c r="M19" s="5"/>
      <c r="N19" s="3"/>
      <c r="O19" s="5"/>
      <c r="P19" s="3"/>
      <c r="Q19" s="5"/>
      <c r="R19" s="3"/>
      <c r="S19" s="5"/>
      <c r="T19" s="3"/>
      <c r="U19" s="5"/>
      <c r="V19" s="3"/>
      <c r="W19" s="5"/>
      <c r="X19" s="3"/>
      <c r="Y19" s="5"/>
      <c r="Z19" s="3"/>
      <c r="AA19" s="5"/>
    </row>
    <row r="20" spans="1:27" x14ac:dyDescent="0.25">
      <c r="A20" s="192" t="str">
        <f>IF(B20="","",PROJ!B50)</f>
        <v/>
      </c>
      <c r="B20" s="193" t="str">
        <f>IF(PROJ!C50="","",IF(B19="","",PROJ!C50))</f>
        <v/>
      </c>
      <c r="C20" s="29"/>
      <c r="D20" s="78"/>
      <c r="E20" s="199"/>
      <c r="F20" s="76"/>
      <c r="G20" s="28"/>
      <c r="H20" s="78"/>
      <c r="I20" s="28"/>
      <c r="J20" s="78"/>
      <c r="K20" s="28"/>
      <c r="L20" s="3"/>
      <c r="M20" s="5"/>
      <c r="N20" s="3"/>
      <c r="O20" s="5"/>
      <c r="P20" s="3"/>
      <c r="Q20" s="5"/>
      <c r="R20" s="3"/>
      <c r="S20" s="5"/>
      <c r="T20" s="3"/>
      <c r="U20" s="5"/>
      <c r="V20" s="3"/>
      <c r="W20" s="5"/>
      <c r="X20" s="3"/>
      <c r="Y20" s="5"/>
      <c r="Z20" s="3"/>
      <c r="AA20" s="5"/>
    </row>
    <row r="21" spans="1:27" x14ac:dyDescent="0.25">
      <c r="A21" s="192" t="str">
        <f>IF(B21="","",PROJ!B51)</f>
        <v/>
      </c>
      <c r="B21" s="193" t="str">
        <f>IF(PROJ!C51="","",IF(B20="","",PROJ!C51))</f>
        <v/>
      </c>
      <c r="C21" s="29"/>
      <c r="D21" s="78"/>
      <c r="E21" s="199"/>
      <c r="F21" s="76"/>
      <c r="G21" s="28"/>
      <c r="H21" s="78"/>
      <c r="I21" s="28"/>
      <c r="J21" s="78"/>
      <c r="K21" s="28"/>
      <c r="L21" s="3"/>
      <c r="M21" s="5"/>
      <c r="N21" s="3"/>
      <c r="O21" s="5"/>
      <c r="P21" s="3"/>
      <c r="Q21" s="5"/>
      <c r="R21" s="3"/>
      <c r="S21" s="5"/>
      <c r="T21" s="3"/>
      <c r="U21" s="5"/>
      <c r="V21" s="3"/>
      <c r="W21" s="5"/>
      <c r="X21" s="3"/>
      <c r="Y21" s="5"/>
      <c r="Z21" s="3"/>
      <c r="AA21" s="5"/>
    </row>
    <row r="22" spans="1:27" ht="15.75" thickBot="1" x14ac:dyDescent="0.3">
      <c r="A22" s="194" t="str">
        <f>IF(B22="","",PROJ!B52)</f>
        <v/>
      </c>
      <c r="B22" s="195" t="str">
        <f>IF(PROJ!C52="","",IF(B21="","",PROJ!C52))</f>
        <v/>
      </c>
      <c r="C22" s="29"/>
      <c r="D22" s="78"/>
      <c r="E22" s="199"/>
      <c r="F22" s="76"/>
      <c r="G22" s="28"/>
      <c r="H22" s="78"/>
      <c r="I22" s="28"/>
      <c r="J22" s="78"/>
      <c r="K22" s="28"/>
      <c r="L22" s="3"/>
      <c r="M22" s="5"/>
      <c r="N22" s="3"/>
      <c r="O22" s="5"/>
      <c r="P22" s="3"/>
      <c r="Q22" s="5"/>
      <c r="R22" s="3"/>
      <c r="S22" s="5"/>
      <c r="T22" s="3"/>
      <c r="U22" s="5"/>
      <c r="V22" s="3"/>
      <c r="W22" s="5"/>
      <c r="X22" s="3"/>
      <c r="Y22" s="5"/>
      <c r="Z22" s="3"/>
      <c r="AA22" s="5"/>
    </row>
    <row r="23" spans="1:27" x14ac:dyDescent="0.25">
      <c r="A23" s="29"/>
      <c r="B23" s="29"/>
      <c r="C23" s="29"/>
      <c r="D23" s="78"/>
      <c r="E23" s="199"/>
      <c r="F23" s="76"/>
      <c r="G23" s="28"/>
      <c r="H23" s="78"/>
      <c r="I23" s="28"/>
      <c r="J23" s="78"/>
      <c r="K23" s="28"/>
      <c r="L23" s="3"/>
      <c r="M23" s="5"/>
      <c r="N23" s="3"/>
      <c r="O23" s="5"/>
      <c r="P23" s="3"/>
      <c r="Q23" s="5"/>
      <c r="R23" s="3"/>
      <c r="S23" s="5"/>
      <c r="T23" s="3"/>
      <c r="U23" s="5"/>
      <c r="V23" s="3"/>
      <c r="W23" s="5"/>
      <c r="X23" s="3"/>
      <c r="Y23" s="5"/>
      <c r="Z23" s="3"/>
      <c r="AA23" s="5"/>
    </row>
    <row r="24" spans="1:27" x14ac:dyDescent="0.25">
      <c r="A24" s="29"/>
      <c r="B24" s="29"/>
      <c r="C24" s="29"/>
      <c r="D24" s="78"/>
      <c r="E24" s="199"/>
      <c r="F24" s="76"/>
      <c r="G24" s="28"/>
      <c r="H24" s="78"/>
      <c r="I24" s="28"/>
      <c r="J24" s="78"/>
      <c r="K24" s="28"/>
      <c r="L24" s="3"/>
      <c r="M24" s="5"/>
      <c r="N24" s="3"/>
      <c r="O24" s="5"/>
      <c r="P24" s="3"/>
      <c r="Q24" s="5"/>
      <c r="R24" s="3"/>
      <c r="S24" s="5"/>
      <c r="T24" s="3"/>
      <c r="U24" s="5"/>
      <c r="V24" s="3"/>
      <c r="W24" s="5"/>
      <c r="X24" s="3"/>
      <c r="Y24" s="5"/>
      <c r="Z24" s="3"/>
      <c r="AA24" s="5"/>
    </row>
    <row r="25" spans="1:27" x14ac:dyDescent="0.25">
      <c r="A25" s="29"/>
      <c r="B25" s="29"/>
      <c r="C25" s="29"/>
      <c r="D25" s="78"/>
      <c r="E25" s="199"/>
      <c r="F25" s="76"/>
      <c r="G25" s="28"/>
      <c r="H25" s="78"/>
      <c r="I25" s="28"/>
      <c r="J25" s="78"/>
      <c r="K25" s="28"/>
      <c r="L25" s="3"/>
      <c r="M25" s="5"/>
      <c r="N25" s="3"/>
      <c r="O25" s="5"/>
      <c r="P25" s="3"/>
      <c r="Q25" s="5"/>
      <c r="R25" s="3"/>
      <c r="S25" s="5"/>
      <c r="T25" s="3"/>
      <c r="U25" s="5"/>
      <c r="V25" s="3"/>
      <c r="W25" s="5"/>
      <c r="X25" s="3"/>
      <c r="Y25" s="5"/>
      <c r="Z25" s="3"/>
      <c r="AA25" s="5"/>
    </row>
    <row r="26" spans="1:27" x14ac:dyDescent="0.25">
      <c r="A26" s="29"/>
      <c r="B26" s="29"/>
      <c r="C26" s="29"/>
      <c r="D26" s="78"/>
      <c r="E26" s="199"/>
      <c r="F26" s="76"/>
      <c r="G26" s="28"/>
      <c r="H26" s="78"/>
      <c r="I26" s="28"/>
      <c r="J26" s="78"/>
      <c r="K26" s="28"/>
      <c r="L26" s="3"/>
      <c r="M26" s="5"/>
      <c r="N26" s="3"/>
      <c r="O26" s="5"/>
      <c r="P26" s="3"/>
      <c r="Q26" s="5"/>
      <c r="R26" s="3"/>
      <c r="S26" s="5"/>
      <c r="T26" s="3"/>
      <c r="U26" s="5"/>
      <c r="V26" s="3"/>
      <c r="W26" s="5"/>
      <c r="X26" s="3"/>
      <c r="Y26" s="5"/>
      <c r="Z26" s="3"/>
      <c r="AA26" s="5"/>
    </row>
    <row r="27" spans="1:27" x14ac:dyDescent="0.25">
      <c r="A27" s="29"/>
      <c r="B27" s="29"/>
      <c r="C27" s="29"/>
      <c r="D27" s="78"/>
      <c r="E27" s="199"/>
      <c r="F27" s="76"/>
      <c r="G27" s="28"/>
      <c r="H27" s="78"/>
      <c r="I27" s="28"/>
      <c r="J27" s="78"/>
      <c r="K27" s="28"/>
      <c r="L27" s="3"/>
      <c r="M27" s="5"/>
      <c r="N27" s="3"/>
      <c r="O27" s="5"/>
      <c r="P27" s="3"/>
      <c r="Q27" s="5"/>
      <c r="R27" s="3"/>
      <c r="S27" s="5"/>
      <c r="T27" s="3"/>
      <c r="U27" s="5"/>
      <c r="V27" s="3"/>
      <c r="W27" s="5"/>
      <c r="X27" s="3"/>
      <c r="Y27" s="5"/>
      <c r="Z27" s="3"/>
      <c r="AA27" s="5"/>
    </row>
    <row r="28" spans="1:27" x14ac:dyDescent="0.25">
      <c r="A28" s="29"/>
      <c r="B28" s="29"/>
      <c r="C28" s="29"/>
      <c r="D28" s="78"/>
      <c r="E28" s="199"/>
      <c r="F28" s="76"/>
      <c r="G28" s="28"/>
      <c r="H28" s="78"/>
      <c r="I28" s="28"/>
      <c r="J28" s="78"/>
      <c r="K28" s="28"/>
      <c r="L28" s="3"/>
      <c r="M28" s="5"/>
      <c r="N28" s="3"/>
      <c r="O28" s="5"/>
      <c r="P28" s="3"/>
      <c r="Q28" s="5"/>
      <c r="R28" s="3"/>
      <c r="S28" s="5"/>
      <c r="T28" s="3"/>
      <c r="U28" s="5"/>
      <c r="V28" s="3"/>
      <c r="W28" s="5"/>
      <c r="X28" s="3"/>
      <c r="Y28" s="5"/>
      <c r="Z28" s="3"/>
      <c r="AA28" s="5"/>
    </row>
    <row r="29" spans="1:27" x14ac:dyDescent="0.25">
      <c r="A29" s="29"/>
      <c r="B29" s="29"/>
      <c r="C29" s="29"/>
      <c r="D29" s="78"/>
      <c r="E29" s="199"/>
      <c r="F29" s="76"/>
      <c r="G29" s="28"/>
      <c r="H29" s="78"/>
      <c r="I29" s="28"/>
      <c r="J29" s="78"/>
      <c r="K29" s="28"/>
      <c r="L29" s="3"/>
      <c r="M29" s="5"/>
      <c r="N29" s="3"/>
      <c r="O29" s="5"/>
      <c r="P29" s="3"/>
      <c r="Q29" s="5"/>
      <c r="R29" s="3"/>
      <c r="S29" s="5"/>
      <c r="T29" s="3"/>
      <c r="U29" s="5"/>
      <c r="V29" s="3"/>
      <c r="W29" s="5"/>
      <c r="X29" s="3"/>
      <c r="Y29" s="5"/>
      <c r="Z29" s="3"/>
      <c r="AA29" s="5"/>
    </row>
    <row r="30" spans="1:27" x14ac:dyDescent="0.25">
      <c r="A30" s="29"/>
      <c r="B30" s="29"/>
      <c r="C30" s="29"/>
      <c r="D30" s="78"/>
      <c r="E30" s="199"/>
      <c r="F30" s="76"/>
      <c r="G30" s="28"/>
      <c r="H30" s="78"/>
      <c r="I30" s="28"/>
      <c r="J30" s="78"/>
      <c r="K30" s="28"/>
      <c r="L30" s="3"/>
      <c r="M30" s="5"/>
      <c r="N30" s="3"/>
      <c r="O30" s="5"/>
      <c r="P30" s="3"/>
      <c r="Q30" s="5"/>
      <c r="R30" s="3"/>
      <c r="S30" s="5"/>
      <c r="T30" s="3"/>
      <c r="U30" s="5"/>
      <c r="V30" s="3"/>
      <c r="W30" s="5"/>
      <c r="X30" s="3"/>
      <c r="Y30" s="5"/>
      <c r="Z30" s="3"/>
      <c r="AA30" s="5"/>
    </row>
    <row r="31" spans="1:27" x14ac:dyDescent="0.25">
      <c r="A31" s="29"/>
      <c r="B31" s="29"/>
      <c r="C31" s="29"/>
      <c r="D31" s="78"/>
      <c r="E31" s="199"/>
      <c r="F31" s="76"/>
      <c r="G31" s="28"/>
      <c r="H31" s="78"/>
      <c r="I31" s="28"/>
      <c r="J31" s="78"/>
      <c r="K31" s="28"/>
      <c r="L31" s="3"/>
      <c r="M31" s="5"/>
      <c r="N31" s="3"/>
      <c r="O31" s="5"/>
      <c r="P31" s="3"/>
      <c r="Q31" s="5"/>
      <c r="R31" s="3"/>
      <c r="S31" s="5"/>
      <c r="T31" s="3"/>
      <c r="U31" s="5"/>
      <c r="V31" s="3"/>
      <c r="W31" s="5"/>
      <c r="X31" s="3"/>
      <c r="Y31" s="5"/>
      <c r="Z31" s="3"/>
      <c r="AA31" s="5"/>
    </row>
    <row r="32" spans="1:27" x14ac:dyDescent="0.25">
      <c r="A32" s="29"/>
      <c r="B32" s="29"/>
      <c r="C32" s="29"/>
      <c r="D32" s="78"/>
      <c r="E32" s="199"/>
      <c r="F32" s="76"/>
      <c r="G32" s="28"/>
      <c r="H32" s="78"/>
      <c r="I32" s="28"/>
      <c r="J32" s="78"/>
      <c r="K32" s="28"/>
      <c r="L32" s="3"/>
      <c r="M32" s="5"/>
      <c r="N32" s="3"/>
      <c r="O32" s="5"/>
      <c r="P32" s="3"/>
      <c r="Q32" s="5"/>
      <c r="R32" s="3"/>
      <c r="S32" s="5"/>
      <c r="T32" s="3"/>
      <c r="U32" s="5"/>
      <c r="V32" s="3"/>
      <c r="W32" s="5"/>
      <c r="X32" s="3"/>
      <c r="Y32" s="5"/>
      <c r="Z32" s="3"/>
      <c r="AA32" s="5"/>
    </row>
    <row r="33" spans="1:27" x14ac:dyDescent="0.25">
      <c r="A33" s="29"/>
      <c r="B33" s="29"/>
      <c r="C33" s="29"/>
      <c r="D33" s="78"/>
      <c r="E33" s="199"/>
      <c r="F33" s="76"/>
      <c r="G33" s="28"/>
      <c r="H33" s="78"/>
      <c r="I33" s="28"/>
      <c r="J33" s="78"/>
      <c r="K33" s="28"/>
      <c r="L33" s="3"/>
      <c r="M33" s="5"/>
      <c r="N33" s="3"/>
      <c r="O33" s="5"/>
      <c r="P33" s="3"/>
      <c r="Q33" s="5"/>
      <c r="R33" s="3"/>
      <c r="S33" s="5"/>
      <c r="T33" s="3"/>
      <c r="U33" s="5"/>
      <c r="V33" s="3"/>
      <c r="W33" s="5"/>
      <c r="X33" s="3"/>
      <c r="Y33" s="5"/>
      <c r="Z33" s="3"/>
      <c r="AA33" s="5"/>
    </row>
    <row r="34" spans="1:27" x14ac:dyDescent="0.25">
      <c r="A34" s="47"/>
      <c r="B34" s="47"/>
      <c r="C34" s="47"/>
      <c r="D34" s="78"/>
      <c r="E34" s="199"/>
      <c r="F34" s="76"/>
      <c r="G34" s="28"/>
      <c r="H34" s="78"/>
      <c r="I34" s="28"/>
      <c r="J34" s="78"/>
      <c r="K34" s="28"/>
      <c r="L34" s="3"/>
      <c r="M34" s="5"/>
      <c r="N34" s="3"/>
      <c r="O34" s="5"/>
      <c r="P34" s="3"/>
      <c r="Q34" s="5"/>
      <c r="R34" s="3"/>
      <c r="S34" s="5"/>
      <c r="T34" s="3"/>
      <c r="U34" s="5"/>
      <c r="V34" s="3"/>
      <c r="W34" s="5"/>
      <c r="X34" s="3"/>
      <c r="Y34" s="5"/>
      <c r="Z34" s="3"/>
      <c r="AA34" s="5"/>
    </row>
    <row r="35" spans="1:27" x14ac:dyDescent="0.25">
      <c r="A35" s="47"/>
      <c r="B35" s="47"/>
      <c r="C35" s="47"/>
      <c r="D35" s="78"/>
      <c r="E35" s="199"/>
      <c r="F35" s="76"/>
      <c r="G35" s="28"/>
      <c r="H35" s="78"/>
      <c r="I35" s="28"/>
      <c r="J35" s="78"/>
      <c r="K35" s="28"/>
      <c r="L35" s="3"/>
      <c r="M35" s="5"/>
      <c r="N35" s="3"/>
      <c r="O35" s="5"/>
      <c r="P35" s="3"/>
      <c r="Q35" s="5"/>
      <c r="R35" s="3"/>
      <c r="S35" s="5"/>
      <c r="T35" s="3"/>
      <c r="U35" s="5"/>
      <c r="V35" s="3"/>
      <c r="W35" s="5"/>
      <c r="X35" s="3"/>
      <c r="Y35" s="5"/>
      <c r="Z35" s="3"/>
      <c r="AA35" s="5"/>
    </row>
    <row r="36" spans="1:27" x14ac:dyDescent="0.25">
      <c r="A36" s="47"/>
      <c r="B36" s="47"/>
      <c r="C36" s="47"/>
      <c r="D36" s="78"/>
      <c r="E36" s="199"/>
      <c r="F36" s="76"/>
      <c r="G36" s="28"/>
      <c r="H36" s="78"/>
      <c r="I36" s="28"/>
      <c r="J36" s="78"/>
      <c r="K36" s="28"/>
      <c r="L36" s="3"/>
      <c r="M36" s="5"/>
      <c r="N36" s="3"/>
      <c r="O36" s="5"/>
      <c r="P36" s="3"/>
      <c r="Q36" s="5"/>
      <c r="R36" s="3"/>
      <c r="S36" s="5"/>
      <c r="T36" s="3"/>
      <c r="U36" s="5"/>
      <c r="V36" s="3"/>
      <c r="W36" s="5"/>
      <c r="X36" s="3"/>
      <c r="Y36" s="5"/>
      <c r="Z36" s="3"/>
      <c r="AA36" s="5"/>
    </row>
    <row r="37" spans="1:27" x14ac:dyDescent="0.25">
      <c r="A37" s="47"/>
      <c r="B37" s="47"/>
      <c r="C37" s="47"/>
      <c r="D37" s="78"/>
      <c r="E37" s="199"/>
      <c r="F37" s="76"/>
      <c r="G37" s="28"/>
      <c r="H37" s="78"/>
      <c r="I37" s="28"/>
      <c r="J37" s="78"/>
      <c r="K37" s="28"/>
      <c r="L37" s="3"/>
      <c r="M37" s="5"/>
      <c r="N37" s="3"/>
      <c r="O37" s="5"/>
      <c r="P37" s="3"/>
      <c r="Q37" s="5"/>
      <c r="R37" s="3"/>
      <c r="S37" s="5"/>
      <c r="T37" s="3"/>
      <c r="U37" s="5"/>
      <c r="V37" s="3"/>
      <c r="W37" s="5"/>
      <c r="X37" s="3"/>
      <c r="Y37" s="5"/>
      <c r="Z37" s="3"/>
      <c r="AA37" s="5"/>
    </row>
    <row r="38" spans="1:27" x14ac:dyDescent="0.25">
      <c r="A38" s="47"/>
      <c r="B38" s="47"/>
      <c r="C38" s="47"/>
      <c r="D38" s="78"/>
      <c r="E38" s="199"/>
      <c r="F38" s="76"/>
      <c r="G38" s="28"/>
      <c r="H38" s="78"/>
      <c r="I38" s="28"/>
      <c r="J38" s="78"/>
      <c r="K38" s="28"/>
      <c r="L38" s="3"/>
      <c r="M38" s="5"/>
      <c r="N38" s="3"/>
      <c r="O38" s="5"/>
      <c r="P38" s="3"/>
      <c r="Q38" s="5"/>
      <c r="R38" s="3"/>
      <c r="S38" s="5"/>
      <c r="T38" s="3"/>
      <c r="U38" s="5"/>
      <c r="V38" s="3"/>
      <c r="W38" s="5"/>
      <c r="X38" s="3"/>
      <c r="Y38" s="5"/>
      <c r="Z38" s="3"/>
      <c r="AA38" s="5"/>
    </row>
    <row r="39" spans="1:27" x14ac:dyDescent="0.25">
      <c r="A39" s="47"/>
      <c r="B39" s="47"/>
      <c r="C39" s="47"/>
      <c r="D39" s="78"/>
      <c r="E39" s="199"/>
      <c r="F39" s="76"/>
      <c r="G39" s="28"/>
      <c r="H39" s="78"/>
      <c r="I39" s="28"/>
      <c r="J39" s="78"/>
      <c r="K39" s="28"/>
      <c r="L39" s="3"/>
      <c r="M39" s="5"/>
      <c r="N39" s="3"/>
      <c r="O39" s="5"/>
      <c r="P39" s="3"/>
      <c r="Q39" s="5"/>
      <c r="R39" s="3"/>
      <c r="S39" s="5"/>
      <c r="T39" s="3"/>
      <c r="U39" s="5"/>
      <c r="V39" s="3"/>
      <c r="W39" s="5"/>
      <c r="X39" s="3"/>
      <c r="Y39" s="5"/>
      <c r="Z39" s="3"/>
      <c r="AA39" s="5"/>
    </row>
    <row r="40" spans="1:27" x14ac:dyDescent="0.25">
      <c r="D40" s="78"/>
      <c r="E40" s="199"/>
      <c r="F40" s="76"/>
      <c r="G40" s="28"/>
      <c r="H40" s="3"/>
      <c r="I40" s="5"/>
      <c r="J40" s="3"/>
      <c r="K40" s="5"/>
      <c r="L40" s="3"/>
      <c r="M40" s="5"/>
      <c r="N40" s="3"/>
      <c r="O40" s="5"/>
      <c r="P40" s="3"/>
      <c r="Q40" s="5"/>
      <c r="R40" s="3"/>
      <c r="S40" s="5"/>
      <c r="T40" s="3"/>
      <c r="U40" s="5"/>
      <c r="V40" s="3"/>
      <c r="W40" s="5"/>
      <c r="X40" s="3"/>
      <c r="Y40" s="5"/>
      <c r="Z40" s="3"/>
      <c r="AA40" s="5"/>
    </row>
    <row r="41" spans="1:27" x14ac:dyDescent="0.25">
      <c r="D41" s="78"/>
      <c r="E41" s="199"/>
      <c r="F41" s="76"/>
      <c r="G41" s="28"/>
      <c r="H41" s="3"/>
      <c r="I41" s="5"/>
      <c r="J41" s="3"/>
      <c r="K41" s="5"/>
      <c r="L41" s="3"/>
      <c r="M41" s="5"/>
      <c r="N41" s="3"/>
      <c r="O41" s="5"/>
      <c r="P41" s="3"/>
      <c r="Q41" s="5"/>
      <c r="R41" s="3"/>
      <c r="S41" s="5"/>
      <c r="T41" s="3"/>
      <c r="U41" s="5"/>
      <c r="V41" s="3"/>
      <c r="W41" s="5"/>
      <c r="X41" s="3"/>
      <c r="Y41" s="5"/>
      <c r="Z41" s="3"/>
      <c r="AA41" s="5"/>
    </row>
    <row r="42" spans="1:27" x14ac:dyDescent="0.25">
      <c r="D42" s="78"/>
      <c r="E42" s="199"/>
      <c r="F42" s="76"/>
      <c r="G42" s="28"/>
      <c r="H42" s="3"/>
      <c r="I42" s="5"/>
      <c r="J42" s="3"/>
      <c r="K42" s="5"/>
      <c r="L42" s="3"/>
      <c r="M42" s="5"/>
      <c r="N42" s="3"/>
      <c r="O42" s="5"/>
      <c r="P42" s="3"/>
      <c r="Q42" s="5"/>
      <c r="R42" s="3"/>
      <c r="S42" s="5"/>
      <c r="T42" s="3"/>
      <c r="U42" s="5"/>
      <c r="V42" s="3"/>
      <c r="W42" s="5"/>
      <c r="X42" s="3"/>
      <c r="Y42" s="5"/>
      <c r="Z42" s="3"/>
      <c r="AA42" s="5"/>
    </row>
    <row r="43" spans="1:27" x14ac:dyDescent="0.25">
      <c r="D43" s="78"/>
      <c r="E43" s="199"/>
      <c r="F43" s="76"/>
      <c r="G43" s="28"/>
      <c r="H43" s="3"/>
      <c r="I43" s="5"/>
      <c r="J43" s="3"/>
      <c r="K43" s="5"/>
      <c r="L43" s="3"/>
      <c r="M43" s="5"/>
      <c r="N43" s="3"/>
      <c r="O43" s="5"/>
      <c r="P43" s="3"/>
      <c r="Q43" s="5"/>
      <c r="R43" s="3"/>
      <c r="S43" s="5"/>
      <c r="T43" s="3"/>
      <c r="U43" s="5"/>
      <c r="V43" s="3"/>
      <c r="W43" s="5"/>
      <c r="X43" s="3"/>
      <c r="Y43" s="5"/>
      <c r="Z43" s="3"/>
      <c r="AA43" s="5"/>
    </row>
    <row r="44" spans="1:27" x14ac:dyDescent="0.25">
      <c r="D44" s="78"/>
      <c r="E44" s="199"/>
      <c r="F44" s="76"/>
      <c r="G44" s="28"/>
      <c r="H44" s="3"/>
      <c r="I44" s="5"/>
      <c r="J44" s="3"/>
      <c r="K44" s="5"/>
      <c r="L44" s="3"/>
      <c r="M44" s="5"/>
      <c r="N44" s="3"/>
      <c r="O44" s="5"/>
      <c r="P44" s="3"/>
      <c r="Q44" s="5"/>
      <c r="R44" s="3"/>
      <c r="S44" s="5"/>
      <c r="T44" s="3"/>
      <c r="U44" s="5"/>
      <c r="V44" s="3"/>
      <c r="W44" s="5"/>
      <c r="X44" s="3"/>
      <c r="Y44" s="5"/>
      <c r="Z44" s="3"/>
      <c r="AA44" s="5"/>
    </row>
    <row r="45" spans="1:27" x14ac:dyDescent="0.25">
      <c r="D45" s="78"/>
      <c r="E45" s="199"/>
      <c r="F45" s="76"/>
      <c r="G45" s="28"/>
      <c r="H45" s="3"/>
      <c r="I45" s="5"/>
      <c r="J45" s="3"/>
      <c r="K45" s="5"/>
      <c r="L45" s="3"/>
      <c r="M45" s="5"/>
      <c r="N45" s="3"/>
      <c r="O45" s="5"/>
      <c r="P45" s="3"/>
      <c r="Q45" s="5"/>
      <c r="R45" s="3"/>
      <c r="S45" s="5"/>
      <c r="T45" s="3"/>
      <c r="U45" s="5"/>
      <c r="V45" s="3"/>
      <c r="W45" s="5"/>
      <c r="X45" s="3"/>
      <c r="Y45" s="5"/>
      <c r="Z45" s="3"/>
      <c r="AA45" s="5"/>
    </row>
    <row r="46" spans="1:27" x14ac:dyDescent="0.25">
      <c r="D46" s="78"/>
      <c r="E46" s="199"/>
      <c r="F46" s="76"/>
      <c r="G46" s="28"/>
      <c r="H46" s="3"/>
      <c r="I46" s="5"/>
      <c r="J46" s="3"/>
      <c r="K46" s="5"/>
      <c r="L46" s="3"/>
      <c r="M46" s="5"/>
      <c r="N46" s="3"/>
      <c r="O46" s="5"/>
      <c r="P46" s="3"/>
      <c r="Q46" s="5"/>
      <c r="R46" s="3"/>
      <c r="S46" s="5"/>
      <c r="T46" s="3"/>
      <c r="U46" s="5"/>
      <c r="V46" s="3"/>
      <c r="W46" s="5"/>
      <c r="X46" s="3"/>
      <c r="Y46" s="5"/>
      <c r="Z46" s="3"/>
      <c r="AA46" s="5"/>
    </row>
    <row r="47" spans="1:27" x14ac:dyDescent="0.25">
      <c r="D47" s="78"/>
      <c r="E47" s="199"/>
      <c r="F47" s="76"/>
      <c r="G47" s="28"/>
      <c r="H47" s="3"/>
      <c r="I47" s="5"/>
      <c r="J47" s="3"/>
      <c r="K47" s="5"/>
      <c r="L47" s="3"/>
      <c r="M47" s="5"/>
      <c r="N47" s="3"/>
      <c r="O47" s="5"/>
      <c r="P47" s="3"/>
      <c r="Q47" s="5"/>
      <c r="R47" s="3"/>
      <c r="S47" s="5"/>
      <c r="T47" s="3"/>
      <c r="U47" s="5"/>
      <c r="V47" s="3"/>
      <c r="W47" s="5"/>
      <c r="X47" s="3"/>
      <c r="Y47" s="5"/>
      <c r="Z47" s="3"/>
      <c r="AA47" s="5"/>
    </row>
    <row r="48" spans="1:27" x14ac:dyDescent="0.25">
      <c r="D48" s="78"/>
      <c r="E48" s="199"/>
      <c r="F48" s="76"/>
      <c r="G48" s="28"/>
      <c r="H48" s="3"/>
      <c r="I48" s="5"/>
      <c r="J48" s="3"/>
      <c r="K48" s="5"/>
      <c r="L48" s="3"/>
      <c r="M48" s="5"/>
      <c r="N48" s="3"/>
      <c r="O48" s="5"/>
      <c r="P48" s="3"/>
      <c r="Q48" s="5"/>
      <c r="R48" s="3"/>
      <c r="S48" s="5"/>
      <c r="T48" s="3"/>
      <c r="U48" s="5"/>
      <c r="V48" s="3"/>
      <c r="W48" s="5"/>
      <c r="X48" s="3"/>
      <c r="Y48" s="5"/>
      <c r="Z48" s="3"/>
      <c r="AA48" s="5"/>
    </row>
    <row r="49" spans="4:27" x14ac:dyDescent="0.25">
      <c r="D49" s="78"/>
      <c r="E49" s="199"/>
      <c r="F49" s="76"/>
      <c r="G49" s="28"/>
      <c r="H49" s="3"/>
      <c r="I49" s="5"/>
      <c r="J49" s="3"/>
      <c r="K49" s="5"/>
      <c r="L49" s="3"/>
      <c r="M49" s="5"/>
      <c r="N49" s="3"/>
      <c r="O49" s="5"/>
      <c r="P49" s="3"/>
      <c r="Q49" s="5"/>
      <c r="R49" s="3"/>
      <c r="S49" s="5"/>
      <c r="T49" s="3"/>
      <c r="U49" s="5"/>
      <c r="V49" s="3"/>
      <c r="W49" s="5"/>
      <c r="X49" s="3"/>
      <c r="Y49" s="5"/>
      <c r="Z49" s="3"/>
      <c r="AA49" s="5"/>
    </row>
    <row r="50" spans="4:27" x14ac:dyDescent="0.25">
      <c r="D50" s="78"/>
      <c r="E50" s="199"/>
      <c r="F50" s="76"/>
      <c r="G50" s="28"/>
      <c r="H50" s="3"/>
      <c r="I50" s="5"/>
      <c r="J50" s="3"/>
      <c r="K50" s="5"/>
      <c r="L50" s="3"/>
      <c r="M50" s="5"/>
      <c r="N50" s="3"/>
      <c r="O50" s="5"/>
      <c r="P50" s="3"/>
      <c r="Q50" s="5"/>
      <c r="R50" s="3"/>
      <c r="S50" s="5"/>
      <c r="T50" s="3"/>
      <c r="U50" s="5"/>
      <c r="V50" s="3"/>
      <c r="W50" s="5"/>
      <c r="X50" s="3"/>
      <c r="Y50" s="5"/>
      <c r="Z50" s="3"/>
      <c r="AA50" s="5"/>
    </row>
    <row r="51" spans="4:27" x14ac:dyDescent="0.25">
      <c r="D51" s="78"/>
      <c r="E51" s="199"/>
      <c r="F51" s="76"/>
      <c r="G51" s="28"/>
      <c r="H51" s="3"/>
      <c r="I51" s="5"/>
      <c r="J51" s="3"/>
      <c r="K51" s="5"/>
      <c r="L51" s="3"/>
      <c r="M51" s="5"/>
      <c r="N51" s="3"/>
      <c r="O51" s="5"/>
      <c r="P51" s="3"/>
      <c r="Q51" s="5"/>
      <c r="R51" s="3"/>
      <c r="S51" s="5"/>
      <c r="T51" s="3"/>
      <c r="U51" s="5"/>
      <c r="V51" s="3"/>
      <c r="W51" s="5"/>
      <c r="X51" s="3"/>
      <c r="Y51" s="5"/>
      <c r="Z51" s="3"/>
      <c r="AA51" s="5"/>
    </row>
    <row r="52" spans="4:27" x14ac:dyDescent="0.25">
      <c r="D52" s="78"/>
      <c r="E52" s="199"/>
      <c r="F52" s="76"/>
      <c r="G52" s="28"/>
      <c r="H52" s="3"/>
      <c r="I52" s="5"/>
      <c r="J52" s="3"/>
      <c r="K52" s="5"/>
      <c r="L52" s="3"/>
      <c r="M52" s="5"/>
      <c r="N52" s="3"/>
      <c r="O52" s="5"/>
      <c r="P52" s="3"/>
      <c r="Q52" s="5"/>
      <c r="R52" s="3"/>
      <c r="S52" s="5"/>
      <c r="T52" s="3"/>
      <c r="U52" s="5"/>
      <c r="V52" s="3"/>
      <c r="W52" s="5"/>
      <c r="X52" s="3"/>
      <c r="Y52" s="5"/>
      <c r="Z52" s="3"/>
      <c r="AA52" s="5"/>
    </row>
    <row r="53" spans="4:27" x14ac:dyDescent="0.25">
      <c r="D53" s="78"/>
      <c r="E53" s="199"/>
      <c r="F53" s="76"/>
      <c r="G53" s="28"/>
      <c r="H53" s="3"/>
      <c r="I53" s="5"/>
      <c r="J53" s="3"/>
      <c r="K53" s="5"/>
      <c r="L53" s="3"/>
      <c r="M53" s="5"/>
      <c r="N53" s="3"/>
      <c r="O53" s="5"/>
      <c r="P53" s="3"/>
      <c r="Q53" s="5"/>
      <c r="R53" s="3"/>
      <c r="S53" s="5"/>
      <c r="T53" s="3"/>
      <c r="U53" s="5"/>
      <c r="V53" s="3"/>
      <c r="W53" s="5"/>
      <c r="X53" s="3"/>
      <c r="Y53" s="5"/>
      <c r="Z53" s="3"/>
      <c r="AA53" s="5"/>
    </row>
    <row r="54" spans="4:27" x14ac:dyDescent="0.25">
      <c r="D54" s="78"/>
      <c r="E54" s="199"/>
      <c r="F54" s="76"/>
      <c r="G54" s="28"/>
      <c r="H54" s="3"/>
      <c r="I54" s="5"/>
      <c r="J54" s="3"/>
      <c r="K54" s="5"/>
      <c r="L54" s="3"/>
      <c r="M54" s="5"/>
      <c r="N54" s="3"/>
      <c r="O54" s="5"/>
      <c r="P54" s="3"/>
      <c r="Q54" s="5"/>
      <c r="R54" s="3"/>
      <c r="S54" s="5"/>
      <c r="T54" s="3"/>
      <c r="U54" s="5"/>
      <c r="V54" s="3"/>
      <c r="W54" s="5"/>
      <c r="X54" s="3"/>
      <c r="Y54" s="5"/>
      <c r="Z54" s="3"/>
      <c r="AA54" s="5"/>
    </row>
    <row r="55" spans="4:27" x14ac:dyDescent="0.25">
      <c r="D55" s="78"/>
      <c r="E55" s="199"/>
      <c r="F55" s="76"/>
      <c r="G55" s="28"/>
      <c r="H55" s="3"/>
      <c r="I55" s="5"/>
      <c r="J55" s="3"/>
      <c r="K55" s="5"/>
      <c r="L55" s="3"/>
      <c r="M55" s="5"/>
      <c r="N55" s="3"/>
      <c r="O55" s="5"/>
      <c r="P55" s="3"/>
      <c r="Q55" s="5"/>
      <c r="R55" s="3"/>
      <c r="S55" s="5"/>
      <c r="T55" s="3"/>
      <c r="U55" s="5"/>
      <c r="V55" s="3"/>
      <c r="W55" s="5"/>
      <c r="X55" s="3"/>
      <c r="Y55" s="5"/>
      <c r="Z55" s="3"/>
      <c r="AA55" s="5"/>
    </row>
    <row r="56" spans="4:27" x14ac:dyDescent="0.25">
      <c r="D56" s="78"/>
      <c r="E56" s="199"/>
      <c r="F56" s="76"/>
      <c r="G56" s="28"/>
      <c r="H56" s="3"/>
      <c r="I56" s="5"/>
      <c r="J56" s="3"/>
      <c r="K56" s="5"/>
      <c r="L56" s="3"/>
      <c r="M56" s="5"/>
      <c r="N56" s="3"/>
      <c r="O56" s="5"/>
      <c r="P56" s="3"/>
      <c r="Q56" s="5"/>
      <c r="R56" s="3"/>
      <c r="S56" s="5"/>
      <c r="T56" s="3"/>
      <c r="U56" s="5"/>
      <c r="V56" s="3"/>
      <c r="W56" s="5"/>
      <c r="X56" s="3"/>
      <c r="Y56" s="5"/>
      <c r="Z56" s="3"/>
      <c r="AA56" s="5"/>
    </row>
    <row r="57" spans="4:27" x14ac:dyDescent="0.25">
      <c r="D57" s="78"/>
      <c r="E57" s="199"/>
      <c r="F57" s="76"/>
      <c r="G57" s="28"/>
      <c r="H57" s="3"/>
      <c r="I57" s="5"/>
      <c r="J57" s="3"/>
      <c r="K57" s="5"/>
      <c r="L57" s="3"/>
      <c r="M57" s="5"/>
      <c r="N57" s="3"/>
      <c r="O57" s="5"/>
      <c r="P57" s="3"/>
      <c r="Q57" s="5"/>
      <c r="R57" s="3"/>
      <c r="S57" s="5"/>
      <c r="T57" s="3"/>
      <c r="U57" s="5"/>
      <c r="V57" s="3"/>
      <c r="W57" s="5"/>
      <c r="X57" s="3"/>
      <c r="Y57" s="5"/>
      <c r="Z57" s="3"/>
      <c r="AA57" s="5"/>
    </row>
    <row r="58" spans="4:27" x14ac:dyDescent="0.25">
      <c r="D58" s="78"/>
      <c r="E58" s="199"/>
      <c r="F58" s="76"/>
      <c r="G58" s="28"/>
      <c r="H58" s="3"/>
      <c r="I58" s="5"/>
      <c r="J58" s="3"/>
      <c r="K58" s="5"/>
      <c r="L58" s="3"/>
      <c r="M58" s="5"/>
      <c r="N58" s="3"/>
      <c r="O58" s="5"/>
      <c r="P58" s="3"/>
      <c r="Q58" s="5"/>
      <c r="R58" s="3"/>
      <c r="S58" s="5"/>
      <c r="T58" s="3"/>
      <c r="U58" s="5"/>
      <c r="V58" s="3"/>
      <c r="W58" s="5"/>
      <c r="X58" s="3"/>
      <c r="Y58" s="5"/>
      <c r="Z58" s="3"/>
      <c r="AA58" s="5"/>
    </row>
    <row r="59" spans="4:27" x14ac:dyDescent="0.25">
      <c r="D59" s="78"/>
      <c r="E59" s="199"/>
      <c r="F59" s="76"/>
      <c r="G59" s="28"/>
      <c r="H59" s="3"/>
      <c r="I59" s="5"/>
      <c r="J59" s="3"/>
      <c r="K59" s="5"/>
      <c r="L59" s="3"/>
      <c r="M59" s="5"/>
      <c r="N59" s="3"/>
      <c r="O59" s="5"/>
      <c r="P59" s="3"/>
      <c r="Q59" s="5"/>
      <c r="R59" s="3"/>
      <c r="S59" s="5"/>
      <c r="T59" s="3"/>
      <c r="U59" s="5"/>
      <c r="V59" s="3"/>
      <c r="W59" s="5"/>
      <c r="X59" s="3"/>
      <c r="Y59" s="5"/>
      <c r="Z59" s="3"/>
      <c r="AA59" s="5"/>
    </row>
    <row r="60" spans="4:27" x14ac:dyDescent="0.25">
      <c r="D60" s="78"/>
      <c r="E60" s="199"/>
      <c r="F60" s="76"/>
      <c r="G60" s="28"/>
      <c r="H60" s="3"/>
      <c r="I60" s="5"/>
      <c r="J60" s="3"/>
      <c r="K60" s="5"/>
      <c r="L60" s="3"/>
      <c r="M60" s="5"/>
      <c r="N60" s="3"/>
      <c r="O60" s="5"/>
      <c r="P60" s="3"/>
      <c r="Q60" s="5"/>
      <c r="R60" s="3"/>
      <c r="S60" s="5"/>
      <c r="T60" s="3"/>
      <c r="U60" s="5"/>
      <c r="V60" s="3"/>
      <c r="W60" s="5"/>
      <c r="X60" s="3"/>
      <c r="Y60" s="5"/>
      <c r="Z60" s="3"/>
      <c r="AA60" s="5"/>
    </row>
    <row r="61" spans="4:27" x14ac:dyDescent="0.25">
      <c r="D61" s="78"/>
      <c r="E61" s="199"/>
      <c r="F61" s="76"/>
      <c r="G61" s="28"/>
      <c r="H61" s="3"/>
      <c r="I61" s="5"/>
      <c r="J61" s="3"/>
      <c r="K61" s="5"/>
      <c r="L61" s="3"/>
      <c r="M61" s="5"/>
      <c r="N61" s="3"/>
      <c r="O61" s="5"/>
      <c r="P61" s="3"/>
      <c r="Q61" s="5"/>
      <c r="R61" s="3"/>
      <c r="S61" s="5"/>
      <c r="T61" s="3"/>
      <c r="U61" s="5"/>
      <c r="V61" s="3"/>
      <c r="W61" s="5"/>
      <c r="X61" s="3"/>
      <c r="Y61" s="5"/>
      <c r="Z61" s="3"/>
      <c r="AA61" s="5"/>
    </row>
    <row r="62" spans="4:27" x14ac:dyDescent="0.25">
      <c r="D62" s="78"/>
      <c r="E62" s="199"/>
      <c r="F62" s="76"/>
      <c r="G62" s="28"/>
      <c r="H62" s="3"/>
      <c r="I62" s="5"/>
      <c r="J62" s="3"/>
      <c r="K62" s="5"/>
      <c r="L62" s="3"/>
      <c r="M62" s="5"/>
      <c r="N62" s="3"/>
      <c r="O62" s="5"/>
      <c r="P62" s="3"/>
      <c r="Q62" s="5"/>
      <c r="R62" s="3"/>
      <c r="S62" s="5"/>
      <c r="T62" s="3"/>
      <c r="U62" s="5"/>
      <c r="V62" s="3"/>
      <c r="W62" s="5"/>
      <c r="X62" s="3"/>
      <c r="Y62" s="5"/>
      <c r="Z62" s="3"/>
      <c r="AA62" s="5"/>
    </row>
    <row r="63" spans="4:27" x14ac:dyDescent="0.25">
      <c r="D63" s="78"/>
      <c r="E63" s="199"/>
      <c r="F63" s="76"/>
      <c r="G63" s="28"/>
      <c r="H63" s="3"/>
      <c r="I63" s="5"/>
      <c r="J63" s="3"/>
      <c r="K63" s="5"/>
      <c r="L63" s="3"/>
      <c r="M63" s="5"/>
      <c r="N63" s="3"/>
      <c r="O63" s="5"/>
      <c r="P63" s="3"/>
      <c r="Q63" s="5"/>
      <c r="R63" s="3"/>
      <c r="S63" s="5"/>
      <c r="T63" s="3"/>
      <c r="U63" s="5"/>
      <c r="V63" s="3"/>
      <c r="W63" s="5"/>
      <c r="X63" s="3"/>
      <c r="Y63" s="5"/>
      <c r="Z63" s="3"/>
      <c r="AA63" s="5"/>
    </row>
    <row r="64" spans="4:27" x14ac:dyDescent="0.25">
      <c r="D64" s="78"/>
      <c r="E64" s="199"/>
      <c r="F64" s="76"/>
      <c r="G64" s="28"/>
      <c r="H64" s="3"/>
      <c r="I64" s="5"/>
      <c r="J64" s="3"/>
      <c r="K64" s="5"/>
      <c r="L64" s="3"/>
      <c r="M64" s="5"/>
      <c r="N64" s="3"/>
      <c r="O64" s="5"/>
      <c r="P64" s="3"/>
      <c r="Q64" s="5"/>
      <c r="R64" s="3"/>
      <c r="S64" s="5"/>
      <c r="T64" s="3"/>
      <c r="U64" s="5"/>
      <c r="V64" s="3"/>
      <c r="W64" s="5"/>
      <c r="X64" s="3"/>
      <c r="Y64" s="5"/>
      <c r="Z64" s="3"/>
      <c r="AA64" s="5"/>
    </row>
    <row r="65" spans="4:27" x14ac:dyDescent="0.25">
      <c r="D65" s="78"/>
      <c r="E65" s="199"/>
      <c r="F65" s="76"/>
      <c r="G65" s="28"/>
      <c r="H65" s="3"/>
      <c r="I65" s="5"/>
      <c r="J65" s="3"/>
      <c r="K65" s="5"/>
      <c r="L65" s="3"/>
      <c r="M65" s="5"/>
      <c r="N65" s="3"/>
      <c r="O65" s="5"/>
      <c r="P65" s="3"/>
      <c r="Q65" s="5"/>
      <c r="R65" s="3"/>
      <c r="S65" s="5"/>
      <c r="T65" s="3"/>
      <c r="U65" s="5"/>
      <c r="V65" s="3"/>
      <c r="W65" s="5"/>
      <c r="X65" s="3"/>
      <c r="Y65" s="5"/>
      <c r="Z65" s="3"/>
      <c r="AA65" s="5"/>
    </row>
    <row r="66" spans="4:27" x14ac:dyDescent="0.25">
      <c r="D66" s="78"/>
      <c r="E66" s="199"/>
      <c r="F66" s="76"/>
      <c r="G66" s="28"/>
      <c r="H66" s="3"/>
      <c r="I66" s="5"/>
      <c r="J66" s="3"/>
      <c r="K66" s="5"/>
      <c r="L66" s="3"/>
      <c r="M66" s="5"/>
      <c r="N66" s="3"/>
      <c r="O66" s="5"/>
      <c r="P66" s="3"/>
      <c r="Q66" s="5"/>
      <c r="R66" s="3"/>
      <c r="S66" s="5"/>
      <c r="T66" s="3"/>
      <c r="U66" s="5"/>
      <c r="V66" s="3"/>
      <c r="W66" s="5"/>
      <c r="X66" s="3"/>
      <c r="Y66" s="5"/>
      <c r="Z66" s="3"/>
      <c r="AA66" s="5"/>
    </row>
    <row r="67" spans="4:27" x14ac:dyDescent="0.25">
      <c r="D67" s="78"/>
      <c r="E67" s="199"/>
      <c r="F67" s="76"/>
      <c r="G67" s="28"/>
      <c r="H67" s="3"/>
      <c r="I67" s="5"/>
      <c r="J67" s="3"/>
      <c r="K67" s="5"/>
      <c r="L67" s="3"/>
      <c r="M67" s="5"/>
      <c r="N67" s="3"/>
      <c r="O67" s="5"/>
      <c r="P67" s="3"/>
      <c r="Q67" s="5"/>
      <c r="R67" s="3"/>
      <c r="S67" s="5"/>
      <c r="T67" s="3"/>
      <c r="U67" s="5"/>
      <c r="V67" s="3"/>
      <c r="W67" s="5"/>
      <c r="X67" s="3"/>
      <c r="Y67" s="5"/>
      <c r="Z67" s="3"/>
      <c r="AA67" s="5"/>
    </row>
    <row r="68" spans="4:27" x14ac:dyDescent="0.25">
      <c r="D68" s="78"/>
      <c r="E68" s="199"/>
      <c r="F68" s="76"/>
      <c r="G68" s="28"/>
      <c r="H68" s="3"/>
      <c r="I68" s="5"/>
      <c r="J68" s="3"/>
      <c r="K68" s="5"/>
      <c r="L68" s="3"/>
      <c r="M68" s="5"/>
      <c r="N68" s="3"/>
      <c r="O68" s="5"/>
      <c r="P68" s="3"/>
      <c r="Q68" s="5"/>
      <c r="R68" s="3"/>
      <c r="S68" s="5"/>
      <c r="T68" s="3"/>
      <c r="U68" s="5"/>
      <c r="V68" s="3"/>
      <c r="W68" s="5"/>
      <c r="X68" s="3"/>
      <c r="Y68" s="5"/>
      <c r="Z68" s="3"/>
      <c r="AA68" s="5"/>
    </row>
    <row r="69" spans="4:27" x14ac:dyDescent="0.25">
      <c r="D69" s="78"/>
      <c r="E69" s="199"/>
      <c r="F69" s="76"/>
      <c r="G69" s="28"/>
      <c r="H69" s="3"/>
      <c r="I69" s="5"/>
      <c r="J69" s="3"/>
      <c r="K69" s="5"/>
      <c r="L69" s="3"/>
      <c r="M69" s="5"/>
      <c r="N69" s="3"/>
      <c r="O69" s="5"/>
      <c r="P69" s="3"/>
      <c r="Q69" s="5"/>
      <c r="R69" s="3"/>
      <c r="S69" s="5"/>
      <c r="T69" s="3"/>
      <c r="U69" s="5"/>
      <c r="V69" s="3"/>
      <c r="W69" s="5"/>
      <c r="X69" s="3"/>
      <c r="Y69" s="5"/>
      <c r="Z69" s="3"/>
      <c r="AA69" s="5"/>
    </row>
    <row r="70" spans="4:27" x14ac:dyDescent="0.25">
      <c r="D70" s="78"/>
      <c r="E70" s="199"/>
      <c r="F70" s="76"/>
      <c r="G70" s="28"/>
      <c r="H70" s="3"/>
      <c r="I70" s="5"/>
      <c r="J70" s="3"/>
      <c r="K70" s="5"/>
      <c r="L70" s="3"/>
      <c r="M70" s="5"/>
      <c r="N70" s="3"/>
      <c r="O70" s="5"/>
      <c r="P70" s="3"/>
      <c r="Q70" s="5"/>
      <c r="R70" s="3"/>
      <c r="S70" s="5"/>
      <c r="T70" s="3"/>
      <c r="U70" s="5"/>
      <c r="V70" s="3"/>
      <c r="W70" s="5"/>
      <c r="X70" s="3"/>
      <c r="Y70" s="5"/>
      <c r="Z70" s="3"/>
      <c r="AA70" s="5"/>
    </row>
    <row r="71" spans="4:27" x14ac:dyDescent="0.25">
      <c r="D71" s="78"/>
      <c r="E71" s="199"/>
      <c r="F71" s="76"/>
      <c r="G71" s="28"/>
      <c r="H71" s="3"/>
      <c r="I71" s="5"/>
      <c r="J71" s="3"/>
      <c r="K71" s="5"/>
      <c r="L71" s="3"/>
      <c r="M71" s="5"/>
      <c r="N71" s="3"/>
      <c r="O71" s="5"/>
      <c r="P71" s="3"/>
      <c r="Q71" s="5"/>
      <c r="R71" s="3"/>
      <c r="S71" s="5"/>
      <c r="T71" s="3"/>
      <c r="U71" s="5"/>
      <c r="V71" s="3"/>
      <c r="W71" s="5"/>
      <c r="X71" s="3"/>
      <c r="Y71" s="5"/>
      <c r="Z71" s="3"/>
      <c r="AA71" s="5"/>
    </row>
    <row r="72" spans="4:27" x14ac:dyDescent="0.25">
      <c r="D72" s="78"/>
      <c r="E72" s="199"/>
      <c r="F72" s="76"/>
      <c r="G72" s="28"/>
      <c r="H72" s="3"/>
      <c r="I72" s="5"/>
      <c r="J72" s="3"/>
      <c r="K72" s="5"/>
      <c r="L72" s="3"/>
      <c r="M72" s="5"/>
      <c r="N72" s="3"/>
      <c r="O72" s="5"/>
      <c r="P72" s="3"/>
      <c r="Q72" s="5"/>
      <c r="R72" s="3"/>
      <c r="S72" s="5"/>
      <c r="T72" s="3"/>
      <c r="U72" s="5"/>
      <c r="V72" s="3"/>
      <c r="W72" s="5"/>
      <c r="X72" s="3"/>
      <c r="Y72" s="5"/>
      <c r="Z72" s="3"/>
      <c r="AA72" s="5"/>
    </row>
    <row r="73" spans="4:27" x14ac:dyDescent="0.25">
      <c r="D73" s="78"/>
      <c r="E73" s="199"/>
      <c r="F73" s="76"/>
      <c r="G73" s="28"/>
      <c r="H73" s="3"/>
      <c r="I73" s="5"/>
      <c r="J73" s="3"/>
      <c r="K73" s="5"/>
      <c r="L73" s="3"/>
      <c r="M73" s="5"/>
      <c r="N73" s="3"/>
      <c r="O73" s="5"/>
      <c r="P73" s="3"/>
      <c r="Q73" s="5"/>
      <c r="R73" s="3"/>
      <c r="S73" s="5"/>
      <c r="T73" s="3"/>
      <c r="U73" s="5"/>
      <c r="V73" s="3"/>
      <c r="W73" s="5"/>
      <c r="X73" s="3"/>
      <c r="Y73" s="5"/>
      <c r="Z73" s="3"/>
      <c r="AA73" s="5"/>
    </row>
    <row r="74" spans="4:27" x14ac:dyDescent="0.25">
      <c r="D74" s="78"/>
      <c r="E74" s="199"/>
      <c r="F74" s="76"/>
      <c r="G74" s="28"/>
      <c r="H74" s="3"/>
      <c r="I74" s="5"/>
      <c r="J74" s="3"/>
      <c r="K74" s="5"/>
      <c r="L74" s="3"/>
      <c r="M74" s="5"/>
      <c r="N74" s="3"/>
      <c r="O74" s="5"/>
      <c r="P74" s="3"/>
      <c r="Q74" s="5"/>
      <c r="R74" s="3"/>
      <c r="S74" s="5"/>
      <c r="T74" s="3"/>
      <c r="U74" s="5"/>
      <c r="V74" s="3"/>
      <c r="W74" s="5"/>
      <c r="X74" s="3"/>
      <c r="Y74" s="5"/>
      <c r="Z74" s="3"/>
      <c r="AA74" s="5"/>
    </row>
    <row r="75" spans="4:27" x14ac:dyDescent="0.25">
      <c r="D75" s="78"/>
      <c r="E75" s="199"/>
      <c r="F75" s="76"/>
      <c r="G75" s="28"/>
      <c r="H75" s="3"/>
      <c r="I75" s="5"/>
      <c r="J75" s="3"/>
      <c r="K75" s="5"/>
      <c r="L75" s="3"/>
      <c r="M75" s="5"/>
      <c r="N75" s="3"/>
      <c r="O75" s="5"/>
      <c r="P75" s="3"/>
      <c r="Q75" s="5"/>
      <c r="R75" s="3"/>
      <c r="S75" s="5"/>
      <c r="T75" s="3"/>
      <c r="U75" s="5"/>
      <c r="V75" s="3"/>
      <c r="W75" s="5"/>
      <c r="X75" s="3"/>
      <c r="Y75" s="5"/>
      <c r="Z75" s="3"/>
      <c r="AA75" s="5"/>
    </row>
    <row r="76" spans="4:27" x14ac:dyDescent="0.25">
      <c r="D76" s="78"/>
      <c r="E76" s="199"/>
      <c r="F76" s="76"/>
      <c r="G76" s="28"/>
      <c r="H76" s="3"/>
      <c r="I76" s="5"/>
      <c r="J76" s="3"/>
      <c r="K76" s="5"/>
      <c r="L76" s="3"/>
      <c r="M76" s="5"/>
      <c r="N76" s="3"/>
      <c r="O76" s="5"/>
      <c r="P76" s="3"/>
      <c r="Q76" s="5"/>
      <c r="R76" s="3"/>
      <c r="S76" s="5"/>
      <c r="T76" s="3"/>
      <c r="U76" s="5"/>
      <c r="V76" s="3"/>
      <c r="W76" s="5"/>
      <c r="X76" s="3"/>
      <c r="Y76" s="5"/>
      <c r="Z76" s="3"/>
      <c r="AA76" s="5"/>
    </row>
    <row r="77" spans="4:27" x14ac:dyDescent="0.25">
      <c r="D77" s="78"/>
      <c r="E77" s="199"/>
      <c r="F77" s="76"/>
      <c r="G77" s="28"/>
      <c r="H77" s="3"/>
      <c r="I77" s="5"/>
      <c r="J77" s="3"/>
      <c r="K77" s="5"/>
      <c r="L77" s="3"/>
      <c r="M77" s="5"/>
      <c r="N77" s="3"/>
      <c r="O77" s="5"/>
      <c r="P77" s="3"/>
      <c r="Q77" s="5"/>
      <c r="R77" s="3"/>
      <c r="S77" s="5"/>
      <c r="T77" s="3"/>
      <c r="U77" s="5"/>
      <c r="V77" s="3"/>
      <c r="W77" s="5"/>
      <c r="X77" s="3"/>
      <c r="Y77" s="5"/>
      <c r="Z77" s="3"/>
      <c r="AA77" s="5"/>
    </row>
    <row r="78" spans="4:27" x14ac:dyDescent="0.25">
      <c r="D78" s="78"/>
      <c r="E78" s="199"/>
      <c r="F78" s="76"/>
      <c r="G78" s="28"/>
      <c r="H78" s="3"/>
      <c r="I78" s="5"/>
      <c r="J78" s="3"/>
      <c r="K78" s="5"/>
      <c r="L78" s="3"/>
      <c r="M78" s="5"/>
      <c r="N78" s="3"/>
      <c r="O78" s="5"/>
      <c r="P78" s="3"/>
      <c r="Q78" s="5"/>
      <c r="R78" s="3"/>
      <c r="S78" s="5"/>
      <c r="T78" s="3"/>
      <c r="U78" s="5"/>
      <c r="V78" s="3"/>
      <c r="W78" s="5"/>
      <c r="X78" s="3"/>
      <c r="Y78" s="5"/>
      <c r="Z78" s="3"/>
      <c r="AA78" s="5"/>
    </row>
    <row r="79" spans="4:27" x14ac:dyDescent="0.25">
      <c r="D79" s="78"/>
      <c r="E79" s="199"/>
      <c r="F79" s="76"/>
      <c r="G79" s="28"/>
      <c r="H79" s="3"/>
      <c r="I79" s="5"/>
      <c r="J79" s="3"/>
      <c r="K79" s="5"/>
      <c r="L79" s="3"/>
      <c r="M79" s="5"/>
      <c r="N79" s="3"/>
      <c r="O79" s="5"/>
      <c r="P79" s="3"/>
      <c r="Q79" s="5"/>
      <c r="R79" s="3"/>
      <c r="S79" s="5"/>
      <c r="T79" s="3"/>
      <c r="U79" s="5"/>
      <c r="V79" s="3"/>
      <c r="W79" s="5"/>
      <c r="X79" s="3"/>
      <c r="Y79" s="5"/>
      <c r="Z79" s="3"/>
      <c r="AA79" s="5"/>
    </row>
    <row r="80" spans="4:27" x14ac:dyDescent="0.25">
      <c r="D80" s="78"/>
      <c r="E80" s="199"/>
      <c r="F80" s="76"/>
      <c r="G80" s="28"/>
      <c r="H80" s="3"/>
      <c r="I80" s="5"/>
      <c r="J80" s="3"/>
      <c r="K80" s="5"/>
      <c r="L80" s="3"/>
      <c r="M80" s="5"/>
      <c r="N80" s="3"/>
      <c r="O80" s="5"/>
      <c r="P80" s="3"/>
      <c r="Q80" s="5"/>
      <c r="R80" s="3"/>
      <c r="S80" s="5"/>
      <c r="T80" s="3"/>
      <c r="U80" s="5"/>
      <c r="V80" s="3"/>
      <c r="W80" s="5"/>
      <c r="X80" s="3"/>
      <c r="Y80" s="5"/>
      <c r="Z80" s="3"/>
      <c r="AA80" s="5"/>
    </row>
    <row r="81" spans="4:27" x14ac:dyDescent="0.25">
      <c r="D81" s="78"/>
      <c r="E81" s="199"/>
      <c r="F81" s="76"/>
      <c r="G81" s="28"/>
      <c r="H81" s="3"/>
      <c r="I81" s="5"/>
      <c r="J81" s="3"/>
      <c r="K81" s="5"/>
      <c r="L81" s="3"/>
      <c r="M81" s="5"/>
      <c r="N81" s="3"/>
      <c r="O81" s="5"/>
      <c r="P81" s="3"/>
      <c r="Q81" s="5"/>
      <c r="R81" s="3"/>
      <c r="S81" s="5"/>
      <c r="T81" s="3"/>
      <c r="U81" s="5"/>
      <c r="V81" s="3"/>
      <c r="W81" s="5"/>
      <c r="X81" s="3"/>
      <c r="Y81" s="5"/>
      <c r="Z81" s="3"/>
      <c r="AA81" s="5"/>
    </row>
    <row r="82" spans="4:27" x14ac:dyDescent="0.25">
      <c r="D82" s="78"/>
      <c r="E82" s="199"/>
      <c r="F82" s="76"/>
      <c r="G82" s="28"/>
      <c r="H82" s="3"/>
      <c r="I82" s="5"/>
      <c r="J82" s="3"/>
      <c r="K82" s="5"/>
      <c r="L82" s="3"/>
      <c r="M82" s="5"/>
      <c r="N82" s="3"/>
      <c r="O82" s="5"/>
      <c r="P82" s="3"/>
      <c r="Q82" s="5"/>
      <c r="R82" s="3"/>
      <c r="S82" s="5"/>
      <c r="T82" s="3"/>
      <c r="U82" s="5"/>
      <c r="V82" s="3"/>
      <c r="W82" s="5"/>
      <c r="X82" s="3"/>
      <c r="Y82" s="5"/>
      <c r="Z82" s="3"/>
      <c r="AA82" s="5"/>
    </row>
    <row r="83" spans="4:27" x14ac:dyDescent="0.25">
      <c r="D83" s="78"/>
      <c r="E83" s="199"/>
      <c r="F83" s="76"/>
      <c r="G83" s="28"/>
      <c r="H83" s="3"/>
      <c r="I83" s="5"/>
      <c r="J83" s="3"/>
      <c r="K83" s="5"/>
      <c r="L83" s="3"/>
      <c r="M83" s="5"/>
      <c r="N83" s="3"/>
      <c r="O83" s="5"/>
      <c r="P83" s="3"/>
      <c r="Q83" s="5"/>
      <c r="R83" s="3"/>
      <c r="S83" s="5"/>
      <c r="T83" s="3"/>
      <c r="U83" s="5"/>
      <c r="V83" s="3"/>
      <c r="W83" s="5"/>
      <c r="X83" s="3"/>
      <c r="Y83" s="5"/>
      <c r="Z83" s="3"/>
      <c r="AA83" s="5"/>
    </row>
    <row r="84" spans="4:27" x14ac:dyDescent="0.25">
      <c r="D84" s="78"/>
      <c r="E84" s="199"/>
      <c r="F84" s="76"/>
      <c r="G84" s="28"/>
      <c r="H84" s="3"/>
      <c r="I84" s="5"/>
      <c r="J84" s="3"/>
      <c r="K84" s="5"/>
      <c r="L84" s="3"/>
      <c r="M84" s="5"/>
      <c r="N84" s="3"/>
      <c r="O84" s="5"/>
      <c r="P84" s="3"/>
      <c r="Q84" s="5"/>
      <c r="R84" s="3"/>
      <c r="S84" s="5"/>
      <c r="T84" s="3"/>
      <c r="U84" s="5"/>
      <c r="V84" s="3"/>
      <c r="W84" s="5"/>
      <c r="X84" s="3"/>
      <c r="Y84" s="5"/>
      <c r="Z84" s="3"/>
      <c r="AA84" s="5"/>
    </row>
    <row r="85" spans="4:27" x14ac:dyDescent="0.25">
      <c r="D85" s="78"/>
      <c r="E85" s="199"/>
      <c r="F85" s="76"/>
      <c r="G85" s="28"/>
      <c r="H85" s="3"/>
      <c r="I85" s="5"/>
      <c r="J85" s="3"/>
      <c r="K85" s="5"/>
      <c r="L85" s="3"/>
      <c r="M85" s="5"/>
      <c r="N85" s="3"/>
      <c r="O85" s="5"/>
      <c r="P85" s="3"/>
      <c r="Q85" s="5"/>
      <c r="R85" s="3"/>
      <c r="S85" s="5"/>
      <c r="T85" s="3"/>
      <c r="U85" s="5"/>
      <c r="V85" s="3"/>
      <c r="W85" s="5"/>
      <c r="X85" s="3"/>
      <c r="Y85" s="5"/>
      <c r="Z85" s="3"/>
      <c r="AA85" s="5"/>
    </row>
    <row r="86" spans="4:27" x14ac:dyDescent="0.25">
      <c r="D86" s="78"/>
      <c r="E86" s="199"/>
      <c r="F86" s="76"/>
      <c r="G86" s="28"/>
      <c r="H86" s="3"/>
      <c r="I86" s="5"/>
      <c r="J86" s="3"/>
      <c r="K86" s="5"/>
      <c r="L86" s="3"/>
      <c r="M86" s="5"/>
      <c r="N86" s="3"/>
      <c r="O86" s="5"/>
      <c r="P86" s="3"/>
      <c r="Q86" s="5"/>
      <c r="R86" s="3"/>
      <c r="S86" s="5"/>
      <c r="T86" s="3"/>
      <c r="U86" s="5"/>
      <c r="V86" s="3"/>
      <c r="W86" s="5"/>
      <c r="X86" s="3"/>
      <c r="Y86" s="5"/>
      <c r="Z86" s="3"/>
      <c r="AA86" s="5"/>
    </row>
    <row r="87" spans="4:27" x14ac:dyDescent="0.25">
      <c r="D87" s="78"/>
      <c r="E87" s="199"/>
      <c r="F87" s="76"/>
      <c r="G87" s="28"/>
      <c r="H87" s="3"/>
      <c r="I87" s="5"/>
      <c r="J87" s="3"/>
      <c r="K87" s="5"/>
      <c r="L87" s="3"/>
      <c r="M87" s="5"/>
      <c r="N87" s="3"/>
      <c r="O87" s="5"/>
      <c r="P87" s="3"/>
      <c r="Q87" s="5"/>
      <c r="R87" s="3"/>
      <c r="S87" s="5"/>
      <c r="T87" s="3"/>
      <c r="U87" s="5"/>
      <c r="V87" s="3"/>
      <c r="W87" s="5"/>
      <c r="X87" s="3"/>
      <c r="Y87" s="5"/>
      <c r="Z87" s="3"/>
      <c r="AA87" s="5"/>
    </row>
    <row r="88" spans="4:27" x14ac:dyDescent="0.25">
      <c r="D88" s="78"/>
      <c r="E88" s="199"/>
      <c r="F88" s="76"/>
      <c r="G88" s="28"/>
      <c r="H88" s="3"/>
      <c r="I88" s="5"/>
      <c r="J88" s="3"/>
      <c r="K88" s="5"/>
      <c r="L88" s="3"/>
      <c r="M88" s="5"/>
      <c r="N88" s="3"/>
      <c r="O88" s="5"/>
      <c r="P88" s="3"/>
      <c r="Q88" s="5"/>
      <c r="R88" s="3"/>
      <c r="S88" s="5"/>
      <c r="T88" s="3"/>
      <c r="U88" s="5"/>
      <c r="V88" s="3"/>
      <c r="W88" s="5"/>
      <c r="X88" s="3"/>
      <c r="Y88" s="5"/>
      <c r="Z88" s="3"/>
      <c r="AA88" s="5"/>
    </row>
    <row r="89" spans="4:27" x14ac:dyDescent="0.25">
      <c r="D89" s="78"/>
      <c r="E89" s="199"/>
      <c r="F89" s="76"/>
      <c r="G89" s="28"/>
      <c r="H89" s="3"/>
      <c r="I89" s="5"/>
      <c r="J89" s="3"/>
      <c r="K89" s="5"/>
      <c r="L89" s="3"/>
      <c r="M89" s="5"/>
      <c r="N89" s="3"/>
      <c r="O89" s="5"/>
      <c r="P89" s="3"/>
      <c r="Q89" s="5"/>
      <c r="R89" s="3"/>
      <c r="S89" s="5"/>
      <c r="T89" s="3"/>
      <c r="U89" s="5"/>
      <c r="V89" s="3"/>
      <c r="W89" s="5"/>
      <c r="X89" s="3"/>
      <c r="Y89" s="5"/>
      <c r="Z89" s="3"/>
      <c r="AA89" s="5"/>
    </row>
    <row r="90" spans="4:27" x14ac:dyDescent="0.25">
      <c r="D90" s="78"/>
      <c r="E90" s="199"/>
      <c r="F90" s="76"/>
      <c r="G90" s="28"/>
      <c r="H90" s="3"/>
      <c r="I90" s="5"/>
      <c r="J90" s="3"/>
      <c r="K90" s="5"/>
      <c r="L90" s="3"/>
      <c r="M90" s="5"/>
      <c r="N90" s="3"/>
      <c r="O90" s="5"/>
      <c r="P90" s="3"/>
      <c r="Q90" s="5"/>
      <c r="R90" s="3"/>
      <c r="S90" s="5"/>
      <c r="T90" s="3"/>
      <c r="U90" s="5"/>
      <c r="V90" s="3"/>
      <c r="W90" s="5"/>
      <c r="X90" s="3"/>
      <c r="Y90" s="5"/>
      <c r="Z90" s="3"/>
      <c r="AA90" s="5"/>
    </row>
    <row r="91" spans="4:27" x14ac:dyDescent="0.25">
      <c r="D91" s="78"/>
      <c r="E91" s="199"/>
      <c r="F91" s="76"/>
      <c r="G91" s="28"/>
      <c r="H91" s="3"/>
      <c r="I91" s="5"/>
      <c r="J91" s="3"/>
      <c r="K91" s="5"/>
      <c r="L91" s="3"/>
      <c r="M91" s="5"/>
      <c r="N91" s="3"/>
      <c r="O91" s="5"/>
      <c r="P91" s="3"/>
      <c r="Q91" s="5"/>
      <c r="R91" s="3"/>
      <c r="S91" s="5"/>
      <c r="T91" s="3"/>
      <c r="U91" s="5"/>
      <c r="V91" s="3"/>
      <c r="W91" s="5"/>
      <c r="X91" s="3"/>
      <c r="Y91" s="5"/>
      <c r="Z91" s="3"/>
      <c r="AA91" s="5"/>
    </row>
    <row r="92" spans="4:27" x14ac:dyDescent="0.25">
      <c r="D92" s="78"/>
      <c r="E92" s="199"/>
      <c r="F92" s="76"/>
      <c r="G92" s="28"/>
      <c r="H92" s="3"/>
      <c r="I92" s="5"/>
      <c r="J92" s="3"/>
      <c r="K92" s="5"/>
      <c r="L92" s="3"/>
      <c r="M92" s="5"/>
      <c r="N92" s="3"/>
      <c r="O92" s="5"/>
      <c r="P92" s="3"/>
      <c r="Q92" s="5"/>
      <c r="R92" s="3"/>
      <c r="S92" s="5"/>
      <c r="T92" s="3"/>
      <c r="U92" s="5"/>
      <c r="V92" s="3"/>
      <c r="W92" s="5"/>
      <c r="X92" s="3"/>
      <c r="Y92" s="5"/>
      <c r="Z92" s="3"/>
      <c r="AA92" s="5"/>
    </row>
    <row r="93" spans="4:27" x14ac:dyDescent="0.25">
      <c r="D93" s="78"/>
      <c r="E93" s="199"/>
      <c r="F93" s="76"/>
      <c r="G93" s="28"/>
      <c r="H93" s="3"/>
      <c r="I93" s="5"/>
      <c r="J93" s="3"/>
      <c r="K93" s="5"/>
      <c r="L93" s="3"/>
      <c r="M93" s="5"/>
      <c r="N93" s="3"/>
      <c r="O93" s="5"/>
      <c r="P93" s="3"/>
      <c r="Q93" s="5"/>
      <c r="R93" s="3"/>
      <c r="S93" s="5"/>
      <c r="T93" s="3"/>
      <c r="U93" s="5"/>
      <c r="V93" s="3"/>
      <c r="W93" s="5"/>
      <c r="X93" s="3"/>
      <c r="Y93" s="5"/>
      <c r="Z93" s="3"/>
      <c r="AA93" s="5"/>
    </row>
    <row r="94" spans="4:27" x14ac:dyDescent="0.25">
      <c r="D94" s="78"/>
      <c r="E94" s="199"/>
      <c r="F94" s="76"/>
      <c r="G94" s="28"/>
      <c r="H94" s="3"/>
      <c r="I94" s="5"/>
      <c r="J94" s="3"/>
      <c r="K94" s="5"/>
      <c r="L94" s="3"/>
      <c r="M94" s="5"/>
      <c r="N94" s="3"/>
      <c r="O94" s="5"/>
      <c r="P94" s="3"/>
      <c r="Q94" s="5"/>
      <c r="R94" s="3"/>
      <c r="S94" s="5"/>
      <c r="T94" s="3"/>
      <c r="U94" s="5"/>
      <c r="V94" s="3"/>
      <c r="W94" s="5"/>
      <c r="X94" s="3"/>
      <c r="Y94" s="5"/>
      <c r="Z94" s="3"/>
      <c r="AA94" s="5"/>
    </row>
    <row r="95" spans="4:27" x14ac:dyDescent="0.25">
      <c r="D95" s="78"/>
      <c r="E95" s="199"/>
      <c r="F95" s="76"/>
      <c r="G95" s="28"/>
      <c r="H95" s="3"/>
      <c r="I95" s="5"/>
      <c r="J95" s="3"/>
      <c r="K95" s="5"/>
      <c r="L95" s="3"/>
      <c r="M95" s="5"/>
      <c r="N95" s="3"/>
      <c r="O95" s="5"/>
      <c r="P95" s="3"/>
      <c r="Q95" s="5"/>
      <c r="R95" s="3"/>
      <c r="S95" s="5"/>
      <c r="T95" s="3"/>
      <c r="U95" s="5"/>
      <c r="V95" s="3"/>
      <c r="W95" s="5"/>
      <c r="X95" s="3"/>
      <c r="Y95" s="5"/>
      <c r="Z95" s="3"/>
      <c r="AA95" s="5"/>
    </row>
    <row r="96" spans="4:27" x14ac:dyDescent="0.25">
      <c r="D96" s="78"/>
      <c r="E96" s="199"/>
      <c r="F96" s="76"/>
      <c r="G96" s="28"/>
      <c r="H96" s="3"/>
      <c r="I96" s="5"/>
      <c r="J96" s="3"/>
      <c r="K96" s="5"/>
      <c r="L96" s="3"/>
      <c r="M96" s="5"/>
      <c r="N96" s="3"/>
      <c r="O96" s="5"/>
      <c r="P96" s="3"/>
      <c r="Q96" s="5"/>
      <c r="R96" s="3"/>
      <c r="S96" s="5"/>
      <c r="T96" s="3"/>
      <c r="U96" s="5"/>
      <c r="V96" s="3"/>
      <c r="W96" s="5"/>
      <c r="X96" s="3"/>
      <c r="Y96" s="5"/>
      <c r="Z96" s="3"/>
      <c r="AA96" s="5"/>
    </row>
    <row r="97" spans="4:27 16384:16384" x14ac:dyDescent="0.25">
      <c r="D97" s="78"/>
      <c r="E97" s="199"/>
      <c r="F97" s="76"/>
      <c r="G97" s="28"/>
      <c r="H97" s="3"/>
      <c r="I97" s="5"/>
      <c r="J97" s="3"/>
      <c r="K97" s="5"/>
      <c r="L97" s="3"/>
      <c r="M97" s="5"/>
      <c r="N97" s="3"/>
      <c r="O97" s="5"/>
      <c r="P97" s="3"/>
      <c r="Q97" s="5"/>
      <c r="R97" s="3"/>
      <c r="S97" s="5"/>
      <c r="T97" s="3"/>
      <c r="U97" s="5"/>
      <c r="V97" s="3"/>
      <c r="W97" s="5"/>
      <c r="X97" s="3"/>
      <c r="Y97" s="5"/>
      <c r="Z97" s="3"/>
      <c r="AA97" s="5"/>
    </row>
    <row r="98" spans="4:27 16384:16384" x14ac:dyDescent="0.25">
      <c r="D98" s="78"/>
      <c r="E98" s="199"/>
      <c r="F98" s="76"/>
      <c r="G98" s="28"/>
      <c r="H98" s="3"/>
      <c r="I98" s="5"/>
      <c r="J98" s="3"/>
      <c r="K98" s="5"/>
      <c r="L98" s="3"/>
      <c r="M98" s="5"/>
      <c r="N98" s="3"/>
      <c r="O98" s="5"/>
      <c r="P98" s="3"/>
      <c r="Q98" s="5"/>
      <c r="R98" s="3"/>
      <c r="S98" s="5"/>
      <c r="T98" s="3"/>
      <c r="U98" s="5"/>
      <c r="V98" s="3"/>
      <c r="W98" s="5"/>
      <c r="X98" s="3"/>
      <c r="Y98" s="5"/>
      <c r="Z98" s="3"/>
      <c r="AA98" s="5"/>
    </row>
    <row r="99" spans="4:27 16384:16384" x14ac:dyDescent="0.25">
      <c r="D99" s="78"/>
      <c r="E99" s="199"/>
      <c r="F99" s="76"/>
      <c r="G99" s="28"/>
      <c r="H99" s="3"/>
      <c r="I99" s="5"/>
      <c r="J99" s="3"/>
      <c r="K99" s="5"/>
      <c r="L99" s="3"/>
      <c r="M99" s="5"/>
      <c r="N99" s="3"/>
      <c r="O99" s="5"/>
      <c r="P99" s="3"/>
      <c r="Q99" s="5"/>
      <c r="R99" s="3"/>
      <c r="S99" s="5"/>
      <c r="T99" s="3"/>
      <c r="U99" s="5"/>
      <c r="V99" s="3"/>
      <c r="W99" s="5"/>
      <c r="X99" s="3"/>
      <c r="Y99" s="5"/>
      <c r="Z99" s="3"/>
      <c r="AA99" s="5"/>
    </row>
    <row r="100" spans="4:27 16384:16384" x14ac:dyDescent="0.25">
      <c r="D100" s="78"/>
      <c r="E100" s="199"/>
      <c r="F100" s="76"/>
      <c r="G100" s="28"/>
      <c r="H100" s="3"/>
      <c r="I100" s="5"/>
      <c r="J100" s="3"/>
      <c r="K100" s="5"/>
      <c r="L100" s="3"/>
      <c r="M100" s="5"/>
      <c r="N100" s="3"/>
      <c r="O100" s="5"/>
      <c r="P100" s="3"/>
      <c r="Q100" s="5"/>
      <c r="R100" s="3"/>
      <c r="S100" s="5"/>
      <c r="T100" s="3"/>
      <c r="U100" s="5"/>
      <c r="V100" s="3"/>
      <c r="W100" s="5"/>
      <c r="X100" s="3"/>
      <c r="Y100" s="5"/>
      <c r="Z100" s="3"/>
      <c r="AA100" s="5"/>
    </row>
    <row r="101" spans="4:27 16384:16384" x14ac:dyDescent="0.25">
      <c r="D101" s="78"/>
      <c r="E101" s="199"/>
      <c r="F101" s="76"/>
      <c r="G101" s="28"/>
      <c r="H101" s="3"/>
      <c r="I101" s="5"/>
      <c r="J101" s="3"/>
      <c r="K101" s="5"/>
      <c r="L101" s="3"/>
      <c r="M101" s="5"/>
      <c r="N101" s="3"/>
      <c r="O101" s="5"/>
      <c r="P101" s="3"/>
      <c r="Q101" s="5"/>
      <c r="R101" s="3"/>
      <c r="S101" s="5"/>
      <c r="T101" s="3"/>
      <c r="U101" s="5"/>
      <c r="V101" s="3"/>
      <c r="W101" s="5"/>
      <c r="X101" s="3"/>
      <c r="Y101" s="5"/>
      <c r="Z101" s="3"/>
      <c r="AA101" s="5"/>
      <c r="XFD101" s="41"/>
    </row>
    <row r="102" spans="4:27 16384:16384" ht="15.75" thickBot="1" x14ac:dyDescent="0.3">
      <c r="D102" s="79"/>
      <c r="E102" s="200"/>
      <c r="F102" s="77"/>
      <c r="G102" s="72"/>
      <c r="H102" s="6"/>
      <c r="I102" s="8"/>
      <c r="J102" s="6"/>
      <c r="K102" s="8"/>
      <c r="L102" s="6"/>
      <c r="M102" s="8"/>
      <c r="N102" s="6"/>
      <c r="O102" s="8"/>
      <c r="P102" s="6"/>
      <c r="Q102" s="8"/>
      <c r="R102" s="6"/>
      <c r="S102" s="8"/>
      <c r="T102" s="6"/>
      <c r="U102" s="8"/>
      <c r="V102" s="6"/>
      <c r="W102" s="8"/>
      <c r="X102" s="6"/>
      <c r="Y102" s="8"/>
      <c r="Z102" s="6"/>
      <c r="AA102" s="8"/>
      <c r="XFD102" s="41"/>
    </row>
    <row r="103" spans="4:27 16384:16384" x14ac:dyDescent="0.25">
      <c r="E103" s="70"/>
      <c r="F103" s="70"/>
      <c r="G103" s="47"/>
      <c r="XFD103" s="41"/>
    </row>
    <row r="104" spans="4:27 16384:16384" x14ac:dyDescent="0.25">
      <c r="E104" s="70"/>
      <c r="F104" s="70"/>
      <c r="G104" s="47"/>
      <c r="XFD104" s="41"/>
    </row>
    <row r="105" spans="4:27 16384:16384" x14ac:dyDescent="0.25">
      <c r="E105" s="70"/>
      <c r="F105" s="70"/>
      <c r="G105" s="47"/>
    </row>
  </sheetData>
  <phoneticPr fontId="10" type="noConversion"/>
  <conditionalFormatting sqref="D6:AA102 D3:G3 I3 D4:I5 K3:AA5">
    <cfRule type="expression" dxfId="236" priority="7">
      <formula>$D3=1</formula>
    </cfRule>
  </conditionalFormatting>
  <conditionalFormatting sqref="J4:J5">
    <cfRule type="expression" dxfId="235" priority="4">
      <formula>$D4=1</formula>
    </cfRule>
  </conditionalFormatting>
  <conditionalFormatting sqref="H3">
    <cfRule type="expression" dxfId="234" priority="2">
      <formula>$D3=1</formula>
    </cfRule>
  </conditionalFormatting>
  <conditionalFormatting sqref="J3">
    <cfRule type="expression" dxfId="233" priority="1">
      <formula>$D3=1</formula>
    </cfRule>
  </conditionalFormatting>
  <dataValidations count="3">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 type="list" allowBlank="1" showInputMessage="1" showErrorMessage="1" sqref="F3:F102" xr:uid="{6812DE05-3F03-4E76-AD08-E9C59D1D5C93}">
      <formula1>#REF!</formula1>
    </dataValidation>
  </dataValidations>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9829-184A-4F6C-83F1-E65CE3B8C4C0}">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1</v>
      </c>
      <c r="S2" s="105" t="s">
        <v>187</v>
      </c>
      <c r="T2" s="109" t="s">
        <v>281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1</v>
      </c>
      <c r="R3" s="105">
        <v>1.95</v>
      </c>
      <c r="S3" s="105" t="s">
        <v>187</v>
      </c>
      <c r="T3" s="132" t="s">
        <v>281</v>
      </c>
      <c r="U3" s="132">
        <v>0.5</v>
      </c>
      <c r="V3" s="132">
        <v>0.25</v>
      </c>
      <c r="W3" s="132">
        <v>2.5</v>
      </c>
      <c r="X3" s="132">
        <v>2.5</v>
      </c>
      <c r="Y3" s="132">
        <v>0</v>
      </c>
      <c r="Z3" s="132">
        <v>0</v>
      </c>
      <c r="AA3" s="132">
        <v>0</v>
      </c>
      <c r="AB3" s="132">
        <v>9</v>
      </c>
      <c r="AC3" s="132">
        <v>0.8</v>
      </c>
      <c r="AD3" s="40">
        <v>1.25</v>
      </c>
      <c r="AE3" s="40">
        <f t="shared" ref="AE3:AE17"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1.95</v>
      </c>
      <c r="R4" s="105">
        <v>2.2000000000000002</v>
      </c>
      <c r="S4" s="105" t="s">
        <v>188</v>
      </c>
      <c r="T4" s="132" t="s">
        <v>281</v>
      </c>
      <c r="U4" s="132">
        <v>0.5</v>
      </c>
      <c r="V4" s="132">
        <v>0.25</v>
      </c>
      <c r="W4" s="132">
        <v>2.5</v>
      </c>
      <c r="X4" s="132">
        <v>2.5</v>
      </c>
      <c r="Y4" s="132">
        <v>0</v>
      </c>
      <c r="Z4" s="132">
        <v>0</v>
      </c>
      <c r="AA4" s="132">
        <v>0</v>
      </c>
      <c r="AB4" s="132">
        <v>9</v>
      </c>
      <c r="AC4" s="132">
        <v>0.8</v>
      </c>
      <c r="AD4" s="40">
        <v>1.25</v>
      </c>
      <c r="AE4" s="40">
        <f t="shared" si="0"/>
        <v>2.5</v>
      </c>
      <c r="AF4" s="40">
        <v>0.8</v>
      </c>
      <c r="AG4" s="5"/>
      <c r="AH4" s="121">
        <v>80</v>
      </c>
      <c r="AI4" s="118">
        <v>1</v>
      </c>
      <c r="AJ4" s="119">
        <v>0</v>
      </c>
    </row>
    <row r="5" spans="2:36" x14ac:dyDescent="0.25">
      <c r="B5" s="40">
        <v>8</v>
      </c>
      <c r="C5" s="40">
        <v>8</v>
      </c>
      <c r="D5" s="40">
        <v>3</v>
      </c>
      <c r="E5" s="40">
        <v>89</v>
      </c>
      <c r="G5" s="104">
        <v>1.35</v>
      </c>
      <c r="H5" s="103">
        <v>1.27</v>
      </c>
      <c r="I5" s="103" t="s">
        <v>163</v>
      </c>
      <c r="J5" s="102" t="s">
        <v>165</v>
      </c>
      <c r="L5" s="104">
        <v>4</v>
      </c>
      <c r="M5" s="103">
        <v>5</v>
      </c>
      <c r="N5" s="102">
        <v>0</v>
      </c>
      <c r="P5" s="105">
        <v>4</v>
      </c>
      <c r="Q5" s="105">
        <v>2.2000000000000002</v>
      </c>
      <c r="R5" s="105">
        <v>2.6</v>
      </c>
      <c r="S5" s="105" t="s">
        <v>188</v>
      </c>
      <c r="T5" s="132" t="s">
        <v>281</v>
      </c>
      <c r="U5" s="132">
        <v>0.5</v>
      </c>
      <c r="V5" s="132">
        <v>0.25</v>
      </c>
      <c r="W5" s="132">
        <v>2.5</v>
      </c>
      <c r="X5" s="132">
        <v>2.5</v>
      </c>
      <c r="Y5" s="132">
        <v>0</v>
      </c>
      <c r="Z5" s="132">
        <v>0</v>
      </c>
      <c r="AA5" s="132">
        <v>0</v>
      </c>
      <c r="AB5" s="132">
        <v>9</v>
      </c>
      <c r="AC5" s="132">
        <v>0.8</v>
      </c>
      <c r="AD5" s="40">
        <v>1.25</v>
      </c>
      <c r="AE5" s="40">
        <f t="shared" si="0"/>
        <v>2.5</v>
      </c>
      <c r="AF5" s="40">
        <v>0.8</v>
      </c>
      <c r="AG5" s="5"/>
      <c r="AH5" s="121">
        <v>80</v>
      </c>
      <c r="AI5" s="118">
        <v>1</v>
      </c>
      <c r="AJ5" s="119">
        <v>0</v>
      </c>
    </row>
    <row r="6" spans="2:36" x14ac:dyDescent="0.25">
      <c r="B6" s="40">
        <v>8</v>
      </c>
      <c r="C6" s="40">
        <v>8</v>
      </c>
      <c r="D6" s="40">
        <v>2.5</v>
      </c>
      <c r="E6" s="40">
        <v>86</v>
      </c>
      <c r="G6" s="104">
        <v>2</v>
      </c>
      <c r="H6" s="103">
        <v>1.325</v>
      </c>
      <c r="I6" s="103" t="s">
        <v>163</v>
      </c>
      <c r="J6" s="102" t="s">
        <v>63</v>
      </c>
      <c r="L6" s="104">
        <v>5</v>
      </c>
      <c r="M6" s="103">
        <v>6</v>
      </c>
      <c r="N6" s="102">
        <v>0</v>
      </c>
      <c r="P6" s="105">
        <v>5</v>
      </c>
      <c r="Q6" s="105">
        <v>2.6</v>
      </c>
      <c r="R6" s="105">
        <v>2.9</v>
      </c>
      <c r="S6" s="105" t="s">
        <v>188</v>
      </c>
      <c r="T6" s="132" t="s">
        <v>281</v>
      </c>
      <c r="U6" s="132">
        <v>0.5</v>
      </c>
      <c r="V6" s="132">
        <v>0.25</v>
      </c>
      <c r="W6" s="132">
        <v>2.5</v>
      </c>
      <c r="X6" s="132">
        <v>2.5</v>
      </c>
      <c r="Y6" s="132">
        <v>0</v>
      </c>
      <c r="Z6" s="132">
        <v>0</v>
      </c>
      <c r="AA6" s="132">
        <v>0</v>
      </c>
      <c r="AB6" s="132">
        <v>9</v>
      </c>
      <c r="AC6" s="132">
        <v>0.8</v>
      </c>
      <c r="AD6" s="40">
        <v>1.25</v>
      </c>
      <c r="AE6" s="40">
        <f t="shared" si="0"/>
        <v>2.5</v>
      </c>
      <c r="AF6" s="40">
        <v>0.8</v>
      </c>
      <c r="AG6" s="5"/>
      <c r="AH6" s="121">
        <v>80</v>
      </c>
      <c r="AI6" s="118">
        <v>1</v>
      </c>
      <c r="AJ6" s="119">
        <v>0</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2.9</v>
      </c>
      <c r="R7" s="105">
        <v>5</v>
      </c>
      <c r="S7" s="105" t="s">
        <v>187</v>
      </c>
      <c r="T7" s="132" t="s">
        <v>281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v>
      </c>
      <c r="R8" s="105">
        <v>5.4</v>
      </c>
      <c r="S8" s="105" t="s">
        <v>188</v>
      </c>
      <c r="T8" s="132" t="s">
        <v>281</v>
      </c>
      <c r="U8" s="132">
        <v>0.5</v>
      </c>
      <c r="V8" s="132">
        <v>0.25</v>
      </c>
      <c r="W8" s="132">
        <v>2.5</v>
      </c>
      <c r="X8" s="132">
        <v>2.5</v>
      </c>
      <c r="Y8" s="132">
        <v>0</v>
      </c>
      <c r="Z8" s="132">
        <v>0</v>
      </c>
      <c r="AA8" s="132">
        <v>0</v>
      </c>
      <c r="AB8" s="132">
        <v>9</v>
      </c>
      <c r="AC8" s="132">
        <v>0.8</v>
      </c>
      <c r="AD8" s="40">
        <v>1.25</v>
      </c>
      <c r="AE8" s="40">
        <f t="shared" si="0"/>
        <v>2.5</v>
      </c>
      <c r="AF8" s="40">
        <v>0.8</v>
      </c>
      <c r="AG8" s="5"/>
      <c r="AH8" s="121">
        <v>80</v>
      </c>
      <c r="AI8" s="118">
        <v>1</v>
      </c>
      <c r="AJ8" s="119">
        <v>0</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5.4</v>
      </c>
      <c r="R9" s="105">
        <v>6.1</v>
      </c>
      <c r="S9" s="105" t="s">
        <v>188</v>
      </c>
      <c r="T9" s="132" t="s">
        <v>281</v>
      </c>
      <c r="U9" s="132">
        <v>0.5</v>
      </c>
      <c r="V9" s="132">
        <v>0.25</v>
      </c>
      <c r="W9" s="132">
        <v>2.5</v>
      </c>
      <c r="X9" s="132">
        <v>2.5</v>
      </c>
      <c r="Y9" s="132">
        <v>0</v>
      </c>
      <c r="Z9" s="132">
        <v>0</v>
      </c>
      <c r="AA9" s="132">
        <v>0</v>
      </c>
      <c r="AB9" s="132">
        <v>9</v>
      </c>
      <c r="AC9" s="132">
        <v>0.8</v>
      </c>
      <c r="AD9" s="40">
        <v>1.25</v>
      </c>
      <c r="AE9" s="40">
        <f t="shared" si="0"/>
        <v>2.5</v>
      </c>
      <c r="AF9" s="40">
        <v>0.8</v>
      </c>
      <c r="AG9" s="5"/>
      <c r="AH9" s="121">
        <v>80</v>
      </c>
      <c r="AI9" s="118">
        <v>1</v>
      </c>
      <c r="AJ9" s="119">
        <v>0</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6.1</v>
      </c>
      <c r="R10" s="105">
        <v>7</v>
      </c>
      <c r="S10" s="105" t="s">
        <v>187</v>
      </c>
      <c r="T10" s="132" t="s">
        <v>281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7</v>
      </c>
      <c r="R11" s="105">
        <v>9.4</v>
      </c>
      <c r="S11" s="105" t="s">
        <v>187</v>
      </c>
      <c r="T11" s="132" t="s">
        <v>281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9.4</v>
      </c>
      <c r="R12" s="105">
        <v>11.9</v>
      </c>
      <c r="S12" s="105" t="s">
        <v>188</v>
      </c>
      <c r="T12" s="132" t="s">
        <v>281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1</v>
      </c>
      <c r="AJ12" s="119">
        <v>0</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11.9</v>
      </c>
      <c r="R13" s="105">
        <v>15</v>
      </c>
      <c r="S13" s="136" t="s">
        <v>189</v>
      </c>
      <c r="T13" s="132" t="s">
        <v>281</v>
      </c>
      <c r="U13" s="132">
        <v>0.5</v>
      </c>
      <c r="V13" s="132">
        <v>0.25</v>
      </c>
      <c r="W13" s="132">
        <v>2.5</v>
      </c>
      <c r="X13" s="132">
        <v>2.5</v>
      </c>
      <c r="Y13" s="132">
        <v>0</v>
      </c>
      <c r="Z13" s="132">
        <v>0</v>
      </c>
      <c r="AA13" s="132">
        <v>0</v>
      </c>
      <c r="AB13" s="132">
        <v>9</v>
      </c>
      <c r="AC13" s="132">
        <v>0.8</v>
      </c>
      <c r="AD13" s="40">
        <v>1.25</v>
      </c>
      <c r="AE13" s="137">
        <v>2</v>
      </c>
      <c r="AF13" s="40">
        <v>0.8</v>
      </c>
      <c r="AG13" s="138">
        <v>2</v>
      </c>
      <c r="AH13" s="121">
        <v>20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15</v>
      </c>
      <c r="R14" s="105">
        <v>22.8</v>
      </c>
      <c r="S14" s="136" t="s">
        <v>189</v>
      </c>
      <c r="T14" s="132" t="s">
        <v>281</v>
      </c>
      <c r="U14" s="132">
        <v>0.5</v>
      </c>
      <c r="V14" s="132">
        <v>0.25</v>
      </c>
      <c r="W14" s="132">
        <v>2.5</v>
      </c>
      <c r="X14" s="132">
        <v>2.5</v>
      </c>
      <c r="Y14" s="132">
        <v>0</v>
      </c>
      <c r="Z14" s="132">
        <v>0</v>
      </c>
      <c r="AA14" s="132">
        <v>0</v>
      </c>
      <c r="AB14" s="132">
        <v>9</v>
      </c>
      <c r="AC14" s="132">
        <v>0.8</v>
      </c>
      <c r="AD14" s="40">
        <v>1.25</v>
      </c>
      <c r="AE14" s="137">
        <v>2</v>
      </c>
      <c r="AF14" s="40">
        <v>0.8</v>
      </c>
      <c r="AG14" s="139">
        <v>4</v>
      </c>
      <c r="AH14" s="121">
        <v>20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22.8</v>
      </c>
      <c r="R15" s="105">
        <v>32.5</v>
      </c>
      <c r="S15" s="136" t="s">
        <v>189</v>
      </c>
      <c r="T15" s="132" t="s">
        <v>281</v>
      </c>
      <c r="U15" s="132">
        <v>0.5</v>
      </c>
      <c r="V15" s="132">
        <v>0.25</v>
      </c>
      <c r="W15" s="132">
        <v>2.5</v>
      </c>
      <c r="X15" s="132">
        <v>2.5</v>
      </c>
      <c r="Y15" s="132">
        <v>0</v>
      </c>
      <c r="Z15" s="132">
        <v>0</v>
      </c>
      <c r="AA15" s="132">
        <v>0</v>
      </c>
      <c r="AB15" s="132">
        <v>9</v>
      </c>
      <c r="AC15" s="132">
        <v>0.8</v>
      </c>
      <c r="AD15" s="40">
        <v>1.25</v>
      </c>
      <c r="AE15" s="137">
        <v>2</v>
      </c>
      <c r="AF15" s="40">
        <v>0.8</v>
      </c>
      <c r="AG15" s="139">
        <v>4</v>
      </c>
      <c r="AH15" s="121">
        <v>20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32.5</v>
      </c>
      <c r="R16" s="105">
        <v>46.9</v>
      </c>
      <c r="S16" s="136" t="s">
        <v>189</v>
      </c>
      <c r="T16" s="132" t="s">
        <v>281</v>
      </c>
      <c r="U16" s="132">
        <v>0.5</v>
      </c>
      <c r="V16" s="132">
        <v>0.25</v>
      </c>
      <c r="W16" s="132">
        <v>2.5</v>
      </c>
      <c r="X16" s="132">
        <v>2.5</v>
      </c>
      <c r="Y16" s="132">
        <v>0</v>
      </c>
      <c r="Z16" s="132">
        <v>0</v>
      </c>
      <c r="AA16" s="132">
        <v>0</v>
      </c>
      <c r="AB16" s="132">
        <v>9</v>
      </c>
      <c r="AC16" s="132">
        <v>0.8</v>
      </c>
      <c r="AD16" s="40">
        <v>1.25</v>
      </c>
      <c r="AE16" s="137">
        <v>2</v>
      </c>
      <c r="AF16" s="40">
        <v>0.8</v>
      </c>
      <c r="AG16" s="138">
        <v>2</v>
      </c>
      <c r="AH16" s="121">
        <v>20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46.9</v>
      </c>
      <c r="R17" s="105">
        <v>50</v>
      </c>
      <c r="S17" s="105" t="s">
        <v>188</v>
      </c>
      <c r="T17" s="132" t="s">
        <v>281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1</v>
      </c>
      <c r="AJ17" s="119">
        <v>0</v>
      </c>
    </row>
    <row r="18" spans="2:36" x14ac:dyDescent="0.25">
      <c r="B18" s="40">
        <v>9.6999999999999993</v>
      </c>
      <c r="C18" s="40">
        <v>9.6999999999999993</v>
      </c>
      <c r="D18" s="40">
        <v>3</v>
      </c>
      <c r="E18" s="40">
        <v>74</v>
      </c>
      <c r="G18" s="104">
        <v>4.077</v>
      </c>
      <c r="H18" s="103">
        <v>1.1399999999999999</v>
      </c>
      <c r="I18" s="103" t="s">
        <v>166</v>
      </c>
      <c r="J18" s="102" t="s">
        <v>165</v>
      </c>
      <c r="P18" s="3"/>
      <c r="AG18" s="5"/>
      <c r="AH18" s="121"/>
      <c r="AI18" s="118"/>
      <c r="AJ18" s="119"/>
    </row>
    <row r="19" spans="2:36" x14ac:dyDescent="0.25">
      <c r="B19" s="40">
        <v>9.6999999999999993</v>
      </c>
      <c r="C19" s="40">
        <v>9.6999999999999993</v>
      </c>
      <c r="D19" s="40">
        <v>3</v>
      </c>
      <c r="E19" s="40">
        <v>76</v>
      </c>
      <c r="G19" s="104">
        <v>4.125</v>
      </c>
      <c r="H19" s="103">
        <v>3</v>
      </c>
      <c r="I19" s="103" t="s">
        <v>164</v>
      </c>
      <c r="J19" s="102" t="s">
        <v>165</v>
      </c>
      <c r="P19" s="3"/>
      <c r="AG19" s="5"/>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7">
    <cfRule type="expression" dxfId="58" priority="5">
      <formula>$T2="Stevens"</formula>
    </cfRule>
  </conditionalFormatting>
  <conditionalFormatting sqref="U2:X17">
    <cfRule type="expression" dxfId="57" priority="4">
      <formula>$T2="Alm_Hamre"</formula>
    </cfRule>
  </conditionalFormatting>
  <conditionalFormatting sqref="U2:X17">
    <cfRule type="expression" dxfId="56" priority="3">
      <formula>$T2="ICP_18"</formula>
    </cfRule>
  </conditionalFormatting>
  <conditionalFormatting sqref="U2:X17">
    <cfRule type="expression" dxfId="55" priority="2">
      <formula>$T$2="Stevens"</formula>
    </cfRule>
  </conditionalFormatting>
  <conditionalFormatting sqref="AH2:AH18 AJ2:AJ18">
    <cfRule type="expression" dxfId="54" priority="1">
      <formula>$T2="Stevens"</formula>
    </cfRule>
  </conditionalFormatting>
  <dataValidations count="2">
    <dataValidation type="list" allowBlank="1" showInputMessage="1" showErrorMessage="1" sqref="S2:S15" xr:uid="{F009C0DC-93FB-4CD0-95BD-BBA964FEE562}">
      <formula1>$A$67:$A$71</formula1>
    </dataValidation>
    <dataValidation type="list" allowBlank="1" showInputMessage="1" showErrorMessage="1" sqref="T2:T17" xr:uid="{DCB34C72-EF00-491B-AE38-D4018D5706B3}">
      <formula1>$A$60:$A$64</formula1>
    </dataValidation>
  </dataValidations>
  <pageMargins left="0.7" right="0.7" top="0.75" bottom="0.75" header="0.3" footer="0.3"/>
  <pageSetup paperSize="9" orientation="portrait" horizontalDpi="300" verticalDpi="300"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3FF41-37C8-421E-B61D-C27BEB363012}">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0.5</v>
      </c>
      <c r="S2" s="105" t="s">
        <v>187</v>
      </c>
      <c r="T2" s="109" t="s">
        <v>281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0.5</v>
      </c>
      <c r="R3" s="105">
        <v>1.25</v>
      </c>
      <c r="S3" s="105" t="s">
        <v>187</v>
      </c>
      <c r="T3" s="132" t="s">
        <v>281</v>
      </c>
      <c r="U3" s="132">
        <v>0.5</v>
      </c>
      <c r="V3" s="132">
        <v>0.25</v>
      </c>
      <c r="W3" s="132">
        <v>2.5</v>
      </c>
      <c r="X3" s="132">
        <v>2.5</v>
      </c>
      <c r="Y3" s="132">
        <v>0</v>
      </c>
      <c r="Z3" s="132">
        <v>0</v>
      </c>
      <c r="AA3" s="132">
        <v>0</v>
      </c>
      <c r="AB3" s="132">
        <v>9</v>
      </c>
      <c r="AC3" s="132">
        <v>0.8</v>
      </c>
      <c r="AD3" s="40">
        <v>1.25</v>
      </c>
      <c r="AE3" s="40">
        <f t="shared" ref="AE3:AE19"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1.25</v>
      </c>
      <c r="R4" s="105">
        <v>3</v>
      </c>
      <c r="S4" s="105" t="s">
        <v>187</v>
      </c>
      <c r="T4" s="132" t="s">
        <v>281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3</v>
      </c>
      <c r="R5" s="105">
        <v>3.55</v>
      </c>
      <c r="S5" s="105" t="s">
        <v>187</v>
      </c>
      <c r="T5" s="132" t="s">
        <v>281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3.55</v>
      </c>
      <c r="R6" s="105">
        <v>4.2</v>
      </c>
      <c r="S6" s="105" t="s">
        <v>188</v>
      </c>
      <c r="T6" s="132" t="s">
        <v>281</v>
      </c>
      <c r="U6" s="132">
        <v>0.5</v>
      </c>
      <c r="V6" s="132">
        <v>0.25</v>
      </c>
      <c r="W6" s="132">
        <v>2.5</v>
      </c>
      <c r="X6" s="132">
        <v>2.5</v>
      </c>
      <c r="Y6" s="132">
        <v>0</v>
      </c>
      <c r="Z6" s="132">
        <v>0</v>
      </c>
      <c r="AA6" s="132">
        <v>0</v>
      </c>
      <c r="AB6" s="132">
        <v>9</v>
      </c>
      <c r="AC6" s="132">
        <v>0.8</v>
      </c>
      <c r="AD6" s="40">
        <v>1.25</v>
      </c>
      <c r="AE6" s="40">
        <f t="shared" si="0"/>
        <v>2.5</v>
      </c>
      <c r="AF6" s="40">
        <v>0.8</v>
      </c>
      <c r="AG6" s="5"/>
      <c r="AH6" s="121">
        <v>80</v>
      </c>
      <c r="AI6" s="118">
        <v>1</v>
      </c>
      <c r="AJ6" s="119">
        <v>0</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4.2</v>
      </c>
      <c r="R7" s="105">
        <v>4.4000000000000004</v>
      </c>
      <c r="S7" s="105" t="s">
        <v>187</v>
      </c>
      <c r="T7" s="132" t="s">
        <v>281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4.4000000000000004</v>
      </c>
      <c r="R8" s="105">
        <v>4.8</v>
      </c>
      <c r="S8" s="105" t="s">
        <v>187</v>
      </c>
      <c r="T8" s="132" t="s">
        <v>281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4.8</v>
      </c>
      <c r="R9" s="105">
        <v>5.2</v>
      </c>
      <c r="S9" s="105" t="s">
        <v>187</v>
      </c>
      <c r="T9" s="132" t="s">
        <v>281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5.2</v>
      </c>
      <c r="R10" s="105">
        <v>5.8</v>
      </c>
      <c r="S10" s="105" t="s">
        <v>187</v>
      </c>
      <c r="T10" s="132" t="s">
        <v>281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5.8</v>
      </c>
      <c r="R11" s="105">
        <v>12</v>
      </c>
      <c r="S11" s="105" t="s">
        <v>187</v>
      </c>
      <c r="T11" s="132" t="s">
        <v>281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12</v>
      </c>
      <c r="R12" s="105">
        <v>12.5</v>
      </c>
      <c r="S12" s="105" t="s">
        <v>187</v>
      </c>
      <c r="T12" s="132" t="s">
        <v>281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12.5</v>
      </c>
      <c r="R13" s="105">
        <v>13.5</v>
      </c>
      <c r="S13" s="105" t="s">
        <v>187</v>
      </c>
      <c r="T13" s="132" t="s">
        <v>281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13.5</v>
      </c>
      <c r="R14" s="105">
        <v>14.5</v>
      </c>
      <c r="S14" s="105" t="s">
        <v>187</v>
      </c>
      <c r="T14" s="132" t="s">
        <v>281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14.5</v>
      </c>
      <c r="R15" s="105">
        <v>15.2</v>
      </c>
      <c r="S15" s="105" t="s">
        <v>187</v>
      </c>
      <c r="T15" s="132" t="s">
        <v>281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15.2</v>
      </c>
      <c r="R16" s="105">
        <v>15.9</v>
      </c>
      <c r="S16" s="105" t="s">
        <v>187</v>
      </c>
      <c r="T16" s="132" t="s">
        <v>281</v>
      </c>
      <c r="U16" s="132">
        <v>0.5</v>
      </c>
      <c r="V16" s="132">
        <v>0.25</v>
      </c>
      <c r="W16" s="132">
        <v>2.5</v>
      </c>
      <c r="X16" s="132">
        <v>2.5</v>
      </c>
      <c r="Y16" s="132">
        <v>0</v>
      </c>
      <c r="Z16" s="132">
        <v>0</v>
      </c>
      <c r="AA16" s="132">
        <v>0</v>
      </c>
      <c r="AB16" s="132">
        <v>9</v>
      </c>
      <c r="AC16" s="132">
        <v>0.8</v>
      </c>
      <c r="AD16" s="40">
        <v>1.25</v>
      </c>
      <c r="AE16" s="40">
        <f t="shared" si="0"/>
        <v>1.25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15.9</v>
      </c>
      <c r="R17" s="105">
        <v>17.7</v>
      </c>
      <c r="S17" s="105" t="s">
        <v>187</v>
      </c>
      <c r="T17" s="132" t="s">
        <v>281</v>
      </c>
      <c r="U17" s="132">
        <v>0.5</v>
      </c>
      <c r="V17" s="132">
        <v>0.25</v>
      </c>
      <c r="W17" s="132">
        <v>2.5</v>
      </c>
      <c r="X17" s="132">
        <v>2.5</v>
      </c>
      <c r="Y17" s="132">
        <v>0</v>
      </c>
      <c r="Z17" s="132">
        <v>0</v>
      </c>
      <c r="AA17" s="132">
        <v>0</v>
      </c>
      <c r="AB17" s="132">
        <v>9</v>
      </c>
      <c r="AC17" s="132">
        <v>0.8</v>
      </c>
      <c r="AD17" s="40">
        <v>1.25</v>
      </c>
      <c r="AE17" s="40">
        <f t="shared" si="0"/>
        <v>1.25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17.7</v>
      </c>
      <c r="R18" s="105">
        <v>19.3</v>
      </c>
      <c r="S18" s="105" t="s">
        <v>187</v>
      </c>
      <c r="T18" s="132" t="s">
        <v>281</v>
      </c>
      <c r="U18" s="132">
        <v>0.5</v>
      </c>
      <c r="V18" s="132">
        <v>0.25</v>
      </c>
      <c r="W18" s="132">
        <v>2.5</v>
      </c>
      <c r="X18" s="132">
        <v>2.5</v>
      </c>
      <c r="Y18" s="132">
        <v>0</v>
      </c>
      <c r="Z18" s="132">
        <v>0</v>
      </c>
      <c r="AA18" s="132">
        <v>0</v>
      </c>
      <c r="AB18" s="132">
        <v>9</v>
      </c>
      <c r="AC18" s="132">
        <v>0.8</v>
      </c>
      <c r="AD18" s="40">
        <v>1.25</v>
      </c>
      <c r="AE18" s="40">
        <f t="shared" si="0"/>
        <v>1.25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19.3</v>
      </c>
      <c r="R19" s="105">
        <v>20.3</v>
      </c>
      <c r="S19" s="105" t="s">
        <v>187</v>
      </c>
      <c r="T19" s="132" t="s">
        <v>281</v>
      </c>
      <c r="U19" s="132">
        <v>0.5</v>
      </c>
      <c r="V19" s="132">
        <v>0.25</v>
      </c>
      <c r="W19" s="132">
        <v>2.5</v>
      </c>
      <c r="X19" s="132">
        <v>2.5</v>
      </c>
      <c r="Y19" s="132">
        <v>0</v>
      </c>
      <c r="Z19" s="132">
        <v>0</v>
      </c>
      <c r="AA19" s="132">
        <v>0</v>
      </c>
      <c r="AB19" s="132">
        <v>9</v>
      </c>
      <c r="AC19" s="132">
        <v>0.8</v>
      </c>
      <c r="AD19" s="40">
        <v>1.25</v>
      </c>
      <c r="AE19" s="40">
        <f t="shared" si="0"/>
        <v>1.25</v>
      </c>
      <c r="AF19" s="40">
        <v>0.8</v>
      </c>
      <c r="AG19" s="5"/>
      <c r="AH19" s="121">
        <v>80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105">
        <v>19</v>
      </c>
      <c r="Q20" s="105">
        <v>20.3</v>
      </c>
      <c r="R20" s="105">
        <v>28</v>
      </c>
      <c r="S20" s="136" t="s">
        <v>189</v>
      </c>
      <c r="T20" s="132" t="s">
        <v>281</v>
      </c>
      <c r="U20" s="132">
        <v>0.5</v>
      </c>
      <c r="V20" s="132">
        <v>0.25</v>
      </c>
      <c r="W20" s="132">
        <v>2.5</v>
      </c>
      <c r="X20" s="132">
        <v>2.5</v>
      </c>
      <c r="Y20" s="132">
        <v>0</v>
      </c>
      <c r="Z20" s="132">
        <v>0</v>
      </c>
      <c r="AA20" s="132">
        <v>0</v>
      </c>
      <c r="AB20" s="132">
        <v>9</v>
      </c>
      <c r="AC20" s="132">
        <v>0.8</v>
      </c>
      <c r="AD20" s="40">
        <v>1.25</v>
      </c>
      <c r="AE20" s="137">
        <v>2</v>
      </c>
      <c r="AF20" s="40">
        <v>0.8</v>
      </c>
      <c r="AG20" s="138">
        <v>2</v>
      </c>
      <c r="AH20" s="121">
        <v>20</v>
      </c>
      <c r="AI20" s="118">
        <v>-0.4</v>
      </c>
      <c r="AJ20" s="119">
        <v>0.3</v>
      </c>
    </row>
    <row r="21" spans="2:36" x14ac:dyDescent="0.25">
      <c r="B21" s="40">
        <v>9.6999999999999993</v>
      </c>
      <c r="C21" s="40">
        <v>9.6999999999999993</v>
      </c>
      <c r="D21" s="40">
        <v>3</v>
      </c>
      <c r="E21" s="40">
        <v>76</v>
      </c>
      <c r="G21" s="104">
        <v>6.9320000000000004</v>
      </c>
      <c r="H21" s="103">
        <v>1.1599999999999999</v>
      </c>
      <c r="I21" s="103" t="s">
        <v>163</v>
      </c>
      <c r="J21" s="102" t="s">
        <v>165</v>
      </c>
      <c r="P21" s="105">
        <v>20</v>
      </c>
      <c r="Q21" s="105">
        <v>28</v>
      </c>
      <c r="R21" s="105">
        <v>34</v>
      </c>
      <c r="S21" s="136" t="s">
        <v>189</v>
      </c>
      <c r="T21" s="132" t="s">
        <v>281</v>
      </c>
      <c r="U21" s="132">
        <v>0.5</v>
      </c>
      <c r="V21" s="132">
        <v>0.25</v>
      </c>
      <c r="W21" s="132">
        <v>2.5</v>
      </c>
      <c r="X21" s="132">
        <v>2.5</v>
      </c>
      <c r="Y21" s="132">
        <v>0</v>
      </c>
      <c r="Z21" s="132">
        <v>0</v>
      </c>
      <c r="AA21" s="132">
        <v>0</v>
      </c>
      <c r="AB21" s="132">
        <v>9</v>
      </c>
      <c r="AC21" s="132">
        <v>0.8</v>
      </c>
      <c r="AD21" s="40">
        <v>1.25</v>
      </c>
      <c r="AE21" s="137">
        <v>2</v>
      </c>
      <c r="AF21" s="40">
        <v>0.8</v>
      </c>
      <c r="AG21" s="139">
        <v>4</v>
      </c>
      <c r="AH21" s="121">
        <v>20</v>
      </c>
      <c r="AI21" s="118">
        <v>-0.4</v>
      </c>
      <c r="AJ21" s="119">
        <v>0.3</v>
      </c>
    </row>
    <row r="22" spans="2:36" x14ac:dyDescent="0.25">
      <c r="B22" s="40">
        <v>9.6999999999999993</v>
      </c>
      <c r="C22" s="40">
        <v>9.6999999999999993</v>
      </c>
      <c r="D22" s="40">
        <v>3</v>
      </c>
      <c r="E22" s="40">
        <v>75</v>
      </c>
      <c r="G22" s="104">
        <v>7.2880000000000003</v>
      </c>
      <c r="H22" s="103">
        <v>1.1599999999999999</v>
      </c>
      <c r="I22" s="103" t="s">
        <v>163</v>
      </c>
      <c r="J22" s="102" t="s">
        <v>165</v>
      </c>
      <c r="P22" s="105">
        <v>21</v>
      </c>
      <c r="Q22" s="105">
        <v>34</v>
      </c>
      <c r="R22" s="105">
        <v>37.200000000000003</v>
      </c>
      <c r="S22" s="136" t="s">
        <v>189</v>
      </c>
      <c r="T22" s="132" t="s">
        <v>281</v>
      </c>
      <c r="U22" s="132">
        <v>0.5</v>
      </c>
      <c r="V22" s="132">
        <v>0.25</v>
      </c>
      <c r="W22" s="132">
        <v>2.5</v>
      </c>
      <c r="X22" s="132">
        <v>2.5</v>
      </c>
      <c r="Y22" s="132">
        <v>0</v>
      </c>
      <c r="Z22" s="132">
        <v>0</v>
      </c>
      <c r="AA22" s="132">
        <v>0</v>
      </c>
      <c r="AB22" s="132">
        <v>9</v>
      </c>
      <c r="AC22" s="132">
        <v>0.8</v>
      </c>
      <c r="AD22" s="40">
        <v>1.25</v>
      </c>
      <c r="AE22" s="137">
        <v>2</v>
      </c>
      <c r="AF22" s="40">
        <v>0.8</v>
      </c>
      <c r="AG22" s="138">
        <v>4</v>
      </c>
      <c r="AH22" s="121">
        <v>20</v>
      </c>
      <c r="AI22" s="118">
        <v>-0.4</v>
      </c>
      <c r="AJ22" s="119">
        <v>0.3</v>
      </c>
    </row>
    <row r="23" spans="2:36" x14ac:dyDescent="0.25">
      <c r="B23" s="40">
        <v>9.6999999999999993</v>
      </c>
      <c r="C23" s="40">
        <v>9.6999999999999993</v>
      </c>
      <c r="D23" s="40">
        <v>3</v>
      </c>
      <c r="E23" s="40">
        <v>73</v>
      </c>
      <c r="G23" s="104">
        <v>8.6</v>
      </c>
      <c r="H23" s="103">
        <v>0.97599999999999998</v>
      </c>
      <c r="I23" s="103" t="s">
        <v>166</v>
      </c>
      <c r="J23" s="102" t="s">
        <v>63</v>
      </c>
      <c r="P23" s="105">
        <v>22</v>
      </c>
      <c r="Q23" s="105">
        <v>37.200000000000003</v>
      </c>
      <c r="R23" s="105">
        <v>43</v>
      </c>
      <c r="S23" s="136" t="s">
        <v>189</v>
      </c>
      <c r="T23" s="132" t="s">
        <v>281</v>
      </c>
      <c r="U23" s="132">
        <v>0.5</v>
      </c>
      <c r="V23" s="132">
        <v>0.25</v>
      </c>
      <c r="W23" s="132">
        <v>2.5</v>
      </c>
      <c r="X23" s="132">
        <v>2.5</v>
      </c>
      <c r="Y23" s="132">
        <v>0</v>
      </c>
      <c r="Z23" s="132">
        <v>0</v>
      </c>
      <c r="AA23" s="132">
        <v>0</v>
      </c>
      <c r="AB23" s="132">
        <v>9</v>
      </c>
      <c r="AC23" s="132">
        <v>0.8</v>
      </c>
      <c r="AD23" s="40">
        <v>1.25</v>
      </c>
      <c r="AE23" s="137">
        <v>2</v>
      </c>
      <c r="AF23" s="40">
        <v>0.8</v>
      </c>
      <c r="AG23" s="138">
        <v>2</v>
      </c>
      <c r="AH23" s="121">
        <v>20</v>
      </c>
      <c r="AI23" s="118">
        <v>-0.4</v>
      </c>
      <c r="AJ23" s="119">
        <v>0.3</v>
      </c>
    </row>
    <row r="24" spans="2:36" x14ac:dyDescent="0.25">
      <c r="B24" s="40">
        <v>9.6999999999999993</v>
      </c>
      <c r="C24" s="40">
        <v>9.6999999999999993</v>
      </c>
      <c r="D24" s="40">
        <v>3</v>
      </c>
      <c r="E24" s="40">
        <v>73</v>
      </c>
      <c r="G24" s="104">
        <v>12.1</v>
      </c>
      <c r="H24" s="103">
        <v>1.0509999999999999</v>
      </c>
      <c r="I24" s="103" t="s">
        <v>166</v>
      </c>
      <c r="J24" s="102" t="s">
        <v>63</v>
      </c>
      <c r="P24" s="105">
        <v>23</v>
      </c>
      <c r="Q24" s="105">
        <v>43</v>
      </c>
      <c r="R24" s="105">
        <v>50</v>
      </c>
      <c r="S24" s="136" t="s">
        <v>189</v>
      </c>
      <c r="T24" s="132" t="s">
        <v>281</v>
      </c>
      <c r="U24" s="132">
        <v>0.5</v>
      </c>
      <c r="V24" s="132">
        <v>0.25</v>
      </c>
      <c r="W24" s="132">
        <v>2.5</v>
      </c>
      <c r="X24" s="132">
        <v>2.5</v>
      </c>
      <c r="Y24" s="132">
        <v>0</v>
      </c>
      <c r="Z24" s="132">
        <v>0</v>
      </c>
      <c r="AA24" s="132">
        <v>0</v>
      </c>
      <c r="AB24" s="132">
        <v>9</v>
      </c>
      <c r="AC24" s="132">
        <v>0.8</v>
      </c>
      <c r="AD24" s="40">
        <v>1.25</v>
      </c>
      <c r="AE24" s="137">
        <v>2</v>
      </c>
      <c r="AF24" s="40">
        <v>0.8</v>
      </c>
      <c r="AG24" s="138">
        <v>2</v>
      </c>
      <c r="AH24" s="121">
        <v>20</v>
      </c>
      <c r="AI24" s="118">
        <v>-0.4</v>
      </c>
      <c r="AJ24" s="119">
        <v>0.3</v>
      </c>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24">
    <cfRule type="expression" dxfId="53" priority="5">
      <formula>$T2="Stevens"</formula>
    </cfRule>
  </conditionalFormatting>
  <conditionalFormatting sqref="U2:X24">
    <cfRule type="expression" dxfId="52" priority="4">
      <formula>$T2="Alm_Hamre"</formula>
    </cfRule>
  </conditionalFormatting>
  <conditionalFormatting sqref="U2:X24">
    <cfRule type="expression" dxfId="51" priority="3">
      <formula>$T2="ICP_18"</formula>
    </cfRule>
  </conditionalFormatting>
  <conditionalFormatting sqref="U2:X24">
    <cfRule type="expression" dxfId="50" priority="2">
      <formula>$T$2="Stevens"</formula>
    </cfRule>
  </conditionalFormatting>
  <conditionalFormatting sqref="AJ2:AJ24 AH2:AH24">
    <cfRule type="expression" dxfId="49" priority="1">
      <formula>$T2="Stevens"</formula>
    </cfRule>
  </conditionalFormatting>
  <dataValidations count="2">
    <dataValidation type="list" allowBlank="1" showInputMessage="1" showErrorMessage="1" sqref="S2:S15" xr:uid="{A1D1EA2C-06D9-4F53-89B1-4AC6C20E85AA}">
      <formula1>$A$67:$A$71</formula1>
    </dataValidation>
    <dataValidation type="list" allowBlank="1" showInputMessage="1" showErrorMessage="1" sqref="T2:T24" xr:uid="{BB48D479-8C14-42AD-8DC1-1119F89D1B8B}">
      <formula1>$A$60:$A$64</formula1>
    </dataValidation>
  </dataValidations>
  <pageMargins left="0.7" right="0.7" top="0.75" bottom="0.75" header="0.3" footer="0.3"/>
  <pageSetup paperSize="9" orientation="portrait" horizontalDpi="300" verticalDpi="300"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AC75-683B-45F8-9128-68782B5AFD4F}">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1</v>
      </c>
      <c r="S2" s="105" t="s">
        <v>187</v>
      </c>
      <c r="T2" s="109" t="s">
        <v>281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1</v>
      </c>
      <c r="R3" s="105">
        <v>2.1</v>
      </c>
      <c r="S3" s="105" t="s">
        <v>187</v>
      </c>
      <c r="T3" s="132" t="s">
        <v>281</v>
      </c>
      <c r="U3" s="132">
        <v>0.5</v>
      </c>
      <c r="V3" s="132">
        <v>0.25</v>
      </c>
      <c r="W3" s="132">
        <v>2.5</v>
      </c>
      <c r="X3" s="132">
        <v>2.5</v>
      </c>
      <c r="Y3" s="132">
        <v>0</v>
      </c>
      <c r="Z3" s="132">
        <v>0</v>
      </c>
      <c r="AA3" s="132">
        <v>0</v>
      </c>
      <c r="AB3" s="132">
        <v>9</v>
      </c>
      <c r="AC3" s="132">
        <v>0.8</v>
      </c>
      <c r="AD3" s="40">
        <v>1.25</v>
      </c>
      <c r="AE3" s="40">
        <f t="shared" ref="AE3:AE18"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2.1</v>
      </c>
      <c r="R4" s="105">
        <v>5</v>
      </c>
      <c r="S4" s="105" t="s">
        <v>188</v>
      </c>
      <c r="T4" s="132" t="s">
        <v>281</v>
      </c>
      <c r="U4" s="132">
        <v>0.5</v>
      </c>
      <c r="V4" s="132">
        <v>0.25</v>
      </c>
      <c r="W4" s="132">
        <v>2.5</v>
      </c>
      <c r="X4" s="132">
        <v>2.5</v>
      </c>
      <c r="Y4" s="132">
        <v>0</v>
      </c>
      <c r="Z4" s="132">
        <v>0</v>
      </c>
      <c r="AA4" s="132">
        <v>0</v>
      </c>
      <c r="AB4" s="132">
        <v>9</v>
      </c>
      <c r="AC4" s="132">
        <v>0.8</v>
      </c>
      <c r="AD4" s="40">
        <v>1.25</v>
      </c>
      <c r="AE4" s="40">
        <f t="shared" si="0"/>
        <v>2.5</v>
      </c>
      <c r="AF4" s="40">
        <v>0.8</v>
      </c>
      <c r="AG4" s="5"/>
      <c r="AH4" s="121">
        <v>80</v>
      </c>
      <c r="AI4" s="118">
        <v>1</v>
      </c>
      <c r="AJ4" s="119">
        <v>0</v>
      </c>
    </row>
    <row r="5" spans="2:36" x14ac:dyDescent="0.25">
      <c r="B5" s="40">
        <v>8</v>
      </c>
      <c r="C5" s="40">
        <v>8</v>
      </c>
      <c r="D5" s="40">
        <v>3</v>
      </c>
      <c r="E5" s="40">
        <v>89</v>
      </c>
      <c r="G5" s="104">
        <v>1.35</v>
      </c>
      <c r="H5" s="103">
        <v>1.27</v>
      </c>
      <c r="I5" s="103" t="s">
        <v>163</v>
      </c>
      <c r="J5" s="102" t="s">
        <v>165</v>
      </c>
      <c r="L5" s="104">
        <v>4</v>
      </c>
      <c r="M5" s="103">
        <v>5</v>
      </c>
      <c r="N5" s="102">
        <v>0</v>
      </c>
      <c r="P5" s="105">
        <v>4</v>
      </c>
      <c r="Q5" s="105">
        <v>5</v>
      </c>
      <c r="R5" s="105">
        <v>5.8</v>
      </c>
      <c r="S5" s="105" t="s">
        <v>188</v>
      </c>
      <c r="T5" s="132" t="s">
        <v>281</v>
      </c>
      <c r="U5" s="132">
        <v>0.5</v>
      </c>
      <c r="V5" s="132">
        <v>0.25</v>
      </c>
      <c r="W5" s="132">
        <v>2.5</v>
      </c>
      <c r="X5" s="132">
        <v>2.5</v>
      </c>
      <c r="Y5" s="132">
        <v>0</v>
      </c>
      <c r="Z5" s="132">
        <v>0</v>
      </c>
      <c r="AA5" s="132">
        <v>0</v>
      </c>
      <c r="AB5" s="132">
        <v>9</v>
      </c>
      <c r="AC5" s="132">
        <v>0.8</v>
      </c>
      <c r="AD5" s="40">
        <v>1.25</v>
      </c>
      <c r="AE5" s="40">
        <f t="shared" si="0"/>
        <v>2.5</v>
      </c>
      <c r="AF5" s="40">
        <v>0.8</v>
      </c>
      <c r="AG5" s="5"/>
      <c r="AH5" s="121">
        <v>80</v>
      </c>
      <c r="AI5" s="118">
        <v>1</v>
      </c>
      <c r="AJ5" s="119">
        <v>0</v>
      </c>
    </row>
    <row r="6" spans="2:36" x14ac:dyDescent="0.25">
      <c r="B6" s="40">
        <v>8</v>
      </c>
      <c r="C6" s="40">
        <v>8</v>
      </c>
      <c r="D6" s="40">
        <v>2.5</v>
      </c>
      <c r="E6" s="40">
        <v>86</v>
      </c>
      <c r="G6" s="104">
        <v>2</v>
      </c>
      <c r="H6" s="103">
        <v>1.325</v>
      </c>
      <c r="I6" s="103" t="s">
        <v>163</v>
      </c>
      <c r="J6" s="102" t="s">
        <v>63</v>
      </c>
      <c r="L6" s="104">
        <v>5</v>
      </c>
      <c r="M6" s="103">
        <v>6</v>
      </c>
      <c r="N6" s="102">
        <v>0</v>
      </c>
      <c r="P6" s="105">
        <v>5</v>
      </c>
      <c r="Q6" s="105">
        <v>5.8</v>
      </c>
      <c r="R6" s="105">
        <v>6.3</v>
      </c>
      <c r="S6" s="105" t="s">
        <v>188</v>
      </c>
      <c r="T6" s="132" t="s">
        <v>281</v>
      </c>
      <c r="U6" s="132">
        <v>0.5</v>
      </c>
      <c r="V6" s="132">
        <v>0.25</v>
      </c>
      <c r="W6" s="132">
        <v>2.5</v>
      </c>
      <c r="X6" s="132">
        <v>2.5</v>
      </c>
      <c r="Y6" s="132">
        <v>0</v>
      </c>
      <c r="Z6" s="132">
        <v>0</v>
      </c>
      <c r="AA6" s="132">
        <v>0</v>
      </c>
      <c r="AB6" s="132">
        <v>9</v>
      </c>
      <c r="AC6" s="132">
        <v>0.8</v>
      </c>
      <c r="AD6" s="40">
        <v>1.25</v>
      </c>
      <c r="AE6" s="40">
        <f t="shared" si="0"/>
        <v>2.5</v>
      </c>
      <c r="AF6" s="40">
        <v>0.8</v>
      </c>
      <c r="AG6" s="5"/>
      <c r="AH6" s="121">
        <v>80</v>
      </c>
      <c r="AI6" s="118">
        <v>1</v>
      </c>
      <c r="AJ6" s="119">
        <v>0</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6.3</v>
      </c>
      <c r="R7" s="105">
        <v>8.9</v>
      </c>
      <c r="S7" s="105" t="s">
        <v>188</v>
      </c>
      <c r="T7" s="132" t="s">
        <v>281</v>
      </c>
      <c r="U7" s="132">
        <v>0.5</v>
      </c>
      <c r="V7" s="132">
        <v>0.25</v>
      </c>
      <c r="W7" s="132">
        <v>2.5</v>
      </c>
      <c r="X7" s="132">
        <v>2.5</v>
      </c>
      <c r="Y7" s="132">
        <v>0</v>
      </c>
      <c r="Z7" s="132">
        <v>0</v>
      </c>
      <c r="AA7" s="132">
        <v>0</v>
      </c>
      <c r="AB7" s="132">
        <v>9</v>
      </c>
      <c r="AC7" s="132">
        <v>0.8</v>
      </c>
      <c r="AD7" s="40">
        <v>1.25</v>
      </c>
      <c r="AE7" s="40">
        <f t="shared" si="0"/>
        <v>2.5</v>
      </c>
      <c r="AF7" s="40">
        <v>0.8</v>
      </c>
      <c r="AG7" s="5"/>
      <c r="AH7" s="121">
        <v>80</v>
      </c>
      <c r="AI7" s="118">
        <v>1</v>
      </c>
      <c r="AJ7" s="119">
        <v>0</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8.9</v>
      </c>
      <c r="R8" s="105">
        <v>11.6</v>
      </c>
      <c r="S8" s="136" t="s">
        <v>189</v>
      </c>
      <c r="T8" s="132" t="s">
        <v>281</v>
      </c>
      <c r="U8" s="132">
        <v>0.5</v>
      </c>
      <c r="V8" s="132">
        <v>0.25</v>
      </c>
      <c r="W8" s="132">
        <v>2.5</v>
      </c>
      <c r="X8" s="132">
        <v>2.5</v>
      </c>
      <c r="Y8" s="132">
        <v>0</v>
      </c>
      <c r="Z8" s="132">
        <v>0</v>
      </c>
      <c r="AA8" s="132">
        <v>0</v>
      </c>
      <c r="AB8" s="132">
        <v>9</v>
      </c>
      <c r="AC8" s="132">
        <v>0.8</v>
      </c>
      <c r="AD8" s="40">
        <v>1.25</v>
      </c>
      <c r="AE8" s="137">
        <v>2</v>
      </c>
      <c r="AF8" s="40">
        <v>0.8</v>
      </c>
      <c r="AG8" s="139">
        <v>4</v>
      </c>
      <c r="AH8" s="121">
        <v>20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11.6</v>
      </c>
      <c r="R9" s="105">
        <v>15</v>
      </c>
      <c r="S9" s="136" t="s">
        <v>189</v>
      </c>
      <c r="T9" s="132" t="s">
        <v>281</v>
      </c>
      <c r="U9" s="132">
        <v>0.5</v>
      </c>
      <c r="V9" s="132">
        <v>0.25</v>
      </c>
      <c r="W9" s="132">
        <v>2.5</v>
      </c>
      <c r="X9" s="132">
        <v>2.5</v>
      </c>
      <c r="Y9" s="132">
        <v>0</v>
      </c>
      <c r="Z9" s="132">
        <v>0</v>
      </c>
      <c r="AA9" s="132">
        <v>0</v>
      </c>
      <c r="AB9" s="132">
        <v>9</v>
      </c>
      <c r="AC9" s="132">
        <v>0.8</v>
      </c>
      <c r="AD9" s="40">
        <v>1.25</v>
      </c>
      <c r="AE9" s="137">
        <v>2</v>
      </c>
      <c r="AF9" s="40">
        <v>0.8</v>
      </c>
      <c r="AG9" s="138">
        <v>4</v>
      </c>
      <c r="AH9" s="121">
        <v>20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15</v>
      </c>
      <c r="R10" s="105">
        <v>20</v>
      </c>
      <c r="S10" s="136" t="s">
        <v>189</v>
      </c>
      <c r="T10" s="132" t="s">
        <v>281</v>
      </c>
      <c r="U10" s="132">
        <v>0.5</v>
      </c>
      <c r="V10" s="132">
        <v>0.25</v>
      </c>
      <c r="W10" s="132">
        <v>2.5</v>
      </c>
      <c r="X10" s="132">
        <v>2.5</v>
      </c>
      <c r="Y10" s="132">
        <v>0</v>
      </c>
      <c r="Z10" s="132">
        <v>0</v>
      </c>
      <c r="AA10" s="132">
        <v>0</v>
      </c>
      <c r="AB10" s="132">
        <v>9</v>
      </c>
      <c r="AC10" s="132">
        <v>0.8</v>
      </c>
      <c r="AD10" s="40">
        <v>1.25</v>
      </c>
      <c r="AE10" s="137">
        <v>2</v>
      </c>
      <c r="AF10" s="40">
        <v>0.8</v>
      </c>
      <c r="AG10" s="139">
        <v>4</v>
      </c>
      <c r="AH10" s="121">
        <v>20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20</v>
      </c>
      <c r="R11" s="105">
        <v>26.5</v>
      </c>
      <c r="S11" s="136" t="s">
        <v>189</v>
      </c>
      <c r="T11" s="132" t="s">
        <v>281</v>
      </c>
      <c r="U11" s="132">
        <v>0.5</v>
      </c>
      <c r="V11" s="132">
        <v>0.25</v>
      </c>
      <c r="W11" s="132">
        <v>2.5</v>
      </c>
      <c r="X11" s="132">
        <v>2.5</v>
      </c>
      <c r="Y11" s="132">
        <v>0</v>
      </c>
      <c r="Z11" s="132">
        <v>0</v>
      </c>
      <c r="AA11" s="132">
        <v>0</v>
      </c>
      <c r="AB11" s="132">
        <v>9</v>
      </c>
      <c r="AC11" s="132">
        <v>0.8</v>
      </c>
      <c r="AD11" s="40">
        <v>1.25</v>
      </c>
      <c r="AE11" s="137">
        <v>2</v>
      </c>
      <c r="AF11" s="40">
        <v>0.8</v>
      </c>
      <c r="AG11" s="138">
        <v>2</v>
      </c>
      <c r="AH11" s="121">
        <v>20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26.5</v>
      </c>
      <c r="R12" s="105">
        <v>29</v>
      </c>
      <c r="S12" s="105" t="s">
        <v>188</v>
      </c>
      <c r="T12" s="132" t="s">
        <v>281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1</v>
      </c>
      <c r="AJ12" s="119">
        <v>0</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29</v>
      </c>
      <c r="R13" s="105">
        <v>30</v>
      </c>
      <c r="S13" s="105" t="s">
        <v>188</v>
      </c>
      <c r="T13" s="132" t="s">
        <v>281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1</v>
      </c>
      <c r="AJ13" s="119">
        <v>0</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30</v>
      </c>
      <c r="R14" s="105">
        <v>33</v>
      </c>
      <c r="S14" s="105" t="s">
        <v>188</v>
      </c>
      <c r="T14" s="132" t="s">
        <v>281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1</v>
      </c>
      <c r="AJ14" s="119">
        <v>0</v>
      </c>
    </row>
    <row r="15" spans="2:36" x14ac:dyDescent="0.25">
      <c r="B15" s="40">
        <v>9.6999999999999993</v>
      </c>
      <c r="C15" s="40">
        <v>9.6999999999999993</v>
      </c>
      <c r="D15" s="40">
        <v>3</v>
      </c>
      <c r="E15" s="40">
        <v>73</v>
      </c>
      <c r="G15" s="104">
        <v>3.6819999999999999</v>
      </c>
      <c r="H15" s="103">
        <v>1.07</v>
      </c>
      <c r="I15" s="103" t="s">
        <v>166</v>
      </c>
      <c r="J15" s="102" t="s">
        <v>165</v>
      </c>
      <c r="P15" s="105">
        <v>14</v>
      </c>
      <c r="Q15" s="105">
        <v>33</v>
      </c>
      <c r="R15" s="105">
        <v>35.799999999999997</v>
      </c>
      <c r="S15" s="105" t="s">
        <v>188</v>
      </c>
      <c r="T15" s="132" t="s">
        <v>281</v>
      </c>
      <c r="U15" s="132">
        <v>0.5</v>
      </c>
      <c r="V15" s="132">
        <v>0.25</v>
      </c>
      <c r="W15" s="132">
        <v>2.5</v>
      </c>
      <c r="X15" s="132">
        <v>2.5</v>
      </c>
      <c r="Y15" s="132">
        <v>0</v>
      </c>
      <c r="Z15" s="132">
        <v>0</v>
      </c>
      <c r="AA15" s="132">
        <v>0</v>
      </c>
      <c r="AB15" s="132">
        <v>9</v>
      </c>
      <c r="AC15" s="132">
        <v>0.8</v>
      </c>
      <c r="AD15" s="40">
        <v>1.25</v>
      </c>
      <c r="AE15" s="40">
        <f t="shared" si="0"/>
        <v>2.5</v>
      </c>
      <c r="AF15" s="40">
        <v>0.8</v>
      </c>
      <c r="AG15" s="5"/>
      <c r="AH15" s="121">
        <v>80</v>
      </c>
      <c r="AI15" s="118">
        <v>1</v>
      </c>
      <c r="AJ15" s="119">
        <v>0</v>
      </c>
    </row>
    <row r="16" spans="2:36" x14ac:dyDescent="0.25">
      <c r="B16" s="40">
        <v>9.6999999999999993</v>
      </c>
      <c r="C16" s="40">
        <v>9.6999999999999993</v>
      </c>
      <c r="D16" s="40">
        <v>3</v>
      </c>
      <c r="E16" s="40">
        <v>77</v>
      </c>
      <c r="G16" s="104">
        <v>3.6970000000000001</v>
      </c>
      <c r="H16" s="103">
        <v>1.07</v>
      </c>
      <c r="I16" s="103" t="s">
        <v>166</v>
      </c>
      <c r="J16" s="102" t="s">
        <v>165</v>
      </c>
      <c r="P16" s="105">
        <v>15</v>
      </c>
      <c r="Q16" s="105">
        <v>35.799999999999997</v>
      </c>
      <c r="R16" s="105">
        <v>40</v>
      </c>
      <c r="S16" s="105" t="s">
        <v>188</v>
      </c>
      <c r="T16" s="132" t="s">
        <v>281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1</v>
      </c>
      <c r="AJ16" s="119">
        <v>0</v>
      </c>
    </row>
    <row r="17" spans="2:36" x14ac:dyDescent="0.25">
      <c r="B17" s="40">
        <v>9.6999999999999993</v>
      </c>
      <c r="C17" s="40">
        <v>9.6999999999999993</v>
      </c>
      <c r="D17" s="40">
        <v>3</v>
      </c>
      <c r="E17" s="40">
        <v>73</v>
      </c>
      <c r="G17" s="104">
        <v>3.722</v>
      </c>
      <c r="H17" s="103">
        <v>1.1399999999999999</v>
      </c>
      <c r="I17" s="103" t="s">
        <v>166</v>
      </c>
      <c r="J17" s="102" t="s">
        <v>165</v>
      </c>
      <c r="P17" s="105">
        <v>16</v>
      </c>
      <c r="Q17" s="105">
        <v>40</v>
      </c>
      <c r="R17" s="105">
        <v>49.7</v>
      </c>
      <c r="S17" s="105" t="s">
        <v>188</v>
      </c>
      <c r="T17" s="132" t="s">
        <v>281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1</v>
      </c>
      <c r="AJ17" s="119">
        <v>0</v>
      </c>
    </row>
    <row r="18" spans="2:36" x14ac:dyDescent="0.25">
      <c r="B18" s="40">
        <v>9.6999999999999993</v>
      </c>
      <c r="C18" s="40">
        <v>9.6999999999999993</v>
      </c>
      <c r="D18" s="40">
        <v>3</v>
      </c>
      <c r="E18" s="40">
        <v>74</v>
      </c>
      <c r="G18" s="104">
        <v>4.077</v>
      </c>
      <c r="H18" s="103">
        <v>1.1399999999999999</v>
      </c>
      <c r="I18" s="103" t="s">
        <v>166</v>
      </c>
      <c r="J18" s="102" t="s">
        <v>165</v>
      </c>
      <c r="P18" s="105">
        <v>17</v>
      </c>
      <c r="Q18" s="105">
        <v>49.7</v>
      </c>
      <c r="R18" s="105">
        <v>50</v>
      </c>
      <c r="S18" s="105" t="s">
        <v>188</v>
      </c>
      <c r="T18" s="132" t="s">
        <v>281</v>
      </c>
      <c r="U18" s="132">
        <v>0.5</v>
      </c>
      <c r="V18" s="132">
        <v>0.25</v>
      </c>
      <c r="W18" s="132">
        <v>2.5</v>
      </c>
      <c r="X18" s="132">
        <v>2.5</v>
      </c>
      <c r="Y18" s="132">
        <v>0</v>
      </c>
      <c r="Z18" s="132">
        <v>0</v>
      </c>
      <c r="AA18" s="132">
        <v>0</v>
      </c>
      <c r="AB18" s="132">
        <v>9</v>
      </c>
      <c r="AC18" s="132">
        <v>0.8</v>
      </c>
      <c r="AD18" s="40">
        <v>1.25</v>
      </c>
      <c r="AE18" s="40">
        <f t="shared" si="0"/>
        <v>2.5</v>
      </c>
      <c r="AF18" s="40">
        <v>0.8</v>
      </c>
      <c r="AG18" s="5"/>
      <c r="AH18" s="121">
        <v>80</v>
      </c>
      <c r="AI18" s="118">
        <v>1</v>
      </c>
      <c r="AJ18" s="119">
        <v>0</v>
      </c>
    </row>
    <row r="19" spans="2:36" x14ac:dyDescent="0.25">
      <c r="B19" s="40">
        <v>9.6999999999999993</v>
      </c>
      <c r="C19" s="40">
        <v>9.6999999999999993</v>
      </c>
      <c r="D19" s="40">
        <v>3</v>
      </c>
      <c r="E19" s="40">
        <v>76</v>
      </c>
      <c r="G19" s="104">
        <v>4.125</v>
      </c>
      <c r="H19" s="103">
        <v>3</v>
      </c>
      <c r="I19" s="103" t="s">
        <v>164</v>
      </c>
      <c r="J19" s="102" t="s">
        <v>165</v>
      </c>
      <c r="P19" s="3"/>
      <c r="AG19" s="5"/>
      <c r="AH19" s="121"/>
      <c r="AI19" s="118"/>
      <c r="AJ19" s="119"/>
    </row>
    <row r="20" spans="2:36" x14ac:dyDescent="0.25">
      <c r="B20" s="40">
        <v>9.6999999999999993</v>
      </c>
      <c r="C20" s="40">
        <v>9.6999999999999993</v>
      </c>
      <c r="D20" s="40">
        <v>3</v>
      </c>
      <c r="E20" s="40">
        <v>76</v>
      </c>
      <c r="G20" s="104">
        <v>5.2</v>
      </c>
      <c r="H20" s="103">
        <v>1.0509999999999999</v>
      </c>
      <c r="I20" s="103" t="s">
        <v>166</v>
      </c>
      <c r="J20" s="102" t="s">
        <v>63</v>
      </c>
      <c r="P20" s="3"/>
      <c r="AG20" s="5"/>
      <c r="AH20" s="121"/>
      <c r="AI20" s="118"/>
      <c r="AJ20" s="119"/>
    </row>
    <row r="21" spans="2:36" x14ac:dyDescent="0.25">
      <c r="B21" s="40">
        <v>9.6999999999999993</v>
      </c>
      <c r="C21" s="40">
        <v>9.6999999999999993</v>
      </c>
      <c r="D21" s="40">
        <v>3</v>
      </c>
      <c r="E21" s="40">
        <v>76</v>
      </c>
      <c r="G21" s="104">
        <v>6.9320000000000004</v>
      </c>
      <c r="H21" s="103">
        <v>1.1599999999999999</v>
      </c>
      <c r="I21" s="103" t="s">
        <v>163</v>
      </c>
      <c r="J21" s="102" t="s">
        <v>165</v>
      </c>
      <c r="P21" s="3"/>
      <c r="AG21" s="5"/>
      <c r="AH21" s="121"/>
      <c r="AI21" s="118"/>
      <c r="AJ21" s="119"/>
    </row>
    <row r="22" spans="2:36" x14ac:dyDescent="0.25">
      <c r="B22" s="40">
        <v>9.6999999999999993</v>
      </c>
      <c r="C22" s="40">
        <v>9.6999999999999993</v>
      </c>
      <c r="D22" s="40">
        <v>3</v>
      </c>
      <c r="E22" s="40">
        <v>75</v>
      </c>
      <c r="G22" s="104">
        <v>7.2880000000000003</v>
      </c>
      <c r="H22" s="103">
        <v>1.1599999999999999</v>
      </c>
      <c r="I22" s="103" t="s">
        <v>163</v>
      </c>
      <c r="J22" s="102" t="s">
        <v>165</v>
      </c>
      <c r="P22" s="3"/>
      <c r="AG22" s="5"/>
      <c r="AH22" s="121"/>
      <c r="AI22" s="118"/>
      <c r="AJ22" s="119"/>
    </row>
    <row r="23" spans="2:36" x14ac:dyDescent="0.25">
      <c r="B23" s="40">
        <v>9.6999999999999993</v>
      </c>
      <c r="C23" s="40">
        <v>9.6999999999999993</v>
      </c>
      <c r="D23" s="40">
        <v>3</v>
      </c>
      <c r="E23" s="40">
        <v>73</v>
      </c>
      <c r="G23" s="104">
        <v>8.6</v>
      </c>
      <c r="H23" s="103">
        <v>0.97599999999999998</v>
      </c>
      <c r="I23" s="103" t="s">
        <v>166</v>
      </c>
      <c r="J23" s="102" t="s">
        <v>63</v>
      </c>
      <c r="P23" s="3"/>
      <c r="AG23" s="5"/>
      <c r="AH23" s="121"/>
      <c r="AI23" s="118"/>
      <c r="AJ23" s="119"/>
    </row>
    <row r="24" spans="2:36" x14ac:dyDescent="0.25">
      <c r="B24" s="40">
        <v>9.6999999999999993</v>
      </c>
      <c r="C24" s="40">
        <v>9.6999999999999993</v>
      </c>
      <c r="D24" s="40">
        <v>3</v>
      </c>
      <c r="E24" s="40">
        <v>73</v>
      </c>
      <c r="G24" s="104">
        <v>12.1</v>
      </c>
      <c r="H24" s="103">
        <v>1.0509999999999999</v>
      </c>
      <c r="I24" s="103" t="s">
        <v>166</v>
      </c>
      <c r="J24" s="102" t="s">
        <v>63</v>
      </c>
      <c r="P24" s="3"/>
      <c r="AG24" s="5"/>
      <c r="AH24" s="121"/>
      <c r="AI24" s="118"/>
      <c r="AJ24" s="119"/>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8">
    <cfRule type="expression" dxfId="48" priority="5">
      <formula>$T2="Stevens"</formula>
    </cfRule>
  </conditionalFormatting>
  <conditionalFormatting sqref="U2:X18">
    <cfRule type="expression" dxfId="47" priority="4">
      <formula>$T2="Alm_Hamre"</formula>
    </cfRule>
  </conditionalFormatting>
  <conditionalFormatting sqref="U2:X18">
    <cfRule type="expression" dxfId="46" priority="3">
      <formula>$T2="ICP_18"</formula>
    </cfRule>
  </conditionalFormatting>
  <conditionalFormatting sqref="U2:X18">
    <cfRule type="expression" dxfId="45" priority="2">
      <formula>$T$2="Stevens"</formula>
    </cfRule>
  </conditionalFormatting>
  <conditionalFormatting sqref="AH2:AH24 AJ2:AJ24">
    <cfRule type="expression" dxfId="44" priority="1">
      <formula>$T2="Stevens"</formula>
    </cfRule>
  </conditionalFormatting>
  <dataValidations count="2">
    <dataValidation type="list" allowBlank="1" showInputMessage="1" showErrorMessage="1" sqref="S2:S15" xr:uid="{032AA11D-9031-4057-B660-E20FD5037643}">
      <formula1>$A$67:$A$71</formula1>
    </dataValidation>
    <dataValidation type="list" allowBlank="1" showInputMessage="1" showErrorMessage="1" sqref="T2:T18" xr:uid="{7F980D13-E728-48AD-B2F9-CCEC833644C0}">
      <formula1>$A$60:$A$64</formula1>
    </dataValidation>
  </dataValidations>
  <pageMargins left="0.7" right="0.7" top="0.75" bottom="0.75" header="0.3" footer="0.3"/>
  <pageSetup paperSize="9" orientation="portrait" horizontalDpi="300" verticalDpi="300"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D849-12CF-4A85-A984-FF00355F74D7}">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279</v>
      </c>
      <c r="AJ1" s="116" t="s">
        <v>280</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0.8</v>
      </c>
      <c r="S2" s="105" t="s">
        <v>187</v>
      </c>
      <c r="T2" s="109" t="s">
        <v>191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0.8</v>
      </c>
      <c r="R3" s="105">
        <v>1.3</v>
      </c>
      <c r="S3" s="105" t="s">
        <v>188</v>
      </c>
      <c r="T3" s="132" t="s">
        <v>191</v>
      </c>
      <c r="U3" s="132">
        <v>0.5</v>
      </c>
      <c r="V3" s="132">
        <v>0.25</v>
      </c>
      <c r="W3" s="132">
        <v>2.5</v>
      </c>
      <c r="X3" s="132">
        <v>2.5</v>
      </c>
      <c r="Y3" s="132">
        <v>0</v>
      </c>
      <c r="Z3" s="132">
        <v>0</v>
      </c>
      <c r="AA3" s="132">
        <v>0</v>
      </c>
      <c r="AB3" s="132">
        <v>9</v>
      </c>
      <c r="AC3" s="132">
        <v>0.8</v>
      </c>
      <c r="AD3" s="40">
        <v>1.25</v>
      </c>
      <c r="AE3" s="40">
        <f t="shared" ref="AE3:AE19" si="0">IF(S3="sand",1.25,2.5)</f>
        <v>2.5</v>
      </c>
      <c r="AF3" s="40">
        <v>0.8</v>
      </c>
      <c r="AG3" s="5"/>
      <c r="AH3" s="121">
        <v>80</v>
      </c>
      <c r="AI3" s="118">
        <v>1</v>
      </c>
      <c r="AJ3" s="119">
        <v>0</v>
      </c>
    </row>
    <row r="4" spans="2:36" x14ac:dyDescent="0.25">
      <c r="B4" s="40">
        <v>8</v>
      </c>
      <c r="C4" s="40">
        <v>8</v>
      </c>
      <c r="D4" s="40">
        <v>3</v>
      </c>
      <c r="E4" s="40">
        <v>89</v>
      </c>
      <c r="G4" s="104">
        <v>1.25</v>
      </c>
      <c r="H4" s="103">
        <v>1.27</v>
      </c>
      <c r="I4" s="103" t="s">
        <v>163</v>
      </c>
      <c r="J4" s="102" t="s">
        <v>165</v>
      </c>
      <c r="L4" s="104">
        <v>3</v>
      </c>
      <c r="M4" s="103">
        <v>3.7</v>
      </c>
      <c r="N4" s="102">
        <v>0</v>
      </c>
      <c r="P4" s="105">
        <v>3</v>
      </c>
      <c r="Q4" s="105">
        <v>1.3</v>
      </c>
      <c r="R4" s="105">
        <v>5.75</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5.75</v>
      </c>
      <c r="R5" s="105">
        <v>6.5</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18">
        <v>1</v>
      </c>
      <c r="AJ5" s="119">
        <v>0</v>
      </c>
    </row>
    <row r="6" spans="2:36" x14ac:dyDescent="0.25">
      <c r="B6" s="40">
        <v>8</v>
      </c>
      <c r="C6" s="40">
        <v>8</v>
      </c>
      <c r="D6" s="40">
        <v>2.5</v>
      </c>
      <c r="E6" s="40">
        <v>86</v>
      </c>
      <c r="G6" s="104">
        <v>2</v>
      </c>
      <c r="H6" s="103">
        <v>1.325</v>
      </c>
      <c r="I6" s="103" t="s">
        <v>163</v>
      </c>
      <c r="J6" s="102" t="s">
        <v>63</v>
      </c>
      <c r="L6" s="104">
        <v>5</v>
      </c>
      <c r="M6" s="103">
        <v>6</v>
      </c>
      <c r="N6" s="102">
        <v>0</v>
      </c>
      <c r="P6" s="105">
        <v>5</v>
      </c>
      <c r="Q6" s="105">
        <v>6.5</v>
      </c>
      <c r="R6" s="105">
        <v>7.2</v>
      </c>
      <c r="S6" s="105" t="s">
        <v>188</v>
      </c>
      <c r="T6" s="132" t="s">
        <v>191</v>
      </c>
      <c r="U6" s="132">
        <v>0.5</v>
      </c>
      <c r="V6" s="132">
        <v>0.25</v>
      </c>
      <c r="W6" s="132">
        <v>2.5</v>
      </c>
      <c r="X6" s="132">
        <v>2.5</v>
      </c>
      <c r="Y6" s="132">
        <v>0</v>
      </c>
      <c r="Z6" s="132">
        <v>0</v>
      </c>
      <c r="AA6" s="132">
        <v>0</v>
      </c>
      <c r="AB6" s="132">
        <v>9</v>
      </c>
      <c r="AC6" s="132">
        <v>0.8</v>
      </c>
      <c r="AD6" s="40">
        <v>1.25</v>
      </c>
      <c r="AE6" s="40">
        <f t="shared" si="0"/>
        <v>2.5</v>
      </c>
      <c r="AF6" s="40">
        <v>0.8</v>
      </c>
      <c r="AG6" s="5"/>
      <c r="AH6" s="121">
        <v>80</v>
      </c>
      <c r="AI6" s="118">
        <v>1</v>
      </c>
      <c r="AJ6" s="119">
        <v>0</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7.2</v>
      </c>
      <c r="R7" s="105">
        <v>10</v>
      </c>
      <c r="S7" s="105" t="s">
        <v>188</v>
      </c>
      <c r="T7" s="132" t="s">
        <v>191</v>
      </c>
      <c r="U7" s="132">
        <v>0.5</v>
      </c>
      <c r="V7" s="132">
        <v>0.25</v>
      </c>
      <c r="W7" s="132">
        <v>2.5</v>
      </c>
      <c r="X7" s="132">
        <v>2.5</v>
      </c>
      <c r="Y7" s="132">
        <v>0</v>
      </c>
      <c r="Z7" s="132">
        <v>0</v>
      </c>
      <c r="AA7" s="132">
        <v>0</v>
      </c>
      <c r="AB7" s="132">
        <v>9</v>
      </c>
      <c r="AC7" s="132">
        <v>0.8</v>
      </c>
      <c r="AD7" s="40">
        <v>1.25</v>
      </c>
      <c r="AE7" s="40">
        <f t="shared" si="0"/>
        <v>2.5</v>
      </c>
      <c r="AF7" s="40">
        <v>0.8</v>
      </c>
      <c r="AG7" s="5"/>
      <c r="AH7" s="121">
        <v>80</v>
      </c>
      <c r="AI7" s="118">
        <v>1</v>
      </c>
      <c r="AJ7" s="119">
        <v>0</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10</v>
      </c>
      <c r="R8" s="105">
        <v>11</v>
      </c>
      <c r="S8" s="105" t="s">
        <v>188</v>
      </c>
      <c r="T8" s="132" t="s">
        <v>191</v>
      </c>
      <c r="U8" s="132">
        <v>0.5</v>
      </c>
      <c r="V8" s="132">
        <v>0.25</v>
      </c>
      <c r="W8" s="132">
        <v>2.5</v>
      </c>
      <c r="X8" s="132">
        <v>2.5</v>
      </c>
      <c r="Y8" s="132">
        <v>0</v>
      </c>
      <c r="Z8" s="132">
        <v>0</v>
      </c>
      <c r="AA8" s="132">
        <v>0</v>
      </c>
      <c r="AB8" s="132">
        <v>9</v>
      </c>
      <c r="AC8" s="132">
        <v>0.8</v>
      </c>
      <c r="AD8" s="40">
        <v>1.25</v>
      </c>
      <c r="AE8" s="40">
        <f t="shared" si="0"/>
        <v>2.5</v>
      </c>
      <c r="AF8" s="40">
        <v>0.8</v>
      </c>
      <c r="AG8" s="5"/>
      <c r="AH8" s="121">
        <v>80</v>
      </c>
      <c r="AI8" s="118">
        <v>1</v>
      </c>
      <c r="AJ8" s="119">
        <v>0</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11</v>
      </c>
      <c r="R9" s="105">
        <v>12.2</v>
      </c>
      <c r="S9" s="105" t="s">
        <v>188</v>
      </c>
      <c r="T9" s="132" t="s">
        <v>191</v>
      </c>
      <c r="U9" s="132">
        <v>0.5</v>
      </c>
      <c r="V9" s="132">
        <v>0.25</v>
      </c>
      <c r="W9" s="132">
        <v>2.5</v>
      </c>
      <c r="X9" s="132">
        <v>2.5</v>
      </c>
      <c r="Y9" s="132">
        <v>0</v>
      </c>
      <c r="Z9" s="132">
        <v>0</v>
      </c>
      <c r="AA9" s="132">
        <v>0</v>
      </c>
      <c r="AB9" s="132">
        <v>9</v>
      </c>
      <c r="AC9" s="132">
        <v>0.8</v>
      </c>
      <c r="AD9" s="40">
        <v>1.25</v>
      </c>
      <c r="AE9" s="40">
        <f t="shared" si="0"/>
        <v>2.5</v>
      </c>
      <c r="AF9" s="40">
        <v>0.8</v>
      </c>
      <c r="AG9" s="5"/>
      <c r="AH9" s="121">
        <v>80</v>
      </c>
      <c r="AI9" s="118">
        <v>1</v>
      </c>
      <c r="AJ9" s="119">
        <v>0</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12.2</v>
      </c>
      <c r="R10" s="105">
        <v>15.5</v>
      </c>
      <c r="S10" s="105" t="s">
        <v>187</v>
      </c>
      <c r="T10" s="132" t="s">
        <v>191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15.5</v>
      </c>
      <c r="R11" s="105">
        <v>16.399999999999999</v>
      </c>
      <c r="S11" s="105" t="s">
        <v>188</v>
      </c>
      <c r="T11" s="132" t="s">
        <v>191</v>
      </c>
      <c r="U11" s="132">
        <v>0.5</v>
      </c>
      <c r="V11" s="132">
        <v>0.25</v>
      </c>
      <c r="W11" s="132">
        <v>2.5</v>
      </c>
      <c r="X11" s="132">
        <v>2.5</v>
      </c>
      <c r="Y11" s="132">
        <v>0</v>
      </c>
      <c r="Z11" s="132">
        <v>0</v>
      </c>
      <c r="AA11" s="132">
        <v>0</v>
      </c>
      <c r="AB11" s="132">
        <v>9</v>
      </c>
      <c r="AC11" s="132">
        <v>0.8</v>
      </c>
      <c r="AD11" s="40">
        <v>1.25</v>
      </c>
      <c r="AE11" s="40">
        <f t="shared" si="0"/>
        <v>2.5</v>
      </c>
      <c r="AF11" s="40">
        <v>0.8</v>
      </c>
      <c r="AG11" s="5"/>
      <c r="AH11" s="121">
        <v>80</v>
      </c>
      <c r="AI11" s="118">
        <v>1</v>
      </c>
      <c r="AJ11" s="119">
        <v>0</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16.399999999999999</v>
      </c>
      <c r="R12" s="105">
        <v>17.3</v>
      </c>
      <c r="S12" s="105" t="s">
        <v>188</v>
      </c>
      <c r="T12" s="132" t="s">
        <v>191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1</v>
      </c>
      <c r="AJ12" s="119">
        <v>0</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17.3</v>
      </c>
      <c r="R13" s="105">
        <v>18</v>
      </c>
      <c r="S13" s="105" t="s">
        <v>187</v>
      </c>
      <c r="T13" s="132" t="s">
        <v>191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18</v>
      </c>
      <c r="R14" s="105">
        <v>28</v>
      </c>
      <c r="S14" s="105" t="s">
        <v>187</v>
      </c>
      <c r="T14" s="132" t="s">
        <v>191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28</v>
      </c>
      <c r="R15" s="105">
        <v>36</v>
      </c>
      <c r="S15" s="105" t="s">
        <v>187</v>
      </c>
      <c r="T15" s="132" t="s">
        <v>191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36</v>
      </c>
      <c r="R16" s="105">
        <v>40</v>
      </c>
      <c r="S16" s="105" t="s">
        <v>187</v>
      </c>
      <c r="T16" s="132" t="s">
        <v>191</v>
      </c>
      <c r="U16" s="132">
        <v>0.5</v>
      </c>
      <c r="V16" s="132">
        <v>0.25</v>
      </c>
      <c r="W16" s="132">
        <v>2.5</v>
      </c>
      <c r="X16" s="132">
        <v>2.5</v>
      </c>
      <c r="Y16" s="132">
        <v>0</v>
      </c>
      <c r="Z16" s="132">
        <v>0</v>
      </c>
      <c r="AA16" s="132">
        <v>0</v>
      </c>
      <c r="AB16" s="132">
        <v>9</v>
      </c>
      <c r="AC16" s="132">
        <v>0.8</v>
      </c>
      <c r="AD16" s="40">
        <v>1.25</v>
      </c>
      <c r="AE16" s="40">
        <f t="shared" si="0"/>
        <v>1.25</v>
      </c>
      <c r="AF16" s="40">
        <v>0.8</v>
      </c>
      <c r="AG16" s="5"/>
      <c r="AH16" s="121">
        <v>80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40</v>
      </c>
      <c r="R17" s="105">
        <v>41.2</v>
      </c>
      <c r="S17" s="105" t="s">
        <v>187</v>
      </c>
      <c r="T17" s="132" t="s">
        <v>191</v>
      </c>
      <c r="U17" s="132">
        <v>0.5</v>
      </c>
      <c r="V17" s="132">
        <v>0.25</v>
      </c>
      <c r="W17" s="132">
        <v>2.5</v>
      </c>
      <c r="X17" s="132">
        <v>2.5</v>
      </c>
      <c r="Y17" s="132">
        <v>0</v>
      </c>
      <c r="Z17" s="132">
        <v>0</v>
      </c>
      <c r="AA17" s="132">
        <v>0</v>
      </c>
      <c r="AB17" s="132">
        <v>9</v>
      </c>
      <c r="AC17" s="132">
        <v>0.8</v>
      </c>
      <c r="AD17" s="40">
        <v>1.25</v>
      </c>
      <c r="AE17" s="40">
        <f t="shared" si="0"/>
        <v>1.25</v>
      </c>
      <c r="AF17" s="40">
        <v>0.8</v>
      </c>
      <c r="AG17" s="5"/>
      <c r="AH17" s="121">
        <v>80</v>
      </c>
      <c r="AI17" s="118">
        <v>-0.4</v>
      </c>
      <c r="AJ17" s="119">
        <v>0.3</v>
      </c>
    </row>
    <row r="18" spans="2:36" x14ac:dyDescent="0.25">
      <c r="B18" s="40">
        <v>9.6999999999999993</v>
      </c>
      <c r="C18" s="40">
        <v>9.6999999999999993</v>
      </c>
      <c r="D18" s="40">
        <v>3</v>
      </c>
      <c r="E18" s="40">
        <v>74</v>
      </c>
      <c r="G18" s="104">
        <v>4.077</v>
      </c>
      <c r="H18" s="103">
        <v>1.1399999999999999</v>
      </c>
      <c r="I18" s="103" t="s">
        <v>166</v>
      </c>
      <c r="J18" s="102" t="s">
        <v>165</v>
      </c>
      <c r="P18" s="105">
        <v>17</v>
      </c>
      <c r="Q18" s="105">
        <v>41.2</v>
      </c>
      <c r="R18" s="105">
        <v>46</v>
      </c>
      <c r="S18" s="105" t="s">
        <v>187</v>
      </c>
      <c r="T18" s="132" t="s">
        <v>191</v>
      </c>
      <c r="U18" s="132">
        <v>0.5</v>
      </c>
      <c r="V18" s="132">
        <v>0.25</v>
      </c>
      <c r="W18" s="132">
        <v>2.5</v>
      </c>
      <c r="X18" s="132">
        <v>2.5</v>
      </c>
      <c r="Y18" s="132">
        <v>0</v>
      </c>
      <c r="Z18" s="132">
        <v>0</v>
      </c>
      <c r="AA18" s="132">
        <v>0</v>
      </c>
      <c r="AB18" s="132">
        <v>9</v>
      </c>
      <c r="AC18" s="132">
        <v>0.8</v>
      </c>
      <c r="AD18" s="40">
        <v>1.25</v>
      </c>
      <c r="AE18" s="40">
        <f t="shared" si="0"/>
        <v>1.25</v>
      </c>
      <c r="AF18" s="40">
        <v>0.8</v>
      </c>
      <c r="AG18" s="5"/>
      <c r="AH18" s="121">
        <v>80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46</v>
      </c>
      <c r="R19" s="105">
        <v>50</v>
      </c>
      <c r="S19" s="105" t="s">
        <v>188</v>
      </c>
      <c r="T19" s="132" t="s">
        <v>191</v>
      </c>
      <c r="U19" s="132">
        <v>0.5</v>
      </c>
      <c r="V19" s="132">
        <v>0.25</v>
      </c>
      <c r="W19" s="132">
        <v>2.5</v>
      </c>
      <c r="X19" s="132">
        <v>2.5</v>
      </c>
      <c r="Y19" s="132">
        <v>0</v>
      </c>
      <c r="Z19" s="132">
        <v>0</v>
      </c>
      <c r="AA19" s="132">
        <v>0</v>
      </c>
      <c r="AB19" s="132">
        <v>9</v>
      </c>
      <c r="AC19" s="132">
        <v>0.8</v>
      </c>
      <c r="AD19" s="40">
        <v>1.25</v>
      </c>
      <c r="AE19" s="40">
        <f t="shared" si="0"/>
        <v>2.5</v>
      </c>
      <c r="AF19" s="40">
        <v>0.8</v>
      </c>
      <c r="AG19" s="5"/>
      <c r="AH19" s="121">
        <v>80</v>
      </c>
      <c r="AI19" s="118">
        <v>1</v>
      </c>
      <c r="AJ19" s="119">
        <v>0</v>
      </c>
    </row>
    <row r="20" spans="2:36" x14ac:dyDescent="0.25">
      <c r="B20" s="40">
        <v>9.6999999999999993</v>
      </c>
      <c r="C20" s="40">
        <v>9.6999999999999993</v>
      </c>
      <c r="D20" s="40">
        <v>3</v>
      </c>
      <c r="E20" s="40">
        <v>76</v>
      </c>
      <c r="G20" s="104">
        <v>5.2</v>
      </c>
      <c r="H20" s="103">
        <v>1.0509999999999999</v>
      </c>
      <c r="I20" s="103" t="s">
        <v>166</v>
      </c>
      <c r="J20" s="102" t="s">
        <v>63</v>
      </c>
      <c r="P20" s="3"/>
      <c r="AG20" s="5"/>
      <c r="AH20" s="121"/>
      <c r="AI20" s="118"/>
      <c r="AJ20" s="119"/>
    </row>
    <row r="21" spans="2:36" x14ac:dyDescent="0.25">
      <c r="B21" s="40">
        <v>9.6999999999999993</v>
      </c>
      <c r="C21" s="40">
        <v>9.6999999999999993</v>
      </c>
      <c r="D21" s="40">
        <v>3</v>
      </c>
      <c r="E21" s="40">
        <v>76</v>
      </c>
      <c r="G21" s="104">
        <v>6.9320000000000004</v>
      </c>
      <c r="H21" s="103">
        <v>1.1599999999999999</v>
      </c>
      <c r="I21" s="103" t="s">
        <v>163</v>
      </c>
      <c r="J21" s="102" t="s">
        <v>165</v>
      </c>
      <c r="P21" s="3"/>
      <c r="AG21" s="5"/>
      <c r="AH21" s="121"/>
      <c r="AI21" s="118"/>
      <c r="AJ21" s="119"/>
    </row>
    <row r="22" spans="2:36" x14ac:dyDescent="0.25">
      <c r="B22" s="40">
        <v>9.6999999999999993</v>
      </c>
      <c r="C22" s="40">
        <v>9.6999999999999993</v>
      </c>
      <c r="D22" s="40">
        <v>3</v>
      </c>
      <c r="E22" s="40">
        <v>75</v>
      </c>
      <c r="G22" s="104">
        <v>7.2880000000000003</v>
      </c>
      <c r="H22" s="103">
        <v>1.1599999999999999</v>
      </c>
      <c r="I22" s="103" t="s">
        <v>163</v>
      </c>
      <c r="J22" s="102" t="s">
        <v>165</v>
      </c>
      <c r="P22" s="3"/>
      <c r="AG22" s="5"/>
      <c r="AH22" s="121"/>
      <c r="AI22" s="118"/>
      <c r="AJ22" s="119"/>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9">
    <cfRule type="expression" dxfId="43" priority="5">
      <formula>$T2="Stevens"</formula>
    </cfRule>
  </conditionalFormatting>
  <conditionalFormatting sqref="U2:X19">
    <cfRule type="expression" dxfId="42" priority="4">
      <formula>$T2="Alm_Hamre"</formula>
    </cfRule>
  </conditionalFormatting>
  <conditionalFormatting sqref="U2:X19">
    <cfRule type="expression" dxfId="41" priority="3">
      <formula>$T2="ICP_18"</formula>
    </cfRule>
  </conditionalFormatting>
  <conditionalFormatting sqref="U2:X19">
    <cfRule type="expression" dxfId="40" priority="2">
      <formula>$T$2="Stevens"</formula>
    </cfRule>
  </conditionalFormatting>
  <conditionalFormatting sqref="AH2:AH22 AJ2:AJ22">
    <cfRule type="expression" dxfId="39" priority="1">
      <formula>$T2="Stevens"</formula>
    </cfRule>
  </conditionalFormatting>
  <dataValidations count="2">
    <dataValidation type="list" allowBlank="1" showInputMessage="1" showErrorMessage="1" sqref="T2:T19" xr:uid="{6C3EC2F9-BDF5-4DA8-B387-5A6E08169712}">
      <formula1>$A$60:$A$63</formula1>
    </dataValidation>
    <dataValidation type="list" allowBlank="1" showInputMessage="1" showErrorMessage="1" sqref="S2:S19" xr:uid="{F3E378E5-8D91-44E5-BEB8-72F7D05FA518}">
      <formula1>$A$67:$A$71</formula1>
    </dataValidation>
  </dataValidations>
  <pageMargins left="0.7" right="0.7" top="0.75" bottom="0.75" header="0.3" footer="0.3"/>
  <pageSetup paperSize="9" orientation="portrait" horizontalDpi="300" verticalDpi="300"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E27CA-5578-411D-A046-EF1B0FCCE5A6}">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0.75</v>
      </c>
      <c r="S2" s="105" t="s">
        <v>187</v>
      </c>
      <c r="T2" s="109" t="s">
        <v>281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0.75</v>
      </c>
      <c r="R3" s="105">
        <v>1.4</v>
      </c>
      <c r="S3" s="105" t="s">
        <v>187</v>
      </c>
      <c r="T3" s="132" t="s">
        <v>281</v>
      </c>
      <c r="U3" s="132">
        <v>0.5</v>
      </c>
      <c r="V3" s="132">
        <v>0.25</v>
      </c>
      <c r="W3" s="132">
        <v>2.5</v>
      </c>
      <c r="X3" s="132">
        <v>2.5</v>
      </c>
      <c r="Y3" s="132">
        <v>0</v>
      </c>
      <c r="Z3" s="132">
        <v>0</v>
      </c>
      <c r="AA3" s="132">
        <v>0</v>
      </c>
      <c r="AB3" s="132">
        <v>9</v>
      </c>
      <c r="AC3" s="132">
        <v>0.8</v>
      </c>
      <c r="AD3" s="40">
        <v>1.25</v>
      </c>
      <c r="AE3" s="40">
        <f t="shared" ref="AE3:AE17"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1.4</v>
      </c>
      <c r="R4" s="105">
        <v>1.8</v>
      </c>
      <c r="S4" s="105" t="s">
        <v>187</v>
      </c>
      <c r="T4" s="132" t="s">
        <v>281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1.8</v>
      </c>
      <c r="R5" s="105">
        <v>2.4500000000000002</v>
      </c>
      <c r="S5" s="105" t="s">
        <v>188</v>
      </c>
      <c r="T5" s="132" t="s">
        <v>281</v>
      </c>
      <c r="U5" s="132">
        <v>0.5</v>
      </c>
      <c r="V5" s="132">
        <v>0.25</v>
      </c>
      <c r="W5" s="132">
        <v>2.5</v>
      </c>
      <c r="X5" s="132">
        <v>2.5</v>
      </c>
      <c r="Y5" s="132">
        <v>0</v>
      </c>
      <c r="Z5" s="132">
        <v>0</v>
      </c>
      <c r="AA5" s="132">
        <v>0</v>
      </c>
      <c r="AB5" s="132">
        <v>9</v>
      </c>
      <c r="AC5" s="132">
        <v>0.8</v>
      </c>
      <c r="AD5" s="40">
        <v>1.25</v>
      </c>
      <c r="AE5" s="40">
        <f t="shared" si="0"/>
        <v>2.5</v>
      </c>
      <c r="AF5" s="40">
        <v>0.8</v>
      </c>
      <c r="AG5" s="5"/>
      <c r="AH5" s="121">
        <v>80</v>
      </c>
      <c r="AI5" s="118">
        <v>1</v>
      </c>
      <c r="AJ5" s="119">
        <v>0</v>
      </c>
    </row>
    <row r="6" spans="2:36" x14ac:dyDescent="0.25">
      <c r="B6" s="40">
        <v>8</v>
      </c>
      <c r="C6" s="40">
        <v>8</v>
      </c>
      <c r="D6" s="40">
        <v>2.5</v>
      </c>
      <c r="E6" s="40">
        <v>86</v>
      </c>
      <c r="G6" s="104">
        <v>2</v>
      </c>
      <c r="H6" s="103">
        <v>1.325</v>
      </c>
      <c r="I6" s="103" t="s">
        <v>163</v>
      </c>
      <c r="J6" s="102" t="s">
        <v>63</v>
      </c>
      <c r="L6" s="104">
        <v>5</v>
      </c>
      <c r="M6" s="103">
        <v>6</v>
      </c>
      <c r="N6" s="102">
        <v>0</v>
      </c>
      <c r="P6" s="105">
        <v>5</v>
      </c>
      <c r="Q6" s="105">
        <v>2.4500000000000002</v>
      </c>
      <c r="R6" s="105">
        <v>3.2</v>
      </c>
      <c r="S6" s="105" t="s">
        <v>187</v>
      </c>
      <c r="T6" s="132" t="s">
        <v>281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3.2</v>
      </c>
      <c r="R7" s="105">
        <v>3.9</v>
      </c>
      <c r="S7" s="105" t="s">
        <v>187</v>
      </c>
      <c r="T7" s="132" t="s">
        <v>281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3.9</v>
      </c>
      <c r="R8" s="105">
        <v>5.5</v>
      </c>
      <c r="S8" s="105" t="s">
        <v>187</v>
      </c>
      <c r="T8" s="132" t="s">
        <v>281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5.5</v>
      </c>
      <c r="R9" s="105">
        <v>6.5</v>
      </c>
      <c r="S9" s="105" t="s">
        <v>187</v>
      </c>
      <c r="T9" s="132" t="s">
        <v>281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6.5</v>
      </c>
      <c r="R10" s="105">
        <v>7.6</v>
      </c>
      <c r="S10" s="105" t="s">
        <v>187</v>
      </c>
      <c r="T10" s="132" t="s">
        <v>281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7.6</v>
      </c>
      <c r="R11" s="105">
        <v>10</v>
      </c>
      <c r="S11" s="105" t="s">
        <v>187</v>
      </c>
      <c r="T11" s="132" t="s">
        <v>281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10</v>
      </c>
      <c r="R12" s="105">
        <v>10.5</v>
      </c>
      <c r="S12" s="105" t="s">
        <v>187</v>
      </c>
      <c r="T12" s="132" t="s">
        <v>281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10.5</v>
      </c>
      <c r="R13" s="105">
        <v>12</v>
      </c>
      <c r="S13" s="105" t="s">
        <v>187</v>
      </c>
      <c r="T13" s="132" t="s">
        <v>281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12</v>
      </c>
      <c r="R14" s="105">
        <v>13.8</v>
      </c>
      <c r="S14" s="105" t="s">
        <v>187</v>
      </c>
      <c r="T14" s="132" t="s">
        <v>281</v>
      </c>
      <c r="U14" s="132">
        <v>0.5</v>
      </c>
      <c r="V14" s="132">
        <v>0.25</v>
      </c>
      <c r="W14" s="132">
        <v>2.5</v>
      </c>
      <c r="X14" s="132">
        <v>2.5</v>
      </c>
      <c r="Y14" s="132">
        <v>0</v>
      </c>
      <c r="Z14" s="132">
        <v>0</v>
      </c>
      <c r="AA14" s="132">
        <v>0</v>
      </c>
      <c r="AB14" s="132">
        <v>9</v>
      </c>
      <c r="AC14" s="132">
        <v>0.8</v>
      </c>
      <c r="AD14" s="40">
        <v>1.25</v>
      </c>
      <c r="AE14" s="40">
        <f t="shared" si="0"/>
        <v>1.25</v>
      </c>
      <c r="AF14" s="40">
        <v>0.8</v>
      </c>
      <c r="AG14" s="5"/>
      <c r="AH14" s="121">
        <v>80</v>
      </c>
      <c r="AI14" s="118">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13.8</v>
      </c>
      <c r="R15" s="105">
        <v>15.5</v>
      </c>
      <c r="S15" s="105" t="s">
        <v>187</v>
      </c>
      <c r="T15" s="132" t="s">
        <v>281</v>
      </c>
      <c r="U15" s="132">
        <v>0.5</v>
      </c>
      <c r="V15" s="132">
        <v>0.25</v>
      </c>
      <c r="W15" s="132">
        <v>2.5</v>
      </c>
      <c r="X15" s="132">
        <v>2.5</v>
      </c>
      <c r="Y15" s="132">
        <v>0</v>
      </c>
      <c r="Z15" s="132">
        <v>0</v>
      </c>
      <c r="AA15" s="132">
        <v>0</v>
      </c>
      <c r="AB15" s="132">
        <v>9</v>
      </c>
      <c r="AC15" s="132">
        <v>0.8</v>
      </c>
      <c r="AD15" s="40">
        <v>1.25</v>
      </c>
      <c r="AE15" s="40">
        <f t="shared" si="0"/>
        <v>1.25</v>
      </c>
      <c r="AF15" s="40">
        <v>0.8</v>
      </c>
      <c r="AG15" s="5"/>
      <c r="AH15" s="121">
        <v>80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15.5</v>
      </c>
      <c r="R16" s="105">
        <v>17</v>
      </c>
      <c r="S16" s="105" t="s">
        <v>188</v>
      </c>
      <c r="T16" s="132" t="s">
        <v>281</v>
      </c>
      <c r="U16" s="132">
        <v>0.5</v>
      </c>
      <c r="V16" s="132">
        <v>0.25</v>
      </c>
      <c r="W16" s="132">
        <v>2.5</v>
      </c>
      <c r="X16" s="132">
        <v>2.5</v>
      </c>
      <c r="Y16" s="132">
        <v>0</v>
      </c>
      <c r="Z16" s="132">
        <v>0</v>
      </c>
      <c r="AA16" s="132">
        <v>0</v>
      </c>
      <c r="AB16" s="132">
        <v>9</v>
      </c>
      <c r="AC16" s="132">
        <v>0.8</v>
      </c>
      <c r="AD16" s="40">
        <v>1.25</v>
      </c>
      <c r="AE16" s="40">
        <f t="shared" si="0"/>
        <v>2.5</v>
      </c>
      <c r="AF16" s="40">
        <v>0.8</v>
      </c>
      <c r="AG16" s="5"/>
      <c r="AH16" s="121">
        <v>80</v>
      </c>
      <c r="AI16" s="118">
        <v>1</v>
      </c>
      <c r="AJ16" s="119">
        <v>0</v>
      </c>
    </row>
    <row r="17" spans="2:36" x14ac:dyDescent="0.25">
      <c r="B17" s="40">
        <v>9.6999999999999993</v>
      </c>
      <c r="C17" s="40">
        <v>9.6999999999999993</v>
      </c>
      <c r="D17" s="40">
        <v>3</v>
      </c>
      <c r="E17" s="40">
        <v>73</v>
      </c>
      <c r="G17" s="104">
        <v>3.722</v>
      </c>
      <c r="H17" s="103">
        <v>1.1399999999999999</v>
      </c>
      <c r="I17" s="103" t="s">
        <v>166</v>
      </c>
      <c r="J17" s="102" t="s">
        <v>165</v>
      </c>
      <c r="P17" s="105">
        <v>16</v>
      </c>
      <c r="Q17" s="105">
        <v>17</v>
      </c>
      <c r="R17" s="105">
        <v>19.2</v>
      </c>
      <c r="S17" s="105" t="s">
        <v>188</v>
      </c>
      <c r="T17" s="132" t="s">
        <v>281</v>
      </c>
      <c r="U17" s="132">
        <v>0.5</v>
      </c>
      <c r="V17" s="132">
        <v>0.25</v>
      </c>
      <c r="W17" s="132">
        <v>2.5</v>
      </c>
      <c r="X17" s="132">
        <v>2.5</v>
      </c>
      <c r="Y17" s="132">
        <v>0</v>
      </c>
      <c r="Z17" s="132">
        <v>0</v>
      </c>
      <c r="AA17" s="132">
        <v>0</v>
      </c>
      <c r="AB17" s="132">
        <v>9</v>
      </c>
      <c r="AC17" s="132">
        <v>0.8</v>
      </c>
      <c r="AD17" s="40">
        <v>1.25</v>
      </c>
      <c r="AE17" s="40">
        <f t="shared" si="0"/>
        <v>2.5</v>
      </c>
      <c r="AF17" s="40">
        <v>0.8</v>
      </c>
      <c r="AG17" s="5"/>
      <c r="AH17" s="121">
        <v>80</v>
      </c>
      <c r="AI17" s="118">
        <v>1</v>
      </c>
      <c r="AJ17" s="119">
        <v>0</v>
      </c>
    </row>
    <row r="18" spans="2:36" x14ac:dyDescent="0.25">
      <c r="B18" s="40">
        <v>9.6999999999999993</v>
      </c>
      <c r="C18" s="40">
        <v>9.6999999999999993</v>
      </c>
      <c r="D18" s="40">
        <v>3</v>
      </c>
      <c r="E18" s="40">
        <v>74</v>
      </c>
      <c r="G18" s="104">
        <v>4.077</v>
      </c>
      <c r="H18" s="103">
        <v>1.1399999999999999</v>
      </c>
      <c r="I18" s="103" t="s">
        <v>166</v>
      </c>
      <c r="J18" s="102" t="s">
        <v>165</v>
      </c>
      <c r="P18" s="105">
        <v>17</v>
      </c>
      <c r="Q18" s="105">
        <v>19.2</v>
      </c>
      <c r="R18" s="105">
        <v>21</v>
      </c>
      <c r="S18" s="136" t="s">
        <v>189</v>
      </c>
      <c r="T18" s="132" t="s">
        <v>281</v>
      </c>
      <c r="U18" s="132">
        <v>0.5</v>
      </c>
      <c r="V18" s="132">
        <v>0.25</v>
      </c>
      <c r="W18" s="132">
        <v>2.5</v>
      </c>
      <c r="X18" s="132">
        <v>2.5</v>
      </c>
      <c r="Y18" s="132">
        <v>0</v>
      </c>
      <c r="Z18" s="132">
        <v>0</v>
      </c>
      <c r="AA18" s="132">
        <v>0</v>
      </c>
      <c r="AB18" s="132">
        <v>9</v>
      </c>
      <c r="AC18" s="132">
        <v>0.8</v>
      </c>
      <c r="AD18" s="40">
        <v>1.25</v>
      </c>
      <c r="AE18" s="137">
        <v>2</v>
      </c>
      <c r="AF18" s="40">
        <v>0.8</v>
      </c>
      <c r="AG18" s="138">
        <v>2</v>
      </c>
      <c r="AH18" s="121">
        <v>20</v>
      </c>
      <c r="AI18" s="118">
        <v>-0.4</v>
      </c>
      <c r="AJ18" s="119">
        <v>0.3</v>
      </c>
    </row>
    <row r="19" spans="2:36" x14ac:dyDescent="0.25">
      <c r="B19" s="40">
        <v>9.6999999999999993</v>
      </c>
      <c r="C19" s="40">
        <v>9.6999999999999993</v>
      </c>
      <c r="D19" s="40">
        <v>3</v>
      </c>
      <c r="E19" s="40">
        <v>76</v>
      </c>
      <c r="G19" s="104">
        <v>4.125</v>
      </c>
      <c r="H19" s="103">
        <v>3</v>
      </c>
      <c r="I19" s="103" t="s">
        <v>164</v>
      </c>
      <c r="J19" s="102" t="s">
        <v>165</v>
      </c>
      <c r="P19" s="105">
        <v>18</v>
      </c>
      <c r="Q19" s="105">
        <v>21</v>
      </c>
      <c r="R19" s="105">
        <v>40.5</v>
      </c>
      <c r="S19" s="136" t="s">
        <v>189</v>
      </c>
      <c r="T19" s="132" t="s">
        <v>281</v>
      </c>
      <c r="U19" s="132">
        <v>0.5</v>
      </c>
      <c r="V19" s="132">
        <v>0.25</v>
      </c>
      <c r="W19" s="132">
        <v>2.5</v>
      </c>
      <c r="X19" s="132">
        <v>2.5</v>
      </c>
      <c r="Y19" s="132">
        <v>0</v>
      </c>
      <c r="Z19" s="132">
        <v>0</v>
      </c>
      <c r="AA19" s="132">
        <v>0</v>
      </c>
      <c r="AB19" s="132">
        <v>9</v>
      </c>
      <c r="AC19" s="132">
        <v>0.8</v>
      </c>
      <c r="AD19" s="40">
        <v>1.25</v>
      </c>
      <c r="AE19" s="137">
        <v>2</v>
      </c>
      <c r="AF19" s="40">
        <v>0.8</v>
      </c>
      <c r="AG19" s="139">
        <v>4</v>
      </c>
      <c r="AH19" s="121">
        <v>20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105">
        <v>19</v>
      </c>
      <c r="Q20" s="105">
        <v>40.5</v>
      </c>
      <c r="R20" s="105">
        <v>43.5</v>
      </c>
      <c r="S20" s="105" t="s">
        <v>188</v>
      </c>
      <c r="T20" s="132" t="s">
        <v>281</v>
      </c>
      <c r="U20" s="132">
        <v>0.5</v>
      </c>
      <c r="V20" s="132">
        <v>0.25</v>
      </c>
      <c r="W20" s="132">
        <v>2.5</v>
      </c>
      <c r="X20" s="132">
        <v>2.5</v>
      </c>
      <c r="Y20" s="132">
        <v>0</v>
      </c>
      <c r="Z20" s="132">
        <v>0</v>
      </c>
      <c r="AA20" s="132">
        <v>0</v>
      </c>
      <c r="AB20" s="132">
        <v>9</v>
      </c>
      <c r="AC20" s="132">
        <v>0.8</v>
      </c>
      <c r="AD20" s="40">
        <v>1.25</v>
      </c>
      <c r="AE20" s="40">
        <f t="shared" ref="AE20:AE22" si="1">IF(S20="sand",1.25,2.5)</f>
        <v>2.5</v>
      </c>
      <c r="AF20" s="40">
        <v>0.8</v>
      </c>
      <c r="AG20" s="5"/>
      <c r="AH20" s="121">
        <v>80</v>
      </c>
      <c r="AI20" s="118">
        <v>1</v>
      </c>
      <c r="AJ20" s="119">
        <v>0</v>
      </c>
    </row>
    <row r="21" spans="2:36" x14ac:dyDescent="0.25">
      <c r="B21" s="40">
        <v>9.6999999999999993</v>
      </c>
      <c r="C21" s="40">
        <v>9.6999999999999993</v>
      </c>
      <c r="D21" s="40">
        <v>3</v>
      </c>
      <c r="E21" s="40">
        <v>76</v>
      </c>
      <c r="G21" s="104">
        <v>6.9320000000000004</v>
      </c>
      <c r="H21" s="103">
        <v>1.1599999999999999</v>
      </c>
      <c r="I21" s="103" t="s">
        <v>163</v>
      </c>
      <c r="J21" s="102" t="s">
        <v>165</v>
      </c>
      <c r="P21" s="105">
        <v>20</v>
      </c>
      <c r="Q21" s="105">
        <v>43.5</v>
      </c>
      <c r="R21" s="105">
        <v>45</v>
      </c>
      <c r="S21" s="105" t="s">
        <v>188</v>
      </c>
      <c r="T21" s="132" t="s">
        <v>281</v>
      </c>
      <c r="U21" s="132">
        <v>0.5</v>
      </c>
      <c r="V21" s="132">
        <v>0.25</v>
      </c>
      <c r="W21" s="132">
        <v>2.5</v>
      </c>
      <c r="X21" s="132">
        <v>2.5</v>
      </c>
      <c r="Y21" s="132">
        <v>0</v>
      </c>
      <c r="Z21" s="132">
        <v>0</v>
      </c>
      <c r="AA21" s="132">
        <v>0</v>
      </c>
      <c r="AB21" s="132">
        <v>9</v>
      </c>
      <c r="AC21" s="132">
        <v>0.8</v>
      </c>
      <c r="AD21" s="40">
        <v>1.25</v>
      </c>
      <c r="AE21" s="40">
        <f t="shared" si="1"/>
        <v>2.5</v>
      </c>
      <c r="AF21" s="40">
        <v>0.8</v>
      </c>
      <c r="AG21" s="5"/>
      <c r="AH21" s="121">
        <v>80</v>
      </c>
      <c r="AI21" s="118">
        <v>1</v>
      </c>
      <c r="AJ21" s="119">
        <v>0</v>
      </c>
    </row>
    <row r="22" spans="2:36" x14ac:dyDescent="0.25">
      <c r="B22" s="40">
        <v>9.6999999999999993</v>
      </c>
      <c r="C22" s="40">
        <v>9.6999999999999993</v>
      </c>
      <c r="D22" s="40">
        <v>3</v>
      </c>
      <c r="E22" s="40">
        <v>75</v>
      </c>
      <c r="G22" s="104">
        <v>7.2880000000000003</v>
      </c>
      <c r="H22" s="103">
        <v>1.1599999999999999</v>
      </c>
      <c r="I22" s="103" t="s">
        <v>163</v>
      </c>
      <c r="J22" s="102" t="s">
        <v>165</v>
      </c>
      <c r="P22" s="105">
        <v>21</v>
      </c>
      <c r="Q22" s="105">
        <v>45</v>
      </c>
      <c r="R22" s="105">
        <v>50</v>
      </c>
      <c r="S22" s="105" t="s">
        <v>188</v>
      </c>
      <c r="T22" s="132" t="s">
        <v>281</v>
      </c>
      <c r="U22" s="132">
        <v>0.5</v>
      </c>
      <c r="V22" s="132">
        <v>0.25</v>
      </c>
      <c r="W22" s="132">
        <v>2.5</v>
      </c>
      <c r="X22" s="132">
        <v>2.5</v>
      </c>
      <c r="Y22" s="132">
        <v>0</v>
      </c>
      <c r="Z22" s="132">
        <v>0</v>
      </c>
      <c r="AA22" s="132">
        <v>0</v>
      </c>
      <c r="AB22" s="132">
        <v>9</v>
      </c>
      <c r="AC22" s="132">
        <v>0.8</v>
      </c>
      <c r="AD22" s="40">
        <v>1.25</v>
      </c>
      <c r="AE22" s="40">
        <f t="shared" si="1"/>
        <v>2.5</v>
      </c>
      <c r="AF22" s="40">
        <v>0.8</v>
      </c>
      <c r="AG22" s="5"/>
      <c r="AH22" s="121">
        <v>80</v>
      </c>
      <c r="AI22" s="118">
        <v>1</v>
      </c>
      <c r="AJ22" s="119">
        <v>0</v>
      </c>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22">
    <cfRule type="expression" dxfId="38" priority="5">
      <formula>$T2="Stevens"</formula>
    </cfRule>
  </conditionalFormatting>
  <conditionalFormatting sqref="U2:X22">
    <cfRule type="expression" dxfId="37" priority="4">
      <formula>$T2="Alm_Hamre"</formula>
    </cfRule>
  </conditionalFormatting>
  <conditionalFormatting sqref="U2:X22">
    <cfRule type="expression" dxfId="36" priority="3">
      <formula>$T2="ICP_18"</formula>
    </cfRule>
  </conditionalFormatting>
  <conditionalFormatting sqref="U2:X22">
    <cfRule type="expression" dxfId="35" priority="2">
      <formula>$T$2="Stevens"</formula>
    </cfRule>
  </conditionalFormatting>
  <conditionalFormatting sqref="AH2:AH22 AJ2:AJ22">
    <cfRule type="expression" dxfId="34" priority="1">
      <formula>$T2="Stevens"</formula>
    </cfRule>
  </conditionalFormatting>
  <dataValidations count="2">
    <dataValidation type="list" allowBlank="1" showInputMessage="1" showErrorMessage="1" sqref="S2:S15" xr:uid="{7D040715-6922-46FA-81AE-4A0CA8A2F3E4}">
      <formula1>$A$67:$A$71</formula1>
    </dataValidation>
    <dataValidation type="list" allowBlank="1" showInputMessage="1" showErrorMessage="1" sqref="T2:T22" xr:uid="{9DA63617-76E8-4F85-A85D-E76762A117CA}">
      <formula1>$A$60:$A$64</formula1>
    </dataValidation>
  </dataValidations>
  <pageMargins left="0.7" right="0.7" top="0.75" bottom="0.75" header="0.3" footer="0.3"/>
  <pageSetup paperSize="9" orientation="portrait" horizontalDpi="300" verticalDpi="300"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BE55-2055-4E7A-ABD9-4027B2EE1BEB}">
  <sheetPr>
    <tabColor rgb="FF00B0F0"/>
  </sheetPr>
  <dimension ref="A1:AJ71"/>
  <sheetViews>
    <sheetView topLeftCell="K1" zoomScale="70" zoomScaleNormal="70" workbookViewId="0">
      <selection activeCell="AI1" sqref="AI1"/>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1</v>
      </c>
      <c r="S2" s="105" t="s">
        <v>187</v>
      </c>
      <c r="T2" s="109" t="s">
        <v>281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1</v>
      </c>
      <c r="R3" s="105">
        <v>1.7</v>
      </c>
      <c r="S3" s="105" t="s">
        <v>187</v>
      </c>
      <c r="T3" s="132" t="s">
        <v>281</v>
      </c>
      <c r="U3" s="132">
        <v>0.5</v>
      </c>
      <c r="V3" s="132">
        <v>0.25</v>
      </c>
      <c r="W3" s="132">
        <v>2.5</v>
      </c>
      <c r="X3" s="132">
        <v>2.5</v>
      </c>
      <c r="Y3" s="132">
        <v>0</v>
      </c>
      <c r="Z3" s="132">
        <v>0</v>
      </c>
      <c r="AA3" s="132">
        <v>0</v>
      </c>
      <c r="AB3" s="132">
        <v>9</v>
      </c>
      <c r="AC3" s="132">
        <v>0.8</v>
      </c>
      <c r="AD3" s="40">
        <v>1.25</v>
      </c>
      <c r="AE3" s="40">
        <f t="shared" ref="AE3:AE14"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1.7</v>
      </c>
      <c r="R4" s="105">
        <v>2.2000000000000002</v>
      </c>
      <c r="S4" s="105" t="s">
        <v>187</v>
      </c>
      <c r="T4" s="132" t="s">
        <v>281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2.2000000000000002</v>
      </c>
      <c r="R5" s="105">
        <v>3</v>
      </c>
      <c r="S5" s="105" t="s">
        <v>187</v>
      </c>
      <c r="T5" s="132" t="s">
        <v>281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3</v>
      </c>
      <c r="R6" s="105">
        <v>3.6</v>
      </c>
      <c r="S6" s="105" t="s">
        <v>187</v>
      </c>
      <c r="T6" s="132" t="s">
        <v>281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3.6</v>
      </c>
      <c r="R7" s="105">
        <v>5.3</v>
      </c>
      <c r="S7" s="105" t="s">
        <v>188</v>
      </c>
      <c r="T7" s="132" t="s">
        <v>281</v>
      </c>
      <c r="U7" s="132">
        <v>0.5</v>
      </c>
      <c r="V7" s="132">
        <v>0.25</v>
      </c>
      <c r="W7" s="132">
        <v>2.5</v>
      </c>
      <c r="X7" s="132">
        <v>2.5</v>
      </c>
      <c r="Y7" s="132">
        <v>0</v>
      </c>
      <c r="Z7" s="132">
        <v>0</v>
      </c>
      <c r="AA7" s="132">
        <v>0</v>
      </c>
      <c r="AB7" s="132">
        <v>9</v>
      </c>
      <c r="AC7" s="132">
        <v>0.8</v>
      </c>
      <c r="AD7" s="40">
        <v>1.25</v>
      </c>
      <c r="AE7" s="40">
        <f t="shared" si="0"/>
        <v>2.5</v>
      </c>
      <c r="AF7" s="40">
        <v>0.8</v>
      </c>
      <c r="AG7" s="5"/>
      <c r="AH7" s="121">
        <v>80</v>
      </c>
      <c r="AI7" s="118">
        <v>1</v>
      </c>
      <c r="AJ7" s="119">
        <v>0</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5.3</v>
      </c>
      <c r="R8" s="105">
        <v>6.3</v>
      </c>
      <c r="S8" s="105" t="s">
        <v>188</v>
      </c>
      <c r="T8" s="132" t="s">
        <v>281</v>
      </c>
      <c r="U8" s="132">
        <v>0.5</v>
      </c>
      <c r="V8" s="132">
        <v>0.25</v>
      </c>
      <c r="W8" s="132">
        <v>2.5</v>
      </c>
      <c r="X8" s="132">
        <v>2.5</v>
      </c>
      <c r="Y8" s="132">
        <v>0</v>
      </c>
      <c r="Z8" s="132">
        <v>0</v>
      </c>
      <c r="AA8" s="132">
        <v>0</v>
      </c>
      <c r="AB8" s="132">
        <v>9</v>
      </c>
      <c r="AC8" s="132">
        <v>0.8</v>
      </c>
      <c r="AD8" s="40">
        <v>1.25</v>
      </c>
      <c r="AE8" s="40">
        <f t="shared" si="0"/>
        <v>2.5</v>
      </c>
      <c r="AF8" s="40">
        <v>0.8</v>
      </c>
      <c r="AG8" s="5"/>
      <c r="AH8" s="121">
        <v>80</v>
      </c>
      <c r="AI8" s="118">
        <v>1</v>
      </c>
      <c r="AJ8" s="119">
        <v>0</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6.3</v>
      </c>
      <c r="R9" s="105">
        <v>10</v>
      </c>
      <c r="S9" s="105" t="s">
        <v>187</v>
      </c>
      <c r="T9" s="132" t="s">
        <v>281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10</v>
      </c>
      <c r="R10" s="105">
        <v>14</v>
      </c>
      <c r="S10" s="105" t="s">
        <v>187</v>
      </c>
      <c r="T10" s="132" t="s">
        <v>281</v>
      </c>
      <c r="U10" s="132">
        <v>0.5</v>
      </c>
      <c r="V10" s="132">
        <v>0.25</v>
      </c>
      <c r="W10" s="132">
        <v>2.5</v>
      </c>
      <c r="X10" s="132">
        <v>2.5</v>
      </c>
      <c r="Y10" s="132">
        <v>0</v>
      </c>
      <c r="Z10" s="132">
        <v>0</v>
      </c>
      <c r="AA10" s="132">
        <v>0</v>
      </c>
      <c r="AB10" s="132">
        <v>9</v>
      </c>
      <c r="AC10" s="132">
        <v>0.8</v>
      </c>
      <c r="AD10" s="40">
        <v>1.25</v>
      </c>
      <c r="AE10" s="40">
        <f t="shared" si="0"/>
        <v>1.25</v>
      </c>
      <c r="AF10" s="40">
        <v>0.8</v>
      </c>
      <c r="AG10" s="5"/>
      <c r="AH10" s="121">
        <v>80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14</v>
      </c>
      <c r="R11" s="105">
        <v>17</v>
      </c>
      <c r="S11" s="105" t="s">
        <v>187</v>
      </c>
      <c r="T11" s="132" t="s">
        <v>281</v>
      </c>
      <c r="U11" s="132">
        <v>0.5</v>
      </c>
      <c r="V11" s="132">
        <v>0.25</v>
      </c>
      <c r="W11" s="132">
        <v>2.5</v>
      </c>
      <c r="X11" s="132">
        <v>2.5</v>
      </c>
      <c r="Y11" s="132">
        <v>0</v>
      </c>
      <c r="Z11" s="132">
        <v>0</v>
      </c>
      <c r="AA11" s="132">
        <v>0</v>
      </c>
      <c r="AB11" s="132">
        <v>9</v>
      </c>
      <c r="AC11" s="132">
        <v>0.8</v>
      </c>
      <c r="AD11" s="40">
        <v>1.25</v>
      </c>
      <c r="AE11" s="40">
        <f t="shared" si="0"/>
        <v>1.25</v>
      </c>
      <c r="AF11" s="40">
        <v>0.8</v>
      </c>
      <c r="AG11" s="5"/>
      <c r="AH11" s="121">
        <v>80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17</v>
      </c>
      <c r="R12" s="105">
        <v>17.8</v>
      </c>
      <c r="S12" s="105" t="s">
        <v>187</v>
      </c>
      <c r="T12" s="132" t="s">
        <v>281</v>
      </c>
      <c r="U12" s="132">
        <v>0.5</v>
      </c>
      <c r="V12" s="132">
        <v>0.25</v>
      </c>
      <c r="W12" s="132">
        <v>2.5</v>
      </c>
      <c r="X12" s="132">
        <v>2.5</v>
      </c>
      <c r="Y12" s="132">
        <v>0</v>
      </c>
      <c r="Z12" s="132">
        <v>0</v>
      </c>
      <c r="AA12" s="132">
        <v>0</v>
      </c>
      <c r="AB12" s="132">
        <v>9</v>
      </c>
      <c r="AC12" s="132">
        <v>0.8</v>
      </c>
      <c r="AD12" s="40">
        <v>1.25</v>
      </c>
      <c r="AE12" s="40">
        <f t="shared" si="0"/>
        <v>1.25</v>
      </c>
      <c r="AF12" s="40">
        <v>0.8</v>
      </c>
      <c r="AG12" s="5"/>
      <c r="AH12" s="121">
        <v>80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17.8</v>
      </c>
      <c r="R13" s="105">
        <v>18.7</v>
      </c>
      <c r="S13" s="105" t="s">
        <v>187</v>
      </c>
      <c r="T13" s="132" t="s">
        <v>281</v>
      </c>
      <c r="U13" s="132">
        <v>0.5</v>
      </c>
      <c r="V13" s="132">
        <v>0.25</v>
      </c>
      <c r="W13" s="132">
        <v>2.5</v>
      </c>
      <c r="X13" s="132">
        <v>2.5</v>
      </c>
      <c r="Y13" s="132">
        <v>0</v>
      </c>
      <c r="Z13" s="132">
        <v>0</v>
      </c>
      <c r="AA13" s="132">
        <v>0</v>
      </c>
      <c r="AB13" s="132">
        <v>9</v>
      </c>
      <c r="AC13" s="132">
        <v>0.8</v>
      </c>
      <c r="AD13" s="40">
        <v>1.25</v>
      </c>
      <c r="AE13" s="40">
        <f t="shared" si="0"/>
        <v>1.25</v>
      </c>
      <c r="AF13" s="40">
        <v>0.8</v>
      </c>
      <c r="AG13" s="5"/>
      <c r="AH13" s="121">
        <v>80</v>
      </c>
      <c r="AI13" s="118">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18.7</v>
      </c>
      <c r="R14" s="105">
        <v>25.5</v>
      </c>
      <c r="S14" s="105" t="s">
        <v>188</v>
      </c>
      <c r="T14" s="132" t="s">
        <v>281</v>
      </c>
      <c r="U14" s="132">
        <v>0.5</v>
      </c>
      <c r="V14" s="132">
        <v>0.25</v>
      </c>
      <c r="W14" s="132">
        <v>2.5</v>
      </c>
      <c r="X14" s="132">
        <v>2.5</v>
      </c>
      <c r="Y14" s="132">
        <v>0</v>
      </c>
      <c r="Z14" s="132">
        <v>0</v>
      </c>
      <c r="AA14" s="132">
        <v>0</v>
      </c>
      <c r="AB14" s="132">
        <v>9</v>
      </c>
      <c r="AC14" s="132">
        <v>0.8</v>
      </c>
      <c r="AD14" s="40">
        <v>1.25</v>
      </c>
      <c r="AE14" s="40">
        <f t="shared" si="0"/>
        <v>2.5</v>
      </c>
      <c r="AF14" s="40">
        <v>0.8</v>
      </c>
      <c r="AG14" s="5"/>
      <c r="AH14" s="121">
        <v>80</v>
      </c>
      <c r="AI14" s="118">
        <v>1</v>
      </c>
      <c r="AJ14" s="119">
        <v>0</v>
      </c>
    </row>
    <row r="15" spans="2:36" x14ac:dyDescent="0.25">
      <c r="B15" s="40">
        <v>9.6999999999999993</v>
      </c>
      <c r="C15" s="40">
        <v>9.6999999999999993</v>
      </c>
      <c r="D15" s="40">
        <v>3</v>
      </c>
      <c r="E15" s="40">
        <v>73</v>
      </c>
      <c r="G15" s="104">
        <v>3.6819999999999999</v>
      </c>
      <c r="H15" s="103">
        <v>1.07</v>
      </c>
      <c r="I15" s="103" t="s">
        <v>166</v>
      </c>
      <c r="J15" s="102" t="s">
        <v>165</v>
      </c>
      <c r="P15" s="105">
        <v>14</v>
      </c>
      <c r="Q15" s="105">
        <v>25.5</v>
      </c>
      <c r="R15" s="105">
        <v>31.3</v>
      </c>
      <c r="S15" s="136" t="s">
        <v>189</v>
      </c>
      <c r="T15" s="132" t="s">
        <v>281</v>
      </c>
      <c r="U15" s="132">
        <v>0.5</v>
      </c>
      <c r="V15" s="132">
        <v>0.25</v>
      </c>
      <c r="W15" s="132">
        <v>2.5</v>
      </c>
      <c r="X15" s="132">
        <v>2.5</v>
      </c>
      <c r="Y15" s="132">
        <v>0</v>
      </c>
      <c r="Z15" s="132">
        <v>0</v>
      </c>
      <c r="AA15" s="132">
        <v>0</v>
      </c>
      <c r="AB15" s="132">
        <v>9</v>
      </c>
      <c r="AC15" s="132">
        <v>0.8</v>
      </c>
      <c r="AD15" s="40">
        <v>1.25</v>
      </c>
      <c r="AE15" s="137">
        <v>2</v>
      </c>
      <c r="AF15" s="40">
        <v>0.8</v>
      </c>
      <c r="AG15" s="139">
        <v>4</v>
      </c>
      <c r="AH15" s="121">
        <v>20</v>
      </c>
      <c r="AI15" s="118">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31.3</v>
      </c>
      <c r="R16" s="105">
        <v>43.8</v>
      </c>
      <c r="S16" s="136" t="s">
        <v>189</v>
      </c>
      <c r="T16" s="132" t="s">
        <v>281</v>
      </c>
      <c r="U16" s="132">
        <v>0.5</v>
      </c>
      <c r="V16" s="132">
        <v>0.25</v>
      </c>
      <c r="W16" s="132">
        <v>2.5</v>
      </c>
      <c r="X16" s="132">
        <v>2.5</v>
      </c>
      <c r="Y16" s="132">
        <v>0</v>
      </c>
      <c r="Z16" s="132">
        <v>0</v>
      </c>
      <c r="AA16" s="132">
        <v>0</v>
      </c>
      <c r="AB16" s="132">
        <v>9</v>
      </c>
      <c r="AC16" s="132">
        <v>0.8</v>
      </c>
      <c r="AD16" s="40">
        <v>1.25</v>
      </c>
      <c r="AE16" s="137">
        <v>2</v>
      </c>
      <c r="AF16" s="40">
        <v>0.8</v>
      </c>
      <c r="AG16" s="139">
        <v>4</v>
      </c>
      <c r="AH16" s="121">
        <v>20</v>
      </c>
      <c r="AI16" s="118">
        <v>-0.4</v>
      </c>
      <c r="AJ16" s="119">
        <v>0.3</v>
      </c>
    </row>
    <row r="17" spans="2:36" x14ac:dyDescent="0.25">
      <c r="B17" s="40">
        <v>9.6999999999999993</v>
      </c>
      <c r="C17" s="40">
        <v>9.6999999999999993</v>
      </c>
      <c r="D17" s="40">
        <v>3</v>
      </c>
      <c r="E17" s="40">
        <v>73</v>
      </c>
      <c r="G17" s="104">
        <v>3.722</v>
      </c>
      <c r="H17" s="103">
        <v>1.1399999999999999</v>
      </c>
      <c r="I17" s="103" t="s">
        <v>166</v>
      </c>
      <c r="J17" s="102" t="s">
        <v>165</v>
      </c>
      <c r="P17" s="105">
        <v>16</v>
      </c>
      <c r="Q17" s="105">
        <v>43.8</v>
      </c>
      <c r="R17" s="105">
        <v>46</v>
      </c>
      <c r="S17" s="105" t="s">
        <v>188</v>
      </c>
      <c r="T17" s="132" t="s">
        <v>281</v>
      </c>
      <c r="U17" s="132">
        <v>0.5</v>
      </c>
      <c r="V17" s="132">
        <v>0.25</v>
      </c>
      <c r="W17" s="132">
        <v>2.5</v>
      </c>
      <c r="X17" s="132">
        <v>2.5</v>
      </c>
      <c r="Y17" s="132">
        <v>0</v>
      </c>
      <c r="Z17" s="132">
        <v>0</v>
      </c>
      <c r="AA17" s="132">
        <v>0</v>
      </c>
      <c r="AB17" s="132">
        <v>9</v>
      </c>
      <c r="AC17" s="132">
        <v>0.8</v>
      </c>
      <c r="AD17" s="40">
        <v>1.25</v>
      </c>
      <c r="AE17" s="40">
        <f t="shared" ref="AE17:AE19" si="1">IF(S17="sand",1.25,2.5)</f>
        <v>2.5</v>
      </c>
      <c r="AF17" s="40">
        <v>0.8</v>
      </c>
      <c r="AG17" s="5"/>
      <c r="AH17" s="121">
        <v>80</v>
      </c>
      <c r="AI17" s="118">
        <v>1</v>
      </c>
      <c r="AJ17" s="119">
        <v>0</v>
      </c>
    </row>
    <row r="18" spans="2:36" x14ac:dyDescent="0.25">
      <c r="B18" s="40">
        <v>9.6999999999999993</v>
      </c>
      <c r="C18" s="40">
        <v>9.6999999999999993</v>
      </c>
      <c r="D18" s="40">
        <v>3</v>
      </c>
      <c r="E18" s="40">
        <v>74</v>
      </c>
      <c r="G18" s="104">
        <v>4.077</v>
      </c>
      <c r="H18" s="103">
        <v>1.1399999999999999</v>
      </c>
      <c r="I18" s="103" t="s">
        <v>166</v>
      </c>
      <c r="J18" s="102" t="s">
        <v>165</v>
      </c>
      <c r="P18" s="105">
        <v>17</v>
      </c>
      <c r="Q18" s="105">
        <v>46</v>
      </c>
      <c r="R18" s="105">
        <v>48.5</v>
      </c>
      <c r="S18" s="105" t="s">
        <v>188</v>
      </c>
      <c r="T18" s="132" t="s">
        <v>281</v>
      </c>
      <c r="U18" s="132">
        <v>0.5</v>
      </c>
      <c r="V18" s="132">
        <v>0.25</v>
      </c>
      <c r="W18" s="132">
        <v>2.5</v>
      </c>
      <c r="X18" s="132">
        <v>2.5</v>
      </c>
      <c r="Y18" s="132">
        <v>0</v>
      </c>
      <c r="Z18" s="132">
        <v>0</v>
      </c>
      <c r="AA18" s="132">
        <v>0</v>
      </c>
      <c r="AB18" s="132">
        <v>9</v>
      </c>
      <c r="AC18" s="132">
        <v>0.8</v>
      </c>
      <c r="AD18" s="40">
        <v>1.25</v>
      </c>
      <c r="AE18" s="40">
        <f t="shared" si="1"/>
        <v>2.5</v>
      </c>
      <c r="AF18" s="40">
        <v>0.8</v>
      </c>
      <c r="AG18" s="5"/>
      <c r="AH18" s="121">
        <v>80</v>
      </c>
      <c r="AI18" s="118">
        <v>1</v>
      </c>
      <c r="AJ18" s="119">
        <v>0</v>
      </c>
    </row>
    <row r="19" spans="2:36" x14ac:dyDescent="0.25">
      <c r="B19" s="40">
        <v>9.6999999999999993</v>
      </c>
      <c r="C19" s="40">
        <v>9.6999999999999993</v>
      </c>
      <c r="D19" s="40">
        <v>3</v>
      </c>
      <c r="E19" s="40">
        <v>76</v>
      </c>
      <c r="G19" s="104">
        <v>4.125</v>
      </c>
      <c r="H19" s="103">
        <v>3</v>
      </c>
      <c r="I19" s="103" t="s">
        <v>164</v>
      </c>
      <c r="J19" s="102" t="s">
        <v>165</v>
      </c>
      <c r="P19" s="105">
        <v>18</v>
      </c>
      <c r="Q19" s="105">
        <v>48.5</v>
      </c>
      <c r="R19" s="105">
        <v>50</v>
      </c>
      <c r="S19" s="105" t="s">
        <v>187</v>
      </c>
      <c r="T19" s="132" t="s">
        <v>281</v>
      </c>
      <c r="U19" s="132">
        <v>0.5</v>
      </c>
      <c r="V19" s="132">
        <v>0.25</v>
      </c>
      <c r="W19" s="132">
        <v>2.5</v>
      </c>
      <c r="X19" s="132">
        <v>2.5</v>
      </c>
      <c r="Y19" s="132">
        <v>0</v>
      </c>
      <c r="Z19" s="132">
        <v>0</v>
      </c>
      <c r="AA19" s="132">
        <v>0</v>
      </c>
      <c r="AB19" s="132">
        <v>9</v>
      </c>
      <c r="AC19" s="132">
        <v>0.8</v>
      </c>
      <c r="AD19" s="40">
        <v>1.25</v>
      </c>
      <c r="AE19" s="40">
        <f t="shared" si="1"/>
        <v>1.25</v>
      </c>
      <c r="AF19" s="40">
        <v>0.8</v>
      </c>
      <c r="AG19" s="5"/>
      <c r="AH19" s="121">
        <v>80</v>
      </c>
      <c r="AI19" s="118">
        <v>-0.4</v>
      </c>
      <c r="AJ19" s="119">
        <v>0.3</v>
      </c>
    </row>
    <row r="20" spans="2:36" x14ac:dyDescent="0.25">
      <c r="B20" s="40">
        <v>9.6999999999999993</v>
      </c>
      <c r="C20" s="40">
        <v>9.6999999999999993</v>
      </c>
      <c r="D20" s="40">
        <v>3</v>
      </c>
      <c r="E20" s="40">
        <v>76</v>
      </c>
      <c r="G20" s="104">
        <v>5.2</v>
      </c>
      <c r="H20" s="103">
        <v>1.0509999999999999</v>
      </c>
      <c r="I20" s="103" t="s">
        <v>166</v>
      </c>
      <c r="J20" s="102" t="s">
        <v>63</v>
      </c>
      <c r="P20" s="3"/>
      <c r="AG20" s="5"/>
      <c r="AH20" s="121"/>
      <c r="AI20" s="118"/>
      <c r="AJ20" s="119"/>
    </row>
    <row r="21" spans="2:36" x14ac:dyDescent="0.25">
      <c r="B21" s="40">
        <v>9.6999999999999993</v>
      </c>
      <c r="C21" s="40">
        <v>9.6999999999999993</v>
      </c>
      <c r="D21" s="40">
        <v>3</v>
      </c>
      <c r="E21" s="40">
        <v>76</v>
      </c>
      <c r="G21" s="104">
        <v>6.9320000000000004</v>
      </c>
      <c r="H21" s="103">
        <v>1.1599999999999999</v>
      </c>
      <c r="I21" s="103" t="s">
        <v>163</v>
      </c>
      <c r="J21" s="102" t="s">
        <v>165</v>
      </c>
      <c r="P21" s="3"/>
      <c r="AG21" s="5"/>
      <c r="AH21" s="121"/>
      <c r="AI21" s="118"/>
      <c r="AJ21" s="119"/>
    </row>
    <row r="22" spans="2:36" x14ac:dyDescent="0.25">
      <c r="B22" s="40">
        <v>9.6999999999999993</v>
      </c>
      <c r="C22" s="40">
        <v>9.6999999999999993</v>
      </c>
      <c r="D22" s="40">
        <v>3</v>
      </c>
      <c r="E22" s="40">
        <v>75</v>
      </c>
      <c r="G22" s="104">
        <v>7.2880000000000003</v>
      </c>
      <c r="H22" s="103">
        <v>1.1599999999999999</v>
      </c>
      <c r="I22" s="103" t="s">
        <v>163</v>
      </c>
      <c r="J22" s="102" t="s">
        <v>165</v>
      </c>
      <c r="P22" s="3"/>
      <c r="AG22" s="5"/>
      <c r="AH22" s="121"/>
      <c r="AI22" s="118"/>
      <c r="AJ22" s="119"/>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9">
    <cfRule type="expression" dxfId="33" priority="5">
      <formula>$T2="Stevens"</formula>
    </cfRule>
  </conditionalFormatting>
  <conditionalFormatting sqref="U2:X19">
    <cfRule type="expression" dxfId="32" priority="4">
      <formula>$T2="Alm_Hamre"</formula>
    </cfRule>
  </conditionalFormatting>
  <conditionalFormatting sqref="U2:X19">
    <cfRule type="expression" dxfId="31" priority="3">
      <formula>$T2="ICP_18"</formula>
    </cfRule>
  </conditionalFormatting>
  <conditionalFormatting sqref="U2:X19">
    <cfRule type="expression" dxfId="30" priority="2">
      <formula>$T$2="Stevens"</formula>
    </cfRule>
  </conditionalFormatting>
  <conditionalFormatting sqref="AH2:AH22 AJ2:AJ22">
    <cfRule type="expression" dxfId="29" priority="1">
      <formula>$T2="Stevens"</formula>
    </cfRule>
  </conditionalFormatting>
  <dataValidations count="2">
    <dataValidation type="list" allowBlank="1" showInputMessage="1" showErrorMessage="1" sqref="S2:S19" xr:uid="{135D105F-5D9D-42C4-9B0E-A8D7EE58917C}">
      <formula1>$A$67:$A$71</formula1>
    </dataValidation>
    <dataValidation type="list" allowBlank="1" showInputMessage="1" showErrorMessage="1" sqref="T2:T19" xr:uid="{A7EB1697-4B88-4419-87A8-1BE2EAA05AF8}">
      <formula1>$A$60:$A$64</formula1>
    </dataValidation>
  </dataValidations>
  <pageMargins left="0.7" right="0.7" top="0.75" bottom="0.75" header="0.3" footer="0.3"/>
  <pageSetup paperSize="9" orientation="portrait" horizontalDpi="300" verticalDpi="300"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54FE-9138-4241-BF66-AEB44898B9EC}">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0.7</v>
      </c>
      <c r="S2" s="105" t="s">
        <v>187</v>
      </c>
      <c r="T2" s="109" t="s">
        <v>281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0.7</v>
      </c>
      <c r="R3" s="105">
        <v>1.4</v>
      </c>
      <c r="S3" s="105" t="s">
        <v>187</v>
      </c>
      <c r="T3" s="132" t="s">
        <v>281</v>
      </c>
      <c r="U3" s="132">
        <v>0.5</v>
      </c>
      <c r="V3" s="132">
        <v>0.25</v>
      </c>
      <c r="W3" s="132">
        <v>2.5</v>
      </c>
      <c r="X3" s="132">
        <v>2.5</v>
      </c>
      <c r="Y3" s="132">
        <v>0</v>
      </c>
      <c r="Z3" s="132">
        <v>0</v>
      </c>
      <c r="AA3" s="132">
        <v>0</v>
      </c>
      <c r="AB3" s="132">
        <v>9</v>
      </c>
      <c r="AC3" s="132">
        <v>0.8</v>
      </c>
      <c r="AD3" s="40">
        <v>1.25</v>
      </c>
      <c r="AE3" s="40">
        <f t="shared" ref="AE3:AE12"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1.4</v>
      </c>
      <c r="R4" s="105">
        <v>2</v>
      </c>
      <c r="S4" s="105" t="s">
        <v>187</v>
      </c>
      <c r="T4" s="132" t="s">
        <v>281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v>
      </c>
      <c r="R5" s="105">
        <v>4</v>
      </c>
      <c r="S5" s="105" t="s">
        <v>187</v>
      </c>
      <c r="T5" s="132" t="s">
        <v>281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4</v>
      </c>
      <c r="R6" s="105">
        <v>5</v>
      </c>
      <c r="S6" s="105" t="s">
        <v>187</v>
      </c>
      <c r="T6" s="132" t="s">
        <v>281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5</v>
      </c>
      <c r="R7" s="105">
        <v>6</v>
      </c>
      <c r="S7" s="105" t="s">
        <v>187</v>
      </c>
      <c r="T7" s="132" t="s">
        <v>281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6</v>
      </c>
      <c r="R8" s="105">
        <v>12.5</v>
      </c>
      <c r="S8" s="105" t="s">
        <v>188</v>
      </c>
      <c r="T8" s="132" t="s">
        <v>281</v>
      </c>
      <c r="U8" s="132">
        <v>0.5</v>
      </c>
      <c r="V8" s="132">
        <v>0.25</v>
      </c>
      <c r="W8" s="132">
        <v>2.5</v>
      </c>
      <c r="X8" s="132">
        <v>2.5</v>
      </c>
      <c r="Y8" s="132">
        <v>0</v>
      </c>
      <c r="Z8" s="132">
        <v>0</v>
      </c>
      <c r="AA8" s="132">
        <v>0</v>
      </c>
      <c r="AB8" s="132">
        <v>9</v>
      </c>
      <c r="AC8" s="132">
        <v>0.8</v>
      </c>
      <c r="AD8" s="40">
        <v>1.25</v>
      </c>
      <c r="AE8" s="40">
        <f t="shared" si="0"/>
        <v>2.5</v>
      </c>
      <c r="AF8" s="40">
        <v>0.8</v>
      </c>
      <c r="AG8" s="5"/>
      <c r="AH8" s="121">
        <v>80</v>
      </c>
      <c r="AI8" s="118">
        <v>1</v>
      </c>
      <c r="AJ8" s="119">
        <v>0</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12.5</v>
      </c>
      <c r="R9" s="105">
        <v>14.6</v>
      </c>
      <c r="S9" s="136" t="s">
        <v>189</v>
      </c>
      <c r="T9" s="132" t="s">
        <v>281</v>
      </c>
      <c r="U9" s="132">
        <v>0.5</v>
      </c>
      <c r="V9" s="132">
        <v>0.25</v>
      </c>
      <c r="W9" s="132">
        <v>2.5</v>
      </c>
      <c r="X9" s="132">
        <v>2.5</v>
      </c>
      <c r="Y9" s="132">
        <v>0</v>
      </c>
      <c r="Z9" s="132">
        <v>0</v>
      </c>
      <c r="AA9" s="132">
        <v>0</v>
      </c>
      <c r="AB9" s="132">
        <v>9</v>
      </c>
      <c r="AC9" s="132">
        <v>0.8</v>
      </c>
      <c r="AD9" s="40">
        <v>1.25</v>
      </c>
      <c r="AE9" s="137">
        <v>2</v>
      </c>
      <c r="AF9" s="40">
        <v>0.8</v>
      </c>
      <c r="AG9" s="138">
        <v>2</v>
      </c>
      <c r="AH9" s="121">
        <v>20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14.6</v>
      </c>
      <c r="R10" s="105">
        <v>24</v>
      </c>
      <c r="S10" s="136" t="s">
        <v>189</v>
      </c>
      <c r="T10" s="132" t="s">
        <v>281</v>
      </c>
      <c r="U10" s="132">
        <v>0.5</v>
      </c>
      <c r="V10" s="132">
        <v>0.25</v>
      </c>
      <c r="W10" s="132">
        <v>2.5</v>
      </c>
      <c r="X10" s="132">
        <v>2.5</v>
      </c>
      <c r="Y10" s="132">
        <v>0</v>
      </c>
      <c r="Z10" s="132">
        <v>0</v>
      </c>
      <c r="AA10" s="132">
        <v>0</v>
      </c>
      <c r="AB10" s="132">
        <v>9</v>
      </c>
      <c r="AC10" s="132">
        <v>0.8</v>
      </c>
      <c r="AD10" s="40">
        <v>1.25</v>
      </c>
      <c r="AE10" s="137">
        <v>2</v>
      </c>
      <c r="AF10" s="40">
        <v>0.8</v>
      </c>
      <c r="AG10" s="139">
        <v>4</v>
      </c>
      <c r="AH10" s="121">
        <v>20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24</v>
      </c>
      <c r="R11" s="105">
        <v>36</v>
      </c>
      <c r="S11" s="136" t="s">
        <v>189</v>
      </c>
      <c r="T11" s="132" t="s">
        <v>281</v>
      </c>
      <c r="U11" s="132">
        <v>0.5</v>
      </c>
      <c r="V11" s="132">
        <v>0.25</v>
      </c>
      <c r="W11" s="132">
        <v>2.5</v>
      </c>
      <c r="X11" s="132">
        <v>2.5</v>
      </c>
      <c r="Y11" s="132">
        <v>0</v>
      </c>
      <c r="Z11" s="132">
        <v>0</v>
      </c>
      <c r="AA11" s="132">
        <v>0</v>
      </c>
      <c r="AB11" s="132">
        <v>9</v>
      </c>
      <c r="AC11" s="132">
        <v>0.8</v>
      </c>
      <c r="AD11" s="40">
        <v>1.25</v>
      </c>
      <c r="AE11" s="137">
        <v>2</v>
      </c>
      <c r="AF11" s="40">
        <v>0.8</v>
      </c>
      <c r="AG11" s="139">
        <v>4</v>
      </c>
      <c r="AH11" s="121">
        <v>20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36</v>
      </c>
      <c r="R12" s="105">
        <v>50</v>
      </c>
      <c r="S12" s="105" t="s">
        <v>188</v>
      </c>
      <c r="T12" s="132" t="s">
        <v>281</v>
      </c>
      <c r="U12" s="132">
        <v>0.5</v>
      </c>
      <c r="V12" s="132">
        <v>0.25</v>
      </c>
      <c r="W12" s="132">
        <v>2.5</v>
      </c>
      <c r="X12" s="132">
        <v>2.5</v>
      </c>
      <c r="Y12" s="132">
        <v>0</v>
      </c>
      <c r="Z12" s="132">
        <v>0</v>
      </c>
      <c r="AA12" s="132">
        <v>0</v>
      </c>
      <c r="AB12" s="132">
        <v>9</v>
      </c>
      <c r="AC12" s="132">
        <v>0.8</v>
      </c>
      <c r="AD12" s="40">
        <v>1.25</v>
      </c>
      <c r="AE12" s="40">
        <f t="shared" si="0"/>
        <v>2.5</v>
      </c>
      <c r="AF12" s="40">
        <v>0.8</v>
      </c>
      <c r="AG12" s="5"/>
      <c r="AH12" s="121">
        <v>80</v>
      </c>
      <c r="AI12" s="118">
        <v>1</v>
      </c>
      <c r="AJ12" s="119">
        <v>0</v>
      </c>
    </row>
    <row r="13" spans="2:36" x14ac:dyDescent="0.25">
      <c r="B13" s="40">
        <v>9.49</v>
      </c>
      <c r="C13" s="40">
        <v>9.6999999999999993</v>
      </c>
      <c r="D13" s="40">
        <v>2</v>
      </c>
      <c r="E13" s="40">
        <v>83</v>
      </c>
      <c r="G13" s="104">
        <v>3.3</v>
      </c>
      <c r="H13" s="103">
        <v>3</v>
      </c>
      <c r="I13" s="103" t="s">
        <v>164</v>
      </c>
      <c r="J13" s="102" t="s">
        <v>165</v>
      </c>
      <c r="L13" s="104">
        <v>12</v>
      </c>
      <c r="M13" s="103">
        <v>51</v>
      </c>
      <c r="N13" s="102">
        <v>0</v>
      </c>
      <c r="P13" s="3"/>
      <c r="AG13" s="5"/>
      <c r="AH13" s="121"/>
      <c r="AI13" s="118"/>
      <c r="AJ13" s="119"/>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3"/>
      <c r="AG14" s="5"/>
      <c r="AH14" s="121"/>
      <c r="AI14" s="118"/>
      <c r="AJ14" s="119"/>
    </row>
    <row r="15" spans="2:36" x14ac:dyDescent="0.25">
      <c r="B15" s="40">
        <v>9.6999999999999993</v>
      </c>
      <c r="C15" s="40">
        <v>9.6999999999999993</v>
      </c>
      <c r="D15" s="40">
        <v>3</v>
      </c>
      <c r="E15" s="40">
        <v>73</v>
      </c>
      <c r="G15" s="104">
        <v>3.6819999999999999</v>
      </c>
      <c r="H15" s="103">
        <v>1.07</v>
      </c>
      <c r="I15" s="103" t="s">
        <v>166</v>
      </c>
      <c r="J15" s="102" t="s">
        <v>165</v>
      </c>
      <c r="P15" s="3"/>
      <c r="AG15" s="5"/>
      <c r="AH15" s="121"/>
      <c r="AI15" s="118"/>
      <c r="AJ15" s="119"/>
    </row>
    <row r="16" spans="2:36" x14ac:dyDescent="0.25">
      <c r="B16" s="40">
        <v>9.6999999999999993</v>
      </c>
      <c r="C16" s="40">
        <v>9.6999999999999993</v>
      </c>
      <c r="D16" s="40">
        <v>3</v>
      </c>
      <c r="E16" s="40">
        <v>77</v>
      </c>
      <c r="G16" s="104">
        <v>3.6970000000000001</v>
      </c>
      <c r="H16" s="103">
        <v>1.07</v>
      </c>
      <c r="I16" s="103" t="s">
        <v>166</v>
      </c>
      <c r="J16" s="102" t="s">
        <v>165</v>
      </c>
      <c r="P16" s="3"/>
      <c r="AG16" s="5"/>
      <c r="AH16" s="121"/>
      <c r="AI16" s="118"/>
      <c r="AJ16" s="119"/>
    </row>
    <row r="17" spans="2:36" x14ac:dyDescent="0.25">
      <c r="B17" s="40">
        <v>9.6999999999999993</v>
      </c>
      <c r="C17" s="40">
        <v>9.6999999999999993</v>
      </c>
      <c r="D17" s="40">
        <v>3</v>
      </c>
      <c r="E17" s="40">
        <v>73</v>
      </c>
      <c r="G17" s="104">
        <v>3.722</v>
      </c>
      <c r="H17" s="103">
        <v>1.1399999999999999</v>
      </c>
      <c r="I17" s="103" t="s">
        <v>166</v>
      </c>
      <c r="J17" s="102" t="s">
        <v>165</v>
      </c>
      <c r="P17" s="3"/>
      <c r="AG17" s="5"/>
      <c r="AH17" s="121"/>
      <c r="AI17" s="118"/>
      <c r="AJ17" s="119"/>
    </row>
    <row r="18" spans="2:36" x14ac:dyDescent="0.25">
      <c r="B18" s="40">
        <v>9.6999999999999993</v>
      </c>
      <c r="C18" s="40">
        <v>9.6999999999999993</v>
      </c>
      <c r="D18" s="40">
        <v>3</v>
      </c>
      <c r="E18" s="40">
        <v>74</v>
      </c>
      <c r="G18" s="104">
        <v>4.077</v>
      </c>
      <c r="H18" s="103">
        <v>1.1399999999999999</v>
      </c>
      <c r="I18" s="103" t="s">
        <v>166</v>
      </c>
      <c r="J18" s="102" t="s">
        <v>165</v>
      </c>
      <c r="P18" s="3"/>
      <c r="AG18" s="5"/>
      <c r="AH18" s="121"/>
      <c r="AI18" s="118"/>
      <c r="AJ18" s="119"/>
    </row>
    <row r="19" spans="2:36" x14ac:dyDescent="0.25">
      <c r="B19" s="40">
        <v>9.6999999999999993</v>
      </c>
      <c r="C19" s="40">
        <v>9.6999999999999993</v>
      </c>
      <c r="D19" s="40">
        <v>3</v>
      </c>
      <c r="E19" s="40">
        <v>76</v>
      </c>
      <c r="G19" s="104">
        <v>4.125</v>
      </c>
      <c r="H19" s="103">
        <v>3</v>
      </c>
      <c r="I19" s="103" t="s">
        <v>164</v>
      </c>
      <c r="J19" s="102" t="s">
        <v>165</v>
      </c>
      <c r="P19" s="3"/>
      <c r="AG19" s="5"/>
      <c r="AH19" s="121"/>
      <c r="AI19" s="118"/>
      <c r="AJ19" s="119"/>
    </row>
    <row r="20" spans="2:36" x14ac:dyDescent="0.25">
      <c r="B20" s="40">
        <v>9.6999999999999993</v>
      </c>
      <c r="C20" s="40">
        <v>9.6999999999999993</v>
      </c>
      <c r="D20" s="40">
        <v>3</v>
      </c>
      <c r="E20" s="40">
        <v>76</v>
      </c>
      <c r="G20" s="104">
        <v>5.2</v>
      </c>
      <c r="H20" s="103">
        <v>1.0509999999999999</v>
      </c>
      <c r="I20" s="103" t="s">
        <v>166</v>
      </c>
      <c r="J20" s="102" t="s">
        <v>63</v>
      </c>
      <c r="P20" s="3"/>
      <c r="AG20" s="5"/>
    </row>
    <row r="21" spans="2:36" x14ac:dyDescent="0.25">
      <c r="B21" s="40">
        <v>9.6999999999999993</v>
      </c>
      <c r="C21" s="40">
        <v>9.6999999999999993</v>
      </c>
      <c r="D21" s="40">
        <v>3</v>
      </c>
      <c r="E21" s="40">
        <v>76</v>
      </c>
      <c r="G21" s="104">
        <v>6.9320000000000004</v>
      </c>
      <c r="H21" s="103">
        <v>1.1599999999999999</v>
      </c>
      <c r="I21" s="103" t="s">
        <v>163</v>
      </c>
      <c r="J21" s="102" t="s">
        <v>165</v>
      </c>
      <c r="P21" s="3"/>
      <c r="AG21" s="5"/>
    </row>
    <row r="22" spans="2:36" x14ac:dyDescent="0.25">
      <c r="B22" s="40">
        <v>9.6999999999999993</v>
      </c>
      <c r="C22" s="40">
        <v>9.6999999999999993</v>
      </c>
      <c r="D22" s="40">
        <v>3</v>
      </c>
      <c r="E22" s="40">
        <v>75</v>
      </c>
      <c r="G22" s="104">
        <v>7.2880000000000003</v>
      </c>
      <c r="H22" s="103">
        <v>1.1599999999999999</v>
      </c>
      <c r="I22" s="103" t="s">
        <v>163</v>
      </c>
      <c r="J22" s="102" t="s">
        <v>165</v>
      </c>
      <c r="P22" s="3"/>
      <c r="AG22" s="5"/>
    </row>
    <row r="23" spans="2:36" x14ac:dyDescent="0.25">
      <c r="B23" s="40">
        <v>9.6999999999999993</v>
      </c>
      <c r="C23" s="40">
        <v>9.6999999999999993</v>
      </c>
      <c r="D23" s="40">
        <v>3</v>
      </c>
      <c r="E23" s="40">
        <v>73</v>
      </c>
      <c r="G23" s="104">
        <v>8.6</v>
      </c>
      <c r="H23" s="103">
        <v>0.97599999999999998</v>
      </c>
      <c r="I23" s="103" t="s">
        <v>166</v>
      </c>
      <c r="J23" s="102" t="s">
        <v>63</v>
      </c>
      <c r="P23" s="3"/>
      <c r="AG23" s="5"/>
    </row>
    <row r="24" spans="2:36" x14ac:dyDescent="0.25">
      <c r="B24" s="40">
        <v>9.6999999999999993</v>
      </c>
      <c r="C24" s="40">
        <v>9.6999999999999993</v>
      </c>
      <c r="D24" s="40">
        <v>3</v>
      </c>
      <c r="E24" s="40">
        <v>73</v>
      </c>
      <c r="G24" s="104">
        <v>12.1</v>
      </c>
      <c r="H24" s="103">
        <v>1.0509999999999999</v>
      </c>
      <c r="I24" s="103" t="s">
        <v>166</v>
      </c>
      <c r="J24" s="102" t="s">
        <v>63</v>
      </c>
      <c r="P24" s="3"/>
      <c r="AG24" s="5"/>
    </row>
    <row r="25" spans="2:36" x14ac:dyDescent="0.25">
      <c r="B25" s="40">
        <v>9.6999999999999993</v>
      </c>
      <c r="C25" s="40">
        <v>9.6999999999999993</v>
      </c>
      <c r="D25" s="40">
        <v>3</v>
      </c>
      <c r="E25" s="40">
        <v>73</v>
      </c>
      <c r="G25" s="104">
        <v>13.092000000000001</v>
      </c>
      <c r="H25" s="103">
        <v>1.1000000000000001</v>
      </c>
      <c r="I25" s="103" t="s">
        <v>163</v>
      </c>
      <c r="J25" s="102" t="s">
        <v>165</v>
      </c>
      <c r="P25" s="3"/>
      <c r="AG25" s="5"/>
    </row>
    <row r="26" spans="2:36" x14ac:dyDescent="0.25">
      <c r="B26" s="40">
        <v>9.6999999999999993</v>
      </c>
      <c r="C26" s="40">
        <v>9.6999999999999993</v>
      </c>
      <c r="D26" s="40">
        <v>3</v>
      </c>
      <c r="E26" s="40">
        <v>73</v>
      </c>
      <c r="G26" s="104">
        <v>13.448</v>
      </c>
      <c r="H26" s="103">
        <v>1.1000000000000001</v>
      </c>
      <c r="I26" s="103" t="s">
        <v>163</v>
      </c>
      <c r="J26" s="102" t="s">
        <v>165</v>
      </c>
      <c r="P26" s="3"/>
      <c r="AG26" s="5"/>
    </row>
    <row r="27" spans="2:36" x14ac:dyDescent="0.25">
      <c r="B27" s="40">
        <v>9.6999999999999993</v>
      </c>
      <c r="C27" s="40">
        <v>9.6999999999999993</v>
      </c>
      <c r="D27" s="40">
        <v>3</v>
      </c>
      <c r="E27" s="40">
        <v>73</v>
      </c>
      <c r="G27" s="104">
        <v>15</v>
      </c>
      <c r="H27" s="103">
        <v>1.524</v>
      </c>
      <c r="I27" s="103" t="s">
        <v>163</v>
      </c>
      <c r="J27" s="102" t="s">
        <v>63</v>
      </c>
      <c r="P27" s="3"/>
      <c r="AG27" s="5"/>
    </row>
    <row r="28" spans="2:36" x14ac:dyDescent="0.25">
      <c r="B28" s="40">
        <v>9.6999999999999993</v>
      </c>
      <c r="C28" s="40">
        <v>9.6999999999999993</v>
      </c>
      <c r="D28" s="40">
        <v>3</v>
      </c>
      <c r="E28" s="40">
        <v>73</v>
      </c>
      <c r="G28" s="104">
        <v>17</v>
      </c>
      <c r="H28" s="103">
        <v>2</v>
      </c>
      <c r="I28" s="103" t="s">
        <v>164</v>
      </c>
      <c r="J28" s="102" t="s">
        <v>165</v>
      </c>
      <c r="P28" s="3"/>
      <c r="AG28" s="5"/>
    </row>
    <row r="29" spans="2:36" x14ac:dyDescent="0.25">
      <c r="B29" s="40">
        <v>9.6999999999999993</v>
      </c>
      <c r="C29" s="40">
        <v>9.6999999999999993</v>
      </c>
      <c r="D29" s="40">
        <v>3</v>
      </c>
      <c r="E29" s="40">
        <v>73</v>
      </c>
      <c r="G29" s="104">
        <v>19</v>
      </c>
      <c r="H29" s="103">
        <v>1.145</v>
      </c>
      <c r="I29" s="103" t="s">
        <v>166</v>
      </c>
      <c r="J29" s="102" t="s">
        <v>63</v>
      </c>
      <c r="P29" s="3"/>
      <c r="AG29" s="5"/>
    </row>
    <row r="30" spans="2:36" x14ac:dyDescent="0.25">
      <c r="B30" s="40">
        <v>9.6999999999999993</v>
      </c>
      <c r="C30" s="40">
        <v>9.6999999999999993</v>
      </c>
      <c r="D30" s="40">
        <v>2.6</v>
      </c>
      <c r="E30" s="40">
        <v>73</v>
      </c>
      <c r="G30" s="104">
        <v>21.8</v>
      </c>
      <c r="H30" s="103">
        <v>1.4</v>
      </c>
      <c r="I30" s="103" t="s">
        <v>163</v>
      </c>
      <c r="J30" s="102" t="s">
        <v>165</v>
      </c>
      <c r="P30" s="3"/>
      <c r="AG30" s="5"/>
    </row>
    <row r="31" spans="2:36" x14ac:dyDescent="0.25">
      <c r="B31" s="140"/>
      <c r="C31" s="140"/>
      <c r="D31" s="140"/>
      <c r="E31" s="140"/>
      <c r="G31" s="104">
        <v>22.2</v>
      </c>
      <c r="H31" s="103">
        <v>1.4</v>
      </c>
      <c r="I31" s="103" t="s">
        <v>163</v>
      </c>
      <c r="J31" s="102" t="s">
        <v>165</v>
      </c>
      <c r="P31" s="3"/>
      <c r="AG31" s="5"/>
    </row>
    <row r="32" spans="2:36"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2">
    <cfRule type="expression" dxfId="28" priority="5">
      <formula>$T2="Stevens"</formula>
    </cfRule>
  </conditionalFormatting>
  <conditionalFormatting sqref="U2:X12">
    <cfRule type="expression" dxfId="27" priority="4">
      <formula>$T2="Alm_Hamre"</formula>
    </cfRule>
  </conditionalFormatting>
  <conditionalFormatting sqref="U2:X12">
    <cfRule type="expression" dxfId="26" priority="3">
      <formula>$T2="ICP_18"</formula>
    </cfRule>
  </conditionalFormatting>
  <conditionalFormatting sqref="U2:X12">
    <cfRule type="expression" dxfId="25" priority="2">
      <formula>$T$2="Stevens"</formula>
    </cfRule>
  </conditionalFormatting>
  <conditionalFormatting sqref="AH2:AH19 AJ2:AJ19">
    <cfRule type="expression" dxfId="24" priority="1">
      <formula>$T2="Stevens"</formula>
    </cfRule>
  </conditionalFormatting>
  <dataValidations count="2">
    <dataValidation type="list" allowBlank="1" showInputMessage="1" showErrorMessage="1" sqref="S2:S12" xr:uid="{BE528F96-A4B6-4038-A8D3-FDBFB0B414AC}">
      <formula1>$A$67:$A$71</formula1>
    </dataValidation>
    <dataValidation type="list" allowBlank="1" showInputMessage="1" showErrorMessage="1" sqref="T2:T12" xr:uid="{5EC5D59A-CA42-4587-B084-BF70FEF96C07}">
      <formula1>$A$60:$A$64</formula1>
    </dataValidation>
  </dataValidations>
  <pageMargins left="0.7" right="0.7" top="0.75" bottom="0.75" header="0.3" footer="0.3"/>
  <pageSetup paperSize="9" orientation="portrait" horizontalDpi="300" verticalDpi="300" r:id="rId1"/>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AD45-0AB8-41D6-B1C2-48A3A6FD0689}">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0.6</v>
      </c>
      <c r="S2" s="105" t="s">
        <v>187</v>
      </c>
      <c r="T2" s="109" t="s">
        <v>281</v>
      </c>
      <c r="U2" s="109">
        <v>0.5</v>
      </c>
      <c r="V2" s="109">
        <v>0.25</v>
      </c>
      <c r="W2" s="109">
        <v>2.5</v>
      </c>
      <c r="X2" s="109">
        <v>2.5</v>
      </c>
      <c r="Y2" s="109">
        <v>0</v>
      </c>
      <c r="Z2" s="109">
        <v>0</v>
      </c>
      <c r="AA2" s="132">
        <v>0</v>
      </c>
      <c r="AB2" s="109">
        <v>9</v>
      </c>
      <c r="AC2" s="109">
        <f>1/1.25</f>
        <v>0.8</v>
      </c>
      <c r="AD2" s="40">
        <v>1.25</v>
      </c>
      <c r="AE2" s="40">
        <f>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0.6</v>
      </c>
      <c r="R3" s="105">
        <v>1</v>
      </c>
      <c r="S3" s="105" t="s">
        <v>187</v>
      </c>
      <c r="T3" s="132" t="s">
        <v>281</v>
      </c>
      <c r="U3" s="132">
        <v>0.5</v>
      </c>
      <c r="V3" s="132">
        <v>0.25</v>
      </c>
      <c r="W3" s="132">
        <v>2.5</v>
      </c>
      <c r="X3" s="132">
        <v>2.5</v>
      </c>
      <c r="Y3" s="132">
        <v>0</v>
      </c>
      <c r="Z3" s="132">
        <v>0</v>
      </c>
      <c r="AA3" s="132">
        <v>0</v>
      </c>
      <c r="AB3" s="132">
        <v>9</v>
      </c>
      <c r="AC3" s="132">
        <v>0.8</v>
      </c>
      <c r="AD3" s="40">
        <v>1.25</v>
      </c>
      <c r="AE3" s="40">
        <f t="shared" ref="AE3:AE13" si="0">IF(S3="sand",1.25,2.5)</f>
        <v>1.25</v>
      </c>
      <c r="AF3" s="40">
        <v>0.8</v>
      </c>
      <c r="AG3" s="5"/>
      <c r="AH3" s="121">
        <v>80</v>
      </c>
      <c r="AI3" s="118">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v>
      </c>
      <c r="R4" s="105">
        <v>1.4</v>
      </c>
      <c r="S4" s="105" t="s">
        <v>187</v>
      </c>
      <c r="T4" s="132" t="s">
        <v>281</v>
      </c>
      <c r="U4" s="132">
        <v>0.5</v>
      </c>
      <c r="V4" s="132">
        <v>0.25</v>
      </c>
      <c r="W4" s="132">
        <v>2.5</v>
      </c>
      <c r="X4" s="132">
        <v>2.5</v>
      </c>
      <c r="Y4" s="132">
        <v>0</v>
      </c>
      <c r="Z4" s="132">
        <v>0</v>
      </c>
      <c r="AA4" s="132">
        <v>0</v>
      </c>
      <c r="AB4" s="132">
        <v>9</v>
      </c>
      <c r="AC4" s="132">
        <v>0.8</v>
      </c>
      <c r="AD4" s="40">
        <v>1.25</v>
      </c>
      <c r="AE4" s="40">
        <f t="shared" si="0"/>
        <v>1.25</v>
      </c>
      <c r="AF4" s="40">
        <v>0.8</v>
      </c>
      <c r="AG4" s="5"/>
      <c r="AH4" s="121">
        <v>80</v>
      </c>
      <c r="AI4" s="118">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1.4</v>
      </c>
      <c r="R5" s="105">
        <v>2.5</v>
      </c>
      <c r="S5" s="105" t="s">
        <v>187</v>
      </c>
      <c r="T5" s="132" t="s">
        <v>281</v>
      </c>
      <c r="U5" s="132">
        <v>0.5</v>
      </c>
      <c r="V5" s="132">
        <v>0.25</v>
      </c>
      <c r="W5" s="132">
        <v>2.5</v>
      </c>
      <c r="X5" s="132">
        <v>2.5</v>
      </c>
      <c r="Y5" s="132">
        <v>0</v>
      </c>
      <c r="Z5" s="132">
        <v>0</v>
      </c>
      <c r="AA5" s="132">
        <v>0</v>
      </c>
      <c r="AB5" s="132">
        <v>9</v>
      </c>
      <c r="AC5" s="132">
        <v>0.8</v>
      </c>
      <c r="AD5" s="40">
        <v>1.25</v>
      </c>
      <c r="AE5" s="40">
        <f t="shared" si="0"/>
        <v>1.25</v>
      </c>
      <c r="AF5" s="40">
        <v>0.8</v>
      </c>
      <c r="AG5" s="5"/>
      <c r="AH5" s="121">
        <v>80</v>
      </c>
      <c r="AI5" s="118">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2.5</v>
      </c>
      <c r="R6" s="105">
        <v>7.5</v>
      </c>
      <c r="S6" s="105" t="s">
        <v>187</v>
      </c>
      <c r="T6" s="132" t="s">
        <v>281</v>
      </c>
      <c r="U6" s="132">
        <v>0.5</v>
      </c>
      <c r="V6" s="132">
        <v>0.25</v>
      </c>
      <c r="W6" s="132">
        <v>2.5</v>
      </c>
      <c r="X6" s="132">
        <v>2.5</v>
      </c>
      <c r="Y6" s="132">
        <v>0</v>
      </c>
      <c r="Z6" s="132">
        <v>0</v>
      </c>
      <c r="AA6" s="132">
        <v>0</v>
      </c>
      <c r="AB6" s="132">
        <v>9</v>
      </c>
      <c r="AC6" s="132">
        <v>0.8</v>
      </c>
      <c r="AD6" s="40">
        <v>1.25</v>
      </c>
      <c r="AE6" s="40">
        <f t="shared" si="0"/>
        <v>1.25</v>
      </c>
      <c r="AF6" s="40">
        <v>0.8</v>
      </c>
      <c r="AG6" s="5"/>
      <c r="AH6" s="121">
        <v>80</v>
      </c>
      <c r="AI6" s="118">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7.5</v>
      </c>
      <c r="R7" s="105">
        <v>15.1</v>
      </c>
      <c r="S7" s="105" t="s">
        <v>187</v>
      </c>
      <c r="T7" s="132" t="s">
        <v>281</v>
      </c>
      <c r="U7" s="132">
        <v>0.5</v>
      </c>
      <c r="V7" s="132">
        <v>0.25</v>
      </c>
      <c r="W7" s="132">
        <v>2.5</v>
      </c>
      <c r="X7" s="132">
        <v>2.5</v>
      </c>
      <c r="Y7" s="132">
        <v>0</v>
      </c>
      <c r="Z7" s="132">
        <v>0</v>
      </c>
      <c r="AA7" s="132">
        <v>0</v>
      </c>
      <c r="AB7" s="132">
        <v>9</v>
      </c>
      <c r="AC7" s="132">
        <v>0.8</v>
      </c>
      <c r="AD7" s="40">
        <v>1.25</v>
      </c>
      <c r="AE7" s="40">
        <f t="shared" si="0"/>
        <v>1.25</v>
      </c>
      <c r="AF7" s="40">
        <v>0.8</v>
      </c>
      <c r="AG7" s="5"/>
      <c r="AH7" s="121">
        <v>80</v>
      </c>
      <c r="AI7" s="118">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15.1</v>
      </c>
      <c r="R8" s="105">
        <v>18</v>
      </c>
      <c r="S8" s="105" t="s">
        <v>187</v>
      </c>
      <c r="T8" s="132" t="s">
        <v>281</v>
      </c>
      <c r="U8" s="132">
        <v>0.5</v>
      </c>
      <c r="V8" s="132">
        <v>0.25</v>
      </c>
      <c r="W8" s="132">
        <v>2.5</v>
      </c>
      <c r="X8" s="132">
        <v>2.5</v>
      </c>
      <c r="Y8" s="132">
        <v>0</v>
      </c>
      <c r="Z8" s="132">
        <v>0</v>
      </c>
      <c r="AA8" s="132">
        <v>0</v>
      </c>
      <c r="AB8" s="132">
        <v>9</v>
      </c>
      <c r="AC8" s="132">
        <v>0.8</v>
      </c>
      <c r="AD8" s="40">
        <v>1.25</v>
      </c>
      <c r="AE8" s="40">
        <f t="shared" si="0"/>
        <v>1.25</v>
      </c>
      <c r="AF8" s="40">
        <v>0.8</v>
      </c>
      <c r="AG8" s="5"/>
      <c r="AH8" s="121">
        <v>80</v>
      </c>
      <c r="AI8" s="118">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18</v>
      </c>
      <c r="R9" s="105">
        <v>22.8</v>
      </c>
      <c r="S9" s="105" t="s">
        <v>187</v>
      </c>
      <c r="T9" s="132" t="s">
        <v>281</v>
      </c>
      <c r="U9" s="132">
        <v>0.5</v>
      </c>
      <c r="V9" s="132">
        <v>0.25</v>
      </c>
      <c r="W9" s="132">
        <v>2.5</v>
      </c>
      <c r="X9" s="132">
        <v>2.5</v>
      </c>
      <c r="Y9" s="132">
        <v>0</v>
      </c>
      <c r="Z9" s="132">
        <v>0</v>
      </c>
      <c r="AA9" s="132">
        <v>0</v>
      </c>
      <c r="AB9" s="132">
        <v>9</v>
      </c>
      <c r="AC9" s="132">
        <v>0.8</v>
      </c>
      <c r="AD9" s="40">
        <v>1.25</v>
      </c>
      <c r="AE9" s="40">
        <f t="shared" si="0"/>
        <v>1.25</v>
      </c>
      <c r="AF9" s="40">
        <v>0.8</v>
      </c>
      <c r="AG9" s="5"/>
      <c r="AH9" s="121">
        <v>80</v>
      </c>
      <c r="AI9" s="118">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22.8</v>
      </c>
      <c r="R10" s="105">
        <v>27</v>
      </c>
      <c r="S10" s="136" t="s">
        <v>189</v>
      </c>
      <c r="T10" s="132" t="s">
        <v>281</v>
      </c>
      <c r="U10" s="132">
        <v>0.5</v>
      </c>
      <c r="V10" s="132">
        <v>0.25</v>
      </c>
      <c r="W10" s="132">
        <v>2.5</v>
      </c>
      <c r="X10" s="132">
        <v>2.5</v>
      </c>
      <c r="Y10" s="132">
        <v>0</v>
      </c>
      <c r="Z10" s="132">
        <v>0</v>
      </c>
      <c r="AA10" s="132">
        <v>0</v>
      </c>
      <c r="AB10" s="132">
        <v>9</v>
      </c>
      <c r="AC10" s="132">
        <v>0.8</v>
      </c>
      <c r="AD10" s="40">
        <v>1.25</v>
      </c>
      <c r="AE10" s="137">
        <v>2</v>
      </c>
      <c r="AF10" s="40">
        <v>0.8</v>
      </c>
      <c r="AG10" s="138">
        <v>2</v>
      </c>
      <c r="AH10" s="121">
        <v>20</v>
      </c>
      <c r="AI10" s="118">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27</v>
      </c>
      <c r="R11" s="105">
        <v>31.9</v>
      </c>
      <c r="S11" s="136" t="s">
        <v>189</v>
      </c>
      <c r="T11" s="132" t="s">
        <v>281</v>
      </c>
      <c r="U11" s="132">
        <v>0.5</v>
      </c>
      <c r="V11" s="132">
        <v>0.25</v>
      </c>
      <c r="W11" s="132">
        <v>2.5</v>
      </c>
      <c r="X11" s="132">
        <v>2.5</v>
      </c>
      <c r="Y11" s="132">
        <v>0</v>
      </c>
      <c r="Z11" s="132">
        <v>0</v>
      </c>
      <c r="AA11" s="132">
        <v>0</v>
      </c>
      <c r="AB11" s="132">
        <v>9</v>
      </c>
      <c r="AC11" s="132">
        <v>0.8</v>
      </c>
      <c r="AD11" s="40">
        <v>1.25</v>
      </c>
      <c r="AE11" s="137">
        <v>2</v>
      </c>
      <c r="AF11" s="40">
        <v>0.8</v>
      </c>
      <c r="AG11" s="138">
        <v>2</v>
      </c>
      <c r="AH11" s="121">
        <v>20</v>
      </c>
      <c r="AI11" s="118">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31.9</v>
      </c>
      <c r="R12" s="105">
        <v>45</v>
      </c>
      <c r="S12" s="136" t="s">
        <v>189</v>
      </c>
      <c r="T12" s="132" t="s">
        <v>281</v>
      </c>
      <c r="U12" s="132">
        <v>0.5</v>
      </c>
      <c r="V12" s="132">
        <v>0.25</v>
      </c>
      <c r="W12" s="132">
        <v>2.5</v>
      </c>
      <c r="X12" s="132">
        <v>2.5</v>
      </c>
      <c r="Y12" s="132">
        <v>0</v>
      </c>
      <c r="Z12" s="132">
        <v>0</v>
      </c>
      <c r="AA12" s="132">
        <v>0</v>
      </c>
      <c r="AB12" s="132">
        <v>9</v>
      </c>
      <c r="AC12" s="132">
        <v>0.8</v>
      </c>
      <c r="AD12" s="40">
        <v>1.25</v>
      </c>
      <c r="AE12" s="137">
        <v>2</v>
      </c>
      <c r="AF12" s="40">
        <v>0.8</v>
      </c>
      <c r="AG12" s="139">
        <v>4</v>
      </c>
      <c r="AH12" s="121">
        <v>20</v>
      </c>
      <c r="AI12" s="118">
        <v>-0.4</v>
      </c>
      <c r="AJ12" s="119">
        <v>0.3</v>
      </c>
    </row>
    <row r="13" spans="2:36" x14ac:dyDescent="0.25">
      <c r="B13" s="40">
        <v>9.49</v>
      </c>
      <c r="C13" s="40">
        <v>9.6999999999999993</v>
      </c>
      <c r="D13" s="40">
        <v>2</v>
      </c>
      <c r="E13" s="40">
        <v>83</v>
      </c>
      <c r="G13" s="104">
        <v>3.3</v>
      </c>
      <c r="H13" s="103">
        <v>3</v>
      </c>
      <c r="I13" s="103" t="s">
        <v>164</v>
      </c>
      <c r="J13" s="102" t="s">
        <v>165</v>
      </c>
      <c r="L13" s="104">
        <v>12</v>
      </c>
      <c r="M13" s="103">
        <v>51</v>
      </c>
      <c r="N13" s="102">
        <v>0</v>
      </c>
      <c r="P13" s="105">
        <v>12</v>
      </c>
      <c r="Q13" s="105">
        <v>45</v>
      </c>
      <c r="R13" s="105">
        <v>50</v>
      </c>
      <c r="S13" s="105" t="s">
        <v>188</v>
      </c>
      <c r="T13" s="132" t="s">
        <v>281</v>
      </c>
      <c r="U13" s="132">
        <v>0.5</v>
      </c>
      <c r="V13" s="132">
        <v>0.25</v>
      </c>
      <c r="W13" s="132">
        <v>2.5</v>
      </c>
      <c r="X13" s="132">
        <v>2.5</v>
      </c>
      <c r="Y13" s="132">
        <v>0</v>
      </c>
      <c r="Z13" s="132">
        <v>0</v>
      </c>
      <c r="AA13" s="132">
        <v>0</v>
      </c>
      <c r="AB13" s="132">
        <v>9</v>
      </c>
      <c r="AC13" s="132">
        <v>0.8</v>
      </c>
      <c r="AD13" s="40">
        <v>1.25</v>
      </c>
      <c r="AE13" s="40">
        <f t="shared" si="0"/>
        <v>2.5</v>
      </c>
      <c r="AF13" s="40">
        <v>0.8</v>
      </c>
      <c r="AG13" s="5"/>
      <c r="AH13" s="121">
        <v>80</v>
      </c>
      <c r="AI13" s="118">
        <v>1</v>
      </c>
      <c r="AJ13" s="119">
        <v>0</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3"/>
      <c r="AG14" s="5"/>
    </row>
    <row r="15" spans="2:36" x14ac:dyDescent="0.25">
      <c r="B15" s="40">
        <v>9.6999999999999993</v>
      </c>
      <c r="C15" s="40">
        <v>9.6999999999999993</v>
      </c>
      <c r="D15" s="40">
        <v>3</v>
      </c>
      <c r="E15" s="40">
        <v>73</v>
      </c>
      <c r="G15" s="104">
        <v>3.6819999999999999</v>
      </c>
      <c r="H15" s="103">
        <v>1.07</v>
      </c>
      <c r="I15" s="103" t="s">
        <v>166</v>
      </c>
      <c r="J15" s="102" t="s">
        <v>165</v>
      </c>
      <c r="P15" s="3"/>
      <c r="AG15" s="5"/>
    </row>
    <row r="16" spans="2:36" x14ac:dyDescent="0.25">
      <c r="B16" s="40">
        <v>9.6999999999999993</v>
      </c>
      <c r="C16" s="40">
        <v>9.6999999999999993</v>
      </c>
      <c r="D16" s="40">
        <v>3</v>
      </c>
      <c r="E16" s="40">
        <v>77</v>
      </c>
      <c r="G16" s="104">
        <v>3.6970000000000001</v>
      </c>
      <c r="H16" s="103">
        <v>1.07</v>
      </c>
      <c r="I16" s="103" t="s">
        <v>166</v>
      </c>
      <c r="J16" s="102" t="s">
        <v>165</v>
      </c>
      <c r="P16" s="3"/>
      <c r="AG16" s="5"/>
    </row>
    <row r="17" spans="2:33" x14ac:dyDescent="0.25">
      <c r="B17" s="40">
        <v>9.6999999999999993</v>
      </c>
      <c r="C17" s="40">
        <v>9.6999999999999993</v>
      </c>
      <c r="D17" s="40">
        <v>3</v>
      </c>
      <c r="E17" s="40">
        <v>73</v>
      </c>
      <c r="G17" s="104">
        <v>3.722</v>
      </c>
      <c r="H17" s="103">
        <v>1.1399999999999999</v>
      </c>
      <c r="I17" s="103" t="s">
        <v>166</v>
      </c>
      <c r="J17" s="102" t="s">
        <v>165</v>
      </c>
      <c r="P17" s="3"/>
      <c r="AG17" s="5"/>
    </row>
    <row r="18" spans="2:33" x14ac:dyDescent="0.25">
      <c r="B18" s="40">
        <v>9.6999999999999993</v>
      </c>
      <c r="C18" s="40">
        <v>9.6999999999999993</v>
      </c>
      <c r="D18" s="40">
        <v>3</v>
      </c>
      <c r="E18" s="40">
        <v>74</v>
      </c>
      <c r="G18" s="104">
        <v>4.077</v>
      </c>
      <c r="H18" s="103">
        <v>1.1399999999999999</v>
      </c>
      <c r="I18" s="103" t="s">
        <v>166</v>
      </c>
      <c r="J18" s="102" t="s">
        <v>165</v>
      </c>
      <c r="P18" s="3"/>
      <c r="AG18" s="5"/>
    </row>
    <row r="19" spans="2:33" x14ac:dyDescent="0.25">
      <c r="B19" s="40">
        <v>9.6999999999999993</v>
      </c>
      <c r="C19" s="40">
        <v>9.6999999999999993</v>
      </c>
      <c r="D19" s="40">
        <v>3</v>
      </c>
      <c r="E19" s="40">
        <v>76</v>
      </c>
      <c r="G19" s="104">
        <v>4.125</v>
      </c>
      <c r="H19" s="103">
        <v>3</v>
      </c>
      <c r="I19" s="103" t="s">
        <v>164</v>
      </c>
      <c r="J19" s="102" t="s">
        <v>165</v>
      </c>
      <c r="P19" s="3"/>
      <c r="AG19" s="5"/>
    </row>
    <row r="20" spans="2:33" x14ac:dyDescent="0.25">
      <c r="B20" s="40">
        <v>9.6999999999999993</v>
      </c>
      <c r="C20" s="40">
        <v>9.6999999999999993</v>
      </c>
      <c r="D20" s="40">
        <v>3</v>
      </c>
      <c r="E20" s="40">
        <v>76</v>
      </c>
      <c r="G20" s="104">
        <v>5.2</v>
      </c>
      <c r="H20" s="103">
        <v>1.0509999999999999</v>
      </c>
      <c r="I20" s="103" t="s">
        <v>166</v>
      </c>
      <c r="J20" s="102" t="s">
        <v>63</v>
      </c>
      <c r="P20" s="3"/>
      <c r="AG20" s="5"/>
    </row>
    <row r="21" spans="2:33" x14ac:dyDescent="0.25">
      <c r="B21" s="40">
        <v>9.6999999999999993</v>
      </c>
      <c r="C21" s="40">
        <v>9.6999999999999993</v>
      </c>
      <c r="D21" s="40">
        <v>3</v>
      </c>
      <c r="E21" s="40">
        <v>76</v>
      </c>
      <c r="G21" s="104">
        <v>6.9320000000000004</v>
      </c>
      <c r="H21" s="103">
        <v>1.1599999999999999</v>
      </c>
      <c r="I21" s="103" t="s">
        <v>163</v>
      </c>
      <c r="J21" s="102" t="s">
        <v>165</v>
      </c>
      <c r="P21" s="3"/>
      <c r="AG21" s="5"/>
    </row>
    <row r="22" spans="2:33" x14ac:dyDescent="0.25">
      <c r="B22" s="40">
        <v>9.6999999999999993</v>
      </c>
      <c r="C22" s="40">
        <v>9.6999999999999993</v>
      </c>
      <c r="D22" s="40">
        <v>3</v>
      </c>
      <c r="E22" s="40">
        <v>75</v>
      </c>
      <c r="G22" s="104">
        <v>7.2880000000000003</v>
      </c>
      <c r="H22" s="103">
        <v>1.1599999999999999</v>
      </c>
      <c r="I22" s="103" t="s">
        <v>163</v>
      </c>
      <c r="J22" s="102" t="s">
        <v>165</v>
      </c>
      <c r="P22" s="3"/>
      <c r="AG22" s="5"/>
    </row>
    <row r="23" spans="2:33" x14ac:dyDescent="0.25">
      <c r="B23" s="40">
        <v>9.6999999999999993</v>
      </c>
      <c r="C23" s="40">
        <v>9.6999999999999993</v>
      </c>
      <c r="D23" s="40">
        <v>3</v>
      </c>
      <c r="E23" s="40">
        <v>73</v>
      </c>
      <c r="G23" s="104">
        <v>8.6</v>
      </c>
      <c r="H23" s="103">
        <v>0.97599999999999998</v>
      </c>
      <c r="I23" s="103" t="s">
        <v>166</v>
      </c>
      <c r="J23" s="102" t="s">
        <v>63</v>
      </c>
      <c r="P23" s="3"/>
      <c r="AG23" s="5"/>
    </row>
    <row r="24" spans="2:33" x14ac:dyDescent="0.25">
      <c r="B24" s="40">
        <v>9.6999999999999993</v>
      </c>
      <c r="C24" s="40">
        <v>9.6999999999999993</v>
      </c>
      <c r="D24" s="40">
        <v>3</v>
      </c>
      <c r="E24" s="40">
        <v>73</v>
      </c>
      <c r="G24" s="104">
        <v>12.1</v>
      </c>
      <c r="H24" s="103">
        <v>1.0509999999999999</v>
      </c>
      <c r="I24" s="103" t="s">
        <v>166</v>
      </c>
      <c r="J24" s="102" t="s">
        <v>63</v>
      </c>
      <c r="P24" s="3"/>
      <c r="AG24" s="5"/>
    </row>
    <row r="25" spans="2:33" x14ac:dyDescent="0.25">
      <c r="B25" s="40">
        <v>9.6999999999999993</v>
      </c>
      <c r="C25" s="40">
        <v>9.6999999999999993</v>
      </c>
      <c r="D25" s="40">
        <v>3</v>
      </c>
      <c r="E25" s="40">
        <v>73</v>
      </c>
      <c r="G25" s="104">
        <v>13.092000000000001</v>
      </c>
      <c r="H25" s="103">
        <v>1.1000000000000001</v>
      </c>
      <c r="I25" s="103" t="s">
        <v>163</v>
      </c>
      <c r="J25" s="102" t="s">
        <v>165</v>
      </c>
      <c r="P25" s="3"/>
      <c r="AG25" s="5"/>
    </row>
    <row r="26" spans="2:33" x14ac:dyDescent="0.25">
      <c r="B26" s="40">
        <v>9.6999999999999993</v>
      </c>
      <c r="C26" s="40">
        <v>9.6999999999999993</v>
      </c>
      <c r="D26" s="40">
        <v>3</v>
      </c>
      <c r="E26" s="40">
        <v>73</v>
      </c>
      <c r="G26" s="104">
        <v>13.448</v>
      </c>
      <c r="H26" s="103">
        <v>1.1000000000000001</v>
      </c>
      <c r="I26" s="103" t="s">
        <v>163</v>
      </c>
      <c r="J26" s="102" t="s">
        <v>165</v>
      </c>
      <c r="P26" s="3"/>
      <c r="AG26" s="5"/>
    </row>
    <row r="27" spans="2:33" x14ac:dyDescent="0.25">
      <c r="B27" s="40">
        <v>9.6999999999999993</v>
      </c>
      <c r="C27" s="40">
        <v>9.6999999999999993</v>
      </c>
      <c r="D27" s="40">
        <v>3</v>
      </c>
      <c r="E27" s="40">
        <v>73</v>
      </c>
      <c r="G27" s="104">
        <v>15</v>
      </c>
      <c r="H27" s="103">
        <v>1.524</v>
      </c>
      <c r="I27" s="103" t="s">
        <v>163</v>
      </c>
      <c r="J27" s="102" t="s">
        <v>63</v>
      </c>
      <c r="P27" s="3"/>
      <c r="AG27" s="5"/>
    </row>
    <row r="28" spans="2:33" x14ac:dyDescent="0.25">
      <c r="B28" s="40">
        <v>9.6999999999999993</v>
      </c>
      <c r="C28" s="40">
        <v>9.6999999999999993</v>
      </c>
      <c r="D28" s="40">
        <v>3</v>
      </c>
      <c r="E28" s="40">
        <v>73</v>
      </c>
      <c r="G28" s="104">
        <v>17</v>
      </c>
      <c r="H28" s="103">
        <v>2</v>
      </c>
      <c r="I28" s="103" t="s">
        <v>164</v>
      </c>
      <c r="J28" s="102" t="s">
        <v>165</v>
      </c>
      <c r="P28" s="3"/>
      <c r="AG28" s="5"/>
    </row>
    <row r="29" spans="2:33" x14ac:dyDescent="0.25">
      <c r="B29" s="40">
        <v>9.6999999999999993</v>
      </c>
      <c r="C29" s="40">
        <v>9.6999999999999993</v>
      </c>
      <c r="D29" s="40">
        <v>3</v>
      </c>
      <c r="E29" s="40">
        <v>73</v>
      </c>
      <c r="G29" s="104">
        <v>19</v>
      </c>
      <c r="H29" s="103">
        <v>1.145</v>
      </c>
      <c r="I29" s="103" t="s">
        <v>166</v>
      </c>
      <c r="J29" s="102" t="s">
        <v>63</v>
      </c>
      <c r="P29" s="3"/>
      <c r="AG29" s="5"/>
    </row>
    <row r="30" spans="2:33" x14ac:dyDescent="0.25">
      <c r="B30" s="40">
        <v>9.6999999999999993</v>
      </c>
      <c r="C30" s="40">
        <v>9.6999999999999993</v>
      </c>
      <c r="D30" s="40">
        <v>2.6</v>
      </c>
      <c r="E30" s="40">
        <v>73</v>
      </c>
      <c r="G30" s="104">
        <v>21.8</v>
      </c>
      <c r="H30" s="103">
        <v>1.4</v>
      </c>
      <c r="I30" s="103" t="s">
        <v>163</v>
      </c>
      <c r="J30" s="102" t="s">
        <v>165</v>
      </c>
      <c r="P30" s="3"/>
      <c r="AG30" s="5"/>
    </row>
    <row r="31" spans="2:33" x14ac:dyDescent="0.25">
      <c r="B31" s="140"/>
      <c r="C31" s="140"/>
      <c r="D31" s="140"/>
      <c r="E31" s="140"/>
      <c r="G31" s="104">
        <v>22.2</v>
      </c>
      <c r="H31" s="103">
        <v>1.4</v>
      </c>
      <c r="I31" s="103" t="s">
        <v>163</v>
      </c>
      <c r="J31" s="102" t="s">
        <v>165</v>
      </c>
      <c r="P31" s="3"/>
      <c r="AG31" s="5"/>
    </row>
    <row r="32" spans="2:33"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3">
    <cfRule type="expression" dxfId="23" priority="5">
      <formula>$T2="Stevens"</formula>
    </cfRule>
  </conditionalFormatting>
  <conditionalFormatting sqref="U2:X13">
    <cfRule type="expression" dxfId="22" priority="4">
      <formula>$T2="Alm_Hamre"</formula>
    </cfRule>
  </conditionalFormatting>
  <conditionalFormatting sqref="U2:X13">
    <cfRule type="expression" dxfId="21" priority="3">
      <formula>$T2="ICP_18"</formula>
    </cfRule>
  </conditionalFormatting>
  <conditionalFormatting sqref="U2:X13">
    <cfRule type="expression" dxfId="20" priority="2">
      <formula>$T$2="Stevens"</formula>
    </cfRule>
  </conditionalFormatting>
  <conditionalFormatting sqref="AH2:AH13 AJ2:AJ13">
    <cfRule type="expression" dxfId="19" priority="1">
      <formula>$T2="Stevens"</formula>
    </cfRule>
  </conditionalFormatting>
  <dataValidations count="2">
    <dataValidation type="list" allowBlank="1" showInputMessage="1" showErrorMessage="1" sqref="S2:S13" xr:uid="{E7DDA909-8C23-40A9-BC48-538E5B25649A}">
      <formula1>$A$67:$A$71</formula1>
    </dataValidation>
    <dataValidation type="list" allowBlank="1" showInputMessage="1" showErrorMessage="1" sqref="T2:T13" xr:uid="{9A5F028E-F472-4C6A-AFAB-939BA92985A8}">
      <formula1>$A$60:$A$64</formula1>
    </dataValidation>
  </dataValidation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F5" sqref="F5"/>
    </sheetView>
  </sheetViews>
  <sheetFormatPr defaultRowHeight="15" x14ac:dyDescent="0.25"/>
  <cols>
    <col min="1" max="1" width="12.42578125" bestFit="1" customWidth="1"/>
    <col min="2" max="2" width="20.140625" bestFit="1" customWidth="1"/>
    <col min="3" max="3" width="2" style="47"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188" t="s">
        <v>108</v>
      </c>
      <c r="B2" s="189" t="s">
        <v>107</v>
      </c>
      <c r="C2" s="88"/>
      <c r="D2" s="74" t="s">
        <v>156</v>
      </c>
      <c r="E2" s="74" t="s">
        <v>262</v>
      </c>
      <c r="F2" s="73" t="s">
        <v>157</v>
      </c>
      <c r="G2" s="74" t="s">
        <v>158</v>
      </c>
      <c r="H2" s="87" t="s">
        <v>159</v>
      </c>
      <c r="I2" s="74" t="s">
        <v>160</v>
      </c>
      <c r="J2" s="87" t="s">
        <v>161</v>
      </c>
      <c r="K2" s="74" t="s">
        <v>162</v>
      </c>
    </row>
    <row r="3" spans="1:46" x14ac:dyDescent="0.25">
      <c r="A3" s="190">
        <f>IF(B3="","",PROJ!B26)</f>
        <v>1</v>
      </c>
      <c r="B3" s="191" t="str">
        <f>IF(PROJ!C26="","",PROJ!C26)</f>
        <v>NoiseSTR_FOR</v>
      </c>
      <c r="C3" s="29"/>
      <c r="D3" s="37">
        <v>0</v>
      </c>
      <c r="E3" s="196">
        <v>1</v>
      </c>
      <c r="F3" s="36" t="s">
        <v>197</v>
      </c>
      <c r="G3" s="89">
        <v>1</v>
      </c>
      <c r="H3" s="36">
        <v>1</v>
      </c>
      <c r="I3" s="1">
        <v>1</v>
      </c>
      <c r="J3" s="1">
        <v>11</v>
      </c>
      <c r="K3" s="2">
        <v>12</v>
      </c>
    </row>
    <row r="4" spans="1:46" x14ac:dyDescent="0.25">
      <c r="A4" s="192">
        <f>IF(B4="","",PROJ!B27)</f>
        <v>2</v>
      </c>
      <c r="B4" s="193" t="str">
        <f>IF(PROJ!C27="","",IF(B3="","",PROJ!C27))</f>
        <v>Full_UB</v>
      </c>
      <c r="C4" s="29"/>
      <c r="D4" s="78"/>
      <c r="E4" s="201"/>
      <c r="F4" s="29"/>
      <c r="G4" s="15"/>
      <c r="H4" s="29"/>
      <c r="I4" s="41"/>
      <c r="J4" s="41"/>
      <c r="K4" s="5"/>
      <c r="AL4" s="3" t="s">
        <v>119</v>
      </c>
      <c r="AM4" s="4"/>
      <c r="AN4" s="4"/>
      <c r="AO4" s="4"/>
      <c r="AP4" s="4"/>
      <c r="AQ4" s="4"/>
      <c r="AR4" s="4"/>
      <c r="AS4" s="9" t="s">
        <v>92</v>
      </c>
      <c r="AT4" s="9"/>
    </row>
    <row r="5" spans="1:46" x14ac:dyDescent="0.25">
      <c r="A5" s="192">
        <f>IF(B5="","",PROJ!B28)</f>
        <v>3</v>
      </c>
      <c r="B5" s="193" t="str">
        <f>IF(PROJ!C28="","",IF(B4="","",PROJ!C28))</f>
        <v>NoiseSTR_ACC</v>
      </c>
      <c r="C5" s="29"/>
      <c r="D5" s="78"/>
      <c r="E5" s="201"/>
      <c r="F5" s="29"/>
      <c r="G5" s="15"/>
      <c r="H5" s="29"/>
      <c r="I5" s="41"/>
      <c r="J5" s="41"/>
      <c r="K5" s="5"/>
      <c r="AL5" t="s">
        <v>120</v>
      </c>
      <c r="AS5" s="9" t="s">
        <v>92</v>
      </c>
    </row>
    <row r="6" spans="1:46" x14ac:dyDescent="0.25">
      <c r="A6" s="192">
        <f>IF(B6="","",PROJ!B29)</f>
        <v>4</v>
      </c>
      <c r="B6" s="193" t="str">
        <f>IF(PROJ!C29="","",IF(B5="","",PROJ!C29))</f>
        <v>PileRun_UB</v>
      </c>
      <c r="C6" s="29"/>
      <c r="D6" s="78"/>
      <c r="E6" s="201"/>
      <c r="F6" s="29"/>
      <c r="G6" s="15"/>
      <c r="H6" s="29"/>
      <c r="I6" s="41"/>
      <c r="J6" s="41"/>
      <c r="K6" s="5"/>
    </row>
    <row r="7" spans="1:46" x14ac:dyDescent="0.25">
      <c r="A7" s="192">
        <f>IF(B7="","",PROJ!B30)</f>
        <v>5</v>
      </c>
      <c r="B7" s="193" t="str">
        <f>IF(PROJ!C30="","",IF(B6="","",PROJ!C30))</f>
        <v>PileRun_LB</v>
      </c>
      <c r="C7" s="29"/>
      <c r="D7" s="78"/>
      <c r="E7" s="201"/>
      <c r="F7" s="29"/>
      <c r="G7" s="15"/>
      <c r="H7" s="29"/>
      <c r="I7" s="41"/>
      <c r="J7" s="41"/>
      <c r="K7" s="5"/>
    </row>
    <row r="8" spans="1:46" x14ac:dyDescent="0.25">
      <c r="A8" s="192">
        <f>IF(B8="","",PROJ!B31)</f>
        <v>6</v>
      </c>
      <c r="B8" s="193" t="str">
        <f>IF(PROJ!C31="","",IF(B7="","",PROJ!C31))</f>
        <v>Entrapped_UB</v>
      </c>
      <c r="C8" s="29"/>
      <c r="D8" s="78"/>
      <c r="E8" s="201"/>
      <c r="F8" s="29"/>
      <c r="G8" s="15"/>
      <c r="H8" s="29"/>
      <c r="I8" s="41"/>
      <c r="J8" s="41"/>
      <c r="K8" s="5"/>
    </row>
    <row r="9" spans="1:46" x14ac:dyDescent="0.25">
      <c r="A9" s="192">
        <f>IF(B9="","",PROJ!B32)</f>
        <v>7</v>
      </c>
      <c r="B9" s="193" t="str">
        <f>IF(PROJ!C32="","",IF(B8="","",PROJ!C32))</f>
        <v>Breakdown_BE</v>
      </c>
      <c r="C9" s="29"/>
      <c r="D9" s="78"/>
      <c r="E9" s="201"/>
      <c r="F9" s="29"/>
      <c r="G9" s="15"/>
      <c r="H9" s="29"/>
      <c r="I9" s="41"/>
      <c r="J9" s="41"/>
      <c r="K9" s="5"/>
    </row>
    <row r="10" spans="1:46" x14ac:dyDescent="0.25">
      <c r="A10" s="192">
        <f>IF(B10="","",PROJ!B33)</f>
        <v>8</v>
      </c>
      <c r="B10" s="193" t="str">
        <f>IF(PROJ!C33="","",IF(B9="","",PROJ!C33))</f>
        <v>Entrapped_BE</v>
      </c>
      <c r="C10" s="29"/>
      <c r="D10" s="78"/>
      <c r="E10" s="201"/>
      <c r="F10" s="29"/>
      <c r="G10" s="15"/>
      <c r="H10" s="29"/>
      <c r="I10" s="41"/>
      <c r="J10" s="41"/>
      <c r="K10" s="5"/>
    </row>
    <row r="11" spans="1:46" x14ac:dyDescent="0.25">
      <c r="A11" s="192">
        <f>IF(B11="","",PROJ!B34)</f>
        <v>9</v>
      </c>
      <c r="B11" s="193" t="str">
        <f>IF(PROJ!C34="","",IF(B10="","",PROJ!C34))</f>
        <v>NoiseSTR_FOR_SENSI</v>
      </c>
      <c r="C11" s="29"/>
      <c r="D11" s="78"/>
      <c r="E11" s="201"/>
      <c r="F11" s="29"/>
      <c r="G11" s="15"/>
      <c r="H11" s="29"/>
      <c r="I11" s="41"/>
      <c r="J11" s="41"/>
      <c r="K11" s="5"/>
    </row>
    <row r="12" spans="1:46" x14ac:dyDescent="0.25">
      <c r="A12" s="192">
        <f>IF(B12="","",PROJ!B35)</f>
        <v>10</v>
      </c>
      <c r="B12" s="193" t="str">
        <f>IF(PROJ!C35="","",IF(B11="","",PROJ!C35))</f>
        <v>NoiseSTR_ACC_SENSI</v>
      </c>
      <c r="C12" s="29"/>
      <c r="D12" s="78"/>
      <c r="E12" s="201"/>
      <c r="F12" s="29"/>
      <c r="G12" s="15"/>
      <c r="H12" s="29"/>
      <c r="I12" s="41"/>
      <c r="J12" s="41"/>
      <c r="K12" s="5"/>
    </row>
    <row r="13" spans="1:46" x14ac:dyDescent="0.25">
      <c r="A13" s="192">
        <f>IF(B13="","",PROJ!B36)</f>
        <v>11</v>
      </c>
      <c r="B13" s="193" t="str">
        <f>IF(PROJ!C36="","",IF(B12="","",PROJ!C36))</f>
        <v>Fatigue_BLOW</v>
      </c>
      <c r="C13" s="29"/>
      <c r="D13" s="78"/>
      <c r="E13" s="201"/>
      <c r="F13" s="29"/>
      <c r="G13" s="15"/>
      <c r="H13" s="29"/>
      <c r="I13" s="41"/>
      <c r="J13" s="41"/>
      <c r="K13" s="5"/>
    </row>
    <row r="14" spans="1:46" x14ac:dyDescent="0.25">
      <c r="A14" s="192">
        <f>IF(B14="","",PROJ!B37)</f>
        <v>12</v>
      </c>
      <c r="B14" s="193" t="str">
        <f>IF(PROJ!C37="","",IF(B13="","",PROJ!C37))</f>
        <v>Fatigue_STRESS</v>
      </c>
      <c r="C14" s="29"/>
      <c r="D14" s="78"/>
      <c r="E14" s="201"/>
      <c r="F14" s="29"/>
      <c r="G14" s="15"/>
      <c r="H14" s="29"/>
      <c r="I14" s="41"/>
      <c r="J14" s="41"/>
      <c r="K14" s="5"/>
    </row>
    <row r="15" spans="1:46" x14ac:dyDescent="0.25">
      <c r="A15" s="192" t="str">
        <f>IF(B15="","",PROJ!B44)</f>
        <v/>
      </c>
      <c r="B15" s="193" t="str">
        <f>IF(PROJ!C44="","",IF(B14="","",PROJ!C44))</f>
        <v/>
      </c>
      <c r="C15" s="29"/>
      <c r="D15" s="78"/>
      <c r="E15" s="201"/>
      <c r="F15" s="29"/>
      <c r="G15" s="15"/>
      <c r="H15" s="29"/>
      <c r="I15" s="41"/>
      <c r="J15" s="41"/>
      <c r="K15" s="5"/>
    </row>
    <row r="16" spans="1:46" x14ac:dyDescent="0.25">
      <c r="A16" s="192" t="str">
        <f>IF(B16="","",PROJ!B46)</f>
        <v/>
      </c>
      <c r="B16" s="193" t="str">
        <f>IF(PROJ!C46="","",IF(B15="","",PROJ!C46))</f>
        <v/>
      </c>
      <c r="C16" s="29"/>
      <c r="D16" s="78"/>
      <c r="E16" s="202"/>
      <c r="F16" s="29"/>
      <c r="G16" s="29"/>
      <c r="H16" s="29"/>
      <c r="I16" s="41"/>
      <c r="J16" s="41"/>
      <c r="K16" s="5"/>
      <c r="V16" s="9"/>
    </row>
    <row r="17" spans="1:11" x14ac:dyDescent="0.25">
      <c r="A17" s="192" t="str">
        <f>IF(B17="","",PROJ!B47)</f>
        <v/>
      </c>
      <c r="B17" s="193" t="str">
        <f>IF(PROJ!C47="","",IF(B16="","",PROJ!C47))</f>
        <v/>
      </c>
      <c r="C17" s="29"/>
      <c r="D17" s="3"/>
      <c r="E17" s="202"/>
      <c r="F17" s="41"/>
      <c r="G17" s="41"/>
      <c r="H17" s="41"/>
      <c r="I17" s="41"/>
      <c r="J17" s="41"/>
      <c r="K17" s="5"/>
    </row>
    <row r="18" spans="1:11" x14ac:dyDescent="0.25">
      <c r="A18" s="192" t="str">
        <f>IF(B18="","",PROJ!B48)</f>
        <v/>
      </c>
      <c r="B18" s="193" t="str">
        <f>IF(PROJ!C48="","",IF(B17="","",PROJ!C48))</f>
        <v/>
      </c>
      <c r="C18" s="29"/>
      <c r="D18" s="3"/>
      <c r="E18" s="202"/>
      <c r="F18" s="41"/>
      <c r="G18" s="41"/>
      <c r="H18" s="41"/>
      <c r="I18" s="41"/>
      <c r="J18" s="41"/>
      <c r="K18" s="5"/>
    </row>
    <row r="19" spans="1:11" x14ac:dyDescent="0.25">
      <c r="A19" s="192" t="str">
        <f>IF(B19="","",PROJ!B49)</f>
        <v/>
      </c>
      <c r="B19" s="193" t="str">
        <f>IF(PROJ!C49="","",IF(B18="","",PROJ!C49))</f>
        <v/>
      </c>
      <c r="C19" s="29"/>
      <c r="D19" s="3"/>
      <c r="E19" s="202"/>
      <c r="F19" s="41"/>
      <c r="G19" s="41"/>
      <c r="H19" s="41"/>
      <c r="I19" s="41"/>
      <c r="J19" s="41"/>
      <c r="K19" s="5"/>
    </row>
    <row r="20" spans="1:11" x14ac:dyDescent="0.25">
      <c r="A20" s="192" t="str">
        <f>IF(B20="","",PROJ!B50)</f>
        <v/>
      </c>
      <c r="B20" s="193" t="str">
        <f>IF(PROJ!C50="","",IF(B19="","",PROJ!C50))</f>
        <v/>
      </c>
      <c r="C20" s="29"/>
      <c r="D20" s="3"/>
      <c r="E20" s="202"/>
      <c r="F20" s="41"/>
      <c r="G20" s="41"/>
      <c r="H20" s="41"/>
      <c r="I20" s="41"/>
      <c r="J20" s="41"/>
      <c r="K20" s="5"/>
    </row>
    <row r="21" spans="1:11" x14ac:dyDescent="0.25">
      <c r="A21" s="192" t="str">
        <f>IF(B21="","",PROJ!B51)</f>
        <v/>
      </c>
      <c r="B21" s="193" t="str">
        <f>IF(PROJ!C51="","",IF(B20="","",PROJ!C51))</f>
        <v/>
      </c>
      <c r="C21" s="29"/>
      <c r="D21" s="78"/>
      <c r="E21" s="202"/>
      <c r="F21" s="41"/>
      <c r="G21" s="41"/>
      <c r="H21" s="41"/>
      <c r="I21" s="41"/>
      <c r="J21" s="41"/>
      <c r="K21" s="5"/>
    </row>
    <row r="22" spans="1:11" ht="15.75" thickBot="1" x14ac:dyDescent="0.3">
      <c r="A22" s="194" t="str">
        <f>IF(B22="","",PROJ!B52)</f>
        <v/>
      </c>
      <c r="B22" s="195" t="str">
        <f>IF(PROJ!C52="","",IF(B21="","",PROJ!C52))</f>
        <v/>
      </c>
      <c r="C22" s="29"/>
      <c r="D22" s="78"/>
      <c r="E22" s="202"/>
      <c r="F22" s="41"/>
      <c r="G22" s="41"/>
      <c r="H22" s="41"/>
      <c r="I22" s="41"/>
      <c r="J22" s="41"/>
      <c r="K22" s="5"/>
    </row>
    <row r="23" spans="1:11" x14ac:dyDescent="0.25">
      <c r="D23" s="3"/>
      <c r="E23" s="202"/>
      <c r="F23" s="41"/>
      <c r="G23" s="41"/>
      <c r="H23" s="41"/>
      <c r="I23" s="41"/>
      <c r="J23" s="41"/>
      <c r="K23" s="5"/>
    </row>
    <row r="24" spans="1:11" x14ac:dyDescent="0.25">
      <c r="D24" s="3"/>
      <c r="E24" s="202"/>
      <c r="F24" s="41"/>
      <c r="G24" s="41"/>
      <c r="H24" s="41"/>
      <c r="I24" s="41"/>
      <c r="J24" s="41"/>
      <c r="K24" s="5"/>
    </row>
    <row r="25" spans="1:11" x14ac:dyDescent="0.25">
      <c r="D25" s="3"/>
      <c r="E25" s="202"/>
      <c r="F25" s="41"/>
      <c r="G25" s="41"/>
      <c r="H25" s="41"/>
      <c r="I25" s="41"/>
      <c r="J25" s="41"/>
      <c r="K25" s="5"/>
    </row>
    <row r="26" spans="1:11" x14ac:dyDescent="0.25">
      <c r="D26" s="3"/>
      <c r="E26" s="202"/>
      <c r="F26" s="41"/>
      <c r="G26" s="41"/>
      <c r="H26" s="41"/>
      <c r="I26" s="41"/>
      <c r="J26" s="41"/>
      <c r="K26" s="5"/>
    </row>
    <row r="27" spans="1:11" x14ac:dyDescent="0.25">
      <c r="D27" s="3"/>
      <c r="E27" s="202"/>
      <c r="F27" s="41"/>
      <c r="G27" s="41"/>
      <c r="H27" s="41"/>
      <c r="I27" s="41"/>
      <c r="J27" s="41"/>
      <c r="K27" s="5"/>
    </row>
    <row r="28" spans="1:11" x14ac:dyDescent="0.25">
      <c r="D28" s="3"/>
      <c r="E28" s="202"/>
      <c r="F28" s="41"/>
      <c r="G28" s="41"/>
      <c r="H28" s="41"/>
      <c r="I28" s="41"/>
      <c r="J28" s="41"/>
      <c r="K28" s="5"/>
    </row>
    <row r="29" spans="1:11" x14ac:dyDescent="0.25">
      <c r="D29" s="3"/>
      <c r="E29" s="202"/>
      <c r="F29" s="41"/>
      <c r="G29" s="41"/>
      <c r="H29" s="41"/>
      <c r="I29" s="41"/>
      <c r="J29" s="41"/>
      <c r="K29" s="5"/>
    </row>
    <row r="30" spans="1:11" x14ac:dyDescent="0.25">
      <c r="D30" s="3"/>
      <c r="E30" s="202"/>
      <c r="F30" s="41"/>
      <c r="G30" s="41"/>
      <c r="H30" s="41"/>
      <c r="I30" s="41"/>
      <c r="J30" s="41"/>
      <c r="K30" s="5"/>
    </row>
    <row r="31" spans="1:11" x14ac:dyDescent="0.25">
      <c r="D31" s="3"/>
      <c r="E31" s="202"/>
      <c r="F31" s="41"/>
      <c r="G31" s="41"/>
      <c r="H31" s="41"/>
      <c r="I31" s="41"/>
      <c r="J31" s="41"/>
      <c r="K31" s="5"/>
    </row>
    <row r="32" spans="1:11" x14ac:dyDescent="0.25">
      <c r="D32" s="3"/>
      <c r="E32" s="202"/>
      <c r="F32" s="41"/>
      <c r="G32" s="41"/>
      <c r="H32" s="41"/>
      <c r="I32" s="41"/>
      <c r="J32" s="41"/>
      <c r="K32" s="5"/>
    </row>
    <row r="33" spans="4:11" x14ac:dyDescent="0.25">
      <c r="D33" s="3"/>
      <c r="E33" s="202"/>
      <c r="F33" s="41"/>
      <c r="G33" s="41"/>
      <c r="H33" s="41"/>
      <c r="I33" s="41"/>
      <c r="J33" s="41"/>
      <c r="K33" s="5"/>
    </row>
    <row r="34" spans="4:11" x14ac:dyDescent="0.25">
      <c r="D34" s="3"/>
      <c r="E34" s="202"/>
      <c r="F34" s="41"/>
      <c r="G34" s="41"/>
      <c r="H34" s="41"/>
      <c r="I34" s="41"/>
      <c r="J34" s="41"/>
      <c r="K34" s="5"/>
    </row>
    <row r="35" spans="4:11" x14ac:dyDescent="0.25">
      <c r="D35" s="3"/>
      <c r="E35" s="202"/>
      <c r="F35" s="41"/>
      <c r="G35" s="41"/>
      <c r="H35" s="41"/>
      <c r="I35" s="41"/>
      <c r="J35" s="41"/>
      <c r="K35" s="5"/>
    </row>
    <row r="36" spans="4:11" x14ac:dyDescent="0.25">
      <c r="D36" s="3"/>
      <c r="E36" s="202"/>
      <c r="F36" s="41"/>
      <c r="G36" s="41"/>
      <c r="H36" s="41"/>
      <c r="I36" s="41"/>
      <c r="J36" s="41"/>
      <c r="K36" s="5"/>
    </row>
    <row r="37" spans="4:11" x14ac:dyDescent="0.25">
      <c r="D37" s="3"/>
      <c r="E37" s="202"/>
      <c r="F37" s="41"/>
      <c r="G37" s="41"/>
      <c r="H37" s="41"/>
      <c r="I37" s="41"/>
      <c r="J37" s="41"/>
      <c r="K37" s="5"/>
    </row>
    <row r="38" spans="4:11" x14ac:dyDescent="0.25">
      <c r="D38" s="3"/>
      <c r="E38" s="202"/>
      <c r="F38" s="41"/>
      <c r="G38" s="41"/>
      <c r="H38" s="41"/>
      <c r="I38" s="41"/>
      <c r="J38" s="41"/>
      <c r="K38" s="5"/>
    </row>
    <row r="39" spans="4:11" x14ac:dyDescent="0.25">
      <c r="D39" s="3"/>
      <c r="E39" s="202"/>
      <c r="F39" s="41"/>
      <c r="G39" s="41"/>
      <c r="H39" s="41"/>
      <c r="I39" s="41"/>
      <c r="J39" s="41"/>
      <c r="K39" s="5"/>
    </row>
    <row r="40" spans="4:11" ht="15.75" thickBot="1" x14ac:dyDescent="0.3">
      <c r="D40" s="6"/>
      <c r="E40" s="187"/>
      <c r="F40" s="7"/>
      <c r="G40" s="7"/>
      <c r="H40" s="7"/>
      <c r="I40" s="7"/>
      <c r="J40" s="7"/>
      <c r="K40" s="8"/>
    </row>
  </sheetData>
  <conditionalFormatting sqref="D3:K4">
    <cfRule type="expression" dxfId="232"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84" t="s">
        <v>46</v>
      </c>
      <c r="C2" s="17" t="s">
        <v>94</v>
      </c>
      <c r="K2" s="11" t="s">
        <v>72</v>
      </c>
      <c r="L2" s="12" t="s">
        <v>73</v>
      </c>
      <c r="M2" s="12" t="s">
        <v>144</v>
      </c>
      <c r="N2" s="12" t="s">
        <v>145</v>
      </c>
      <c r="O2" s="12" t="s">
        <v>146</v>
      </c>
      <c r="P2" s="12" t="s">
        <v>147</v>
      </c>
      <c r="Q2" s="12" t="s">
        <v>148</v>
      </c>
      <c r="R2" s="12" t="s">
        <v>100</v>
      </c>
      <c r="S2" s="12" t="s">
        <v>101</v>
      </c>
      <c r="T2" s="12" t="s">
        <v>102</v>
      </c>
      <c r="U2" s="16" t="s">
        <v>103</v>
      </c>
      <c r="V2" s="16" t="s">
        <v>174</v>
      </c>
      <c r="W2" s="16" t="s">
        <v>175</v>
      </c>
    </row>
    <row r="3" spans="2:23" ht="15.75" thickBot="1" x14ac:dyDescent="0.3">
      <c r="B3" s="85" t="s">
        <v>47</v>
      </c>
      <c r="C3" s="18" t="s">
        <v>61</v>
      </c>
      <c r="K3" s="20">
        <v>1</v>
      </c>
      <c r="L3" s="21">
        <v>1</v>
      </c>
      <c r="M3" s="21">
        <v>0</v>
      </c>
      <c r="N3" s="21">
        <v>1</v>
      </c>
      <c r="O3" s="21">
        <v>1</v>
      </c>
      <c r="P3" s="21">
        <v>1</v>
      </c>
      <c r="Q3" s="21">
        <v>0</v>
      </c>
      <c r="R3" s="21">
        <v>0</v>
      </c>
      <c r="S3" s="21">
        <v>0</v>
      </c>
      <c r="T3" s="21">
        <v>0</v>
      </c>
      <c r="U3" s="22">
        <v>0</v>
      </c>
      <c r="V3" s="22">
        <v>1</v>
      </c>
      <c r="W3" s="22">
        <v>1</v>
      </c>
    </row>
    <row r="4" spans="2:23" x14ac:dyDescent="0.25">
      <c r="B4" s="85" t="s">
        <v>48</v>
      </c>
      <c r="C4" s="18" t="s">
        <v>181</v>
      </c>
    </row>
    <row r="5" spans="2:23" x14ac:dyDescent="0.25">
      <c r="B5" s="85" t="s">
        <v>49</v>
      </c>
      <c r="C5" s="18"/>
    </row>
    <row r="6" spans="2:23" x14ac:dyDescent="0.25">
      <c r="B6" s="85" t="s">
        <v>50</v>
      </c>
      <c r="C6" s="18"/>
    </row>
    <row r="7" spans="2:23" x14ac:dyDescent="0.25">
      <c r="B7" s="85" t="s">
        <v>51</v>
      </c>
      <c r="C7" s="18" t="s">
        <v>176</v>
      </c>
    </row>
    <row r="8" spans="2:23" x14ac:dyDescent="0.25">
      <c r="B8" s="85" t="s">
        <v>52</v>
      </c>
      <c r="C8" s="18" t="s">
        <v>62</v>
      </c>
    </row>
    <row r="9" spans="2:23" ht="15.75" thickBot="1" x14ac:dyDescent="0.3">
      <c r="B9" s="86" t="s">
        <v>53</v>
      </c>
      <c r="C9" s="19" t="s">
        <v>173</v>
      </c>
    </row>
    <row r="10" spans="2:23" x14ac:dyDescent="0.25">
      <c r="B10" s="15"/>
    </row>
    <row r="11" spans="2:23" x14ac:dyDescent="0.25">
      <c r="B11" s="15"/>
    </row>
    <row r="12" spans="2:23" x14ac:dyDescent="0.25">
      <c r="B12" s="15"/>
    </row>
    <row r="13" spans="2:23" x14ac:dyDescent="0.25">
      <c r="B13" s="15"/>
    </row>
    <row r="14" spans="2:23" ht="15.75" thickBot="1" x14ac:dyDescent="0.3">
      <c r="B14" s="15"/>
    </row>
    <row r="15" spans="2:23" ht="15.75" thickBot="1" x14ac:dyDescent="0.3">
      <c r="B15" s="159" t="s">
        <v>54</v>
      </c>
      <c r="C15" s="157"/>
      <c r="D15" s="157"/>
      <c r="E15" s="157"/>
      <c r="F15" s="157"/>
      <c r="G15" s="158"/>
    </row>
    <row r="16" spans="2:23" ht="15.75" thickBot="1" x14ac:dyDescent="0.3">
      <c r="B16" s="73" t="s">
        <v>55</v>
      </c>
      <c r="C16" s="87" t="s">
        <v>56</v>
      </c>
      <c r="D16" s="87" t="s">
        <v>57</v>
      </c>
      <c r="E16" s="87" t="s">
        <v>58</v>
      </c>
      <c r="F16" s="87" t="s">
        <v>59</v>
      </c>
      <c r="G16" s="75" t="s">
        <v>60</v>
      </c>
    </row>
    <row r="17" spans="2:7" x14ac:dyDescent="0.25">
      <c r="B17" s="26" t="s">
        <v>180</v>
      </c>
      <c r="C17" s="27" t="s">
        <v>179</v>
      </c>
      <c r="D17" s="1" t="s">
        <v>177</v>
      </c>
      <c r="E17" s="1" t="s">
        <v>178</v>
      </c>
      <c r="F17" s="1" t="s">
        <v>171</v>
      </c>
      <c r="G17" s="2" t="s">
        <v>172</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dataValidations count="1">
    <dataValidation type="list" allowBlank="1" showInputMessage="1" showErrorMessage="1" sqref="K4:K5" xr:uid="{2B455454-2637-4431-B30F-BADCDBC10E82}">
      <formula1>#REF!</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J74"/>
  <sheetViews>
    <sheetView tabSelected="1" zoomScale="85" zoomScaleNormal="85" workbookViewId="0">
      <selection activeCell="T27" sqref="T27"/>
    </sheetView>
  </sheetViews>
  <sheetFormatPr defaultColWidth="8.7109375" defaultRowHeight="15" x14ac:dyDescent="0.25"/>
  <cols>
    <col min="1" max="3" width="8.7109375" style="40"/>
    <col min="4" max="4" width="12.42578125" style="40" customWidth="1"/>
    <col min="5" max="12" width="8.7109375" style="40"/>
    <col min="13" max="13" width="18.140625" style="40" bestFit="1" customWidth="1"/>
    <col min="14" max="19" width="8.7109375" style="40"/>
    <col min="20" max="20" width="17.140625" style="40" customWidth="1"/>
    <col min="21" max="21" width="12.5703125" style="40" bestFit="1" customWidth="1"/>
    <col min="22" max="22" width="13.140625" style="40" bestFit="1" customWidth="1"/>
    <col min="23" max="25" width="8.7109375" style="40"/>
    <col min="26" max="26" width="12" style="40" customWidth="1"/>
    <col min="27" max="28" width="8.7109375" style="40"/>
    <col min="29" max="29" width="12" style="40" customWidth="1"/>
    <col min="30" max="30" width="10.85546875" style="40" customWidth="1"/>
    <col min="31" max="31" width="14.42578125" style="40" customWidth="1"/>
    <col min="32" max="32" width="11.5703125" style="40" customWidth="1"/>
    <col min="33" max="16384" width="8.7109375" style="40"/>
  </cols>
  <sheetData>
    <row r="1" spans="2:36" s="23" customFormat="1" ht="54" customHeight="1" thickBot="1" x14ac:dyDescent="0.3">
      <c r="B1" s="48" t="s">
        <v>137</v>
      </c>
      <c r="C1" s="49" t="s">
        <v>138</v>
      </c>
      <c r="D1" s="51" t="s">
        <v>127</v>
      </c>
      <c r="E1" s="49" t="s">
        <v>126</v>
      </c>
      <c r="G1" s="48" t="s">
        <v>32</v>
      </c>
      <c r="H1" s="49" t="s">
        <v>30</v>
      </c>
      <c r="I1" s="51" t="s">
        <v>33</v>
      </c>
      <c r="J1" s="49" t="s">
        <v>64</v>
      </c>
      <c r="K1" s="24"/>
      <c r="L1" s="48" t="s">
        <v>69</v>
      </c>
      <c r="M1" s="49" t="s">
        <v>134</v>
      </c>
      <c r="N1" s="50" t="s">
        <v>167</v>
      </c>
      <c r="P1" s="44" t="s">
        <v>71</v>
      </c>
      <c r="Q1" s="45" t="s">
        <v>135</v>
      </c>
      <c r="R1" s="38" t="s">
        <v>136</v>
      </c>
      <c r="S1" s="46" t="s">
        <v>66</v>
      </c>
      <c r="T1" s="38" t="s">
        <v>67</v>
      </c>
      <c r="U1" s="45" t="s">
        <v>141</v>
      </c>
      <c r="V1" s="38" t="s">
        <v>142</v>
      </c>
      <c r="W1" s="45" t="s">
        <v>139</v>
      </c>
      <c r="X1" s="38" t="s">
        <v>140</v>
      </c>
      <c r="Y1" s="45" t="s">
        <v>70</v>
      </c>
      <c r="Z1" s="38" t="s">
        <v>143</v>
      </c>
      <c r="AA1" s="45" t="s">
        <v>17</v>
      </c>
      <c r="AB1" s="38" t="s">
        <v>18</v>
      </c>
      <c r="AC1" s="45" t="s">
        <v>75</v>
      </c>
      <c r="AD1" s="38" t="s">
        <v>76</v>
      </c>
      <c r="AE1" s="45" t="s">
        <v>97</v>
      </c>
      <c r="AF1" s="35" t="s">
        <v>182</v>
      </c>
      <c r="AG1" s="35" t="s">
        <v>190</v>
      </c>
      <c r="AH1" s="35" t="s">
        <v>352</v>
      </c>
      <c r="AI1" s="35" t="s">
        <v>353</v>
      </c>
      <c r="AJ1" s="35" t="s">
        <v>354</v>
      </c>
    </row>
    <row r="2" spans="2:36" x14ac:dyDescent="0.25">
      <c r="B2" s="52">
        <v>3.5</v>
      </c>
      <c r="C2" s="55">
        <v>3.5</v>
      </c>
      <c r="D2" s="58">
        <v>12</v>
      </c>
      <c r="E2" s="55">
        <v>65</v>
      </c>
      <c r="G2" s="52">
        <v>0.215</v>
      </c>
      <c r="H2" s="55">
        <v>1.383</v>
      </c>
      <c r="I2" s="58" t="s">
        <v>163</v>
      </c>
      <c r="J2" s="55" t="s">
        <v>63</v>
      </c>
      <c r="K2" s="41"/>
      <c r="L2" s="52">
        <v>1</v>
      </c>
      <c r="M2" s="55">
        <v>0.1</v>
      </c>
      <c r="N2" s="61">
        <v>1</v>
      </c>
      <c r="P2" s="64">
        <v>1</v>
      </c>
      <c r="Q2" s="64">
        <v>0</v>
      </c>
      <c r="R2" s="64">
        <v>0.5</v>
      </c>
      <c r="S2" s="64" t="s">
        <v>187</v>
      </c>
      <c r="T2" s="64" t="s">
        <v>125</v>
      </c>
      <c r="U2" s="64">
        <v>0.5</v>
      </c>
      <c r="V2" s="64">
        <v>0.25</v>
      </c>
      <c r="W2" s="64">
        <v>2.5</v>
      </c>
      <c r="X2" s="64">
        <v>2.5</v>
      </c>
      <c r="Y2" s="64">
        <v>0</v>
      </c>
      <c r="Z2" s="64">
        <v>0</v>
      </c>
      <c r="AA2" s="64">
        <v>0</v>
      </c>
      <c r="AB2" s="64">
        <v>9</v>
      </c>
      <c r="AC2" s="64">
        <f>1/1.25</f>
        <v>0.8</v>
      </c>
      <c r="AD2" s="64">
        <v>1.25</v>
      </c>
      <c r="AE2" s="64">
        <f>IF(T2="Alm_Hamre_2018",1.5,369/102)</f>
        <v>3.6176470588235294</v>
      </c>
      <c r="AF2" s="64">
        <f>IF(S2="Clay",AC2,AD2)</f>
        <v>1.25</v>
      </c>
      <c r="AG2" s="64"/>
      <c r="AH2" s="64">
        <v>80</v>
      </c>
      <c r="AI2" s="64">
        <v>-0.4</v>
      </c>
      <c r="AJ2" s="64">
        <v>0.3</v>
      </c>
    </row>
    <row r="3" spans="2:36" x14ac:dyDescent="0.25">
      <c r="B3" s="53">
        <v>3.5</v>
      </c>
      <c r="C3" s="56">
        <v>3.5</v>
      </c>
      <c r="D3" s="59">
        <v>60</v>
      </c>
      <c r="E3" s="56">
        <v>50</v>
      </c>
      <c r="G3" s="53">
        <v>1.1000000000000001</v>
      </c>
      <c r="H3" s="56">
        <v>3</v>
      </c>
      <c r="I3" s="59" t="s">
        <v>164</v>
      </c>
      <c r="J3" s="56" t="s">
        <v>165</v>
      </c>
      <c r="K3" s="41"/>
      <c r="L3" s="53">
        <v>2</v>
      </c>
      <c r="M3" s="56">
        <v>3</v>
      </c>
      <c r="N3" s="62">
        <v>0</v>
      </c>
      <c r="P3" s="65">
        <v>2</v>
      </c>
      <c r="Q3" s="65">
        <f>R2</f>
        <v>0.5</v>
      </c>
      <c r="R3" s="65">
        <v>1.1000000000000001</v>
      </c>
      <c r="S3" s="65" t="s">
        <v>187</v>
      </c>
      <c r="T3" s="65" t="s">
        <v>125</v>
      </c>
      <c r="U3" s="65">
        <v>0.5</v>
      </c>
      <c r="V3" s="65">
        <v>0.25</v>
      </c>
      <c r="W3" s="65">
        <v>2.5</v>
      </c>
      <c r="X3" s="65">
        <v>2.5</v>
      </c>
      <c r="Y3" s="65">
        <v>0</v>
      </c>
      <c r="Z3" s="65">
        <v>0</v>
      </c>
      <c r="AA3" s="65">
        <v>0</v>
      </c>
      <c r="AB3" s="65">
        <v>9</v>
      </c>
      <c r="AC3" s="65">
        <v>0.8</v>
      </c>
      <c r="AD3" s="65">
        <v>1.25</v>
      </c>
      <c r="AE3" s="65">
        <f t="shared" ref="AE3:AE15" si="0">IF(T3="Alm_Hamre_2018",1.5,369/102)</f>
        <v>3.6176470588235294</v>
      </c>
      <c r="AF3" s="65">
        <v>0.8</v>
      </c>
      <c r="AG3" s="65"/>
      <c r="AH3" s="65">
        <v>80</v>
      </c>
      <c r="AI3" s="65">
        <v>-0.4</v>
      </c>
      <c r="AJ3" s="65">
        <v>0.3</v>
      </c>
    </row>
    <row r="4" spans="2:36" x14ac:dyDescent="0.25">
      <c r="B4" s="53"/>
      <c r="C4" s="56"/>
      <c r="D4" s="59"/>
      <c r="E4" s="56"/>
      <c r="G4" s="53">
        <v>1.25</v>
      </c>
      <c r="H4" s="56">
        <v>1.27</v>
      </c>
      <c r="I4" s="59" t="s">
        <v>163</v>
      </c>
      <c r="J4" s="56" t="s">
        <v>165</v>
      </c>
      <c r="K4" s="41"/>
      <c r="L4" s="53">
        <v>3</v>
      </c>
      <c r="M4" s="56">
        <v>3.7</v>
      </c>
      <c r="N4" s="62">
        <v>0</v>
      </c>
      <c r="P4" s="65">
        <v>3</v>
      </c>
      <c r="Q4" s="65">
        <f t="shared" ref="Q4:Q18" si="1">R3</f>
        <v>1.1000000000000001</v>
      </c>
      <c r="R4" s="65">
        <v>2</v>
      </c>
      <c r="S4" s="65" t="s">
        <v>187</v>
      </c>
      <c r="T4" s="65" t="s">
        <v>125</v>
      </c>
      <c r="U4" s="65">
        <v>0.5</v>
      </c>
      <c r="V4" s="65">
        <v>0.25</v>
      </c>
      <c r="W4" s="65">
        <v>2.5</v>
      </c>
      <c r="X4" s="65">
        <v>2.5</v>
      </c>
      <c r="Y4" s="65">
        <v>0</v>
      </c>
      <c r="Z4" s="65">
        <v>0</v>
      </c>
      <c r="AA4" s="65">
        <v>0</v>
      </c>
      <c r="AB4" s="65">
        <v>9</v>
      </c>
      <c r="AC4" s="65">
        <v>0.8</v>
      </c>
      <c r="AD4" s="65">
        <v>1.25</v>
      </c>
      <c r="AE4" s="65">
        <f t="shared" si="0"/>
        <v>3.6176470588235294</v>
      </c>
      <c r="AF4" s="65">
        <v>0.8</v>
      </c>
      <c r="AG4" s="65"/>
      <c r="AH4" s="65">
        <v>80</v>
      </c>
      <c r="AI4" s="65">
        <v>-0.4</v>
      </c>
      <c r="AJ4" s="65">
        <v>0.3</v>
      </c>
    </row>
    <row r="5" spans="2:36" x14ac:dyDescent="0.25">
      <c r="B5" s="53"/>
      <c r="C5" s="56"/>
      <c r="D5" s="59"/>
      <c r="E5" s="56"/>
      <c r="G5" s="53">
        <v>1.35</v>
      </c>
      <c r="H5" s="56">
        <v>1.27</v>
      </c>
      <c r="I5" s="59" t="s">
        <v>163</v>
      </c>
      <c r="J5" s="56" t="s">
        <v>165</v>
      </c>
      <c r="K5" s="41"/>
      <c r="L5" s="53">
        <v>4</v>
      </c>
      <c r="M5" s="56">
        <v>5</v>
      </c>
      <c r="N5" s="62">
        <v>0</v>
      </c>
      <c r="P5" s="65">
        <v>4</v>
      </c>
      <c r="Q5" s="65">
        <f t="shared" si="1"/>
        <v>2</v>
      </c>
      <c r="R5" s="65">
        <v>3.5</v>
      </c>
      <c r="S5" s="65" t="s">
        <v>187</v>
      </c>
      <c r="T5" s="65" t="s">
        <v>125</v>
      </c>
      <c r="U5" s="65">
        <v>0.5</v>
      </c>
      <c r="V5" s="65">
        <v>0.25</v>
      </c>
      <c r="W5" s="65">
        <v>2.5</v>
      </c>
      <c r="X5" s="65">
        <v>2.5</v>
      </c>
      <c r="Y5" s="65">
        <v>0</v>
      </c>
      <c r="Z5" s="65">
        <v>0</v>
      </c>
      <c r="AA5" s="65">
        <v>0</v>
      </c>
      <c r="AB5" s="65">
        <v>9</v>
      </c>
      <c r="AC5" s="65">
        <v>0.8</v>
      </c>
      <c r="AD5" s="65">
        <v>1.25</v>
      </c>
      <c r="AE5" s="65">
        <f t="shared" si="0"/>
        <v>3.6176470588235294</v>
      </c>
      <c r="AF5" s="65">
        <v>0.8</v>
      </c>
      <c r="AG5" s="65"/>
      <c r="AH5" s="65">
        <v>80</v>
      </c>
      <c r="AI5" s="65">
        <v>-0.4</v>
      </c>
      <c r="AJ5" s="65">
        <v>0.3</v>
      </c>
    </row>
    <row r="6" spans="2:36" x14ac:dyDescent="0.25">
      <c r="B6" s="53"/>
      <c r="C6" s="56"/>
      <c r="D6" s="59"/>
      <c r="E6" s="56"/>
      <c r="G6" s="53">
        <v>2</v>
      </c>
      <c r="H6" s="56">
        <v>1.325</v>
      </c>
      <c r="I6" s="59" t="s">
        <v>163</v>
      </c>
      <c r="J6" s="56" t="s">
        <v>63</v>
      </c>
      <c r="K6" s="41"/>
      <c r="L6" s="53">
        <v>5</v>
      </c>
      <c r="M6" s="56">
        <v>6</v>
      </c>
      <c r="N6" s="62">
        <v>0</v>
      </c>
      <c r="P6" s="65">
        <v>5</v>
      </c>
      <c r="Q6" s="65">
        <f t="shared" si="1"/>
        <v>3.5</v>
      </c>
      <c r="R6" s="65">
        <v>4</v>
      </c>
      <c r="S6" s="65" t="s">
        <v>187</v>
      </c>
      <c r="T6" s="65" t="s">
        <v>125</v>
      </c>
      <c r="U6" s="65">
        <v>0.5</v>
      </c>
      <c r="V6" s="65">
        <v>0.25</v>
      </c>
      <c r="W6" s="65">
        <v>2.5</v>
      </c>
      <c r="X6" s="65">
        <v>2.5</v>
      </c>
      <c r="Y6" s="65">
        <v>0</v>
      </c>
      <c r="Z6" s="65">
        <v>0</v>
      </c>
      <c r="AA6" s="65">
        <v>0</v>
      </c>
      <c r="AB6" s="65">
        <v>9</v>
      </c>
      <c r="AC6" s="65">
        <v>0.8</v>
      </c>
      <c r="AD6" s="65">
        <v>1.25</v>
      </c>
      <c r="AE6" s="65">
        <f t="shared" si="0"/>
        <v>3.6176470588235294</v>
      </c>
      <c r="AF6" s="65">
        <v>0.8</v>
      </c>
      <c r="AG6" s="65"/>
      <c r="AH6" s="65">
        <v>80</v>
      </c>
      <c r="AI6" s="65">
        <v>-0.4</v>
      </c>
      <c r="AJ6" s="65">
        <v>0.3</v>
      </c>
    </row>
    <row r="7" spans="2:36" x14ac:dyDescent="0.25">
      <c r="B7" s="53"/>
      <c r="C7" s="56"/>
      <c r="D7" s="59"/>
      <c r="E7" s="56"/>
      <c r="G7" s="53">
        <v>2.7149999999999999</v>
      </c>
      <c r="H7" s="56">
        <v>1.1100000000000001</v>
      </c>
      <c r="I7" s="59" t="s">
        <v>166</v>
      </c>
      <c r="J7" s="56" t="s">
        <v>165</v>
      </c>
      <c r="K7" s="41"/>
      <c r="L7" s="53">
        <v>6</v>
      </c>
      <c r="M7" s="56">
        <v>7.3</v>
      </c>
      <c r="N7" s="62">
        <v>0</v>
      </c>
      <c r="P7" s="65">
        <v>6</v>
      </c>
      <c r="Q7" s="65">
        <f t="shared" si="1"/>
        <v>4</v>
      </c>
      <c r="R7" s="65">
        <v>5</v>
      </c>
      <c r="S7" s="65" t="s">
        <v>187</v>
      </c>
      <c r="T7" s="65" t="s">
        <v>125</v>
      </c>
      <c r="U7" s="65">
        <v>0.5</v>
      </c>
      <c r="V7" s="65">
        <v>0.25</v>
      </c>
      <c r="W7" s="65">
        <v>2.5</v>
      </c>
      <c r="X7" s="65">
        <v>2.5</v>
      </c>
      <c r="Y7" s="65">
        <v>0</v>
      </c>
      <c r="Z7" s="65">
        <v>0</v>
      </c>
      <c r="AA7" s="65">
        <v>0</v>
      </c>
      <c r="AB7" s="65">
        <v>9</v>
      </c>
      <c r="AC7" s="65">
        <v>0.8</v>
      </c>
      <c r="AD7" s="65">
        <v>1.25</v>
      </c>
      <c r="AE7" s="65">
        <f t="shared" si="0"/>
        <v>3.6176470588235294</v>
      </c>
      <c r="AF7" s="65">
        <v>0.8</v>
      </c>
      <c r="AG7" s="65"/>
      <c r="AH7" s="65">
        <v>80</v>
      </c>
      <c r="AI7" s="65">
        <v>-0.4</v>
      </c>
      <c r="AJ7" s="65">
        <v>0.3</v>
      </c>
    </row>
    <row r="8" spans="2:36" x14ac:dyDescent="0.25">
      <c r="B8" s="53"/>
      <c r="C8" s="56"/>
      <c r="D8" s="59"/>
      <c r="E8" s="56"/>
      <c r="G8" s="53">
        <v>2.8149999999999999</v>
      </c>
      <c r="H8" s="56">
        <v>1.23</v>
      </c>
      <c r="I8" s="59" t="s">
        <v>166</v>
      </c>
      <c r="J8" s="56" t="s">
        <v>165</v>
      </c>
      <c r="K8" s="41"/>
      <c r="L8" s="53">
        <v>7</v>
      </c>
      <c r="M8" s="56">
        <v>10</v>
      </c>
      <c r="N8" s="62">
        <v>0</v>
      </c>
      <c r="P8" s="65">
        <v>7</v>
      </c>
      <c r="Q8" s="65">
        <f t="shared" si="1"/>
        <v>5</v>
      </c>
      <c r="R8" s="65">
        <v>5.9</v>
      </c>
      <c r="S8" s="65" t="s">
        <v>187</v>
      </c>
      <c r="T8" s="65" t="s">
        <v>125</v>
      </c>
      <c r="U8" s="65">
        <v>0.5</v>
      </c>
      <c r="V8" s="65">
        <v>0.25</v>
      </c>
      <c r="W8" s="65">
        <v>2.5</v>
      </c>
      <c r="X8" s="65">
        <v>2.5</v>
      </c>
      <c r="Y8" s="65">
        <v>0</v>
      </c>
      <c r="Z8" s="65">
        <v>0</v>
      </c>
      <c r="AA8" s="65">
        <v>0</v>
      </c>
      <c r="AB8" s="65">
        <v>9</v>
      </c>
      <c r="AC8" s="65">
        <v>0.8</v>
      </c>
      <c r="AD8" s="65">
        <v>1.25</v>
      </c>
      <c r="AE8" s="65">
        <f t="shared" si="0"/>
        <v>3.6176470588235294</v>
      </c>
      <c r="AF8" s="65">
        <v>0.8</v>
      </c>
      <c r="AG8" s="65"/>
      <c r="AH8" s="65">
        <v>80</v>
      </c>
      <c r="AI8" s="65">
        <v>-0.4</v>
      </c>
      <c r="AJ8" s="65">
        <v>0.3</v>
      </c>
    </row>
    <row r="9" spans="2:36" x14ac:dyDescent="0.25">
      <c r="B9" s="53"/>
      <c r="C9" s="56"/>
      <c r="D9" s="59"/>
      <c r="E9" s="56"/>
      <c r="G9" s="53">
        <v>2.8849999999999998</v>
      </c>
      <c r="H9" s="56">
        <v>1.1100000000000001</v>
      </c>
      <c r="I9" s="59" t="s">
        <v>166</v>
      </c>
      <c r="J9" s="56" t="s">
        <v>165</v>
      </c>
      <c r="K9" s="41"/>
      <c r="L9" s="53">
        <v>8</v>
      </c>
      <c r="M9" s="56">
        <v>12.93</v>
      </c>
      <c r="N9" s="62">
        <v>0</v>
      </c>
      <c r="P9" s="65">
        <v>8</v>
      </c>
      <c r="Q9" s="65">
        <f t="shared" si="1"/>
        <v>5.9</v>
      </c>
      <c r="R9" s="65">
        <v>10.9</v>
      </c>
      <c r="S9" s="65" t="s">
        <v>187</v>
      </c>
      <c r="T9" s="65" t="s">
        <v>125</v>
      </c>
      <c r="U9" s="65">
        <v>0.5</v>
      </c>
      <c r="V9" s="65">
        <v>0.25</v>
      </c>
      <c r="W9" s="65">
        <v>2.5</v>
      </c>
      <c r="X9" s="65">
        <v>2.5</v>
      </c>
      <c r="Y9" s="65">
        <v>0</v>
      </c>
      <c r="Z9" s="65">
        <v>0</v>
      </c>
      <c r="AA9" s="65">
        <v>0</v>
      </c>
      <c r="AB9" s="65">
        <v>9</v>
      </c>
      <c r="AC9" s="65">
        <v>0.8</v>
      </c>
      <c r="AD9" s="65">
        <v>1.25</v>
      </c>
      <c r="AE9" s="65">
        <f t="shared" si="0"/>
        <v>3.6176470588235294</v>
      </c>
      <c r="AF9" s="65">
        <v>0.8</v>
      </c>
      <c r="AG9" s="65"/>
      <c r="AH9" s="65">
        <v>80</v>
      </c>
      <c r="AI9" s="65">
        <v>-0.4</v>
      </c>
      <c r="AJ9" s="65">
        <v>0.3</v>
      </c>
    </row>
    <row r="10" spans="2:36" x14ac:dyDescent="0.25">
      <c r="B10" s="53"/>
      <c r="C10" s="56"/>
      <c r="D10" s="59"/>
      <c r="E10" s="56"/>
      <c r="G10" s="53">
        <v>2.89</v>
      </c>
      <c r="H10" s="56">
        <v>1.23</v>
      </c>
      <c r="I10" s="59" t="s">
        <v>166</v>
      </c>
      <c r="J10" s="56" t="s">
        <v>165</v>
      </c>
      <c r="K10" s="41"/>
      <c r="L10" s="53">
        <v>9</v>
      </c>
      <c r="M10" s="56">
        <v>17.399999999999999</v>
      </c>
      <c r="N10" s="62">
        <v>0</v>
      </c>
      <c r="P10" s="65">
        <v>9</v>
      </c>
      <c r="Q10" s="65">
        <f t="shared" si="1"/>
        <v>10.9</v>
      </c>
      <c r="R10" s="65">
        <v>14</v>
      </c>
      <c r="S10" s="65" t="s">
        <v>187</v>
      </c>
      <c r="T10" s="65" t="s">
        <v>125</v>
      </c>
      <c r="U10" s="65">
        <v>0.5</v>
      </c>
      <c r="V10" s="65">
        <v>0.25</v>
      </c>
      <c r="W10" s="65">
        <v>2.5</v>
      </c>
      <c r="X10" s="65">
        <v>2.5</v>
      </c>
      <c r="Y10" s="65">
        <v>0</v>
      </c>
      <c r="Z10" s="65">
        <v>0</v>
      </c>
      <c r="AA10" s="65">
        <v>0</v>
      </c>
      <c r="AB10" s="65">
        <v>9</v>
      </c>
      <c r="AC10" s="65">
        <v>0.8</v>
      </c>
      <c r="AD10" s="65">
        <v>1.25</v>
      </c>
      <c r="AE10" s="65">
        <f t="shared" si="0"/>
        <v>3.6176470588235294</v>
      </c>
      <c r="AF10" s="65">
        <v>1.25</v>
      </c>
      <c r="AG10" s="65"/>
      <c r="AH10" s="65">
        <v>80</v>
      </c>
      <c r="AI10" s="65">
        <v>-0.4</v>
      </c>
      <c r="AJ10" s="65">
        <v>0.3</v>
      </c>
    </row>
    <row r="11" spans="2:36" x14ac:dyDescent="0.25">
      <c r="B11" s="53"/>
      <c r="C11" s="56"/>
      <c r="D11" s="59"/>
      <c r="E11" s="56"/>
      <c r="G11" s="53">
        <v>3.165</v>
      </c>
      <c r="H11" s="56">
        <v>1.23</v>
      </c>
      <c r="I11" s="59" t="s">
        <v>166</v>
      </c>
      <c r="J11" s="56" t="s">
        <v>165</v>
      </c>
      <c r="K11" s="41"/>
      <c r="L11" s="53">
        <v>10</v>
      </c>
      <c r="M11" s="56">
        <v>25</v>
      </c>
      <c r="N11" s="62">
        <v>0</v>
      </c>
      <c r="P11" s="65">
        <v>10</v>
      </c>
      <c r="Q11" s="65">
        <f t="shared" si="1"/>
        <v>14</v>
      </c>
      <c r="R11" s="65">
        <v>16.5</v>
      </c>
      <c r="S11" s="65" t="s">
        <v>187</v>
      </c>
      <c r="T11" s="65" t="s">
        <v>125</v>
      </c>
      <c r="U11" s="65">
        <v>0.5</v>
      </c>
      <c r="V11" s="65">
        <v>0.25</v>
      </c>
      <c r="W11" s="65">
        <v>2.5</v>
      </c>
      <c r="X11" s="65">
        <v>2.5</v>
      </c>
      <c r="Y11" s="65">
        <v>0</v>
      </c>
      <c r="Z11" s="65">
        <v>0</v>
      </c>
      <c r="AA11" s="65">
        <v>0</v>
      </c>
      <c r="AB11" s="65">
        <v>9</v>
      </c>
      <c r="AC11" s="65">
        <v>0.8</v>
      </c>
      <c r="AD11" s="65">
        <v>1.25</v>
      </c>
      <c r="AE11" s="65">
        <f t="shared" si="0"/>
        <v>3.6176470588235294</v>
      </c>
      <c r="AF11" s="65">
        <v>1.25</v>
      </c>
      <c r="AG11" s="65"/>
      <c r="AH11" s="65">
        <v>80</v>
      </c>
      <c r="AI11" s="65">
        <v>-0.4</v>
      </c>
      <c r="AJ11" s="65">
        <v>0.3</v>
      </c>
    </row>
    <row r="12" spans="2:36" x14ac:dyDescent="0.25">
      <c r="B12" s="53"/>
      <c r="C12" s="56"/>
      <c r="D12" s="59"/>
      <c r="E12" s="56"/>
      <c r="G12" s="53">
        <v>3.24</v>
      </c>
      <c r="H12" s="56">
        <v>1.23</v>
      </c>
      <c r="I12" s="59" t="s">
        <v>166</v>
      </c>
      <c r="J12" s="56" t="s">
        <v>165</v>
      </c>
      <c r="K12" s="41"/>
      <c r="L12" s="53">
        <v>11</v>
      </c>
      <c r="M12" s="56">
        <v>34</v>
      </c>
      <c r="N12" s="62">
        <v>0</v>
      </c>
      <c r="P12" s="65">
        <v>11</v>
      </c>
      <c r="Q12" s="65">
        <f t="shared" si="1"/>
        <v>16.5</v>
      </c>
      <c r="R12" s="65">
        <v>19.8</v>
      </c>
      <c r="S12" s="65" t="s">
        <v>187</v>
      </c>
      <c r="T12" s="65" t="s">
        <v>125</v>
      </c>
      <c r="U12" s="65">
        <v>0.5</v>
      </c>
      <c r="V12" s="65">
        <v>0.25</v>
      </c>
      <c r="W12" s="65">
        <v>2.5</v>
      </c>
      <c r="X12" s="65">
        <v>2.5</v>
      </c>
      <c r="Y12" s="65">
        <v>0</v>
      </c>
      <c r="Z12" s="65">
        <v>0</v>
      </c>
      <c r="AA12" s="65">
        <v>0</v>
      </c>
      <c r="AB12" s="65">
        <v>9</v>
      </c>
      <c r="AC12" s="65">
        <v>0.8</v>
      </c>
      <c r="AD12" s="65">
        <v>1.25</v>
      </c>
      <c r="AE12" s="65">
        <f t="shared" si="0"/>
        <v>3.6176470588235294</v>
      </c>
      <c r="AF12" s="65">
        <v>1.25</v>
      </c>
      <c r="AG12" s="65"/>
      <c r="AH12" s="65">
        <v>80</v>
      </c>
      <c r="AI12" s="65">
        <v>-0.4</v>
      </c>
      <c r="AJ12" s="65">
        <v>0.3</v>
      </c>
    </row>
    <row r="13" spans="2:36" x14ac:dyDescent="0.25">
      <c r="B13" s="53"/>
      <c r="C13" s="56"/>
      <c r="D13" s="59"/>
      <c r="E13" s="56"/>
      <c r="G13" s="53">
        <v>3.3</v>
      </c>
      <c r="H13" s="56">
        <v>3</v>
      </c>
      <c r="I13" s="59" t="s">
        <v>164</v>
      </c>
      <c r="J13" s="56" t="s">
        <v>165</v>
      </c>
      <c r="K13" s="41"/>
      <c r="L13" s="53">
        <v>12</v>
      </c>
      <c r="M13" s="56">
        <v>51</v>
      </c>
      <c r="N13" s="62">
        <v>0</v>
      </c>
      <c r="P13" s="65">
        <v>12</v>
      </c>
      <c r="Q13" s="65">
        <f t="shared" si="1"/>
        <v>19.8</v>
      </c>
      <c r="R13" s="65">
        <v>30</v>
      </c>
      <c r="S13" s="65" t="s">
        <v>187</v>
      </c>
      <c r="T13" s="65" t="s">
        <v>125</v>
      </c>
      <c r="U13" s="65">
        <v>0.5</v>
      </c>
      <c r="V13" s="65">
        <v>0.25</v>
      </c>
      <c r="W13" s="65">
        <v>2.5</v>
      </c>
      <c r="X13" s="65">
        <v>2.5</v>
      </c>
      <c r="Y13" s="65">
        <v>0</v>
      </c>
      <c r="Z13" s="65">
        <v>0</v>
      </c>
      <c r="AA13" s="65">
        <v>0</v>
      </c>
      <c r="AB13" s="65">
        <v>9</v>
      </c>
      <c r="AC13" s="65">
        <v>0.8</v>
      </c>
      <c r="AD13" s="65">
        <v>1.25</v>
      </c>
      <c r="AE13" s="65">
        <f t="shared" si="0"/>
        <v>3.6176470588235294</v>
      </c>
      <c r="AF13" s="65">
        <v>1.25</v>
      </c>
      <c r="AG13" s="65"/>
      <c r="AH13" s="65">
        <v>80</v>
      </c>
      <c r="AI13" s="65">
        <v>-0.4</v>
      </c>
      <c r="AJ13" s="65">
        <v>0.3</v>
      </c>
    </row>
    <row r="14" spans="2:36" ht="15.75" thickBot="1" x14ac:dyDescent="0.3">
      <c r="B14" s="53"/>
      <c r="C14" s="56"/>
      <c r="D14" s="59"/>
      <c r="E14" s="56"/>
      <c r="G14" s="53">
        <v>3.4</v>
      </c>
      <c r="H14" s="56">
        <v>3</v>
      </c>
      <c r="I14" s="59" t="s">
        <v>164</v>
      </c>
      <c r="J14" s="56" t="s">
        <v>165</v>
      </c>
      <c r="K14" s="41"/>
      <c r="L14" s="54">
        <v>13</v>
      </c>
      <c r="M14" s="57">
        <f>SUM(D2:D36)-5</f>
        <v>67</v>
      </c>
      <c r="N14" s="63">
        <v>0</v>
      </c>
      <c r="P14" s="65">
        <v>13</v>
      </c>
      <c r="Q14" s="65">
        <f t="shared" si="1"/>
        <v>30</v>
      </c>
      <c r="R14" s="65">
        <v>42.8</v>
      </c>
      <c r="S14" s="65" t="s">
        <v>187</v>
      </c>
      <c r="T14" s="65" t="s">
        <v>125</v>
      </c>
      <c r="U14" s="65">
        <v>0.5</v>
      </c>
      <c r="V14" s="65">
        <v>0.25</v>
      </c>
      <c r="W14" s="65">
        <v>2.5</v>
      </c>
      <c r="X14" s="65">
        <v>2.5</v>
      </c>
      <c r="Y14" s="65">
        <v>0</v>
      </c>
      <c r="Z14" s="65">
        <v>0</v>
      </c>
      <c r="AA14" s="65">
        <v>0</v>
      </c>
      <c r="AB14" s="65">
        <v>9</v>
      </c>
      <c r="AC14" s="65">
        <v>0.8</v>
      </c>
      <c r="AD14" s="65">
        <v>1.25</v>
      </c>
      <c r="AE14" s="65">
        <f t="shared" si="0"/>
        <v>3.6176470588235294</v>
      </c>
      <c r="AF14" s="65">
        <v>1.25</v>
      </c>
      <c r="AG14" s="65"/>
      <c r="AH14" s="65">
        <v>80</v>
      </c>
      <c r="AI14" s="65">
        <v>-0.4</v>
      </c>
      <c r="AJ14" s="65">
        <v>0.3</v>
      </c>
    </row>
    <row r="15" spans="2:36" x14ac:dyDescent="0.25">
      <c r="B15" s="53"/>
      <c r="C15" s="56"/>
      <c r="D15" s="59"/>
      <c r="E15" s="56"/>
      <c r="G15" s="53">
        <v>3.6819999999999999</v>
      </c>
      <c r="H15" s="56">
        <v>1.07</v>
      </c>
      <c r="I15" s="59" t="s">
        <v>166</v>
      </c>
      <c r="J15" s="56" t="s">
        <v>165</v>
      </c>
      <c r="K15" s="41"/>
      <c r="P15" s="65">
        <v>14</v>
      </c>
      <c r="Q15" s="65">
        <f t="shared" si="1"/>
        <v>42.8</v>
      </c>
      <c r="R15" s="65">
        <v>47.5</v>
      </c>
      <c r="S15" s="65" t="s">
        <v>187</v>
      </c>
      <c r="T15" s="65" t="s">
        <v>125</v>
      </c>
      <c r="U15" s="65">
        <v>0.5</v>
      </c>
      <c r="V15" s="65">
        <v>0.25</v>
      </c>
      <c r="W15" s="65">
        <v>2.5</v>
      </c>
      <c r="X15" s="65">
        <v>2.5</v>
      </c>
      <c r="Y15" s="65">
        <v>0</v>
      </c>
      <c r="Z15" s="65">
        <v>0</v>
      </c>
      <c r="AA15" s="65">
        <v>0</v>
      </c>
      <c r="AB15" s="65">
        <v>9</v>
      </c>
      <c r="AC15" s="65">
        <v>0.8</v>
      </c>
      <c r="AD15" s="65">
        <v>1.25</v>
      </c>
      <c r="AE15" s="65">
        <f t="shared" si="0"/>
        <v>3.6176470588235294</v>
      </c>
      <c r="AF15" s="65">
        <v>1.25</v>
      </c>
      <c r="AG15" s="65"/>
      <c r="AH15" s="65">
        <v>80</v>
      </c>
      <c r="AI15" s="65">
        <v>-0.4</v>
      </c>
      <c r="AJ15" s="65">
        <v>0.3</v>
      </c>
    </row>
    <row r="16" spans="2:36" x14ac:dyDescent="0.25">
      <c r="B16" s="53"/>
      <c r="C16" s="56"/>
      <c r="D16" s="59"/>
      <c r="E16" s="56"/>
      <c r="G16" s="53">
        <v>3.6970000000000001</v>
      </c>
      <c r="H16" s="56">
        <v>1.07</v>
      </c>
      <c r="I16" s="59" t="s">
        <v>166</v>
      </c>
      <c r="J16" s="56" t="s">
        <v>165</v>
      </c>
      <c r="K16" s="41"/>
      <c r="P16" s="65">
        <v>15</v>
      </c>
      <c r="Q16" s="65">
        <f t="shared" si="1"/>
        <v>47.5</v>
      </c>
      <c r="R16" s="65">
        <v>55</v>
      </c>
      <c r="S16" s="65" t="s">
        <v>187</v>
      </c>
      <c r="T16" s="65" t="s">
        <v>125</v>
      </c>
      <c r="U16" s="65">
        <v>0.5</v>
      </c>
      <c r="V16" s="65">
        <v>0.25</v>
      </c>
      <c r="W16" s="65">
        <v>2.5</v>
      </c>
      <c r="X16" s="65">
        <v>2.5</v>
      </c>
      <c r="Y16" s="65">
        <v>0</v>
      </c>
      <c r="Z16" s="65">
        <v>0</v>
      </c>
      <c r="AA16" s="65">
        <v>0</v>
      </c>
      <c r="AB16" s="65">
        <v>9</v>
      </c>
      <c r="AC16" s="65">
        <v>0.8</v>
      </c>
      <c r="AD16" s="65">
        <v>1.25</v>
      </c>
      <c r="AE16" s="65">
        <v>1.5</v>
      </c>
      <c r="AF16" s="65">
        <v>1.25</v>
      </c>
      <c r="AG16" s="65"/>
      <c r="AH16" s="65">
        <v>80</v>
      </c>
      <c r="AI16" s="65">
        <v>-0.4</v>
      </c>
      <c r="AJ16" s="65">
        <v>0.3</v>
      </c>
    </row>
    <row r="17" spans="1:36" x14ac:dyDescent="0.25">
      <c r="B17" s="53"/>
      <c r="C17" s="56"/>
      <c r="D17" s="59"/>
      <c r="E17" s="56"/>
      <c r="G17" s="53">
        <v>3.722</v>
      </c>
      <c r="H17" s="56">
        <v>1.1399999999999999</v>
      </c>
      <c r="I17" s="59" t="s">
        <v>166</v>
      </c>
      <c r="J17" s="56" t="s">
        <v>165</v>
      </c>
      <c r="K17" s="41"/>
      <c r="P17" s="65">
        <v>16</v>
      </c>
      <c r="Q17" s="65">
        <f t="shared" si="1"/>
        <v>55</v>
      </c>
      <c r="R17" s="65">
        <v>61</v>
      </c>
      <c r="S17" s="65" t="s">
        <v>187</v>
      </c>
      <c r="T17" s="65" t="s">
        <v>125</v>
      </c>
      <c r="U17" s="65">
        <v>0.5</v>
      </c>
      <c r="V17" s="65">
        <v>0.25</v>
      </c>
      <c r="W17" s="65">
        <v>2.5</v>
      </c>
      <c r="X17" s="65">
        <v>2.5</v>
      </c>
      <c r="Y17" s="65">
        <v>0</v>
      </c>
      <c r="Z17" s="65">
        <v>0</v>
      </c>
      <c r="AA17" s="65">
        <v>0</v>
      </c>
      <c r="AB17" s="65">
        <v>9</v>
      </c>
      <c r="AC17" s="65">
        <v>0.8</v>
      </c>
      <c r="AD17" s="65">
        <v>1.25</v>
      </c>
      <c r="AE17" s="65">
        <v>1.5</v>
      </c>
      <c r="AF17" s="65">
        <v>1.25</v>
      </c>
      <c r="AG17" s="65"/>
      <c r="AH17" s="65">
        <v>80</v>
      </c>
      <c r="AI17" s="65">
        <v>-0.4</v>
      </c>
      <c r="AJ17" s="65">
        <v>0.3</v>
      </c>
    </row>
    <row r="18" spans="1:36" x14ac:dyDescent="0.25">
      <c r="B18" s="53"/>
      <c r="C18" s="56"/>
      <c r="D18" s="59"/>
      <c r="E18" s="56"/>
      <c r="G18" s="53">
        <v>4.077</v>
      </c>
      <c r="H18" s="56">
        <v>1.1399999999999999</v>
      </c>
      <c r="I18" s="59" t="s">
        <v>166</v>
      </c>
      <c r="J18" s="56" t="s">
        <v>165</v>
      </c>
      <c r="K18" s="41"/>
      <c r="P18" s="65">
        <v>17</v>
      </c>
      <c r="Q18" s="65">
        <f t="shared" si="1"/>
        <v>61</v>
      </c>
      <c r="R18" s="65">
        <v>80</v>
      </c>
      <c r="S18" s="65" t="s">
        <v>187</v>
      </c>
      <c r="T18" s="65" t="s">
        <v>125</v>
      </c>
      <c r="U18" s="65">
        <v>0.5</v>
      </c>
      <c r="V18" s="65">
        <v>0.25</v>
      </c>
      <c r="W18" s="65">
        <v>2.5</v>
      </c>
      <c r="X18" s="65">
        <v>2.5</v>
      </c>
      <c r="Y18" s="65">
        <v>0</v>
      </c>
      <c r="Z18" s="65">
        <v>0</v>
      </c>
      <c r="AA18" s="65">
        <v>0</v>
      </c>
      <c r="AB18" s="65">
        <v>9</v>
      </c>
      <c r="AC18" s="65">
        <v>0.8</v>
      </c>
      <c r="AD18" s="65">
        <v>1.25</v>
      </c>
      <c r="AE18" s="65">
        <v>1.5</v>
      </c>
      <c r="AF18" s="65">
        <v>1.25</v>
      </c>
      <c r="AG18" s="65"/>
      <c r="AH18" s="65">
        <v>80</v>
      </c>
      <c r="AI18" s="65">
        <v>-0.4</v>
      </c>
      <c r="AJ18" s="65">
        <v>0.3</v>
      </c>
    </row>
    <row r="19" spans="1:36" x14ac:dyDescent="0.25">
      <c r="B19" s="53"/>
      <c r="C19" s="56"/>
      <c r="D19" s="59"/>
      <c r="E19" s="56"/>
      <c r="G19" s="53">
        <v>4.125</v>
      </c>
      <c r="H19" s="56">
        <v>3</v>
      </c>
      <c r="I19" s="59" t="s">
        <v>164</v>
      </c>
      <c r="J19" s="56" t="s">
        <v>165</v>
      </c>
      <c r="K19" s="41"/>
      <c r="P19" s="65"/>
      <c r="Q19" s="65"/>
      <c r="R19" s="65"/>
      <c r="S19" s="65"/>
      <c r="T19" s="65"/>
      <c r="U19" s="65"/>
      <c r="V19" s="65"/>
      <c r="W19" s="65"/>
      <c r="X19" s="65"/>
      <c r="Y19" s="65"/>
      <c r="Z19" s="65"/>
      <c r="AA19" s="65"/>
      <c r="AB19" s="65"/>
      <c r="AC19" s="65"/>
      <c r="AD19" s="65"/>
      <c r="AE19" s="65"/>
      <c r="AF19" s="65"/>
      <c r="AG19" s="65"/>
      <c r="AH19" s="65"/>
      <c r="AI19" s="65"/>
      <c r="AJ19" s="65"/>
    </row>
    <row r="20" spans="1:36" x14ac:dyDescent="0.25">
      <c r="B20" s="53"/>
      <c r="C20" s="56"/>
      <c r="D20" s="59"/>
      <c r="E20" s="56"/>
      <c r="G20" s="53">
        <v>5.2</v>
      </c>
      <c r="H20" s="56">
        <v>1.0509999999999999</v>
      </c>
      <c r="I20" s="59" t="s">
        <v>166</v>
      </c>
      <c r="J20" s="56" t="s">
        <v>63</v>
      </c>
      <c r="K20" s="41"/>
      <c r="P20" s="65"/>
      <c r="Q20" s="65"/>
      <c r="R20" s="65"/>
      <c r="S20" s="65"/>
      <c r="T20" s="65"/>
      <c r="U20" s="65"/>
      <c r="V20" s="65"/>
      <c r="W20" s="65"/>
      <c r="X20" s="65"/>
      <c r="Y20" s="65"/>
      <c r="Z20" s="65"/>
      <c r="AA20" s="65"/>
      <c r="AB20" s="65"/>
      <c r="AC20" s="65"/>
      <c r="AD20" s="65"/>
      <c r="AE20" s="65"/>
      <c r="AF20" s="65"/>
      <c r="AG20" s="65"/>
      <c r="AH20" s="65"/>
      <c r="AI20" s="65"/>
      <c r="AJ20" s="65"/>
    </row>
    <row r="21" spans="1:36" x14ac:dyDescent="0.25">
      <c r="B21" s="53"/>
      <c r="C21" s="56"/>
      <c r="D21" s="59"/>
      <c r="E21" s="56"/>
      <c r="G21" s="53">
        <v>6.9320000000000004</v>
      </c>
      <c r="H21" s="56">
        <v>1.1599999999999999</v>
      </c>
      <c r="I21" s="59" t="s">
        <v>163</v>
      </c>
      <c r="J21" s="56" t="s">
        <v>165</v>
      </c>
      <c r="K21" s="41"/>
      <c r="P21" s="65"/>
      <c r="Q21" s="65"/>
      <c r="R21" s="65"/>
      <c r="S21" s="65"/>
      <c r="T21" s="65"/>
      <c r="U21" s="65"/>
      <c r="V21" s="65"/>
      <c r="W21" s="65"/>
      <c r="X21" s="65"/>
      <c r="Y21" s="65"/>
      <c r="Z21" s="65"/>
      <c r="AA21" s="65"/>
      <c r="AB21" s="65"/>
      <c r="AC21" s="65"/>
      <c r="AD21" s="65"/>
      <c r="AE21" s="65"/>
      <c r="AF21" s="65"/>
      <c r="AG21" s="65"/>
      <c r="AH21" s="65"/>
      <c r="AI21" s="65"/>
      <c r="AJ21" s="65"/>
    </row>
    <row r="22" spans="1:36" x14ac:dyDescent="0.25">
      <c r="B22" s="53"/>
      <c r="C22" s="56"/>
      <c r="D22" s="59"/>
      <c r="E22" s="56"/>
      <c r="G22" s="53">
        <v>7.2880000000000003</v>
      </c>
      <c r="H22" s="56">
        <v>1.1599999999999999</v>
      </c>
      <c r="I22" s="59" t="s">
        <v>163</v>
      </c>
      <c r="J22" s="56" t="s">
        <v>165</v>
      </c>
      <c r="K22" s="41"/>
      <c r="P22" s="65"/>
      <c r="Q22" s="65"/>
      <c r="R22" s="65"/>
      <c r="S22" s="65"/>
      <c r="T22" s="65"/>
      <c r="U22" s="65"/>
      <c r="V22" s="65"/>
      <c r="W22" s="65"/>
      <c r="X22" s="65"/>
      <c r="Y22" s="65"/>
      <c r="Z22" s="65"/>
      <c r="AA22" s="65"/>
      <c r="AB22" s="65"/>
      <c r="AC22" s="65"/>
      <c r="AD22" s="65"/>
      <c r="AE22" s="65"/>
      <c r="AF22" s="65"/>
      <c r="AG22" s="65"/>
      <c r="AH22" s="65"/>
      <c r="AI22" s="65"/>
      <c r="AJ22" s="65"/>
    </row>
    <row r="23" spans="1:36" x14ac:dyDescent="0.25">
      <c r="B23" s="53"/>
      <c r="C23" s="56"/>
      <c r="D23" s="59"/>
      <c r="E23" s="56"/>
      <c r="G23" s="53">
        <v>8.6</v>
      </c>
      <c r="H23" s="56">
        <v>0.97599999999999998</v>
      </c>
      <c r="I23" s="59" t="s">
        <v>166</v>
      </c>
      <c r="J23" s="56" t="s">
        <v>63</v>
      </c>
      <c r="K23" s="41"/>
      <c r="P23" s="65"/>
      <c r="Q23" s="65"/>
      <c r="R23" s="65"/>
      <c r="S23" s="65"/>
      <c r="T23" s="65"/>
      <c r="U23" s="65"/>
      <c r="V23" s="65"/>
      <c r="W23" s="65"/>
      <c r="X23" s="65"/>
      <c r="Y23" s="65"/>
      <c r="Z23" s="65"/>
      <c r="AA23" s="65"/>
      <c r="AB23" s="65"/>
      <c r="AC23" s="65"/>
      <c r="AD23" s="65"/>
      <c r="AE23" s="65"/>
      <c r="AF23" s="65"/>
      <c r="AG23" s="65"/>
      <c r="AH23" s="65"/>
      <c r="AI23" s="65"/>
      <c r="AJ23" s="65"/>
    </row>
    <row r="24" spans="1:36" x14ac:dyDescent="0.25">
      <c r="B24" s="53"/>
      <c r="C24" s="56"/>
      <c r="D24" s="59"/>
      <c r="E24" s="56"/>
      <c r="G24" s="53">
        <v>12.1</v>
      </c>
      <c r="H24" s="56">
        <v>1.0509999999999999</v>
      </c>
      <c r="I24" s="59" t="s">
        <v>166</v>
      </c>
      <c r="J24" s="56" t="s">
        <v>63</v>
      </c>
      <c r="K24" s="41"/>
      <c r="P24" s="65"/>
      <c r="Q24" s="65"/>
      <c r="R24" s="65"/>
      <c r="S24" s="65"/>
      <c r="T24" s="65"/>
      <c r="U24" s="65"/>
      <c r="V24" s="65"/>
      <c r="W24" s="65"/>
      <c r="X24" s="65"/>
      <c r="Y24" s="65"/>
      <c r="Z24" s="65"/>
      <c r="AA24" s="65"/>
      <c r="AB24" s="65"/>
      <c r="AC24" s="65"/>
      <c r="AD24" s="65"/>
      <c r="AE24" s="65"/>
      <c r="AF24" s="65"/>
      <c r="AG24" s="65"/>
      <c r="AH24" s="65"/>
      <c r="AI24" s="65"/>
      <c r="AJ24" s="65"/>
    </row>
    <row r="25" spans="1:36" x14ac:dyDescent="0.25">
      <c r="B25" s="53"/>
      <c r="C25" s="56"/>
      <c r="D25" s="59"/>
      <c r="E25" s="56"/>
      <c r="G25" s="53">
        <v>13.092000000000001</v>
      </c>
      <c r="H25" s="56">
        <v>1.1000000000000001</v>
      </c>
      <c r="I25" s="59" t="s">
        <v>163</v>
      </c>
      <c r="J25" s="56" t="s">
        <v>165</v>
      </c>
      <c r="K25" s="41"/>
      <c r="P25" s="65"/>
      <c r="Q25" s="65"/>
      <c r="R25" s="65"/>
      <c r="S25" s="65"/>
      <c r="T25" s="65"/>
      <c r="U25" s="65"/>
      <c r="V25" s="65"/>
      <c r="W25" s="65"/>
      <c r="X25" s="65"/>
      <c r="Y25" s="65"/>
      <c r="Z25" s="65"/>
      <c r="AA25" s="65"/>
      <c r="AB25" s="65"/>
      <c r="AC25" s="65"/>
      <c r="AD25" s="65"/>
      <c r="AE25" s="65"/>
      <c r="AF25" s="65"/>
      <c r="AG25" s="65"/>
      <c r="AH25" s="65"/>
      <c r="AI25" s="65"/>
      <c r="AJ25" s="65"/>
    </row>
    <row r="26" spans="1:36" x14ac:dyDescent="0.25">
      <c r="B26" s="53"/>
      <c r="C26" s="56"/>
      <c r="D26" s="59"/>
      <c r="E26" s="56"/>
      <c r="G26" s="53">
        <v>13.448</v>
      </c>
      <c r="H26" s="56">
        <v>1.1000000000000001</v>
      </c>
      <c r="I26" s="59" t="s">
        <v>163</v>
      </c>
      <c r="J26" s="56" t="s">
        <v>165</v>
      </c>
      <c r="K26" s="41"/>
      <c r="P26" s="65"/>
      <c r="Q26" s="65"/>
      <c r="R26" s="65"/>
      <c r="S26" s="65"/>
      <c r="T26" s="65"/>
      <c r="U26" s="65"/>
      <c r="V26" s="65"/>
      <c r="W26" s="65"/>
      <c r="X26" s="65"/>
      <c r="Y26" s="65"/>
      <c r="Z26" s="65"/>
      <c r="AA26" s="65"/>
      <c r="AB26" s="65"/>
      <c r="AC26" s="65"/>
      <c r="AD26" s="65"/>
      <c r="AE26" s="65"/>
      <c r="AF26" s="65"/>
      <c r="AG26" s="65"/>
      <c r="AH26" s="65"/>
      <c r="AI26" s="65"/>
      <c r="AJ26" s="65"/>
    </row>
    <row r="27" spans="1:36" x14ac:dyDescent="0.25">
      <c r="B27" s="53"/>
      <c r="C27" s="56"/>
      <c r="D27" s="59"/>
      <c r="E27" s="56"/>
      <c r="G27" s="53">
        <v>15</v>
      </c>
      <c r="H27" s="56">
        <v>1.524</v>
      </c>
      <c r="I27" s="59" t="s">
        <v>163</v>
      </c>
      <c r="J27" s="56" t="s">
        <v>63</v>
      </c>
      <c r="K27" s="41"/>
      <c r="P27" s="65"/>
      <c r="Q27" s="65"/>
      <c r="R27" s="65"/>
      <c r="S27" s="65"/>
      <c r="T27" s="65"/>
      <c r="U27" s="65"/>
      <c r="V27" s="65"/>
      <c r="W27" s="65"/>
      <c r="X27" s="65"/>
      <c r="Y27" s="65"/>
      <c r="Z27" s="65"/>
      <c r="AA27" s="65"/>
      <c r="AB27" s="65"/>
      <c r="AC27" s="65"/>
      <c r="AD27" s="65"/>
      <c r="AE27" s="65"/>
      <c r="AF27" s="65"/>
      <c r="AG27" s="65"/>
      <c r="AH27" s="65"/>
      <c r="AI27" s="65"/>
      <c r="AJ27" s="65"/>
    </row>
    <row r="28" spans="1:36" x14ac:dyDescent="0.25">
      <c r="B28" s="53"/>
      <c r="C28" s="56"/>
      <c r="D28" s="59"/>
      <c r="E28" s="56"/>
      <c r="G28" s="53">
        <v>17</v>
      </c>
      <c r="H28" s="56">
        <v>2</v>
      </c>
      <c r="I28" s="59" t="s">
        <v>164</v>
      </c>
      <c r="J28" s="56" t="s">
        <v>165</v>
      </c>
      <c r="K28" s="41"/>
      <c r="P28" s="65"/>
      <c r="Q28" s="65"/>
      <c r="R28" s="65"/>
      <c r="S28" s="65"/>
      <c r="T28" s="65"/>
      <c r="U28" s="65"/>
      <c r="V28" s="65"/>
      <c r="W28" s="65"/>
      <c r="X28" s="65"/>
      <c r="Y28" s="65"/>
      <c r="Z28" s="65"/>
      <c r="AA28" s="65"/>
      <c r="AB28" s="65"/>
      <c r="AC28" s="65"/>
      <c r="AD28" s="65"/>
      <c r="AE28" s="65"/>
      <c r="AF28" s="65"/>
      <c r="AG28" s="65"/>
      <c r="AH28" s="65"/>
      <c r="AI28" s="65"/>
      <c r="AJ28" s="65"/>
    </row>
    <row r="29" spans="1:36" x14ac:dyDescent="0.25">
      <c r="A29" s="41"/>
      <c r="B29" s="53"/>
      <c r="C29" s="56"/>
      <c r="D29" s="59"/>
      <c r="E29" s="56"/>
      <c r="G29" s="53">
        <v>19</v>
      </c>
      <c r="H29" s="56">
        <v>1.145</v>
      </c>
      <c r="I29" s="59" t="s">
        <v>166</v>
      </c>
      <c r="J29" s="56" t="s">
        <v>63</v>
      </c>
      <c r="K29" s="41"/>
      <c r="P29" s="65"/>
      <c r="Q29" s="65"/>
      <c r="R29" s="65"/>
      <c r="S29" s="65"/>
      <c r="T29" s="65"/>
      <c r="U29" s="65"/>
      <c r="V29" s="65"/>
      <c r="W29" s="65"/>
      <c r="X29" s="65"/>
      <c r="Y29" s="65"/>
      <c r="Z29" s="65"/>
      <c r="AA29" s="65"/>
      <c r="AB29" s="65"/>
      <c r="AC29" s="65"/>
      <c r="AD29" s="65"/>
      <c r="AE29" s="65"/>
      <c r="AF29" s="65"/>
      <c r="AG29" s="65"/>
      <c r="AH29" s="65"/>
      <c r="AI29" s="65"/>
      <c r="AJ29" s="65"/>
    </row>
    <row r="30" spans="1:36" x14ac:dyDescent="0.25">
      <c r="A30" s="41"/>
      <c r="B30" s="53"/>
      <c r="C30" s="56"/>
      <c r="D30" s="59"/>
      <c r="E30" s="56"/>
      <c r="G30" s="53">
        <v>21.8</v>
      </c>
      <c r="H30" s="56">
        <v>1.4</v>
      </c>
      <c r="I30" s="59" t="s">
        <v>163</v>
      </c>
      <c r="J30" s="56" t="s">
        <v>165</v>
      </c>
      <c r="K30" s="41"/>
      <c r="P30" s="65"/>
      <c r="Q30" s="65"/>
      <c r="R30" s="65"/>
      <c r="S30" s="65"/>
      <c r="T30" s="65"/>
      <c r="U30" s="65"/>
      <c r="V30" s="65"/>
      <c r="W30" s="65"/>
      <c r="X30" s="65"/>
      <c r="Y30" s="65"/>
      <c r="Z30" s="65"/>
      <c r="AA30" s="65"/>
      <c r="AB30" s="65"/>
      <c r="AC30" s="65"/>
      <c r="AD30" s="65"/>
      <c r="AE30" s="65"/>
      <c r="AF30" s="65"/>
      <c r="AG30" s="65"/>
      <c r="AH30" s="65"/>
      <c r="AI30" s="65"/>
      <c r="AJ30" s="65"/>
    </row>
    <row r="31" spans="1:36" x14ac:dyDescent="0.25">
      <c r="A31" s="41"/>
      <c r="B31" s="53"/>
      <c r="C31" s="56"/>
      <c r="D31" s="59"/>
      <c r="E31" s="56"/>
      <c r="G31" s="53">
        <v>22.2</v>
      </c>
      <c r="H31" s="56">
        <v>1.4</v>
      </c>
      <c r="I31" s="59" t="s">
        <v>163</v>
      </c>
      <c r="J31" s="56" t="s">
        <v>165</v>
      </c>
      <c r="K31" s="41"/>
      <c r="P31" s="65"/>
      <c r="Q31" s="65"/>
      <c r="R31" s="65"/>
      <c r="S31" s="65"/>
      <c r="T31" s="65"/>
      <c r="U31" s="65"/>
      <c r="V31" s="65"/>
      <c r="W31" s="65"/>
      <c r="X31" s="65"/>
      <c r="Y31" s="65"/>
      <c r="Z31" s="65"/>
      <c r="AA31" s="65"/>
      <c r="AB31" s="65"/>
      <c r="AC31" s="65"/>
      <c r="AD31" s="65"/>
      <c r="AE31" s="65"/>
      <c r="AF31" s="65"/>
      <c r="AG31" s="65"/>
      <c r="AH31" s="65"/>
      <c r="AI31" s="65"/>
      <c r="AJ31" s="65"/>
    </row>
    <row r="32" spans="1:36" x14ac:dyDescent="0.25">
      <c r="A32" s="41"/>
      <c r="B32" s="53"/>
      <c r="C32" s="56"/>
      <c r="D32" s="59"/>
      <c r="E32" s="56"/>
      <c r="G32" s="53">
        <v>23</v>
      </c>
      <c r="H32" s="56">
        <v>1.143</v>
      </c>
      <c r="I32" s="59" t="s">
        <v>166</v>
      </c>
      <c r="J32" s="56" t="s">
        <v>63</v>
      </c>
      <c r="K32" s="41"/>
      <c r="P32" s="65"/>
      <c r="Q32" s="65"/>
      <c r="R32" s="65"/>
      <c r="S32" s="65"/>
      <c r="T32" s="65"/>
      <c r="U32" s="65"/>
      <c r="V32" s="65"/>
      <c r="W32" s="65"/>
      <c r="X32" s="65"/>
      <c r="Y32" s="65"/>
      <c r="Z32" s="65"/>
      <c r="AA32" s="65"/>
      <c r="AB32" s="65"/>
      <c r="AC32" s="65"/>
      <c r="AD32" s="65"/>
      <c r="AE32" s="65"/>
      <c r="AF32" s="65"/>
      <c r="AG32" s="65"/>
      <c r="AH32" s="65"/>
      <c r="AI32" s="65"/>
      <c r="AJ32" s="65"/>
    </row>
    <row r="33" spans="1:36" x14ac:dyDescent="0.25">
      <c r="A33" s="41"/>
      <c r="B33" s="53"/>
      <c r="C33" s="56"/>
      <c r="D33" s="59"/>
      <c r="E33" s="56"/>
      <c r="G33" s="53">
        <v>27</v>
      </c>
      <c r="H33" s="56">
        <v>1.048</v>
      </c>
      <c r="I33" s="59" t="s">
        <v>166</v>
      </c>
      <c r="J33" s="56" t="s">
        <v>63</v>
      </c>
      <c r="K33" s="41"/>
      <c r="P33" s="65"/>
      <c r="Q33" s="65"/>
      <c r="R33" s="65"/>
      <c r="S33" s="65"/>
      <c r="T33" s="65"/>
      <c r="U33" s="65"/>
      <c r="V33" s="65"/>
      <c r="W33" s="65"/>
      <c r="X33" s="65"/>
      <c r="Y33" s="65"/>
      <c r="Z33" s="65"/>
      <c r="AA33" s="65"/>
      <c r="AB33" s="65"/>
      <c r="AC33" s="65"/>
      <c r="AD33" s="65"/>
      <c r="AE33" s="65"/>
      <c r="AF33" s="65"/>
      <c r="AG33" s="65"/>
      <c r="AH33" s="65"/>
      <c r="AI33" s="65"/>
      <c r="AJ33" s="65"/>
    </row>
    <row r="34" spans="1:36" x14ac:dyDescent="0.25">
      <c r="A34" s="41"/>
      <c r="B34" s="53"/>
      <c r="C34" s="56"/>
      <c r="D34" s="59"/>
      <c r="E34" s="56"/>
      <c r="G34" s="53">
        <v>31</v>
      </c>
      <c r="H34" s="56">
        <v>1.18</v>
      </c>
      <c r="I34" s="59" t="s">
        <v>166</v>
      </c>
      <c r="J34" s="56" t="s">
        <v>63</v>
      </c>
      <c r="K34" s="41"/>
      <c r="P34" s="65"/>
      <c r="Q34" s="65"/>
      <c r="R34" s="65"/>
      <c r="S34" s="65"/>
      <c r="T34" s="65"/>
      <c r="U34" s="65"/>
      <c r="V34" s="65"/>
      <c r="W34" s="65"/>
      <c r="X34" s="65"/>
      <c r="Y34" s="65"/>
      <c r="Z34" s="65"/>
      <c r="AA34" s="65"/>
      <c r="AB34" s="65"/>
      <c r="AC34" s="65"/>
      <c r="AD34" s="65"/>
      <c r="AE34" s="65"/>
      <c r="AF34" s="65"/>
      <c r="AG34" s="65"/>
      <c r="AH34" s="65"/>
      <c r="AI34" s="65"/>
      <c r="AJ34" s="65"/>
    </row>
    <row r="35" spans="1:36" x14ac:dyDescent="0.25">
      <c r="A35" s="41"/>
      <c r="B35" s="53"/>
      <c r="C35" s="56"/>
      <c r="D35" s="59"/>
      <c r="E35" s="56"/>
      <c r="G35" s="53"/>
      <c r="H35" s="56"/>
      <c r="I35" s="59"/>
      <c r="J35" s="56"/>
      <c r="K35" s="41"/>
      <c r="P35" s="65"/>
      <c r="Q35" s="65"/>
      <c r="R35" s="65"/>
      <c r="S35" s="65"/>
      <c r="T35" s="65"/>
      <c r="U35" s="65"/>
      <c r="V35" s="65"/>
      <c r="W35" s="65"/>
      <c r="X35" s="65"/>
      <c r="Y35" s="65"/>
      <c r="Z35" s="65"/>
      <c r="AA35" s="65"/>
      <c r="AB35" s="65"/>
      <c r="AC35" s="65"/>
      <c r="AD35" s="65"/>
      <c r="AE35" s="65"/>
      <c r="AF35" s="65"/>
      <c r="AG35" s="65"/>
      <c r="AH35" s="65"/>
      <c r="AI35" s="65"/>
      <c r="AJ35" s="65"/>
    </row>
    <row r="36" spans="1:36" x14ac:dyDescent="0.25">
      <c r="A36" s="41"/>
      <c r="B36" s="53"/>
      <c r="C36" s="56"/>
      <c r="D36" s="59"/>
      <c r="E36" s="56"/>
      <c r="G36" s="53"/>
      <c r="H36" s="56"/>
      <c r="I36" s="59"/>
      <c r="J36" s="56"/>
      <c r="K36" s="41"/>
      <c r="P36" s="65"/>
      <c r="Q36" s="65"/>
      <c r="R36" s="65"/>
      <c r="S36" s="65"/>
      <c r="T36" s="65"/>
      <c r="U36" s="65"/>
      <c r="V36" s="65"/>
      <c r="W36" s="65"/>
      <c r="X36" s="65"/>
      <c r="Y36" s="65"/>
      <c r="Z36" s="65"/>
      <c r="AA36" s="65"/>
      <c r="AB36" s="65"/>
      <c r="AC36" s="65"/>
      <c r="AD36" s="65"/>
      <c r="AE36" s="65"/>
      <c r="AF36" s="65"/>
      <c r="AG36" s="65"/>
      <c r="AH36" s="65"/>
      <c r="AI36" s="65"/>
      <c r="AJ36" s="65"/>
    </row>
    <row r="37" spans="1:36" x14ac:dyDescent="0.25">
      <c r="A37" s="41"/>
      <c r="B37" s="53"/>
      <c r="C37" s="56"/>
      <c r="D37" s="59"/>
      <c r="E37" s="56"/>
      <c r="G37" s="53"/>
      <c r="H37" s="56"/>
      <c r="I37" s="59"/>
      <c r="J37" s="56"/>
      <c r="K37" s="41"/>
      <c r="P37" s="65"/>
      <c r="Q37" s="65"/>
      <c r="R37" s="65"/>
      <c r="S37" s="65"/>
      <c r="T37" s="65"/>
      <c r="U37" s="65"/>
      <c r="V37" s="65"/>
      <c r="W37" s="65"/>
      <c r="X37" s="65"/>
      <c r="Y37" s="65"/>
      <c r="Z37" s="65"/>
      <c r="AA37" s="65"/>
      <c r="AB37" s="65"/>
      <c r="AC37" s="65"/>
      <c r="AD37" s="65"/>
      <c r="AE37" s="65"/>
      <c r="AF37" s="65"/>
      <c r="AG37" s="65"/>
      <c r="AH37" s="65"/>
      <c r="AI37" s="65"/>
      <c r="AJ37" s="65"/>
    </row>
    <row r="38" spans="1:36" x14ac:dyDescent="0.25">
      <c r="A38" s="41"/>
      <c r="B38" s="53"/>
      <c r="C38" s="56"/>
      <c r="D38" s="59"/>
      <c r="E38" s="56"/>
      <c r="G38" s="53"/>
      <c r="H38" s="56"/>
      <c r="I38" s="59"/>
      <c r="J38" s="56"/>
      <c r="K38" s="41"/>
      <c r="P38" s="65"/>
      <c r="Q38" s="65"/>
      <c r="R38" s="65"/>
      <c r="S38" s="65"/>
      <c r="T38" s="65"/>
      <c r="U38" s="65"/>
      <c r="V38" s="65"/>
      <c r="W38" s="65"/>
      <c r="X38" s="65"/>
      <c r="Y38" s="65"/>
      <c r="Z38" s="65"/>
      <c r="AA38" s="65"/>
      <c r="AB38" s="65"/>
      <c r="AC38" s="65"/>
      <c r="AD38" s="65"/>
      <c r="AE38" s="65"/>
      <c r="AF38" s="65"/>
      <c r="AG38" s="65"/>
      <c r="AH38" s="65"/>
      <c r="AI38" s="65"/>
      <c r="AJ38" s="65"/>
    </row>
    <row r="39" spans="1:36" x14ac:dyDescent="0.25">
      <c r="A39" s="41"/>
      <c r="B39" s="53"/>
      <c r="C39" s="56"/>
      <c r="D39" s="59"/>
      <c r="E39" s="56"/>
      <c r="G39" s="53"/>
      <c r="H39" s="56"/>
      <c r="I39" s="59"/>
      <c r="J39" s="56"/>
      <c r="K39" s="41"/>
      <c r="P39" s="65"/>
      <c r="Q39" s="65"/>
      <c r="R39" s="65"/>
      <c r="S39" s="65"/>
      <c r="T39" s="65"/>
      <c r="U39" s="65"/>
      <c r="V39" s="65"/>
      <c r="W39" s="65"/>
      <c r="X39" s="65"/>
      <c r="Y39" s="65"/>
      <c r="Z39" s="65"/>
      <c r="AA39" s="65"/>
      <c r="AB39" s="65"/>
      <c r="AC39" s="65"/>
      <c r="AD39" s="65"/>
      <c r="AE39" s="65"/>
      <c r="AF39" s="65"/>
      <c r="AG39" s="65"/>
      <c r="AH39" s="65"/>
      <c r="AI39" s="65"/>
      <c r="AJ39" s="65"/>
    </row>
    <row r="40" spans="1:36" x14ac:dyDescent="0.25">
      <c r="A40" s="41"/>
      <c r="B40" s="53"/>
      <c r="C40" s="56"/>
      <c r="D40" s="59"/>
      <c r="E40" s="56"/>
      <c r="G40" s="53"/>
      <c r="H40" s="56"/>
      <c r="I40" s="59"/>
      <c r="J40" s="56"/>
      <c r="K40" s="41"/>
      <c r="P40" s="65"/>
      <c r="Q40" s="65"/>
      <c r="R40" s="65"/>
      <c r="S40" s="65"/>
      <c r="T40" s="65"/>
      <c r="U40" s="65"/>
      <c r="V40" s="65"/>
      <c r="W40" s="65"/>
      <c r="X40" s="65"/>
      <c r="Y40" s="65"/>
      <c r="Z40" s="65"/>
      <c r="AA40" s="65"/>
      <c r="AB40" s="65"/>
      <c r="AC40" s="65"/>
      <c r="AD40" s="65"/>
      <c r="AE40" s="65"/>
      <c r="AF40" s="65"/>
      <c r="AG40" s="65"/>
      <c r="AH40" s="65"/>
      <c r="AI40" s="65"/>
      <c r="AJ40" s="65"/>
    </row>
    <row r="41" spans="1:36" x14ac:dyDescent="0.25">
      <c r="A41" s="41"/>
      <c r="B41" s="53"/>
      <c r="C41" s="56"/>
      <c r="D41" s="59"/>
      <c r="E41" s="56"/>
      <c r="G41" s="53"/>
      <c r="H41" s="56"/>
      <c r="I41" s="59"/>
      <c r="J41" s="56"/>
      <c r="K41" s="41"/>
      <c r="P41" s="65"/>
      <c r="Q41" s="65"/>
      <c r="R41" s="65"/>
      <c r="S41" s="65"/>
      <c r="T41" s="65"/>
      <c r="U41" s="65"/>
      <c r="V41" s="65"/>
      <c r="W41" s="65"/>
      <c r="X41" s="65"/>
      <c r="Y41" s="65"/>
      <c r="Z41" s="65"/>
      <c r="AA41" s="65"/>
      <c r="AB41" s="65"/>
      <c r="AC41" s="65"/>
      <c r="AD41" s="65"/>
      <c r="AE41" s="65"/>
      <c r="AF41" s="65"/>
      <c r="AG41" s="65"/>
      <c r="AH41" s="65"/>
      <c r="AI41" s="65"/>
      <c r="AJ41" s="65"/>
    </row>
    <row r="42" spans="1:36" x14ac:dyDescent="0.25">
      <c r="A42" s="41"/>
      <c r="B42" s="53"/>
      <c r="C42" s="56"/>
      <c r="D42" s="59"/>
      <c r="E42" s="56"/>
      <c r="G42" s="53"/>
      <c r="H42" s="56"/>
      <c r="I42" s="59"/>
      <c r="J42" s="56"/>
      <c r="K42" s="41"/>
      <c r="P42" s="65"/>
      <c r="Q42" s="65"/>
      <c r="R42" s="65"/>
      <c r="S42" s="65"/>
      <c r="T42" s="65"/>
      <c r="U42" s="65"/>
      <c r="V42" s="65"/>
      <c r="W42" s="65"/>
      <c r="X42" s="65"/>
      <c r="Y42" s="65"/>
      <c r="Z42" s="65"/>
      <c r="AA42" s="65"/>
      <c r="AB42" s="65"/>
      <c r="AC42" s="65"/>
      <c r="AD42" s="65"/>
      <c r="AE42" s="65"/>
      <c r="AF42" s="65"/>
      <c r="AG42" s="65"/>
      <c r="AH42" s="65"/>
      <c r="AI42" s="65"/>
      <c r="AJ42" s="65"/>
    </row>
    <row r="43" spans="1:36" x14ac:dyDescent="0.25">
      <c r="A43" s="41"/>
      <c r="B43" s="53"/>
      <c r="C43" s="56"/>
      <c r="D43" s="59"/>
      <c r="E43" s="56"/>
      <c r="G43" s="53"/>
      <c r="H43" s="56"/>
      <c r="I43" s="59"/>
      <c r="J43" s="56"/>
      <c r="K43" s="41"/>
      <c r="P43" s="65"/>
      <c r="Q43" s="65"/>
      <c r="R43" s="65"/>
      <c r="S43" s="65"/>
      <c r="T43" s="65"/>
      <c r="U43" s="65"/>
      <c r="V43" s="65"/>
      <c r="W43" s="65"/>
      <c r="X43" s="65"/>
      <c r="Y43" s="65"/>
      <c r="Z43" s="65"/>
      <c r="AA43" s="65"/>
      <c r="AB43" s="65"/>
      <c r="AC43" s="65"/>
      <c r="AD43" s="65"/>
      <c r="AE43" s="65"/>
      <c r="AF43" s="65"/>
      <c r="AG43" s="65"/>
      <c r="AH43" s="65"/>
      <c r="AI43" s="65"/>
      <c r="AJ43" s="65"/>
    </row>
    <row r="44" spans="1:36" x14ac:dyDescent="0.25">
      <c r="A44" s="41"/>
      <c r="B44" s="53"/>
      <c r="C44" s="56"/>
      <c r="D44" s="59"/>
      <c r="E44" s="56"/>
      <c r="G44" s="53"/>
      <c r="H44" s="56"/>
      <c r="I44" s="59"/>
      <c r="J44" s="56"/>
      <c r="K44" s="41"/>
      <c r="P44" s="65"/>
      <c r="Q44" s="65"/>
      <c r="R44" s="65"/>
      <c r="S44" s="65"/>
      <c r="T44" s="65"/>
      <c r="U44" s="65"/>
      <c r="V44" s="65"/>
      <c r="W44" s="65"/>
      <c r="X44" s="65"/>
      <c r="Y44" s="65"/>
      <c r="Z44" s="65"/>
      <c r="AA44" s="65"/>
      <c r="AB44" s="65"/>
      <c r="AC44" s="65"/>
      <c r="AD44" s="65"/>
      <c r="AE44" s="65"/>
      <c r="AF44" s="65"/>
      <c r="AG44" s="65"/>
      <c r="AH44" s="65"/>
      <c r="AI44" s="65"/>
      <c r="AJ44" s="65"/>
    </row>
    <row r="45" spans="1:36" x14ac:dyDescent="0.25">
      <c r="A45" s="41"/>
      <c r="B45" s="53"/>
      <c r="C45" s="56"/>
      <c r="D45" s="59"/>
      <c r="E45" s="56"/>
      <c r="G45" s="53"/>
      <c r="H45" s="56"/>
      <c r="I45" s="59"/>
      <c r="J45" s="56"/>
      <c r="K45" s="41"/>
      <c r="P45" s="65"/>
      <c r="Q45" s="65"/>
      <c r="R45" s="65"/>
      <c r="S45" s="65"/>
      <c r="T45" s="65"/>
      <c r="U45" s="65"/>
      <c r="V45" s="65"/>
      <c r="W45" s="65"/>
      <c r="X45" s="65"/>
      <c r="Y45" s="65"/>
      <c r="Z45" s="65"/>
      <c r="AA45" s="65"/>
      <c r="AB45" s="65"/>
      <c r="AC45" s="65"/>
      <c r="AD45" s="65"/>
      <c r="AE45" s="65"/>
      <c r="AF45" s="65"/>
      <c r="AG45" s="65"/>
      <c r="AH45" s="65"/>
      <c r="AI45" s="65"/>
      <c r="AJ45" s="65"/>
    </row>
    <row r="46" spans="1:36" x14ac:dyDescent="0.25">
      <c r="A46" s="41"/>
      <c r="B46" s="53"/>
      <c r="C46" s="56"/>
      <c r="D46" s="59"/>
      <c r="E46" s="56"/>
      <c r="G46" s="53"/>
      <c r="H46" s="56"/>
      <c r="I46" s="59"/>
      <c r="J46" s="56"/>
      <c r="K46" s="41"/>
      <c r="P46" s="65"/>
      <c r="Q46" s="65"/>
      <c r="R46" s="65"/>
      <c r="S46" s="65"/>
      <c r="T46" s="65"/>
      <c r="U46" s="65"/>
      <c r="V46" s="65"/>
      <c r="W46" s="65"/>
      <c r="X46" s="65"/>
      <c r="Y46" s="65"/>
      <c r="Z46" s="65"/>
      <c r="AA46" s="65"/>
      <c r="AB46" s="65"/>
      <c r="AC46" s="65"/>
      <c r="AD46" s="65"/>
      <c r="AE46" s="65"/>
      <c r="AF46" s="65"/>
      <c r="AG46" s="65"/>
      <c r="AH46" s="65"/>
      <c r="AI46" s="65"/>
      <c r="AJ46" s="65"/>
    </row>
    <row r="47" spans="1:36" x14ac:dyDescent="0.25">
      <c r="A47" s="41"/>
      <c r="B47" s="53"/>
      <c r="C47" s="56"/>
      <c r="D47" s="59"/>
      <c r="E47" s="56"/>
      <c r="G47" s="53"/>
      <c r="H47" s="56"/>
      <c r="I47" s="59"/>
      <c r="J47" s="56"/>
      <c r="K47" s="41"/>
      <c r="P47" s="65"/>
      <c r="Q47" s="65"/>
      <c r="R47" s="65"/>
      <c r="S47" s="65"/>
      <c r="T47" s="65"/>
      <c r="U47" s="65"/>
      <c r="V47" s="65"/>
      <c r="W47" s="65"/>
      <c r="X47" s="65"/>
      <c r="Y47" s="65"/>
      <c r="Z47" s="65"/>
      <c r="AA47" s="65"/>
      <c r="AB47" s="65"/>
      <c r="AC47" s="65"/>
      <c r="AD47" s="65"/>
      <c r="AE47" s="65"/>
      <c r="AF47" s="65"/>
      <c r="AG47" s="65"/>
      <c r="AH47" s="65"/>
      <c r="AI47" s="65"/>
      <c r="AJ47" s="65"/>
    </row>
    <row r="48" spans="1:36" x14ac:dyDescent="0.25">
      <c r="A48" s="41"/>
      <c r="B48" s="53"/>
      <c r="C48" s="56"/>
      <c r="D48" s="59"/>
      <c r="E48" s="56"/>
      <c r="G48" s="53"/>
      <c r="H48" s="56"/>
      <c r="I48" s="59"/>
      <c r="J48" s="56"/>
      <c r="K48" s="41"/>
      <c r="P48" s="65"/>
      <c r="Q48" s="65"/>
      <c r="R48" s="65"/>
      <c r="S48" s="65"/>
      <c r="T48" s="65"/>
      <c r="U48" s="65"/>
      <c r="V48" s="65"/>
      <c r="W48" s="65"/>
      <c r="X48" s="65"/>
      <c r="Y48" s="65"/>
      <c r="Z48" s="65"/>
      <c r="AA48" s="65"/>
      <c r="AB48" s="65"/>
      <c r="AC48" s="65"/>
      <c r="AD48" s="65"/>
      <c r="AE48" s="65"/>
      <c r="AF48" s="65"/>
      <c r="AG48" s="65"/>
      <c r="AH48" s="65"/>
      <c r="AI48" s="65"/>
      <c r="AJ48" s="65"/>
    </row>
    <row r="49" spans="1:36" x14ac:dyDescent="0.25">
      <c r="A49" s="41"/>
      <c r="B49" s="53"/>
      <c r="C49" s="56"/>
      <c r="D49" s="59"/>
      <c r="E49" s="56"/>
      <c r="G49" s="53"/>
      <c r="H49" s="56"/>
      <c r="I49" s="59"/>
      <c r="J49" s="56"/>
      <c r="K49" s="41"/>
      <c r="P49" s="65"/>
      <c r="Q49" s="65"/>
      <c r="R49" s="65"/>
      <c r="S49" s="65"/>
      <c r="T49" s="65"/>
      <c r="U49" s="65"/>
      <c r="V49" s="65"/>
      <c r="W49" s="65"/>
      <c r="X49" s="65"/>
      <c r="Y49" s="65"/>
      <c r="Z49" s="65"/>
      <c r="AA49" s="65"/>
      <c r="AB49" s="65"/>
      <c r="AC49" s="65"/>
      <c r="AD49" s="65"/>
      <c r="AE49" s="65"/>
      <c r="AF49" s="65"/>
      <c r="AG49" s="65"/>
      <c r="AH49" s="65"/>
      <c r="AI49" s="65"/>
      <c r="AJ49" s="65"/>
    </row>
    <row r="50" spans="1:36" x14ac:dyDescent="0.25">
      <c r="A50" s="41"/>
      <c r="B50" s="53"/>
      <c r="C50" s="56"/>
      <c r="D50" s="59"/>
      <c r="E50" s="56"/>
      <c r="G50" s="53"/>
      <c r="H50" s="56"/>
      <c r="I50" s="59"/>
      <c r="J50" s="56"/>
      <c r="K50" s="41"/>
      <c r="P50" s="65"/>
      <c r="Q50" s="65"/>
      <c r="R50" s="65"/>
      <c r="S50" s="65"/>
      <c r="T50" s="65"/>
      <c r="U50" s="65"/>
      <c r="V50" s="65"/>
      <c r="W50" s="65"/>
      <c r="X50" s="65"/>
      <c r="Y50" s="65"/>
      <c r="Z50" s="65"/>
      <c r="AA50" s="65"/>
      <c r="AB50" s="65"/>
      <c r="AC50" s="65"/>
      <c r="AD50" s="65"/>
      <c r="AE50" s="65"/>
      <c r="AF50" s="65"/>
      <c r="AG50" s="65"/>
      <c r="AH50" s="65"/>
      <c r="AI50" s="65"/>
      <c r="AJ50" s="65"/>
    </row>
    <row r="51" spans="1:36" ht="15.75" thickBot="1" x14ac:dyDescent="0.3">
      <c r="A51" s="41"/>
      <c r="B51" s="54"/>
      <c r="C51" s="57"/>
      <c r="D51" s="60"/>
      <c r="E51" s="57"/>
      <c r="G51" s="54"/>
      <c r="H51" s="57"/>
      <c r="I51" s="60"/>
      <c r="J51" s="57"/>
      <c r="K51" s="41"/>
      <c r="P51" s="66"/>
      <c r="Q51" s="66"/>
      <c r="R51" s="66"/>
      <c r="S51" s="66"/>
      <c r="T51" s="66"/>
      <c r="U51" s="66"/>
      <c r="V51" s="66"/>
      <c r="W51" s="66"/>
      <c r="X51" s="66"/>
      <c r="Y51" s="66"/>
      <c r="Z51" s="66"/>
      <c r="AA51" s="66"/>
      <c r="AB51" s="66"/>
      <c r="AC51" s="66"/>
      <c r="AD51" s="66"/>
      <c r="AE51" s="66"/>
      <c r="AF51" s="66"/>
      <c r="AG51" s="66"/>
      <c r="AH51" s="66"/>
      <c r="AI51" s="66"/>
      <c r="AJ51" s="66"/>
    </row>
    <row r="52" spans="1:36" x14ac:dyDescent="0.25">
      <c r="A52" s="41"/>
      <c r="B52" s="41"/>
      <c r="C52" s="41"/>
      <c r="D52" s="41"/>
      <c r="E52" s="41"/>
      <c r="G52" s="41"/>
      <c r="H52" s="41"/>
      <c r="I52" s="41"/>
      <c r="J52" s="41"/>
      <c r="K52" s="41"/>
    </row>
    <row r="53" spans="1:36" x14ac:dyDescent="0.25">
      <c r="A53" s="41"/>
      <c r="B53" s="41"/>
      <c r="C53" s="41"/>
      <c r="D53" s="41"/>
      <c r="E53" s="41"/>
      <c r="G53" s="41"/>
      <c r="H53" s="41"/>
      <c r="I53" s="41"/>
      <c r="J53" s="41"/>
      <c r="K53" s="41"/>
    </row>
    <row r="54" spans="1:36" x14ac:dyDescent="0.25">
      <c r="A54" s="41"/>
      <c r="B54" s="41"/>
      <c r="C54" s="41"/>
      <c r="D54" s="41"/>
      <c r="E54" s="41"/>
      <c r="G54" s="41"/>
      <c r="H54" s="41"/>
      <c r="I54" s="41"/>
      <c r="J54" s="41"/>
      <c r="K54" s="41"/>
    </row>
    <row r="55" spans="1:36" x14ac:dyDescent="0.25">
      <c r="A55" s="41"/>
      <c r="B55" s="41"/>
      <c r="C55" s="41"/>
      <c r="D55" s="41"/>
      <c r="E55" s="41"/>
      <c r="G55" s="41"/>
      <c r="H55" s="41"/>
      <c r="I55" s="41"/>
      <c r="J55" s="41"/>
      <c r="K55" s="41"/>
    </row>
    <row r="56" spans="1:36" x14ac:dyDescent="0.25">
      <c r="A56" s="41"/>
      <c r="B56" s="41"/>
      <c r="C56" s="41"/>
      <c r="D56" s="41"/>
      <c r="E56" s="41"/>
      <c r="G56" s="41"/>
      <c r="H56" s="41"/>
      <c r="I56" s="41"/>
      <c r="J56" s="41"/>
      <c r="K56" s="41"/>
    </row>
    <row r="57" spans="1:36" x14ac:dyDescent="0.25">
      <c r="A57" s="41"/>
      <c r="B57" s="41"/>
      <c r="C57" s="41"/>
      <c r="D57" s="41"/>
      <c r="E57" s="41"/>
      <c r="G57" s="41"/>
      <c r="H57" s="41"/>
      <c r="I57" s="41"/>
      <c r="J57" s="41"/>
      <c r="K57" s="41"/>
    </row>
    <row r="58" spans="1:36" x14ac:dyDescent="0.25">
      <c r="A58" s="41"/>
      <c r="B58" s="41"/>
      <c r="C58" s="41"/>
      <c r="D58" s="41"/>
      <c r="E58" s="41"/>
      <c r="G58" s="41"/>
      <c r="H58" s="41"/>
      <c r="I58" s="41"/>
      <c r="J58" s="41"/>
      <c r="K58" s="41"/>
    </row>
    <row r="59" spans="1:36" x14ac:dyDescent="0.25">
      <c r="A59" s="29"/>
      <c r="B59" s="41"/>
      <c r="C59" s="41"/>
      <c r="D59" s="41"/>
      <c r="E59" s="41"/>
      <c r="G59" s="41"/>
      <c r="H59" s="41"/>
      <c r="I59" s="41"/>
      <c r="J59" s="41"/>
      <c r="K59" s="41"/>
    </row>
    <row r="60" spans="1:36" x14ac:dyDescent="0.25">
      <c r="A60" s="29"/>
      <c r="B60" s="41"/>
      <c r="C60" s="41"/>
      <c r="D60" s="41"/>
      <c r="E60" s="41"/>
      <c r="G60" s="41"/>
      <c r="H60" s="41"/>
      <c r="I60" s="41"/>
      <c r="J60" s="41"/>
      <c r="K60" s="41"/>
    </row>
    <row r="61" spans="1:36" x14ac:dyDescent="0.25">
      <c r="A61" s="29"/>
      <c r="B61" s="41"/>
      <c r="C61" s="41"/>
      <c r="D61" s="41"/>
      <c r="E61" s="41"/>
      <c r="G61" s="41"/>
      <c r="H61" s="41"/>
      <c r="I61" s="41"/>
      <c r="J61" s="41"/>
      <c r="K61" s="41"/>
    </row>
    <row r="62" spans="1:36" x14ac:dyDescent="0.25">
      <c r="A62" s="29"/>
      <c r="B62" s="41"/>
      <c r="C62" s="41"/>
      <c r="D62" s="41"/>
      <c r="E62" s="41"/>
      <c r="G62" s="41"/>
      <c r="H62" s="41"/>
      <c r="I62" s="41"/>
      <c r="J62" s="41"/>
      <c r="K62" s="41"/>
    </row>
    <row r="63" spans="1:36" x14ac:dyDescent="0.25">
      <c r="A63" s="47"/>
      <c r="G63" s="41"/>
      <c r="H63" s="41"/>
      <c r="I63" s="41"/>
      <c r="J63" s="41"/>
      <c r="K63" s="41"/>
    </row>
    <row r="64" spans="1:36" x14ac:dyDescent="0.25">
      <c r="A64" s="29"/>
      <c r="G64" s="41"/>
      <c r="H64" s="41"/>
      <c r="I64" s="41"/>
      <c r="J64" s="41"/>
      <c r="K64" s="41"/>
    </row>
    <row r="65" spans="1:11" x14ac:dyDescent="0.25">
      <c r="A65" s="47"/>
      <c r="G65" s="41"/>
      <c r="H65" s="41"/>
      <c r="I65" s="41"/>
      <c r="J65" s="41"/>
      <c r="K65" s="41"/>
    </row>
    <row r="66" spans="1:11" x14ac:dyDescent="0.25">
      <c r="A66" s="47"/>
    </row>
    <row r="67" spans="1:11" x14ac:dyDescent="0.25">
      <c r="A67" s="47"/>
    </row>
    <row r="68" spans="1:11" x14ac:dyDescent="0.25">
      <c r="A68" s="47"/>
    </row>
    <row r="69" spans="1:11" x14ac:dyDescent="0.25">
      <c r="A69" s="47"/>
    </row>
    <row r="70" spans="1:11" x14ac:dyDescent="0.25">
      <c r="A70" s="47"/>
    </row>
    <row r="71" spans="1:11" x14ac:dyDescent="0.25">
      <c r="A71" s="47"/>
    </row>
    <row r="72" spans="1:11" x14ac:dyDescent="0.25">
      <c r="A72" s="47"/>
    </row>
    <row r="73" spans="1:11" x14ac:dyDescent="0.25">
      <c r="A73" s="47"/>
    </row>
    <row r="74" spans="1:11" x14ac:dyDescent="0.25">
      <c r="A74" s="47"/>
    </row>
  </sheetData>
  <conditionalFormatting sqref="U2:U18">
    <cfRule type="expression" dxfId="231" priority="42">
      <formula>$T2="Alm_Hamre"</formula>
    </cfRule>
  </conditionalFormatting>
  <conditionalFormatting sqref="U2:U18">
    <cfRule type="expression" dxfId="230" priority="41">
      <formula>$T2="ICP_18"</formula>
    </cfRule>
  </conditionalFormatting>
  <conditionalFormatting sqref="U2:U18">
    <cfRule type="expression" dxfId="229" priority="40">
      <formula>$T$2="Stevens"</formula>
    </cfRule>
  </conditionalFormatting>
  <conditionalFormatting sqref="U19:U46">
    <cfRule type="expression" dxfId="228" priority="37">
      <formula>$T19="Alm_Hamre"</formula>
    </cfRule>
  </conditionalFormatting>
  <conditionalFormatting sqref="U19:U46">
    <cfRule type="expression" dxfId="227" priority="36">
      <formula>$T19="ICP_18"</formula>
    </cfRule>
  </conditionalFormatting>
  <conditionalFormatting sqref="U19:U46">
    <cfRule type="expression" dxfId="226" priority="35">
      <formula>$T$2="Stevens"</formula>
    </cfRule>
  </conditionalFormatting>
  <conditionalFormatting sqref="U47:U51">
    <cfRule type="expression" dxfId="225" priority="32">
      <formula>$T47="Alm_Hamre"</formula>
    </cfRule>
  </conditionalFormatting>
  <conditionalFormatting sqref="U47:U51">
    <cfRule type="expression" dxfId="224" priority="31">
      <formula>$T47="ICP_18"</formula>
    </cfRule>
  </conditionalFormatting>
  <conditionalFormatting sqref="U47:U51">
    <cfRule type="expression" dxfId="223" priority="30">
      <formula>$T$2="Stevens"</formula>
    </cfRule>
  </conditionalFormatting>
  <conditionalFormatting sqref="V2:AG18">
    <cfRule type="expression" dxfId="222" priority="28">
      <formula>$T2="Alm_Hamre"</formula>
    </cfRule>
  </conditionalFormatting>
  <conditionalFormatting sqref="V2:AG18">
    <cfRule type="expression" dxfId="221" priority="27">
      <formula>$T2="ICP_18"</formula>
    </cfRule>
  </conditionalFormatting>
  <conditionalFormatting sqref="V2:AG18">
    <cfRule type="expression" dxfId="220" priority="26">
      <formula>$T$2="Stevens"</formula>
    </cfRule>
  </conditionalFormatting>
  <conditionalFormatting sqref="V19:AG46">
    <cfRule type="expression" dxfId="219" priority="25">
      <formula>$T19="Alm_Hamre"</formula>
    </cfRule>
  </conditionalFormatting>
  <conditionalFormatting sqref="V19:AG46">
    <cfRule type="expression" dxfId="218" priority="24">
      <formula>$T19="ICP_18"</formula>
    </cfRule>
  </conditionalFormatting>
  <conditionalFormatting sqref="V19:AG46">
    <cfRule type="expression" dxfId="217" priority="23">
      <formula>$T$2="Stevens"</formula>
    </cfRule>
  </conditionalFormatting>
  <conditionalFormatting sqref="V47:AG51">
    <cfRule type="expression" dxfId="216" priority="22">
      <formula>$T47="Alm_Hamre"</formula>
    </cfRule>
  </conditionalFormatting>
  <conditionalFormatting sqref="V47:AG51">
    <cfRule type="expression" dxfId="215" priority="21">
      <formula>$T47="ICP_18"</formula>
    </cfRule>
  </conditionalFormatting>
  <conditionalFormatting sqref="V47:AG51">
    <cfRule type="expression" dxfId="214" priority="20">
      <formula>$T$2="Stevens"</formula>
    </cfRule>
  </conditionalFormatting>
  <conditionalFormatting sqref="AH2:AJ18">
    <cfRule type="expression" dxfId="17" priority="18">
      <formula>$T2="Alm_Hamre"</formula>
    </cfRule>
  </conditionalFormatting>
  <conditionalFormatting sqref="AH2:AJ18">
    <cfRule type="expression" dxfId="16" priority="17">
      <formula>$T2="ICP_18"</formula>
    </cfRule>
  </conditionalFormatting>
  <conditionalFormatting sqref="AH2:AJ18">
    <cfRule type="expression" dxfId="15" priority="16">
      <formula>$T$2="Stevens"</formula>
    </cfRule>
  </conditionalFormatting>
  <conditionalFormatting sqref="AH19:AJ46">
    <cfRule type="expression" dxfId="14" priority="15">
      <formula>$T19="Alm_Hamre"</formula>
    </cfRule>
  </conditionalFormatting>
  <conditionalFormatting sqref="AH19:AJ46">
    <cfRule type="expression" dxfId="13" priority="14">
      <formula>$T19="ICP_18"</formula>
    </cfRule>
  </conditionalFormatting>
  <conditionalFormatting sqref="AH19:AJ46">
    <cfRule type="expression" dxfId="12" priority="13">
      <formula>$T$2="Stevens"</formula>
    </cfRule>
  </conditionalFormatting>
  <conditionalFormatting sqref="AH47:AJ51">
    <cfRule type="expression" dxfId="11" priority="12">
      <formula>$T47="Alm_Hamre"</formula>
    </cfRule>
  </conditionalFormatting>
  <conditionalFormatting sqref="AH47:AJ51">
    <cfRule type="expression" dxfId="10" priority="11">
      <formula>$T47="ICP_18"</formula>
    </cfRule>
  </conditionalFormatting>
  <conditionalFormatting sqref="AH47:AJ51">
    <cfRule type="expression" dxfId="9" priority="10">
      <formula>$T$2="Stevens"</formula>
    </cfRule>
  </conditionalFormatting>
  <conditionalFormatting sqref="Q2:Q18 S2:S18">
    <cfRule type="expression" dxfId="8" priority="9">
      <formula>$T2="Alm_Hamre"</formula>
    </cfRule>
  </conditionalFormatting>
  <conditionalFormatting sqref="Q2:Q18 S2:S18">
    <cfRule type="expression" dxfId="7" priority="8">
      <formula>$T2="ICP_18"</formula>
    </cfRule>
  </conditionalFormatting>
  <conditionalFormatting sqref="Q2:Q18 S2:S18">
    <cfRule type="expression" dxfId="6" priority="7">
      <formula>$T$2="Stevens"</formula>
    </cfRule>
  </conditionalFormatting>
  <conditionalFormatting sqref="Q19:Q46 S19:S46">
    <cfRule type="expression" dxfId="5" priority="6">
      <formula>$T19="Alm_Hamre"</formula>
    </cfRule>
  </conditionalFormatting>
  <conditionalFormatting sqref="Q19:Q46 S19:S46">
    <cfRule type="expression" dxfId="4" priority="5">
      <formula>$T19="ICP_18"</formula>
    </cfRule>
  </conditionalFormatting>
  <conditionalFormatting sqref="Q19:Q46 S19:S46">
    <cfRule type="expression" dxfId="3" priority="4">
      <formula>$T$2="Stevens"</formula>
    </cfRule>
  </conditionalFormatting>
  <conditionalFormatting sqref="Q47:Q51 S47:S51">
    <cfRule type="expression" dxfId="2" priority="3">
      <formula>$T47="Alm_Hamre"</formula>
    </cfRule>
  </conditionalFormatting>
  <conditionalFormatting sqref="Q47:Q51 S47:S51">
    <cfRule type="expression" dxfId="1" priority="2">
      <formula>$T47="ICP_18"</formula>
    </cfRule>
  </conditionalFormatting>
  <conditionalFormatting sqref="Q47:Q51 S47:S51">
    <cfRule type="expression" dxfId="0"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Hidden_settings!$C$3:$C$7</xm:f>
          </x14:formula1>
          <xm:sqref>S2:S51</xm:sqref>
        </x14:dataValidation>
        <x14:dataValidation type="list" allowBlank="1" showInputMessage="1" showErrorMessage="1" xr:uid="{D1B8A712-024D-4174-BFD2-ED43AF62A130}">
          <x14:formula1>
            <xm:f>Hidden_settings!$B$3:$B$11</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541B6-B1FD-4FEF-B330-CFCA9AF7DDA0}">
  <dimension ref="B1:H16"/>
  <sheetViews>
    <sheetView workbookViewId="0">
      <selection activeCell="I15" sqref="I15"/>
    </sheetView>
  </sheetViews>
  <sheetFormatPr defaultRowHeight="15" x14ac:dyDescent="0.25"/>
  <cols>
    <col min="1" max="1" width="9.140625" style="40"/>
    <col min="2" max="2" width="14.5703125" style="40" customWidth="1"/>
    <col min="3" max="3" width="9.140625" style="40"/>
    <col min="4" max="4" width="11.140625" style="40" customWidth="1"/>
    <col min="5" max="16384" width="9.140625" style="40"/>
  </cols>
  <sheetData>
    <row r="1" spans="2:8" ht="15.75" thickBot="1" x14ac:dyDescent="0.3"/>
    <row r="2" spans="2:8" ht="15.75" thickBot="1" x14ac:dyDescent="0.3">
      <c r="B2" s="83" t="s">
        <v>216</v>
      </c>
      <c r="C2" s="83" t="s">
        <v>217</v>
      </c>
      <c r="D2" s="83" t="s">
        <v>270</v>
      </c>
      <c r="E2" s="83" t="s">
        <v>337</v>
      </c>
      <c r="F2" s="83" t="s">
        <v>336</v>
      </c>
      <c r="G2" s="83" t="s">
        <v>335</v>
      </c>
      <c r="H2" s="83" t="s">
        <v>351</v>
      </c>
    </row>
    <row r="3" spans="2:8" x14ac:dyDescent="0.25">
      <c r="B3" s="18" t="s">
        <v>41</v>
      </c>
      <c r="C3" s="18" t="s">
        <v>187</v>
      </c>
      <c r="D3" s="18" t="s">
        <v>272</v>
      </c>
      <c r="E3" s="18" t="s">
        <v>92</v>
      </c>
      <c r="F3" s="18" t="s">
        <v>91</v>
      </c>
      <c r="G3" s="18" t="s">
        <v>99</v>
      </c>
      <c r="H3" s="18">
        <v>0</v>
      </c>
    </row>
    <row r="4" spans="2:8" x14ac:dyDescent="0.25">
      <c r="B4" s="18" t="s">
        <v>125</v>
      </c>
      <c r="C4" s="18" t="s">
        <v>188</v>
      </c>
      <c r="D4" s="18" t="s">
        <v>86</v>
      </c>
      <c r="E4" s="18" t="s">
        <v>93</v>
      </c>
      <c r="F4" s="18" t="s">
        <v>334</v>
      </c>
      <c r="G4" s="18" t="s">
        <v>302</v>
      </c>
      <c r="H4" s="18">
        <v>1</v>
      </c>
    </row>
    <row r="5" spans="2:8" x14ac:dyDescent="0.25">
      <c r="B5" s="18" t="s">
        <v>68</v>
      </c>
      <c r="C5" s="18" t="s">
        <v>192</v>
      </c>
      <c r="D5" s="18" t="s">
        <v>271</v>
      </c>
      <c r="E5" s="18" t="s">
        <v>333</v>
      </c>
      <c r="F5" s="18" t="s">
        <v>332</v>
      </c>
      <c r="G5" s="18" t="s">
        <v>104</v>
      </c>
      <c r="H5" s="18">
        <v>2</v>
      </c>
    </row>
    <row r="6" spans="2:8" x14ac:dyDescent="0.25">
      <c r="B6" s="18" t="s">
        <v>191</v>
      </c>
      <c r="C6" s="18" t="s">
        <v>193</v>
      </c>
      <c r="D6" s="18"/>
      <c r="E6" s="18" t="s">
        <v>331</v>
      </c>
      <c r="F6" s="18" t="s">
        <v>330</v>
      </c>
      <c r="G6" s="18" t="s">
        <v>329</v>
      </c>
      <c r="H6" s="18"/>
    </row>
    <row r="7" spans="2:8" x14ac:dyDescent="0.25">
      <c r="B7" s="18" t="s">
        <v>205</v>
      </c>
      <c r="C7" s="18" t="s">
        <v>189</v>
      </c>
      <c r="D7" s="18"/>
      <c r="E7" s="18"/>
      <c r="F7" s="18" t="s">
        <v>263</v>
      </c>
      <c r="G7" s="18" t="s">
        <v>328</v>
      </c>
      <c r="H7" s="18"/>
    </row>
    <row r="8" spans="2:8" x14ac:dyDescent="0.25">
      <c r="B8" s="18" t="s">
        <v>281</v>
      </c>
      <c r="C8" s="18"/>
      <c r="D8" s="18"/>
      <c r="E8" s="18"/>
      <c r="F8" s="18"/>
      <c r="G8" s="18" t="s">
        <v>88</v>
      </c>
      <c r="H8" s="18"/>
    </row>
    <row r="9" spans="2:8" x14ac:dyDescent="0.25">
      <c r="B9" s="18" t="s">
        <v>41</v>
      </c>
      <c r="C9" s="18"/>
      <c r="D9" s="18"/>
      <c r="E9" s="18"/>
      <c r="F9" s="18"/>
      <c r="G9" s="18"/>
      <c r="H9" s="18"/>
    </row>
    <row r="10" spans="2:8" x14ac:dyDescent="0.25">
      <c r="B10" s="18" t="s">
        <v>327</v>
      </c>
      <c r="C10" s="18"/>
      <c r="D10" s="18"/>
      <c r="E10" s="18"/>
      <c r="F10" s="18"/>
      <c r="G10" s="18"/>
      <c r="H10" s="18"/>
    </row>
    <row r="11" spans="2:8" x14ac:dyDescent="0.25">
      <c r="B11" s="18" t="s">
        <v>326</v>
      </c>
      <c r="C11" s="18"/>
      <c r="D11" s="18"/>
      <c r="E11" s="18"/>
      <c r="F11" s="18"/>
      <c r="G11" s="18"/>
      <c r="H11" s="18"/>
    </row>
    <row r="12" spans="2:8" x14ac:dyDescent="0.25">
      <c r="B12" s="18"/>
      <c r="C12" s="18"/>
      <c r="D12" s="18"/>
      <c r="E12" s="18"/>
      <c r="F12" s="18"/>
      <c r="G12" s="18"/>
      <c r="H12" s="18"/>
    </row>
    <row r="13" spans="2:8" x14ac:dyDescent="0.25">
      <c r="B13" s="18"/>
      <c r="C13" s="18"/>
      <c r="D13" s="18"/>
      <c r="E13" s="18"/>
      <c r="F13" s="18"/>
      <c r="G13" s="18"/>
      <c r="H13" s="18"/>
    </row>
    <row r="14" spans="2:8" x14ac:dyDescent="0.25">
      <c r="B14" s="18"/>
      <c r="C14" s="18"/>
      <c r="D14" s="18"/>
      <c r="E14" s="18"/>
      <c r="F14" s="18"/>
      <c r="G14" s="18"/>
      <c r="H14" s="18"/>
    </row>
    <row r="15" spans="2:8" x14ac:dyDescent="0.25">
      <c r="B15" s="18"/>
      <c r="C15" s="18"/>
      <c r="D15" s="18"/>
      <c r="E15" s="18"/>
      <c r="F15" s="18"/>
      <c r="G15" s="18"/>
      <c r="H15" s="18"/>
    </row>
    <row r="16" spans="2:8" ht="15.75" thickBot="1" x14ac:dyDescent="0.3">
      <c r="B16" s="82"/>
      <c r="C16" s="82"/>
      <c r="D16" s="82"/>
      <c r="E16" s="82"/>
      <c r="F16" s="82"/>
      <c r="G16" s="82"/>
      <c r="H16" s="8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8D3E-4379-4824-987E-AC475D86E8BC}">
  <sheetPr>
    <tabColor theme="1"/>
  </sheetPr>
  <dimension ref="A1:AJ71"/>
  <sheetViews>
    <sheetView zoomScale="70" zoomScaleNormal="70" workbookViewId="0">
      <selection activeCell="Q21" sqref="Q21"/>
    </sheetView>
  </sheetViews>
  <sheetFormatPr defaultColWidth="9.140625" defaultRowHeight="15" x14ac:dyDescent="0.25"/>
  <cols>
    <col min="1" max="3" width="9.140625" style="40"/>
    <col min="4" max="4" width="12.42578125" style="40" customWidth="1"/>
    <col min="5" max="12" width="9.140625" style="40"/>
    <col min="13" max="13" width="18.140625" style="40" bestFit="1" customWidth="1"/>
    <col min="14" max="19" width="9.140625" style="40"/>
    <col min="20" max="20" width="17.140625" style="40" customWidth="1"/>
    <col min="21" max="21" width="12.5703125" style="40" bestFit="1" customWidth="1"/>
    <col min="22" max="22" width="13.140625" style="40" bestFit="1" customWidth="1"/>
    <col min="23" max="25" width="9.140625" style="40"/>
    <col min="26" max="26" width="12" style="40" customWidth="1"/>
    <col min="27" max="28" width="9.140625" style="40"/>
    <col min="29" max="29" width="12" style="40" customWidth="1"/>
    <col min="30" max="30" width="10.85546875" style="40" customWidth="1"/>
    <col min="31" max="31" width="14.42578125" style="40" customWidth="1"/>
    <col min="32" max="32" width="11.5703125" style="40" customWidth="1"/>
    <col min="33" max="16384" width="9.140625" style="40"/>
  </cols>
  <sheetData>
    <row r="1" spans="2:36" s="113" customFormat="1" ht="54" customHeight="1" thickBot="1" x14ac:dyDescent="0.3">
      <c r="B1" s="115" t="s">
        <v>137</v>
      </c>
      <c r="C1" s="114" t="s">
        <v>138</v>
      </c>
      <c r="D1" s="114" t="s">
        <v>127</v>
      </c>
      <c r="E1" s="116" t="s">
        <v>126</v>
      </c>
      <c r="G1" s="115" t="s">
        <v>32</v>
      </c>
      <c r="H1" s="114" t="s">
        <v>30</v>
      </c>
      <c r="I1" s="114" t="s">
        <v>33</v>
      </c>
      <c r="J1" s="116" t="s">
        <v>64</v>
      </c>
      <c r="L1" s="115" t="s">
        <v>69</v>
      </c>
      <c r="M1" s="116" t="s">
        <v>134</v>
      </c>
      <c r="N1" s="116" t="s">
        <v>167</v>
      </c>
      <c r="P1" s="115" t="s">
        <v>71</v>
      </c>
      <c r="Q1" s="114" t="s">
        <v>135</v>
      </c>
      <c r="R1" s="114" t="s">
        <v>136</v>
      </c>
      <c r="S1" s="114" t="s">
        <v>66</v>
      </c>
      <c r="T1" s="114" t="s">
        <v>67</v>
      </c>
      <c r="U1" s="114" t="s">
        <v>141</v>
      </c>
      <c r="V1" s="114" t="s">
        <v>142</v>
      </c>
      <c r="W1" s="114" t="s">
        <v>139</v>
      </c>
      <c r="X1" s="114" t="s">
        <v>140</v>
      </c>
      <c r="Y1" s="114" t="s">
        <v>70</v>
      </c>
      <c r="Z1" s="114" t="s">
        <v>143</v>
      </c>
      <c r="AA1" s="114" t="s">
        <v>17</v>
      </c>
      <c r="AB1" s="114" t="s">
        <v>18</v>
      </c>
      <c r="AC1" s="114" t="s">
        <v>75</v>
      </c>
      <c r="AD1" s="114" t="s">
        <v>76</v>
      </c>
      <c r="AE1" s="114" t="s">
        <v>97</v>
      </c>
      <c r="AF1" s="114" t="s">
        <v>182</v>
      </c>
      <c r="AG1" s="116" t="s">
        <v>190</v>
      </c>
      <c r="AH1" s="115" t="s">
        <v>278</v>
      </c>
      <c r="AI1" s="114" t="s">
        <v>280</v>
      </c>
      <c r="AJ1" s="116" t="s">
        <v>279</v>
      </c>
    </row>
    <row r="2" spans="2:36" x14ac:dyDescent="0.25">
      <c r="B2" s="40">
        <v>8</v>
      </c>
      <c r="C2" s="40">
        <v>8</v>
      </c>
      <c r="D2" s="40">
        <v>0.28999999999999998</v>
      </c>
      <c r="E2" s="40">
        <v>100</v>
      </c>
      <c r="G2" s="104">
        <v>0.215</v>
      </c>
      <c r="H2" s="103">
        <v>1.383</v>
      </c>
      <c r="I2" s="103" t="s">
        <v>163</v>
      </c>
      <c r="J2" s="102" t="s">
        <v>63</v>
      </c>
      <c r="L2" s="112">
        <v>1</v>
      </c>
      <c r="M2" s="111">
        <v>2</v>
      </c>
      <c r="N2" s="110">
        <v>0</v>
      </c>
      <c r="P2" s="105">
        <v>1</v>
      </c>
      <c r="Q2" s="105">
        <v>0</v>
      </c>
      <c r="R2" s="105">
        <v>0.5</v>
      </c>
      <c r="S2" s="105" t="s">
        <v>187</v>
      </c>
      <c r="T2" s="132" t="s">
        <v>191</v>
      </c>
      <c r="U2" s="109">
        <v>0.5</v>
      </c>
      <c r="V2" s="109">
        <v>0.25</v>
      </c>
      <c r="W2" s="109">
        <v>2.5</v>
      </c>
      <c r="X2" s="109">
        <v>2.5</v>
      </c>
      <c r="Y2" s="109">
        <v>0</v>
      </c>
      <c r="Z2" s="109">
        <v>0</v>
      </c>
      <c r="AA2" s="132">
        <v>0</v>
      </c>
      <c r="AB2" s="109">
        <v>9</v>
      </c>
      <c r="AC2" s="109">
        <f>1/1.25</f>
        <v>0.8</v>
      </c>
      <c r="AD2" s="40">
        <v>1.25</v>
      </c>
      <c r="AE2" s="40">
        <f t="shared" ref="AE2:AE8" si="0">IF(S2="sand",1.25,2.5)</f>
        <v>1.25</v>
      </c>
      <c r="AF2" s="40">
        <v>0.8</v>
      </c>
      <c r="AG2" s="5"/>
      <c r="AH2" s="120">
        <v>80</v>
      </c>
      <c r="AI2" s="109">
        <v>-0.4</v>
      </c>
      <c r="AJ2" s="119">
        <v>0.3</v>
      </c>
    </row>
    <row r="3" spans="2:36" x14ac:dyDescent="0.25">
      <c r="B3" s="40">
        <v>8</v>
      </c>
      <c r="C3" s="40">
        <v>8</v>
      </c>
      <c r="D3" s="40">
        <v>2.71</v>
      </c>
      <c r="E3" s="40">
        <v>100</v>
      </c>
      <c r="G3" s="104">
        <v>1.1000000000000001</v>
      </c>
      <c r="H3" s="103">
        <v>3</v>
      </c>
      <c r="I3" s="103" t="s">
        <v>164</v>
      </c>
      <c r="J3" s="102" t="s">
        <v>165</v>
      </c>
      <c r="L3" s="104">
        <v>2</v>
      </c>
      <c r="M3" s="103">
        <v>3</v>
      </c>
      <c r="N3" s="102">
        <v>0</v>
      </c>
      <c r="P3" s="105">
        <v>2</v>
      </c>
      <c r="Q3" s="105">
        <v>0.5</v>
      </c>
      <c r="R3" s="105">
        <v>1.1000000000000001</v>
      </c>
      <c r="S3" s="105" t="s">
        <v>187</v>
      </c>
      <c r="T3" s="132" t="s">
        <v>191</v>
      </c>
      <c r="U3" s="132">
        <v>0.5</v>
      </c>
      <c r="V3" s="132">
        <v>0.25</v>
      </c>
      <c r="W3" s="132">
        <v>2.5</v>
      </c>
      <c r="X3" s="132">
        <v>2.5</v>
      </c>
      <c r="Y3" s="132">
        <v>0</v>
      </c>
      <c r="Z3" s="132">
        <v>0</v>
      </c>
      <c r="AA3" s="132">
        <v>0</v>
      </c>
      <c r="AB3" s="132">
        <v>9</v>
      </c>
      <c r="AC3" s="132">
        <v>0.8</v>
      </c>
      <c r="AD3" s="40">
        <v>1.25</v>
      </c>
      <c r="AE3" s="40">
        <f t="shared" si="0"/>
        <v>1.25</v>
      </c>
      <c r="AF3" s="40">
        <v>0.8</v>
      </c>
      <c r="AG3" s="5"/>
      <c r="AH3" s="121">
        <v>80</v>
      </c>
      <c r="AI3" s="132">
        <v>-0.4</v>
      </c>
      <c r="AJ3" s="119">
        <v>0.3</v>
      </c>
    </row>
    <row r="4" spans="2:36" x14ac:dyDescent="0.25">
      <c r="B4" s="40">
        <v>8</v>
      </c>
      <c r="C4" s="40">
        <v>8</v>
      </c>
      <c r="D4" s="40">
        <v>3</v>
      </c>
      <c r="E4" s="40">
        <v>89</v>
      </c>
      <c r="G4" s="104">
        <v>1.25</v>
      </c>
      <c r="H4" s="103">
        <v>1.27</v>
      </c>
      <c r="I4" s="103" t="s">
        <v>163</v>
      </c>
      <c r="J4" s="102" t="s">
        <v>165</v>
      </c>
      <c r="L4" s="104">
        <v>3</v>
      </c>
      <c r="M4" s="103">
        <v>3.7</v>
      </c>
      <c r="N4" s="102">
        <v>0</v>
      </c>
      <c r="P4" s="105">
        <v>3</v>
      </c>
      <c r="Q4" s="105">
        <v>1.1000000000000001</v>
      </c>
      <c r="R4" s="105">
        <v>2</v>
      </c>
      <c r="S4" s="105" t="s">
        <v>187</v>
      </c>
      <c r="T4" s="132" t="s">
        <v>191</v>
      </c>
      <c r="U4" s="132">
        <v>0.5</v>
      </c>
      <c r="V4" s="132">
        <v>0.25</v>
      </c>
      <c r="W4" s="132">
        <v>2.5</v>
      </c>
      <c r="X4" s="132">
        <v>2.5</v>
      </c>
      <c r="Y4" s="132">
        <v>0</v>
      </c>
      <c r="Z4" s="132">
        <v>0</v>
      </c>
      <c r="AA4" s="132">
        <v>0</v>
      </c>
      <c r="AB4" s="132">
        <v>9</v>
      </c>
      <c r="AC4" s="132">
        <v>0.8</v>
      </c>
      <c r="AD4" s="40">
        <v>1.25</v>
      </c>
      <c r="AE4" s="40">
        <f t="shared" si="0"/>
        <v>1.25</v>
      </c>
      <c r="AF4" s="40">
        <v>0.8</v>
      </c>
      <c r="AG4" s="5"/>
      <c r="AH4" s="121">
        <v>80</v>
      </c>
      <c r="AI4" s="132">
        <v>-0.4</v>
      </c>
      <c r="AJ4" s="119">
        <v>0.3</v>
      </c>
    </row>
    <row r="5" spans="2:36" x14ac:dyDescent="0.25">
      <c r="B5" s="40">
        <v>8</v>
      </c>
      <c r="C5" s="40">
        <v>8</v>
      </c>
      <c r="D5" s="40">
        <v>3</v>
      </c>
      <c r="E5" s="40">
        <v>89</v>
      </c>
      <c r="G5" s="104">
        <v>1.35</v>
      </c>
      <c r="H5" s="103">
        <v>1.27</v>
      </c>
      <c r="I5" s="103" t="s">
        <v>163</v>
      </c>
      <c r="J5" s="102" t="s">
        <v>165</v>
      </c>
      <c r="L5" s="104">
        <v>4</v>
      </c>
      <c r="M5" s="103">
        <v>5</v>
      </c>
      <c r="N5" s="102">
        <v>0</v>
      </c>
      <c r="P5" s="105">
        <v>4</v>
      </c>
      <c r="Q5" s="105">
        <v>2</v>
      </c>
      <c r="R5" s="105">
        <v>3.5</v>
      </c>
      <c r="S5" s="105" t="s">
        <v>188</v>
      </c>
      <c r="T5" s="132" t="s">
        <v>191</v>
      </c>
      <c r="U5" s="132">
        <v>0.5</v>
      </c>
      <c r="V5" s="132">
        <v>0.25</v>
      </c>
      <c r="W5" s="132">
        <v>2.5</v>
      </c>
      <c r="X5" s="132">
        <v>2.5</v>
      </c>
      <c r="Y5" s="132">
        <v>0</v>
      </c>
      <c r="Z5" s="132">
        <v>0</v>
      </c>
      <c r="AA5" s="132">
        <v>0</v>
      </c>
      <c r="AB5" s="132">
        <v>9</v>
      </c>
      <c r="AC5" s="132">
        <v>0.8</v>
      </c>
      <c r="AD5" s="40">
        <v>1.25</v>
      </c>
      <c r="AE5" s="40">
        <f t="shared" si="0"/>
        <v>2.5</v>
      </c>
      <c r="AF5" s="40">
        <v>0.8</v>
      </c>
      <c r="AG5" s="5"/>
      <c r="AH5" s="121">
        <v>80</v>
      </c>
      <c r="AI5" s="132">
        <v>-0.4</v>
      </c>
      <c r="AJ5" s="119">
        <v>0.3</v>
      </c>
    </row>
    <row r="6" spans="2:36" x14ac:dyDescent="0.25">
      <c r="B6" s="40">
        <v>8</v>
      </c>
      <c r="C6" s="40">
        <v>8</v>
      </c>
      <c r="D6" s="40">
        <v>2.5</v>
      </c>
      <c r="E6" s="40">
        <v>86</v>
      </c>
      <c r="G6" s="104">
        <v>2</v>
      </c>
      <c r="H6" s="103">
        <v>1.325</v>
      </c>
      <c r="I6" s="103" t="s">
        <v>163</v>
      </c>
      <c r="J6" s="102" t="s">
        <v>63</v>
      </c>
      <c r="L6" s="104">
        <v>5</v>
      </c>
      <c r="M6" s="103">
        <v>6</v>
      </c>
      <c r="N6" s="102">
        <v>0</v>
      </c>
      <c r="P6" s="105">
        <v>5</v>
      </c>
      <c r="Q6" s="105">
        <v>3.5</v>
      </c>
      <c r="R6" s="105">
        <v>5</v>
      </c>
      <c r="S6" s="105" t="s">
        <v>187</v>
      </c>
      <c r="T6" s="132" t="s">
        <v>191</v>
      </c>
      <c r="U6" s="132">
        <v>0.5</v>
      </c>
      <c r="V6" s="132">
        <v>0.25</v>
      </c>
      <c r="W6" s="132">
        <v>2.5</v>
      </c>
      <c r="X6" s="132">
        <v>2.5</v>
      </c>
      <c r="Y6" s="132">
        <v>0</v>
      </c>
      <c r="Z6" s="132">
        <v>0</v>
      </c>
      <c r="AA6" s="132">
        <v>0</v>
      </c>
      <c r="AB6" s="132">
        <v>9</v>
      </c>
      <c r="AC6" s="132">
        <v>0.8</v>
      </c>
      <c r="AD6" s="40">
        <v>1.25</v>
      </c>
      <c r="AE6" s="40">
        <f t="shared" si="0"/>
        <v>1.25</v>
      </c>
      <c r="AF6" s="40">
        <v>0.8</v>
      </c>
      <c r="AG6" s="5"/>
      <c r="AH6" s="121">
        <v>80</v>
      </c>
      <c r="AI6" s="132">
        <v>-0.4</v>
      </c>
      <c r="AJ6" s="119">
        <v>0.3</v>
      </c>
    </row>
    <row r="7" spans="2:36" x14ac:dyDescent="0.25">
      <c r="B7" s="40">
        <v>8</v>
      </c>
      <c r="C7" s="40">
        <v>8</v>
      </c>
      <c r="D7" s="40">
        <v>2</v>
      </c>
      <c r="E7" s="40">
        <v>101</v>
      </c>
      <c r="G7" s="104">
        <v>2.7149999999999999</v>
      </c>
      <c r="H7" s="103">
        <v>1.1100000000000001</v>
      </c>
      <c r="I7" s="103" t="s">
        <v>166</v>
      </c>
      <c r="J7" s="102" t="s">
        <v>165</v>
      </c>
      <c r="L7" s="104">
        <v>6</v>
      </c>
      <c r="M7" s="103">
        <v>7.3</v>
      </c>
      <c r="N7" s="102">
        <v>0</v>
      </c>
      <c r="P7" s="105">
        <v>6</v>
      </c>
      <c r="Q7" s="105">
        <v>5</v>
      </c>
      <c r="R7" s="105">
        <v>9.6</v>
      </c>
      <c r="S7" s="105" t="s">
        <v>187</v>
      </c>
      <c r="T7" s="132" t="s">
        <v>191</v>
      </c>
      <c r="U7" s="132">
        <v>0.5</v>
      </c>
      <c r="V7" s="132">
        <v>0.25</v>
      </c>
      <c r="W7" s="132">
        <v>2.5</v>
      </c>
      <c r="X7" s="132">
        <v>2.5</v>
      </c>
      <c r="Y7" s="132">
        <v>0</v>
      </c>
      <c r="Z7" s="132">
        <v>0</v>
      </c>
      <c r="AA7" s="132">
        <v>0</v>
      </c>
      <c r="AB7" s="132">
        <v>9</v>
      </c>
      <c r="AC7" s="132">
        <v>0.8</v>
      </c>
      <c r="AD7" s="40">
        <v>1.25</v>
      </c>
      <c r="AE7" s="40">
        <f t="shared" si="0"/>
        <v>1.25</v>
      </c>
      <c r="AF7" s="40">
        <v>0.8</v>
      </c>
      <c r="AG7" s="5"/>
      <c r="AH7" s="121">
        <v>80</v>
      </c>
      <c r="AI7" s="132">
        <v>-0.4</v>
      </c>
      <c r="AJ7" s="119">
        <v>0.3</v>
      </c>
    </row>
    <row r="8" spans="2:36" x14ac:dyDescent="0.25">
      <c r="B8" s="40">
        <v>8</v>
      </c>
      <c r="C8" s="40">
        <v>8.3140000000000001</v>
      </c>
      <c r="D8" s="40">
        <v>3</v>
      </c>
      <c r="E8" s="40">
        <v>100</v>
      </c>
      <c r="G8" s="104">
        <v>2.8149999999999999</v>
      </c>
      <c r="H8" s="103">
        <v>1.23</v>
      </c>
      <c r="I8" s="103" t="s">
        <v>166</v>
      </c>
      <c r="J8" s="102" t="s">
        <v>165</v>
      </c>
      <c r="L8" s="104">
        <v>7</v>
      </c>
      <c r="M8" s="103">
        <v>10</v>
      </c>
      <c r="N8" s="102">
        <v>0</v>
      </c>
      <c r="P8" s="105">
        <v>7</v>
      </c>
      <c r="Q8" s="105">
        <v>9.6</v>
      </c>
      <c r="R8" s="105">
        <v>12</v>
      </c>
      <c r="S8" s="105" t="s">
        <v>187</v>
      </c>
      <c r="T8" s="132" t="s">
        <v>191</v>
      </c>
      <c r="U8" s="132">
        <v>0.5</v>
      </c>
      <c r="V8" s="132">
        <v>0.25</v>
      </c>
      <c r="W8" s="132">
        <v>2.5</v>
      </c>
      <c r="X8" s="132">
        <v>2.5</v>
      </c>
      <c r="Y8" s="132">
        <v>0</v>
      </c>
      <c r="Z8" s="132">
        <v>0</v>
      </c>
      <c r="AA8" s="132">
        <v>0</v>
      </c>
      <c r="AB8" s="132">
        <v>9</v>
      </c>
      <c r="AC8" s="132">
        <v>0.8</v>
      </c>
      <c r="AD8" s="40">
        <v>1.25</v>
      </c>
      <c r="AE8" s="40">
        <f t="shared" si="0"/>
        <v>1.25</v>
      </c>
      <c r="AF8" s="40">
        <v>0.8</v>
      </c>
      <c r="AG8" s="5"/>
      <c r="AH8" s="121">
        <v>80</v>
      </c>
      <c r="AI8" s="132">
        <v>-0.4</v>
      </c>
      <c r="AJ8" s="119">
        <v>0.3</v>
      </c>
    </row>
    <row r="9" spans="2:36" x14ac:dyDescent="0.25">
      <c r="B9" s="40">
        <v>8.3140000000000001</v>
      </c>
      <c r="C9" s="40">
        <v>8.6289999999999996</v>
      </c>
      <c r="D9" s="40">
        <v>3</v>
      </c>
      <c r="E9" s="40">
        <v>78</v>
      </c>
      <c r="G9" s="104">
        <v>2.8849999999999998</v>
      </c>
      <c r="H9" s="103">
        <v>1.1100000000000001</v>
      </c>
      <c r="I9" s="103" t="s">
        <v>166</v>
      </c>
      <c r="J9" s="102" t="s">
        <v>165</v>
      </c>
      <c r="L9" s="104">
        <v>8</v>
      </c>
      <c r="M9" s="103">
        <v>12.93</v>
      </c>
      <c r="N9" s="102">
        <v>0</v>
      </c>
      <c r="P9" s="105">
        <v>8</v>
      </c>
      <c r="Q9" s="105">
        <v>12</v>
      </c>
      <c r="R9" s="105">
        <v>16</v>
      </c>
      <c r="S9" s="136" t="s">
        <v>189</v>
      </c>
      <c r="T9" s="105" t="s">
        <v>326</v>
      </c>
      <c r="U9" s="132">
        <v>0.5</v>
      </c>
      <c r="V9" s="132">
        <v>0.25</v>
      </c>
      <c r="W9" s="132">
        <v>2.5</v>
      </c>
      <c r="X9" s="132">
        <v>2.5</v>
      </c>
      <c r="Y9" s="132">
        <v>0</v>
      </c>
      <c r="Z9" s="132">
        <v>0</v>
      </c>
      <c r="AA9" s="132">
        <v>0</v>
      </c>
      <c r="AB9" s="132">
        <v>9</v>
      </c>
      <c r="AC9" s="132">
        <v>0.8</v>
      </c>
      <c r="AD9" s="40">
        <v>1.25</v>
      </c>
      <c r="AE9" s="137">
        <v>2</v>
      </c>
      <c r="AF9" s="40">
        <v>0.8</v>
      </c>
      <c r="AG9" s="146">
        <v>2</v>
      </c>
      <c r="AH9" s="121">
        <v>80</v>
      </c>
      <c r="AI9" s="132">
        <v>-0.4</v>
      </c>
      <c r="AJ9" s="119">
        <v>0.3</v>
      </c>
    </row>
    <row r="10" spans="2:36" x14ac:dyDescent="0.25">
      <c r="B10" s="40">
        <v>8.6289999999999996</v>
      </c>
      <c r="C10" s="40">
        <v>8.9429999999999996</v>
      </c>
      <c r="D10" s="40">
        <v>3</v>
      </c>
      <c r="E10" s="40">
        <v>73</v>
      </c>
      <c r="G10" s="104">
        <v>2.89</v>
      </c>
      <c r="H10" s="103">
        <v>1.23</v>
      </c>
      <c r="I10" s="103" t="s">
        <v>166</v>
      </c>
      <c r="J10" s="102" t="s">
        <v>165</v>
      </c>
      <c r="L10" s="104">
        <v>9</v>
      </c>
      <c r="M10" s="103">
        <v>17.399999999999999</v>
      </c>
      <c r="N10" s="102">
        <v>0</v>
      </c>
      <c r="P10" s="105">
        <v>9</v>
      </c>
      <c r="Q10" s="105">
        <v>16</v>
      </c>
      <c r="R10" s="105">
        <v>20</v>
      </c>
      <c r="S10" s="105" t="s">
        <v>187</v>
      </c>
      <c r="T10" s="132" t="s">
        <v>191</v>
      </c>
      <c r="U10" s="132">
        <v>0.5</v>
      </c>
      <c r="V10" s="132">
        <v>0.25</v>
      </c>
      <c r="W10" s="132">
        <v>2.5</v>
      </c>
      <c r="X10" s="132">
        <v>2.5</v>
      </c>
      <c r="Y10" s="132">
        <v>0</v>
      </c>
      <c r="Z10" s="132">
        <v>0</v>
      </c>
      <c r="AA10" s="132">
        <v>0</v>
      </c>
      <c r="AB10" s="132">
        <v>9</v>
      </c>
      <c r="AC10" s="132">
        <v>0.8</v>
      </c>
      <c r="AD10" s="40">
        <v>1.25</v>
      </c>
      <c r="AE10" s="40">
        <f>IF(S10="sand",1.25,2.5)</f>
        <v>1.25</v>
      </c>
      <c r="AF10" s="40">
        <v>0.8</v>
      </c>
      <c r="AG10" s="5"/>
      <c r="AH10" s="121">
        <v>80</v>
      </c>
      <c r="AI10" s="132">
        <v>-0.4</v>
      </c>
      <c r="AJ10" s="119">
        <v>0.3</v>
      </c>
    </row>
    <row r="11" spans="2:36" x14ac:dyDescent="0.25">
      <c r="B11" s="40">
        <v>8.9429999999999996</v>
      </c>
      <c r="C11" s="40">
        <v>9.2579999999999991</v>
      </c>
      <c r="D11" s="40">
        <v>3</v>
      </c>
      <c r="E11" s="40">
        <v>73</v>
      </c>
      <c r="G11" s="104">
        <v>3.165</v>
      </c>
      <c r="H11" s="103">
        <v>1.23</v>
      </c>
      <c r="I11" s="103" t="s">
        <v>166</v>
      </c>
      <c r="J11" s="102" t="s">
        <v>165</v>
      </c>
      <c r="L11" s="104">
        <v>10</v>
      </c>
      <c r="M11" s="103">
        <v>29.7</v>
      </c>
      <c r="N11" s="102">
        <v>1</v>
      </c>
      <c r="P11" s="105">
        <v>10</v>
      </c>
      <c r="Q11" s="105">
        <v>20</v>
      </c>
      <c r="R11" s="105">
        <v>20.55</v>
      </c>
      <c r="S11" s="105" t="s">
        <v>187</v>
      </c>
      <c r="T11" s="132" t="s">
        <v>191</v>
      </c>
      <c r="U11" s="132">
        <v>0.5</v>
      </c>
      <c r="V11" s="132">
        <v>0.25</v>
      </c>
      <c r="W11" s="132">
        <v>2.5</v>
      </c>
      <c r="X11" s="132">
        <v>2.5</v>
      </c>
      <c r="Y11" s="132">
        <v>0</v>
      </c>
      <c r="Z11" s="132">
        <v>0</v>
      </c>
      <c r="AA11" s="132">
        <v>0</v>
      </c>
      <c r="AB11" s="132">
        <v>9</v>
      </c>
      <c r="AC11" s="132">
        <v>0.8</v>
      </c>
      <c r="AD11" s="40">
        <v>1.25</v>
      </c>
      <c r="AE11" s="40">
        <f>IF(S11="sand",1.25,2.5)</f>
        <v>1.25</v>
      </c>
      <c r="AF11" s="40">
        <v>0.8</v>
      </c>
      <c r="AG11" s="5"/>
      <c r="AH11" s="121">
        <v>80</v>
      </c>
      <c r="AI11" s="132">
        <v>-0.4</v>
      </c>
      <c r="AJ11" s="119">
        <v>0.3</v>
      </c>
    </row>
    <row r="12" spans="2:36" x14ac:dyDescent="0.25">
      <c r="B12" s="40">
        <v>9.2579999999999991</v>
      </c>
      <c r="C12" s="40">
        <v>9.49</v>
      </c>
      <c r="D12" s="40">
        <v>2.2189999999999999</v>
      </c>
      <c r="E12" s="40">
        <v>73</v>
      </c>
      <c r="G12" s="104">
        <v>3.24</v>
      </c>
      <c r="H12" s="103">
        <v>1.23</v>
      </c>
      <c r="I12" s="103" t="s">
        <v>166</v>
      </c>
      <c r="J12" s="102" t="s">
        <v>165</v>
      </c>
      <c r="L12" s="104">
        <v>11</v>
      </c>
      <c r="M12" s="103">
        <v>34</v>
      </c>
      <c r="N12" s="102">
        <v>0</v>
      </c>
      <c r="P12" s="105">
        <v>11</v>
      </c>
      <c r="Q12" s="105">
        <v>20.55</v>
      </c>
      <c r="R12" s="105">
        <v>21.5</v>
      </c>
      <c r="S12" s="105" t="s">
        <v>187</v>
      </c>
      <c r="T12" s="132" t="s">
        <v>191</v>
      </c>
      <c r="U12" s="132">
        <v>0.5</v>
      </c>
      <c r="V12" s="132">
        <v>0.25</v>
      </c>
      <c r="W12" s="132">
        <v>2.5</v>
      </c>
      <c r="X12" s="132">
        <v>2.5</v>
      </c>
      <c r="Y12" s="132">
        <v>0</v>
      </c>
      <c r="Z12" s="132">
        <v>0</v>
      </c>
      <c r="AA12" s="132">
        <v>0</v>
      </c>
      <c r="AB12" s="132">
        <v>9</v>
      </c>
      <c r="AC12" s="132">
        <v>0.8</v>
      </c>
      <c r="AD12" s="40">
        <v>1.25</v>
      </c>
      <c r="AE12" s="40">
        <f>IF(S12="sand",1.25,2.5)</f>
        <v>1.25</v>
      </c>
      <c r="AF12" s="40">
        <v>0.8</v>
      </c>
      <c r="AG12" s="5"/>
      <c r="AH12" s="121">
        <v>80</v>
      </c>
      <c r="AI12" s="132">
        <v>-0.4</v>
      </c>
      <c r="AJ12" s="119">
        <v>0.3</v>
      </c>
    </row>
    <row r="13" spans="2:36" ht="15.75" thickBot="1" x14ac:dyDescent="0.3">
      <c r="B13" s="40">
        <v>9.49</v>
      </c>
      <c r="C13" s="40">
        <v>9.6999999999999993</v>
      </c>
      <c r="D13" s="40">
        <v>2</v>
      </c>
      <c r="E13" s="40">
        <v>83</v>
      </c>
      <c r="G13" s="104">
        <v>3.3</v>
      </c>
      <c r="H13" s="103">
        <v>3</v>
      </c>
      <c r="I13" s="103" t="s">
        <v>164</v>
      </c>
      <c r="J13" s="102" t="s">
        <v>165</v>
      </c>
      <c r="L13" s="104">
        <v>12</v>
      </c>
      <c r="M13" s="103">
        <v>51</v>
      </c>
      <c r="N13" s="102">
        <v>0</v>
      </c>
      <c r="P13" s="105">
        <v>12</v>
      </c>
      <c r="Q13" s="105">
        <v>21.5</v>
      </c>
      <c r="R13" s="105">
        <v>21.9</v>
      </c>
      <c r="S13" s="105" t="s">
        <v>187</v>
      </c>
      <c r="T13" s="132" t="s">
        <v>191</v>
      </c>
      <c r="U13" s="132">
        <v>0.5</v>
      </c>
      <c r="V13" s="132">
        <v>0.25</v>
      </c>
      <c r="W13" s="132">
        <v>2.5</v>
      </c>
      <c r="X13" s="132">
        <v>2.5</v>
      </c>
      <c r="Y13" s="132">
        <v>0</v>
      </c>
      <c r="Z13" s="132">
        <v>0</v>
      </c>
      <c r="AA13" s="132">
        <v>0</v>
      </c>
      <c r="AB13" s="132">
        <v>9</v>
      </c>
      <c r="AC13" s="132">
        <v>0.8</v>
      </c>
      <c r="AD13" s="40">
        <v>1.25</v>
      </c>
      <c r="AE13" s="40">
        <f>IF(S13="sand",1.25,2.5)</f>
        <v>1.25</v>
      </c>
      <c r="AF13" s="40">
        <v>0.8</v>
      </c>
      <c r="AG13" s="5"/>
      <c r="AH13" s="121">
        <v>80</v>
      </c>
      <c r="AI13" s="132">
        <v>-0.4</v>
      </c>
      <c r="AJ13" s="119">
        <v>0.3</v>
      </c>
    </row>
    <row r="14" spans="2:36" ht="15.75" thickBot="1" x14ac:dyDescent="0.3">
      <c r="B14" s="40">
        <v>9.6999999999999993</v>
      </c>
      <c r="C14" s="40">
        <v>9.6999999999999993</v>
      </c>
      <c r="D14" s="40">
        <v>2.681</v>
      </c>
      <c r="E14" s="40">
        <v>83</v>
      </c>
      <c r="G14" s="104">
        <v>3.4</v>
      </c>
      <c r="H14" s="103">
        <v>3</v>
      </c>
      <c r="I14" s="103" t="s">
        <v>164</v>
      </c>
      <c r="J14" s="102" t="s">
        <v>165</v>
      </c>
      <c r="L14" s="108">
        <v>13</v>
      </c>
      <c r="M14" s="107">
        <f>SUM(D2:D36)-5</f>
        <v>75</v>
      </c>
      <c r="N14" s="106">
        <v>0</v>
      </c>
      <c r="P14" s="105">
        <v>13</v>
      </c>
      <c r="Q14" s="105">
        <v>21.9</v>
      </c>
      <c r="R14" s="105">
        <v>34</v>
      </c>
      <c r="S14" s="136" t="s">
        <v>189</v>
      </c>
      <c r="T14" s="122" t="s">
        <v>326</v>
      </c>
      <c r="U14" s="132">
        <v>0.5</v>
      </c>
      <c r="V14" s="132">
        <v>0.25</v>
      </c>
      <c r="W14" s="132">
        <v>2.5</v>
      </c>
      <c r="X14" s="132">
        <v>2.5</v>
      </c>
      <c r="Y14" s="132">
        <v>0</v>
      </c>
      <c r="Z14" s="132">
        <v>0</v>
      </c>
      <c r="AA14" s="132">
        <v>0</v>
      </c>
      <c r="AB14" s="132">
        <v>9</v>
      </c>
      <c r="AC14" s="132">
        <v>0.8</v>
      </c>
      <c r="AD14" s="40">
        <v>1.25</v>
      </c>
      <c r="AE14" s="137">
        <v>2</v>
      </c>
      <c r="AF14" s="40">
        <v>0.8</v>
      </c>
      <c r="AG14" s="146">
        <v>2</v>
      </c>
      <c r="AH14" s="121">
        <v>80</v>
      </c>
      <c r="AI14" s="132">
        <v>-0.4</v>
      </c>
      <c r="AJ14" s="119">
        <v>0.3</v>
      </c>
    </row>
    <row r="15" spans="2:36" x14ac:dyDescent="0.25">
      <c r="B15" s="40">
        <v>9.6999999999999993</v>
      </c>
      <c r="C15" s="40">
        <v>9.6999999999999993</v>
      </c>
      <c r="D15" s="40">
        <v>3</v>
      </c>
      <c r="E15" s="40">
        <v>73</v>
      </c>
      <c r="G15" s="104">
        <v>3.6819999999999999</v>
      </c>
      <c r="H15" s="103">
        <v>1.07</v>
      </c>
      <c r="I15" s="103" t="s">
        <v>166</v>
      </c>
      <c r="J15" s="102" t="s">
        <v>165</v>
      </c>
      <c r="P15" s="105">
        <v>14</v>
      </c>
      <c r="Q15" s="105">
        <v>34</v>
      </c>
      <c r="R15" s="105">
        <v>40.1</v>
      </c>
      <c r="S15" s="105" t="s">
        <v>188</v>
      </c>
      <c r="T15" s="132" t="s">
        <v>191</v>
      </c>
      <c r="U15" s="132">
        <v>0.5</v>
      </c>
      <c r="V15" s="132">
        <v>0.25</v>
      </c>
      <c r="W15" s="132">
        <v>2.5</v>
      </c>
      <c r="X15" s="132">
        <v>2.5</v>
      </c>
      <c r="Y15" s="132">
        <v>0</v>
      </c>
      <c r="Z15" s="132">
        <v>0</v>
      </c>
      <c r="AA15" s="132">
        <v>0</v>
      </c>
      <c r="AB15" s="132">
        <v>9</v>
      </c>
      <c r="AC15" s="132">
        <v>0.8</v>
      </c>
      <c r="AD15" s="40">
        <v>1.25</v>
      </c>
      <c r="AE15" s="40">
        <f>IF(S15="sand",1.25,2.5)</f>
        <v>2.5</v>
      </c>
      <c r="AF15" s="40">
        <v>0.8</v>
      </c>
      <c r="AG15" s="5"/>
      <c r="AH15" s="121">
        <v>80</v>
      </c>
      <c r="AI15" s="132">
        <v>-0.4</v>
      </c>
      <c r="AJ15" s="119">
        <v>0.3</v>
      </c>
    </row>
    <row r="16" spans="2:36" x14ac:dyDescent="0.25">
      <c r="B16" s="40">
        <v>9.6999999999999993</v>
      </c>
      <c r="C16" s="40">
        <v>9.6999999999999993</v>
      </c>
      <c r="D16" s="40">
        <v>3</v>
      </c>
      <c r="E16" s="40">
        <v>77</v>
      </c>
      <c r="G16" s="104">
        <v>3.6970000000000001</v>
      </c>
      <c r="H16" s="103">
        <v>1.07</v>
      </c>
      <c r="I16" s="103" t="s">
        <v>166</v>
      </c>
      <c r="J16" s="102" t="s">
        <v>165</v>
      </c>
      <c r="P16" s="105">
        <v>15</v>
      </c>
      <c r="Q16" s="105">
        <v>40.1</v>
      </c>
      <c r="R16" s="105">
        <v>50</v>
      </c>
      <c r="S16" s="105" t="s">
        <v>188</v>
      </c>
      <c r="T16" s="132" t="s">
        <v>191</v>
      </c>
      <c r="U16" s="132">
        <v>0.5</v>
      </c>
      <c r="V16" s="132">
        <v>0.25</v>
      </c>
      <c r="W16" s="132">
        <v>2.5</v>
      </c>
      <c r="X16" s="132">
        <v>2.5</v>
      </c>
      <c r="Y16" s="132">
        <v>0</v>
      </c>
      <c r="Z16" s="132">
        <v>0</v>
      </c>
      <c r="AA16" s="132">
        <v>0</v>
      </c>
      <c r="AB16" s="132">
        <v>9</v>
      </c>
      <c r="AC16" s="132">
        <v>0.8</v>
      </c>
      <c r="AD16" s="40">
        <v>1.25</v>
      </c>
      <c r="AE16" s="40">
        <f>IF(S16="sand",1.25,2.5)</f>
        <v>2.5</v>
      </c>
      <c r="AF16" s="40">
        <v>0.8</v>
      </c>
      <c r="AG16" s="5"/>
      <c r="AH16" s="121">
        <v>80</v>
      </c>
      <c r="AI16" s="132">
        <v>-0.4</v>
      </c>
      <c r="AJ16" s="119">
        <v>0.3</v>
      </c>
    </row>
    <row r="17" spans="2:33" x14ac:dyDescent="0.25">
      <c r="B17" s="40">
        <v>9.6999999999999993</v>
      </c>
      <c r="C17" s="40">
        <v>9.6999999999999993</v>
      </c>
      <c r="D17" s="40">
        <v>3</v>
      </c>
      <c r="E17" s="40">
        <v>73</v>
      </c>
      <c r="G17" s="104">
        <v>3.722</v>
      </c>
      <c r="H17" s="103">
        <v>1.1399999999999999</v>
      </c>
      <c r="I17" s="103" t="s">
        <v>166</v>
      </c>
      <c r="J17" s="102" t="s">
        <v>165</v>
      </c>
      <c r="P17" s="3"/>
      <c r="AG17" s="5"/>
    </row>
    <row r="18" spans="2:33" x14ac:dyDescent="0.25">
      <c r="B18" s="40">
        <v>9.6999999999999993</v>
      </c>
      <c r="C18" s="40">
        <v>9.6999999999999993</v>
      </c>
      <c r="D18" s="40">
        <v>3</v>
      </c>
      <c r="E18" s="40">
        <v>74</v>
      </c>
      <c r="G18" s="104">
        <v>4.077</v>
      </c>
      <c r="H18" s="103">
        <v>1.1399999999999999</v>
      </c>
      <c r="I18" s="103" t="s">
        <v>166</v>
      </c>
      <c r="J18" s="102" t="s">
        <v>165</v>
      </c>
      <c r="P18" s="3"/>
      <c r="AG18" s="5"/>
    </row>
    <row r="19" spans="2:33" x14ac:dyDescent="0.25">
      <c r="B19" s="40">
        <v>9.6999999999999993</v>
      </c>
      <c r="C19" s="40">
        <v>9.6999999999999993</v>
      </c>
      <c r="D19" s="40">
        <v>3</v>
      </c>
      <c r="E19" s="40">
        <v>76</v>
      </c>
      <c r="G19" s="104">
        <v>4.125</v>
      </c>
      <c r="H19" s="103">
        <v>3</v>
      </c>
      <c r="I19" s="103" t="s">
        <v>164</v>
      </c>
      <c r="J19" s="102" t="s">
        <v>165</v>
      </c>
      <c r="P19" s="3"/>
      <c r="AG19" s="5"/>
    </row>
    <row r="20" spans="2:33" x14ac:dyDescent="0.25">
      <c r="B20" s="40">
        <v>9.6999999999999993</v>
      </c>
      <c r="C20" s="40">
        <v>9.6999999999999993</v>
      </c>
      <c r="D20" s="40">
        <v>3</v>
      </c>
      <c r="E20" s="40">
        <v>76</v>
      </c>
      <c r="G20" s="104">
        <v>5.2</v>
      </c>
      <c r="H20" s="103">
        <v>1.0509999999999999</v>
      </c>
      <c r="I20" s="103" t="s">
        <v>166</v>
      </c>
      <c r="J20" s="102" t="s">
        <v>63</v>
      </c>
      <c r="P20" s="3"/>
      <c r="AG20" s="5"/>
    </row>
    <row r="21" spans="2:33" x14ac:dyDescent="0.25">
      <c r="B21" s="40">
        <v>9.6999999999999993</v>
      </c>
      <c r="C21" s="40">
        <v>9.6999999999999993</v>
      </c>
      <c r="D21" s="40">
        <v>3</v>
      </c>
      <c r="E21" s="40">
        <v>76</v>
      </c>
      <c r="G21" s="104">
        <v>6.9320000000000004</v>
      </c>
      <c r="H21" s="103">
        <v>1.1599999999999999</v>
      </c>
      <c r="I21" s="103" t="s">
        <v>163</v>
      </c>
      <c r="J21" s="102" t="s">
        <v>165</v>
      </c>
      <c r="P21" s="3"/>
      <c r="AG21" s="5"/>
    </row>
    <row r="22" spans="2:33" x14ac:dyDescent="0.25">
      <c r="B22" s="40">
        <v>9.6999999999999993</v>
      </c>
      <c r="C22" s="40">
        <v>9.6999999999999993</v>
      </c>
      <c r="D22" s="40">
        <v>3</v>
      </c>
      <c r="E22" s="40">
        <v>75</v>
      </c>
      <c r="G22" s="104">
        <v>7.2880000000000003</v>
      </c>
      <c r="H22" s="103">
        <v>1.1599999999999999</v>
      </c>
      <c r="I22" s="103" t="s">
        <v>163</v>
      </c>
      <c r="J22" s="102" t="s">
        <v>165</v>
      </c>
      <c r="P22" s="3"/>
      <c r="AG22" s="5"/>
    </row>
    <row r="23" spans="2:33" x14ac:dyDescent="0.25">
      <c r="B23" s="40">
        <v>9.6999999999999993</v>
      </c>
      <c r="C23" s="40">
        <v>9.6999999999999993</v>
      </c>
      <c r="D23" s="40">
        <v>3</v>
      </c>
      <c r="E23" s="40">
        <v>73</v>
      </c>
      <c r="G23" s="104">
        <v>8.6</v>
      </c>
      <c r="H23" s="103">
        <v>0.97599999999999998</v>
      </c>
      <c r="I23" s="103" t="s">
        <v>166</v>
      </c>
      <c r="J23" s="102" t="s">
        <v>63</v>
      </c>
      <c r="P23" s="3"/>
      <c r="AG23" s="5"/>
    </row>
    <row r="24" spans="2:33" x14ac:dyDescent="0.25">
      <c r="B24" s="40">
        <v>9.6999999999999993</v>
      </c>
      <c r="C24" s="40">
        <v>9.6999999999999993</v>
      </c>
      <c r="D24" s="40">
        <v>3</v>
      </c>
      <c r="E24" s="40">
        <v>73</v>
      </c>
      <c r="G24" s="104">
        <v>12.1</v>
      </c>
      <c r="H24" s="103">
        <v>1.0509999999999999</v>
      </c>
      <c r="I24" s="103" t="s">
        <v>166</v>
      </c>
      <c r="J24" s="102" t="s">
        <v>63</v>
      </c>
      <c r="P24" s="3"/>
      <c r="AG24" s="5"/>
    </row>
    <row r="25" spans="2:33" x14ac:dyDescent="0.25">
      <c r="B25" s="40">
        <v>9.6999999999999993</v>
      </c>
      <c r="C25" s="40">
        <v>9.6999999999999993</v>
      </c>
      <c r="D25" s="40">
        <v>3</v>
      </c>
      <c r="E25" s="40">
        <v>73</v>
      </c>
      <c r="G25" s="104">
        <v>13.092000000000001</v>
      </c>
      <c r="H25" s="103">
        <v>1.1000000000000001</v>
      </c>
      <c r="I25" s="103" t="s">
        <v>163</v>
      </c>
      <c r="J25" s="102" t="s">
        <v>165</v>
      </c>
      <c r="P25" s="3"/>
      <c r="AG25" s="5"/>
    </row>
    <row r="26" spans="2:33" x14ac:dyDescent="0.25">
      <c r="B26" s="40">
        <v>9.6999999999999993</v>
      </c>
      <c r="C26" s="40">
        <v>9.6999999999999993</v>
      </c>
      <c r="D26" s="40">
        <v>3</v>
      </c>
      <c r="E26" s="40">
        <v>73</v>
      </c>
      <c r="G26" s="104">
        <v>13.448</v>
      </c>
      <c r="H26" s="103">
        <v>1.1000000000000001</v>
      </c>
      <c r="I26" s="103" t="s">
        <v>163</v>
      </c>
      <c r="J26" s="102" t="s">
        <v>165</v>
      </c>
      <c r="P26" s="3"/>
      <c r="AG26" s="5"/>
    </row>
    <row r="27" spans="2:33" x14ac:dyDescent="0.25">
      <c r="B27" s="40">
        <v>9.6999999999999993</v>
      </c>
      <c r="C27" s="40">
        <v>9.6999999999999993</v>
      </c>
      <c r="D27" s="40">
        <v>3</v>
      </c>
      <c r="E27" s="40">
        <v>73</v>
      </c>
      <c r="G27" s="104">
        <v>15</v>
      </c>
      <c r="H27" s="103">
        <v>1.524</v>
      </c>
      <c r="I27" s="103" t="s">
        <v>163</v>
      </c>
      <c r="J27" s="102" t="s">
        <v>63</v>
      </c>
      <c r="P27" s="3"/>
      <c r="AG27" s="5"/>
    </row>
    <row r="28" spans="2:33" x14ac:dyDescent="0.25">
      <c r="B28" s="40">
        <v>9.6999999999999993</v>
      </c>
      <c r="C28" s="40">
        <v>9.6999999999999993</v>
      </c>
      <c r="D28" s="40">
        <v>3</v>
      </c>
      <c r="E28" s="40">
        <v>73</v>
      </c>
      <c r="G28" s="104">
        <v>17</v>
      </c>
      <c r="H28" s="103">
        <v>2</v>
      </c>
      <c r="I28" s="103" t="s">
        <v>164</v>
      </c>
      <c r="J28" s="102" t="s">
        <v>165</v>
      </c>
      <c r="P28" s="3"/>
      <c r="AG28" s="5"/>
    </row>
    <row r="29" spans="2:33" x14ac:dyDescent="0.25">
      <c r="B29" s="40">
        <v>9.6999999999999993</v>
      </c>
      <c r="C29" s="40">
        <v>9.6999999999999993</v>
      </c>
      <c r="D29" s="40">
        <v>3</v>
      </c>
      <c r="E29" s="40">
        <v>73</v>
      </c>
      <c r="G29" s="104">
        <v>19</v>
      </c>
      <c r="H29" s="103">
        <v>1.145</v>
      </c>
      <c r="I29" s="103" t="s">
        <v>166</v>
      </c>
      <c r="J29" s="102" t="s">
        <v>63</v>
      </c>
      <c r="P29" s="3"/>
      <c r="AG29" s="5"/>
    </row>
    <row r="30" spans="2:33" x14ac:dyDescent="0.25">
      <c r="B30" s="40">
        <v>9.6999999999999993</v>
      </c>
      <c r="C30" s="40">
        <v>9.6999999999999993</v>
      </c>
      <c r="D30" s="40">
        <v>2.6</v>
      </c>
      <c r="E30" s="40">
        <v>73</v>
      </c>
      <c r="G30" s="104">
        <v>21.8</v>
      </c>
      <c r="H30" s="103">
        <v>1.4</v>
      </c>
      <c r="I30" s="103" t="s">
        <v>163</v>
      </c>
      <c r="J30" s="102" t="s">
        <v>165</v>
      </c>
      <c r="P30" s="3"/>
      <c r="AG30" s="5"/>
    </row>
    <row r="31" spans="2:33" x14ac:dyDescent="0.25">
      <c r="B31" s="140"/>
      <c r="C31" s="140"/>
      <c r="D31" s="140"/>
      <c r="E31" s="140"/>
      <c r="G31" s="104">
        <v>22.2</v>
      </c>
      <c r="H31" s="103">
        <v>1.4</v>
      </c>
      <c r="I31" s="103" t="s">
        <v>163</v>
      </c>
      <c r="J31" s="102" t="s">
        <v>165</v>
      </c>
      <c r="P31" s="3"/>
      <c r="AG31" s="5"/>
    </row>
    <row r="32" spans="2:33" x14ac:dyDescent="0.25">
      <c r="B32" s="140"/>
      <c r="C32" s="140"/>
      <c r="D32" s="140"/>
      <c r="E32" s="140"/>
      <c r="G32" s="104">
        <v>23</v>
      </c>
      <c r="H32" s="103">
        <v>1.143</v>
      </c>
      <c r="I32" s="103" t="s">
        <v>166</v>
      </c>
      <c r="J32" s="102" t="s">
        <v>63</v>
      </c>
      <c r="P32" s="3"/>
      <c r="AG32" s="5"/>
    </row>
    <row r="33" spans="2:33" x14ac:dyDescent="0.25">
      <c r="B33" s="140"/>
      <c r="C33" s="140"/>
      <c r="D33" s="140"/>
      <c r="E33" s="140"/>
      <c r="G33" s="104">
        <v>27</v>
      </c>
      <c r="H33" s="103">
        <v>1.048</v>
      </c>
      <c r="I33" s="103" t="s">
        <v>166</v>
      </c>
      <c r="J33" s="102" t="s">
        <v>63</v>
      </c>
      <c r="P33" s="3"/>
      <c r="AG33" s="5"/>
    </row>
    <row r="34" spans="2:33" ht="15.75" thickBot="1" x14ac:dyDescent="0.3">
      <c r="B34" s="140"/>
      <c r="C34" s="140"/>
      <c r="D34" s="140"/>
      <c r="E34" s="140"/>
      <c r="G34" s="108">
        <v>31</v>
      </c>
      <c r="H34" s="107">
        <v>1.18</v>
      </c>
      <c r="I34" s="107" t="s">
        <v>166</v>
      </c>
      <c r="J34" s="106" t="s">
        <v>63</v>
      </c>
      <c r="P34" s="3"/>
      <c r="AG34" s="5"/>
    </row>
    <row r="35" spans="2:33" x14ac:dyDescent="0.25">
      <c r="B35" s="140"/>
      <c r="C35" s="140"/>
      <c r="D35" s="140"/>
      <c r="E35" s="140"/>
      <c r="J35" s="5"/>
      <c r="P35" s="3"/>
      <c r="AG35" s="5"/>
    </row>
    <row r="36" spans="2:33" ht="15.75" thickBot="1" x14ac:dyDescent="0.3">
      <c r="B36" s="140"/>
      <c r="C36" s="140"/>
      <c r="D36" s="140"/>
      <c r="E36" s="140"/>
      <c r="J36" s="5"/>
      <c r="P36" s="6"/>
      <c r="Q36" s="7"/>
      <c r="R36" s="7"/>
      <c r="S36" s="7"/>
      <c r="T36" s="7"/>
      <c r="U36" s="7"/>
      <c r="V36" s="7"/>
      <c r="W36" s="7"/>
      <c r="X36" s="7"/>
      <c r="Y36" s="7"/>
      <c r="Z36" s="7"/>
      <c r="AA36" s="7"/>
      <c r="AB36" s="7"/>
      <c r="AC36" s="7"/>
      <c r="AD36" s="7"/>
      <c r="AE36" s="7"/>
      <c r="AF36" s="7"/>
      <c r="AG36" s="8"/>
    </row>
    <row r="37" spans="2:33" x14ac:dyDescent="0.25">
      <c r="B37" s="141"/>
      <c r="C37" s="141"/>
      <c r="D37" s="141"/>
      <c r="E37" s="142"/>
      <c r="J37" s="5"/>
    </row>
    <row r="38" spans="2:33" x14ac:dyDescent="0.25">
      <c r="B38" s="141"/>
      <c r="C38" s="141"/>
      <c r="D38" s="141"/>
      <c r="E38" s="142"/>
      <c r="J38" s="5"/>
    </row>
    <row r="39" spans="2:33" x14ac:dyDescent="0.25">
      <c r="B39" s="141"/>
      <c r="C39" s="141"/>
      <c r="D39" s="141"/>
      <c r="E39" s="142"/>
      <c r="J39" s="5"/>
    </row>
    <row r="40" spans="2:33" x14ac:dyDescent="0.25">
      <c r="B40" s="141"/>
      <c r="C40" s="141"/>
      <c r="D40" s="141"/>
      <c r="E40" s="142"/>
      <c r="J40" s="5"/>
    </row>
    <row r="41" spans="2:33" x14ac:dyDescent="0.25">
      <c r="B41" s="141"/>
      <c r="C41" s="141"/>
      <c r="D41" s="141"/>
      <c r="E41" s="142"/>
      <c r="J41" s="5"/>
    </row>
    <row r="42" spans="2:33" x14ac:dyDescent="0.25">
      <c r="B42" s="141"/>
      <c r="C42" s="141"/>
      <c r="D42" s="141"/>
      <c r="E42" s="142"/>
      <c r="J42" s="5"/>
    </row>
    <row r="43" spans="2:33" x14ac:dyDescent="0.25">
      <c r="B43" s="141"/>
      <c r="C43" s="141"/>
      <c r="D43" s="141"/>
      <c r="E43" s="142"/>
      <c r="J43" s="5"/>
    </row>
    <row r="44" spans="2:33" x14ac:dyDescent="0.25">
      <c r="B44" s="141"/>
      <c r="C44" s="141"/>
      <c r="D44" s="141"/>
      <c r="E44" s="142"/>
      <c r="J44" s="5"/>
    </row>
    <row r="45" spans="2:33" x14ac:dyDescent="0.25">
      <c r="B45" s="141"/>
      <c r="C45" s="141"/>
      <c r="D45" s="141"/>
      <c r="E45" s="142"/>
      <c r="J45" s="5"/>
    </row>
    <row r="46" spans="2:33" x14ac:dyDescent="0.25">
      <c r="B46" s="141"/>
      <c r="C46" s="141"/>
      <c r="D46" s="141"/>
      <c r="E46" s="142"/>
      <c r="J46" s="5"/>
    </row>
    <row r="47" spans="2:33" x14ac:dyDescent="0.25">
      <c r="B47" s="141"/>
      <c r="C47" s="141"/>
      <c r="D47" s="141"/>
      <c r="E47" s="142"/>
      <c r="J47" s="5"/>
    </row>
    <row r="48" spans="2:33" x14ac:dyDescent="0.25">
      <c r="B48" s="141"/>
      <c r="C48" s="141"/>
      <c r="D48" s="141"/>
      <c r="E48" s="142"/>
      <c r="J48" s="5"/>
    </row>
    <row r="49" spans="1:10" x14ac:dyDescent="0.25">
      <c r="B49" s="141"/>
      <c r="C49" s="141"/>
      <c r="D49" s="141"/>
      <c r="E49" s="142"/>
      <c r="J49" s="5"/>
    </row>
    <row r="50" spans="1:10" x14ac:dyDescent="0.25">
      <c r="B50" s="141"/>
      <c r="C50" s="141"/>
      <c r="D50" s="141"/>
      <c r="E50" s="142"/>
      <c r="J50" s="5"/>
    </row>
    <row r="51" spans="1:10" x14ac:dyDescent="0.25">
      <c r="B51" s="141"/>
      <c r="C51" s="141"/>
      <c r="D51" s="141"/>
      <c r="E51" s="142"/>
      <c r="J51" s="5"/>
    </row>
    <row r="52" spans="1:10" x14ac:dyDescent="0.25">
      <c r="B52" s="141"/>
      <c r="C52" s="141"/>
      <c r="D52" s="141"/>
      <c r="E52" s="142"/>
      <c r="J52" s="5"/>
    </row>
    <row r="53" spans="1:10" x14ac:dyDescent="0.25">
      <c r="B53" s="141"/>
      <c r="C53" s="141"/>
      <c r="D53" s="141"/>
      <c r="E53" s="142"/>
      <c r="J53" s="5"/>
    </row>
    <row r="54" spans="1:10" x14ac:dyDescent="0.25">
      <c r="B54" s="141"/>
      <c r="C54" s="141"/>
      <c r="D54" s="141"/>
      <c r="E54" s="142"/>
      <c r="J54" s="5"/>
    </row>
    <row r="55" spans="1:10" x14ac:dyDescent="0.25">
      <c r="B55" s="141"/>
      <c r="C55" s="141"/>
      <c r="D55" s="141"/>
      <c r="E55" s="142"/>
      <c r="J55" s="5"/>
    </row>
    <row r="56" spans="1:10" x14ac:dyDescent="0.25">
      <c r="B56" s="141"/>
      <c r="C56" s="141"/>
      <c r="D56" s="141"/>
      <c r="E56" s="142"/>
      <c r="J56" s="5"/>
    </row>
    <row r="57" spans="1:10" x14ac:dyDescent="0.25">
      <c r="B57" s="141"/>
      <c r="C57" s="141"/>
      <c r="D57" s="141"/>
      <c r="E57" s="142"/>
      <c r="J57" s="5"/>
    </row>
    <row r="58" spans="1:10" x14ac:dyDescent="0.25">
      <c r="B58" s="141"/>
      <c r="C58" s="141"/>
      <c r="D58" s="141"/>
      <c r="E58" s="142"/>
      <c r="J58" s="5"/>
    </row>
    <row r="59" spans="1:10" x14ac:dyDescent="0.25">
      <c r="B59" s="141"/>
      <c r="C59" s="141"/>
      <c r="D59" s="141"/>
      <c r="E59" s="142"/>
      <c r="J59" s="5"/>
    </row>
    <row r="60" spans="1:10" x14ac:dyDescent="0.25">
      <c r="A60" s="143" t="s">
        <v>41</v>
      </c>
      <c r="B60" s="141"/>
      <c r="C60" s="141"/>
      <c r="D60" s="141"/>
      <c r="E60" s="142"/>
      <c r="J60" s="5"/>
    </row>
    <row r="61" spans="1:10" x14ac:dyDescent="0.25">
      <c r="A61" s="143" t="s">
        <v>125</v>
      </c>
      <c r="B61" s="141"/>
      <c r="C61" s="141"/>
      <c r="D61" s="141"/>
      <c r="E61" s="142"/>
      <c r="J61" s="5"/>
    </row>
    <row r="62" spans="1:10" x14ac:dyDescent="0.25">
      <c r="A62" s="143" t="s">
        <v>68</v>
      </c>
      <c r="B62" s="141"/>
      <c r="C62" s="141"/>
      <c r="D62" s="141"/>
      <c r="E62" s="142"/>
      <c r="J62" s="5"/>
    </row>
    <row r="63" spans="1:10" x14ac:dyDescent="0.25">
      <c r="A63" s="143" t="s">
        <v>191</v>
      </c>
      <c r="B63" s="141"/>
      <c r="C63" s="141"/>
      <c r="D63" s="141"/>
      <c r="J63" s="5"/>
    </row>
    <row r="64" spans="1:10" x14ac:dyDescent="0.25">
      <c r="B64" s="141"/>
      <c r="C64" s="141"/>
      <c r="D64" s="141"/>
    </row>
    <row r="65" spans="1:2" x14ac:dyDescent="0.25">
      <c r="B65" s="141"/>
    </row>
    <row r="67" spans="1:2" x14ac:dyDescent="0.25">
      <c r="A67" s="143" t="s">
        <v>187</v>
      </c>
      <c r="B67" s="143"/>
    </row>
    <row r="68" spans="1:2" x14ac:dyDescent="0.25">
      <c r="A68" s="143" t="s">
        <v>188</v>
      </c>
      <c r="B68" s="143"/>
    </row>
    <row r="69" spans="1:2" x14ac:dyDescent="0.25">
      <c r="A69" s="143" t="s">
        <v>192</v>
      </c>
      <c r="B69" s="143"/>
    </row>
    <row r="70" spans="1:2" x14ac:dyDescent="0.25">
      <c r="A70" s="143" t="s">
        <v>193</v>
      </c>
      <c r="B70" s="143"/>
    </row>
    <row r="71" spans="1:2" x14ac:dyDescent="0.25">
      <c r="A71" s="143" t="s">
        <v>189</v>
      </c>
      <c r="B71" s="143"/>
    </row>
  </sheetData>
  <conditionalFormatting sqref="Y2:AB16">
    <cfRule type="expression" dxfId="213" priority="5">
      <formula>$T2="Stevens"</formula>
    </cfRule>
  </conditionalFormatting>
  <conditionalFormatting sqref="U2:X16">
    <cfRule type="expression" dxfId="212" priority="4">
      <formula>$T2="Alm_Hamre"</formula>
    </cfRule>
  </conditionalFormatting>
  <conditionalFormatting sqref="U2:X16">
    <cfRule type="expression" dxfId="211" priority="3">
      <formula>$T2="ICP_18"</formula>
    </cfRule>
  </conditionalFormatting>
  <conditionalFormatting sqref="U2:X16">
    <cfRule type="expression" dxfId="210" priority="2">
      <formula>$T$2="Stevens"</formula>
    </cfRule>
  </conditionalFormatting>
  <conditionalFormatting sqref="AH2:AH16 AJ2:AJ16">
    <cfRule type="expression" dxfId="209" priority="1">
      <formula>$T2="Stevens"</formula>
    </cfRule>
  </conditionalFormatting>
  <dataValidations count="1">
    <dataValidation type="list" allowBlank="1" showInputMessage="1" showErrorMessage="1" sqref="S2:S15" xr:uid="{549ABA5E-F2A4-4646-8FE2-0F710EB1344B}">
      <formula1>$A$67:$A$71</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LOCATIONS</vt:lpstr>
      <vt:lpstr>PROJ</vt:lpstr>
      <vt:lpstr>PLOTS</vt:lpstr>
      <vt:lpstr>EXCEL</vt:lpstr>
      <vt:lpstr>DATABASE_FATIGUE</vt:lpstr>
      <vt:lpstr>APPENDIX</vt:lpstr>
      <vt:lpstr>LOCATION_NAME(Template)</vt:lpstr>
      <vt:lpstr>Hidden_settings</vt:lpstr>
      <vt:lpstr>M_NGI</vt:lpstr>
      <vt:lpstr>J2_NGI</vt:lpstr>
      <vt:lpstr>M4_NGI</vt:lpstr>
      <vt:lpstr>L_NGI</vt:lpstr>
      <vt:lpstr>N1_NGI</vt:lpstr>
      <vt:lpstr>N3_NGI</vt:lpstr>
      <vt:lpstr>L2_NGI</vt:lpstr>
      <vt:lpstr>T3_NGI</vt:lpstr>
      <vt:lpstr>Q4_NGI</vt:lpstr>
      <vt:lpstr>U7_NGI</vt:lpstr>
      <vt:lpstr>R1_NGI</vt:lpstr>
      <vt:lpstr>M5_NGI</vt:lpstr>
      <vt:lpstr>P3_NGI</vt:lpstr>
      <vt:lpstr>R4_NGI</vt:lpstr>
      <vt:lpstr>N_NGI</vt:lpstr>
      <vt:lpstr>Q3_NGI</vt:lpstr>
      <vt:lpstr>P_NGI</vt:lpstr>
      <vt:lpstr>S4_NGI</vt:lpstr>
      <vt:lpstr>Q2_NGI</vt:lpstr>
      <vt:lpstr>S3_NGI</vt:lpstr>
      <vt:lpstr>M5_BE</vt:lpstr>
      <vt:lpstr>P3_BE</vt:lpstr>
      <vt:lpstr>R4_BE</vt:lpstr>
      <vt:lpstr>N2_BE</vt:lpstr>
      <vt:lpstr>Q3_NGI_LEHANE</vt:lpstr>
      <vt:lpstr>Q3_BE</vt:lpstr>
      <vt:lpstr>Q3_UB</vt:lpstr>
      <vt:lpstr>S4_BE</vt:lpstr>
      <vt:lpstr>Q2_BE</vt:lpstr>
      <vt:lpstr>S3_BE</vt:lpstr>
      <vt:lpstr>M5_Lehane</vt:lpstr>
      <vt:lpstr>P3_Lehane</vt:lpstr>
      <vt:lpstr>R4_Lehane</vt:lpstr>
      <vt:lpstr>N2_Lehane</vt:lpstr>
      <vt:lpstr>P2_Lehane</vt:lpstr>
      <vt:lpstr>Q3_Lehane</vt:lpstr>
      <vt:lpstr>S4_Lehane</vt:lpstr>
      <vt:lpstr>Q2_Lehane</vt:lpstr>
      <vt:lpstr>S3_Lehane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2022-06-09T00:52:10Z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3807bc5f-42d5-4fda-8362-ac3c02e399bf</vt:lpwstr>
  </property>
</Properties>
</file>