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filterPrivacy="1" codeName="ThisWorkbook"/>
  <xr:revisionPtr revIDLastSave="0" documentId="13_ncr:1_{27B96623-EE44-4C51-AF8B-205A4FDDC6F8}" xr6:coauthVersionLast="46" xr6:coauthVersionMax="47" xr10:uidLastSave="{00000000-0000-0000-0000-000000000000}"/>
  <bookViews>
    <workbookView xWindow="28680" yWindow="-120" windowWidth="29040" windowHeight="17640" tabRatio="885" xr2:uid="{00000000-000D-0000-FFFF-FFFF00000000}"/>
  </bookViews>
  <sheets>
    <sheet name="LOCATIONS" sheetId="66" r:id="rId1"/>
    <sheet name="PROJ" sheetId="1" r:id="rId2"/>
    <sheet name="PLOTS" sheetId="55" r:id="rId3"/>
    <sheet name="EXCEL" sheetId="266" r:id="rId4"/>
    <sheet name="DATABASE_FATIGUE" sheetId="63" r:id="rId5"/>
    <sheet name="APPENDIX" sheetId="51" r:id="rId6"/>
    <sheet name="MN_02_JP_STE" sheetId="268" r:id="rId7"/>
    <sheet name="MN_02_JP_SPU" sheetId="276" r:id="rId8"/>
    <sheet name="MN_03_JP_STE" sheetId="269" r:id="rId9"/>
    <sheet name="MN_05_JP_STE" sheetId="286" r:id="rId10"/>
    <sheet name="MN_02_MP1_STE" sheetId="279" r:id="rId11"/>
    <sheet name="MN_02_MP1_SPU" sheetId="274" r:id="rId12"/>
    <sheet name="MN_03_MP1_STE" sheetId="288" r:id="rId13"/>
    <sheet name="MN_05_MP1_STE" sheetId="290" r:id="rId14"/>
    <sheet name="MN_02_MP2_STE" sheetId="281" r:id="rId15"/>
    <sheet name="MN_02_MP2_SPU" sheetId="284" r:id="rId16"/>
    <sheet name="MN_03_MP2_STE" sheetId="292" r:id="rId17"/>
    <sheet name="MN_05_MP2_STE" sheetId="295" r:id="rId18"/>
    <sheet name="MN_02_JP_ALM" sheetId="296" r:id="rId19"/>
    <sheet name="MN_03_JP_ALM" sheetId="299" r:id="rId20"/>
    <sheet name="MN_05_JP_ALM" sheetId="302" r:id="rId21"/>
    <sheet name="MN_02_MP1_ALM" sheetId="297" r:id="rId22"/>
    <sheet name="MN_03_MP1_ALM" sheetId="300" r:id="rId23"/>
    <sheet name="MN_05_MP1_ALM" sheetId="303" r:id="rId24"/>
    <sheet name="MN_02_MP2_ALM" sheetId="298" r:id="rId25"/>
    <sheet name="MN_03_MP2_ALM" sheetId="301" r:id="rId26"/>
    <sheet name="MN_05_MP2_ALM" sheetId="304" r:id="rId27"/>
    <sheet name="Hidden_settings" sheetId="264" r:id="rId2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1" i="66" l="1"/>
  <c r="W22" i="66"/>
  <c r="W20" i="66"/>
  <c r="W11" i="66"/>
  <c r="W12" i="66"/>
  <c r="W13" i="66"/>
  <c r="W10" i="66"/>
  <c r="W15" i="66"/>
  <c r="W16" i="66"/>
  <c r="W17" i="66"/>
  <c r="W18" i="66"/>
  <c r="W19" i="66"/>
  <c r="W14" i="66"/>
  <c r="W3" i="66"/>
  <c r="W4" i="66"/>
  <c r="W5" i="66"/>
  <c r="W6" i="66"/>
  <c r="W7" i="66"/>
  <c r="W8" i="66"/>
  <c r="W9" i="66"/>
  <c r="W2" i="66"/>
  <c r="Q7" i="304"/>
  <c r="Q6" i="304"/>
  <c r="Q5" i="304"/>
  <c r="Q4" i="304"/>
  <c r="Q3" i="304"/>
  <c r="Q7" i="303"/>
  <c r="Q6" i="303"/>
  <c r="Q5" i="303"/>
  <c r="Q4" i="303"/>
  <c r="Q3" i="303"/>
  <c r="Q7" i="286"/>
  <c r="Q6" i="286"/>
  <c r="Q5" i="286"/>
  <c r="Q4" i="286"/>
  <c r="Q3" i="286"/>
  <c r="Q7" i="290"/>
  <c r="Q6" i="290"/>
  <c r="Q5" i="290"/>
  <c r="Q4" i="290"/>
  <c r="Q3" i="290"/>
  <c r="Q7" i="295"/>
  <c r="Q6" i="295"/>
  <c r="Q5" i="295"/>
  <c r="Q4" i="295"/>
  <c r="Q3" i="295"/>
  <c r="J33" i="1" l="1"/>
  <c r="J32" i="1"/>
  <c r="J31" i="1"/>
  <c r="J30" i="1"/>
  <c r="M14" i="304" l="1"/>
  <c r="AE7" i="304"/>
  <c r="AE6" i="304"/>
  <c r="AE5" i="304"/>
  <c r="AE4" i="304"/>
  <c r="AE3" i="304"/>
  <c r="AF2" i="304"/>
  <c r="AE2" i="304"/>
  <c r="AC2" i="304"/>
  <c r="AE7" i="303"/>
  <c r="AE6" i="303"/>
  <c r="AE5" i="303"/>
  <c r="AE4" i="303"/>
  <c r="AE3" i="303"/>
  <c r="AF2" i="303"/>
  <c r="AE2" i="303"/>
  <c r="AC2" i="303"/>
  <c r="M14" i="303"/>
  <c r="AE7" i="302"/>
  <c r="Q7" i="302"/>
  <c r="AE6" i="302"/>
  <c r="Q6" i="302"/>
  <c r="AE5" i="302"/>
  <c r="Q5" i="302"/>
  <c r="AE4" i="302"/>
  <c r="Q4" i="302"/>
  <c r="AE3" i="302"/>
  <c r="Q3" i="302"/>
  <c r="AF2" i="302"/>
  <c r="AE2" i="302"/>
  <c r="AC2" i="302"/>
  <c r="M14" i="302"/>
  <c r="M14" i="301"/>
  <c r="AE3" i="301"/>
  <c r="Q3" i="301"/>
  <c r="AF2" i="301"/>
  <c r="AE2" i="301"/>
  <c r="AC2" i="301"/>
  <c r="M14" i="300"/>
  <c r="AE3" i="300"/>
  <c r="Q3" i="300"/>
  <c r="AF2" i="300"/>
  <c r="AE2" i="300"/>
  <c r="AC2" i="300"/>
  <c r="AE3" i="299"/>
  <c r="Q3" i="299"/>
  <c r="AF2" i="299"/>
  <c r="AE2" i="299"/>
  <c r="AC2" i="299"/>
  <c r="M14" i="299"/>
  <c r="M14" i="298"/>
  <c r="AE10" i="298"/>
  <c r="Q10" i="298"/>
  <c r="AE9" i="298"/>
  <c r="Q9" i="298"/>
  <c r="AE8" i="298"/>
  <c r="Q8" i="298"/>
  <c r="AE7" i="298"/>
  <c r="Q7" i="298"/>
  <c r="AE6" i="298"/>
  <c r="Q6" i="298"/>
  <c r="AE5" i="298"/>
  <c r="Q5" i="298"/>
  <c r="AE4" i="298"/>
  <c r="Q4" i="298"/>
  <c r="AE3" i="298"/>
  <c r="Q3" i="298"/>
  <c r="AF2" i="298"/>
  <c r="AE2" i="298"/>
  <c r="AC2" i="298"/>
  <c r="M14" i="297"/>
  <c r="AE10" i="297"/>
  <c r="Q10" i="297"/>
  <c r="AE9" i="297"/>
  <c r="Q9" i="297"/>
  <c r="AE8" i="297"/>
  <c r="Q8" i="297"/>
  <c r="AE7" i="297"/>
  <c r="Q7" i="297"/>
  <c r="AE6" i="297"/>
  <c r="Q6" i="297"/>
  <c r="AE5" i="297"/>
  <c r="Q5" i="297"/>
  <c r="AE4" i="297"/>
  <c r="Q4" i="297"/>
  <c r="AE3" i="297"/>
  <c r="Q3" i="297"/>
  <c r="AF2" i="297"/>
  <c r="AE2" i="297"/>
  <c r="AC2" i="297"/>
  <c r="M14" i="296"/>
  <c r="AE10" i="296"/>
  <c r="Q10" i="296"/>
  <c r="AE9" i="296"/>
  <c r="Q9" i="296"/>
  <c r="AE8" i="296"/>
  <c r="Q8" i="296"/>
  <c r="AE7" i="296"/>
  <c r="Q7" i="296"/>
  <c r="AE6" i="296"/>
  <c r="Q6" i="296"/>
  <c r="AE5" i="296"/>
  <c r="Q5" i="296"/>
  <c r="AE4" i="296"/>
  <c r="Q4" i="296"/>
  <c r="AE3" i="296"/>
  <c r="Q3" i="296"/>
  <c r="AF2" i="296"/>
  <c r="AE2" i="296"/>
  <c r="AC2" i="296"/>
  <c r="M14" i="295"/>
  <c r="AE7" i="295"/>
  <c r="AE6" i="295"/>
  <c r="AE5" i="295"/>
  <c r="AE4" i="295"/>
  <c r="AE3" i="295"/>
  <c r="AF2" i="295"/>
  <c r="AE2" i="295"/>
  <c r="AC2" i="295"/>
  <c r="AE3" i="292"/>
  <c r="Q3" i="292"/>
  <c r="AF2" i="292"/>
  <c r="AE2" i="292"/>
  <c r="AC2" i="292"/>
  <c r="M14" i="292"/>
  <c r="AE7" i="290"/>
  <c r="AE6" i="290"/>
  <c r="AE5" i="290"/>
  <c r="AE4" i="290"/>
  <c r="AE3" i="290"/>
  <c r="AF2" i="290"/>
  <c r="AE2" i="290"/>
  <c r="AC2" i="290"/>
  <c r="M14" i="290"/>
  <c r="AE3" i="288"/>
  <c r="Q3" i="288"/>
  <c r="AF2" i="288"/>
  <c r="AE2" i="288"/>
  <c r="AC2" i="288"/>
  <c r="M14" i="288"/>
  <c r="AE7" i="286"/>
  <c r="AE6" i="286"/>
  <c r="AE5" i="286"/>
  <c r="AE4" i="286"/>
  <c r="AE3" i="286"/>
  <c r="AF2" i="286"/>
  <c r="AE2" i="286"/>
  <c r="AC2" i="286"/>
  <c r="M14" i="286"/>
  <c r="M14" i="284"/>
  <c r="AE13" i="284"/>
  <c r="Q13" i="284"/>
  <c r="AE12" i="284"/>
  <c r="Q12" i="284"/>
  <c r="AE11" i="284"/>
  <c r="Q11" i="284"/>
  <c r="AE10" i="284"/>
  <c r="Q10" i="284"/>
  <c r="AE9" i="284"/>
  <c r="Q9" i="284"/>
  <c r="AE8" i="284"/>
  <c r="Q8" i="284"/>
  <c r="AE7" i="284"/>
  <c r="Q7" i="284"/>
  <c r="AE6" i="284"/>
  <c r="Q6" i="284"/>
  <c r="AE5" i="284"/>
  <c r="Q5" i="284"/>
  <c r="AE4" i="284"/>
  <c r="Q4" i="284"/>
  <c r="AE3" i="284"/>
  <c r="Q3" i="284"/>
  <c r="AF2" i="284"/>
  <c r="AE2" i="284"/>
  <c r="AC2" i="284"/>
  <c r="M14" i="281"/>
  <c r="AE10" i="281"/>
  <c r="Q10" i="281"/>
  <c r="AE9" i="281"/>
  <c r="Q9" i="281"/>
  <c r="AE8" i="281"/>
  <c r="Q8" i="281"/>
  <c r="AE7" i="281"/>
  <c r="Q7" i="281"/>
  <c r="AE6" i="281"/>
  <c r="Q6" i="281"/>
  <c r="AE5" i="281"/>
  <c r="Q5" i="281"/>
  <c r="AE4" i="281"/>
  <c r="Q4" i="281"/>
  <c r="AE3" i="281"/>
  <c r="Q3" i="281"/>
  <c r="AF2" i="281"/>
  <c r="AE2" i="281"/>
  <c r="AC2" i="281"/>
  <c r="AE10" i="279"/>
  <c r="Q10" i="279"/>
  <c r="AE9" i="279"/>
  <c r="Q9" i="279"/>
  <c r="AE8" i="279"/>
  <c r="Q8" i="279"/>
  <c r="AE7" i="279"/>
  <c r="Q7" i="279"/>
  <c r="AE6" i="279"/>
  <c r="Q6" i="279"/>
  <c r="AE5" i="279"/>
  <c r="Q5" i="279"/>
  <c r="AE4" i="279"/>
  <c r="Q4" i="279"/>
  <c r="AE3" i="279"/>
  <c r="Q3" i="279"/>
  <c r="AF2" i="279"/>
  <c r="AE2" i="279"/>
  <c r="AC2" i="279"/>
  <c r="M14" i="279"/>
  <c r="AE13" i="276"/>
  <c r="Q13" i="276"/>
  <c r="AE12" i="276"/>
  <c r="Q12" i="276"/>
  <c r="AE11" i="276"/>
  <c r="Q11" i="276"/>
  <c r="AE10" i="276"/>
  <c r="Q10" i="276"/>
  <c r="AE9" i="276"/>
  <c r="Q9" i="276"/>
  <c r="AE8" i="276"/>
  <c r="Q8" i="276"/>
  <c r="AE7" i="276"/>
  <c r="Q7" i="276"/>
  <c r="AE6" i="276"/>
  <c r="Q6" i="276"/>
  <c r="AE5" i="276"/>
  <c r="Q5" i="276"/>
  <c r="AE4" i="276"/>
  <c r="Q4" i="276"/>
  <c r="AE3" i="276"/>
  <c r="Q3" i="276"/>
  <c r="AF2" i="276"/>
  <c r="AE2" i="276"/>
  <c r="AC2" i="276"/>
  <c r="M14" i="276"/>
  <c r="M14" i="274"/>
  <c r="AE13" i="274"/>
  <c r="Q13" i="274"/>
  <c r="AE12" i="274"/>
  <c r="Q12" i="274"/>
  <c r="AE11" i="274"/>
  <c r="Q11" i="274"/>
  <c r="AE10" i="274"/>
  <c r="Q10" i="274"/>
  <c r="AE9" i="274"/>
  <c r="Q9" i="274"/>
  <c r="AE8" i="274"/>
  <c r="Q8" i="274"/>
  <c r="AE7" i="274"/>
  <c r="Q7" i="274"/>
  <c r="AE6" i="274"/>
  <c r="Q6" i="274"/>
  <c r="AE5" i="274"/>
  <c r="Q5" i="274"/>
  <c r="AE4" i="274"/>
  <c r="Q4" i="274"/>
  <c r="AE3" i="274"/>
  <c r="Q3" i="274"/>
  <c r="AF2" i="274"/>
  <c r="AE2" i="274"/>
  <c r="AC2" i="274"/>
  <c r="J29" i="1" l="1"/>
  <c r="J28" i="1"/>
  <c r="J26" i="1"/>
  <c r="J27" i="1"/>
  <c r="M14" i="269" l="1"/>
  <c r="AE3" i="269"/>
  <c r="Q3" i="269"/>
  <c r="AF2" i="269"/>
  <c r="AE2" i="269"/>
  <c r="AC2" i="269"/>
  <c r="E40" i="55" l="1"/>
  <c r="E16" i="55"/>
  <c r="E17" i="55"/>
  <c r="E18" i="55"/>
  <c r="E19" i="55"/>
  <c r="E20" i="55"/>
  <c r="E21" i="55"/>
  <c r="E22" i="55"/>
  <c r="E23" i="55"/>
  <c r="E24" i="55"/>
  <c r="E25" i="55"/>
  <c r="E26" i="55"/>
  <c r="E27" i="55"/>
  <c r="E28" i="55"/>
  <c r="E29" i="55"/>
  <c r="E30" i="55"/>
  <c r="E31" i="55"/>
  <c r="E32" i="55"/>
  <c r="E33" i="55"/>
  <c r="E34" i="55"/>
  <c r="E35" i="55"/>
  <c r="E36" i="55"/>
  <c r="E37" i="55"/>
  <c r="E38" i="55"/>
  <c r="E39" i="55"/>
  <c r="E4" i="55"/>
  <c r="E5" i="55" s="1"/>
  <c r="E6" i="55" s="1"/>
  <c r="E7" i="55" s="1"/>
  <c r="E8" i="55" s="1"/>
  <c r="E9" i="55" s="1"/>
  <c r="E10" i="55" s="1"/>
  <c r="E11" i="55" s="1"/>
  <c r="E12" i="55" s="1"/>
  <c r="E13" i="55" s="1"/>
  <c r="E14" i="55" s="1"/>
  <c r="E15" i="55" s="1"/>
  <c r="AC2" i="268"/>
  <c r="AE2" i="268"/>
  <c r="AF2" i="268"/>
  <c r="Q3" i="268"/>
  <c r="AE3" i="268"/>
  <c r="Q4" i="268"/>
  <c r="AE4" i="268"/>
  <c r="Q5" i="268"/>
  <c r="AE5" i="268"/>
  <c r="Q6" i="268"/>
  <c r="AE6" i="268"/>
  <c r="Q7" i="268"/>
  <c r="AE7" i="268"/>
  <c r="Q8" i="268"/>
  <c r="AE8" i="268"/>
  <c r="Q9" i="268"/>
  <c r="AE9" i="268"/>
  <c r="Q10" i="268"/>
  <c r="AE10" i="268"/>
  <c r="M14" i="268"/>
  <c r="B38" i="1" l="1"/>
  <c r="B39" i="1"/>
  <c r="B40" i="1"/>
  <c r="B41" i="1"/>
  <c r="B42" i="1"/>
  <c r="B43" i="1"/>
  <c r="B44" i="1"/>
  <c r="B45" i="1"/>
  <c r="B27" i="1"/>
  <c r="B28" i="1" s="1"/>
  <c r="B29" i="1" s="1"/>
  <c r="B30" i="1" s="1"/>
  <c r="B31" i="1" s="1"/>
  <c r="B32" i="1" s="1"/>
  <c r="B33" i="1" s="1"/>
  <c r="B34" i="1" s="1"/>
  <c r="B35" i="1" s="1"/>
  <c r="B36" i="1" s="1"/>
  <c r="B37" i="1" s="1"/>
  <c r="B4" i="1"/>
  <c r="C12" i="1"/>
  <c r="C13" i="1"/>
  <c r="C14" i="1"/>
  <c r="C15" i="1"/>
  <c r="B15" i="1" s="1"/>
  <c r="C16" i="1"/>
  <c r="B16" i="1" s="1"/>
  <c r="C17" i="1"/>
  <c r="B17" i="1" s="1"/>
  <c r="C18" i="1"/>
  <c r="B18" i="1" s="1"/>
  <c r="C19" i="1"/>
  <c r="B19" i="1" s="1"/>
  <c r="C20" i="1"/>
  <c r="B20" i="1" s="1"/>
  <c r="C21" i="1"/>
  <c r="B21" i="1" s="1"/>
  <c r="C22" i="1"/>
  <c r="B22" i="1" s="1"/>
  <c r="D5" i="55"/>
  <c r="D6" i="55"/>
  <c r="D7" i="55"/>
  <c r="D8" i="55"/>
  <c r="D9" i="55"/>
  <c r="D10" i="55"/>
  <c r="D11" i="55"/>
  <c r="D12" i="55"/>
  <c r="D13" i="55"/>
  <c r="D14" i="55"/>
  <c r="D15" i="55"/>
  <c r="D16" i="55"/>
  <c r="D17" i="55"/>
  <c r="D18" i="55"/>
  <c r="D19" i="55"/>
  <c r="D20" i="55"/>
  <c r="D21" i="55"/>
  <c r="D22" i="55"/>
  <c r="D23" i="55"/>
  <c r="D24" i="55"/>
  <c r="D25" i="55"/>
  <c r="D26" i="55"/>
  <c r="D27" i="55"/>
  <c r="D28" i="55"/>
  <c r="D29" i="55"/>
  <c r="D30" i="55"/>
  <c r="D31" i="55"/>
  <c r="D32" i="55"/>
  <c r="D33" i="55"/>
  <c r="D34" i="55"/>
  <c r="D35" i="55"/>
  <c r="D36" i="55"/>
  <c r="D37" i="55"/>
  <c r="D38" i="55"/>
  <c r="D39" i="55"/>
  <c r="D40" i="55"/>
  <c r="B22" i="55"/>
  <c r="A22" i="55" s="1"/>
  <c r="B21" i="55"/>
  <c r="A21" i="55" s="1"/>
  <c r="B20" i="55"/>
  <c r="A20" i="55" s="1"/>
  <c r="B17" i="55"/>
  <c r="B18" i="55" s="1"/>
  <c r="B16" i="55"/>
  <c r="A16" i="55" s="1"/>
  <c r="B15" i="55"/>
  <c r="A15" i="55" s="1"/>
  <c r="B3" i="55"/>
  <c r="B4" i="55" s="1"/>
  <c r="B22" i="63"/>
  <c r="A22" i="63" s="1"/>
  <c r="B21" i="63"/>
  <c r="A21" i="63" s="1"/>
  <c r="B20" i="63"/>
  <c r="A20" i="63" s="1"/>
  <c r="B17" i="63"/>
  <c r="B18" i="63" s="1"/>
  <c r="B16" i="63"/>
  <c r="A16" i="63" s="1"/>
  <c r="B15" i="63"/>
  <c r="A15" i="63" s="1"/>
  <c r="B3" i="63"/>
  <c r="B4" i="63" s="1"/>
  <c r="E4" i="266"/>
  <c r="B15" i="266"/>
  <c r="A15" i="266" s="1"/>
  <c r="B16" i="266"/>
  <c r="A16" i="266" s="1"/>
  <c r="B17" i="266"/>
  <c r="B18" i="266" s="1"/>
  <c r="B19" i="266" s="1"/>
  <c r="A19" i="266" s="1"/>
  <c r="B20" i="266"/>
  <c r="A20" i="266" s="1"/>
  <c r="B21" i="266"/>
  <c r="A21" i="266" s="1"/>
  <c r="B22" i="266"/>
  <c r="A22" i="266" s="1"/>
  <c r="B3" i="266"/>
  <c r="B4" i="266" s="1"/>
  <c r="B5" i="266" s="1"/>
  <c r="B6" i="266" s="1"/>
  <c r="B7" i="266" s="1"/>
  <c r="B8" i="266" s="1"/>
  <c r="B9" i="266" s="1"/>
  <c r="B10" i="266" s="1"/>
  <c r="B11" i="266" s="1"/>
  <c r="B12" i="266" s="1"/>
  <c r="B13" i="266" s="1"/>
  <c r="B14" i="266" s="1"/>
  <c r="B5" i="1" l="1"/>
  <c r="B6" i="1" s="1"/>
  <c r="B7" i="1" s="1"/>
  <c r="B8" i="1" s="1"/>
  <c r="B9" i="1" s="1"/>
  <c r="B10" i="1" s="1"/>
  <c r="B11" i="1" s="1"/>
  <c r="B12" i="1" s="1"/>
  <c r="B13" i="1" s="1"/>
  <c r="B14" i="1" s="1"/>
  <c r="A14" i="266"/>
  <c r="A17" i="55"/>
  <c r="A17" i="266"/>
  <c r="A18" i="266"/>
  <c r="B5" i="55"/>
  <c r="A4" i="55"/>
  <c r="A18" i="55"/>
  <c r="B19" i="55"/>
  <c r="A19" i="55" s="1"/>
  <c r="A3" i="55"/>
  <c r="A18" i="63"/>
  <c r="B19" i="63"/>
  <c r="A19" i="63" s="1"/>
  <c r="A4" i="63"/>
  <c r="B5" i="63"/>
  <c r="A3" i="63"/>
  <c r="A17" i="63"/>
  <c r="A6" i="266"/>
  <c r="A5" i="266"/>
  <c r="A13" i="266"/>
  <c r="A7" i="266"/>
  <c r="A12" i="266"/>
  <c r="E5" i="266"/>
  <c r="A3" i="266"/>
  <c r="A11" i="266"/>
  <c r="A8" i="266"/>
  <c r="A4" i="266"/>
  <c r="A10" i="266"/>
  <c r="A9" i="266"/>
  <c r="B6" i="55" l="1"/>
  <c r="A5" i="55"/>
  <c r="B6" i="63"/>
  <c r="A5" i="63"/>
  <c r="A6" i="55" l="1"/>
  <c r="B7" i="55"/>
  <c r="B7" i="63"/>
  <c r="A6" i="63"/>
  <c r="B8" i="55" l="1"/>
  <c r="A7" i="55"/>
  <c r="A7" i="63"/>
  <c r="B8" i="63"/>
  <c r="A8" i="55" l="1"/>
  <c r="B9" i="55"/>
  <c r="B9" i="63"/>
  <c r="A8" i="63"/>
  <c r="B10" i="55" l="1"/>
  <c r="A9" i="55"/>
  <c r="B10" i="63"/>
  <c r="A9" i="63"/>
  <c r="A10" i="55" l="1"/>
  <c r="B11" i="55"/>
  <c r="B11" i="63"/>
  <c r="A10" i="63"/>
  <c r="B12" i="55" l="1"/>
  <c r="A11" i="55"/>
  <c r="B12" i="63"/>
  <c r="A11" i="63"/>
  <c r="A12" i="55" l="1"/>
  <c r="B13" i="55"/>
  <c r="B13" i="63"/>
  <c r="A12" i="63"/>
  <c r="A13" i="55" l="1"/>
  <c r="B14" i="55"/>
  <c r="A14" i="55" s="1"/>
  <c r="B14" i="63"/>
  <c r="A14" i="63" s="1"/>
  <c r="A13" i="63"/>
  <c r="E14" i="1" l="1"/>
  <c r="E4" i="1" l="1"/>
  <c r="E5" i="1"/>
  <c r="E6" i="1"/>
  <c r="E7" i="1"/>
  <c r="E8" i="1"/>
  <c r="E9" i="1"/>
  <c r="E10" i="1"/>
  <c r="E11"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tc={1C5B68A1-9FF5-4C48-A9B6-E1175C59FCEA}</author>
  </authors>
  <commentList>
    <comment ref="B1" authorId="0" shapeId="0" xr:uid="{8A479C5F-F30E-4584-98C0-151AC79977BC}">
      <text>
        <r>
          <rPr>
            <b/>
            <sz val="9"/>
            <color indexed="81"/>
            <rFont val="Tahoma"/>
            <family val="2"/>
          </rPr>
          <t>Author:</t>
        </r>
        <r>
          <rPr>
            <sz val="9"/>
            <color indexed="81"/>
            <rFont val="Tahoma"/>
            <family val="2"/>
          </rPr>
          <t xml:space="preserve">
Location ID for the individual location. Needs to be correct compared to naming of the location in other sheets or database</t>
        </r>
      </text>
    </comment>
    <comment ref="C2" authorId="1" shapeId="0" xr:uid="{1C5B68A1-9FF5-4C48-A9B6-E1175C59FCEA}">
      <text>
        <t>[Threaded comment]
Your version of Excel allows you to read this threaded comment; however, any edits to it will get removed if the file is opened in a newer version of Excel. Learn more: https://go.microsoft.com/fwlink/?linkid=870924
Comment:
    embedment length</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Author</author>
    <author>tc={54A9B14D-BC90-4913-8521-B2C9A15F18DF}</author>
  </authors>
  <commentList>
    <comment ref="G1" authorId="0" shapeId="0" xr:uid="{4EB4B0B9-BBC5-4CF9-A207-9F5F0346E3C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D741186-8F04-48A8-ABA5-D0F63404181E}">
      <text>
        <r>
          <rPr>
            <b/>
            <sz val="9"/>
            <color indexed="81"/>
            <rFont val="Tahoma"/>
            <family val="2"/>
          </rPr>
          <t>Author:</t>
        </r>
        <r>
          <rPr>
            <sz val="9"/>
            <color indexed="81"/>
            <rFont val="Tahoma"/>
            <family val="2"/>
          </rPr>
          <t xml:space="preserve">
"weld" or "attm"</t>
        </r>
      </text>
    </comment>
    <comment ref="M1" authorId="0" shapeId="0" xr:uid="{A51DDADA-3D38-426F-B9A2-1E5FFCBAC21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2D66B18-DD27-43F3-83E3-271AEE4E0191}">
      <text>
        <r>
          <rPr>
            <b/>
            <sz val="9"/>
            <color indexed="81"/>
            <rFont val="Tahoma"/>
            <family val="2"/>
          </rPr>
          <t>Author:</t>
        </r>
        <r>
          <rPr>
            <sz val="9"/>
            <color indexed="81"/>
            <rFont val="Tahoma"/>
            <family val="2"/>
          </rPr>
          <t xml:space="preserve">
Maximum No of plotted section is 3 </t>
        </r>
      </text>
    </comment>
    <comment ref="AE1" authorId="0" shapeId="0" xr:uid="{E6169EDE-8150-4972-983D-C333B56D109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4A9B14D-BC90-4913-8521-B2C9A15F18D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Author</author>
    <author>tc={AB945B8D-8C51-4348-AC78-C4285D3E01C6}</author>
  </authors>
  <commentList>
    <comment ref="G1" authorId="0" shapeId="0" xr:uid="{F7DF056C-38C1-4AF5-A451-4EA6918B89B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DCDDA47E-64FD-462F-B8B1-0FA738A37C35}">
      <text>
        <r>
          <rPr>
            <b/>
            <sz val="9"/>
            <color indexed="81"/>
            <rFont val="Tahoma"/>
            <family val="2"/>
          </rPr>
          <t>Author:</t>
        </r>
        <r>
          <rPr>
            <sz val="9"/>
            <color indexed="81"/>
            <rFont val="Tahoma"/>
            <family val="2"/>
          </rPr>
          <t xml:space="preserve">
"weld" or "attm"</t>
        </r>
      </text>
    </comment>
    <comment ref="M1" authorId="0" shapeId="0" xr:uid="{48CCCD2E-6268-45BA-B56B-AB1F677122BC}">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838C506D-2126-4EF8-9C41-84539CA421EF}">
      <text>
        <r>
          <rPr>
            <b/>
            <sz val="9"/>
            <color indexed="81"/>
            <rFont val="Tahoma"/>
            <family val="2"/>
          </rPr>
          <t>Author:</t>
        </r>
        <r>
          <rPr>
            <sz val="9"/>
            <color indexed="81"/>
            <rFont val="Tahoma"/>
            <family val="2"/>
          </rPr>
          <t xml:space="preserve">
Maximum No of plotted section is 3 </t>
        </r>
      </text>
    </comment>
    <comment ref="AE1" authorId="0" shapeId="0" xr:uid="{703E2CDF-2902-40FF-A905-36801C79E19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AB945B8D-8C51-4348-AC78-C4285D3E01C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Author</author>
    <author>tc={203F7024-F740-43B2-8AEA-CD797E6A4B88}</author>
  </authors>
  <commentList>
    <comment ref="G1" authorId="0" shapeId="0" xr:uid="{7EC6C52C-2F63-4351-9292-0568BF2DD88B}">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ECEBE91-F820-4F49-A4BF-422470804188}">
      <text>
        <r>
          <rPr>
            <b/>
            <sz val="9"/>
            <color indexed="81"/>
            <rFont val="Tahoma"/>
            <family val="2"/>
          </rPr>
          <t>Author:</t>
        </r>
        <r>
          <rPr>
            <sz val="9"/>
            <color indexed="81"/>
            <rFont val="Tahoma"/>
            <family val="2"/>
          </rPr>
          <t xml:space="preserve">
"weld" or "attm"</t>
        </r>
      </text>
    </comment>
    <comment ref="M1" authorId="0" shapeId="0" xr:uid="{C8CC3897-8590-4BD9-A78D-504597728EE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7BDFADA3-CFE9-40E5-9A04-94F8BCE47FF9}">
      <text>
        <r>
          <rPr>
            <b/>
            <sz val="9"/>
            <color indexed="81"/>
            <rFont val="Tahoma"/>
            <family val="2"/>
          </rPr>
          <t>Author:</t>
        </r>
        <r>
          <rPr>
            <sz val="9"/>
            <color indexed="81"/>
            <rFont val="Tahoma"/>
            <family val="2"/>
          </rPr>
          <t xml:space="preserve">
Maximum No of plotted section is 3 </t>
        </r>
      </text>
    </comment>
    <comment ref="AE1" authorId="0" shapeId="0" xr:uid="{495E3260-6303-4051-BF94-BF36D0F7B4E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03F7024-F740-43B2-8AEA-CD797E6A4B8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Author</author>
    <author>tc={F9ED33C9-6066-4C56-A9C2-67F9DBB98B70}</author>
  </authors>
  <commentList>
    <comment ref="G1" authorId="0" shapeId="0" xr:uid="{269959C1-3D34-41C3-9DBB-EE1666EA9191}">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9652DB15-F442-4C73-AAA3-187C2F3C72D7}">
      <text>
        <r>
          <rPr>
            <b/>
            <sz val="9"/>
            <color indexed="81"/>
            <rFont val="Tahoma"/>
            <family val="2"/>
          </rPr>
          <t>Author:</t>
        </r>
        <r>
          <rPr>
            <sz val="9"/>
            <color indexed="81"/>
            <rFont val="Tahoma"/>
            <family val="2"/>
          </rPr>
          <t xml:space="preserve">
"weld" or "attm"</t>
        </r>
      </text>
    </comment>
    <comment ref="M1" authorId="0" shapeId="0" xr:uid="{EF255D64-3DE4-46FB-A7BB-0B03F710131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EDA6655-DD2F-49D3-9028-A52AD7978B3C}">
      <text>
        <r>
          <rPr>
            <b/>
            <sz val="9"/>
            <color indexed="81"/>
            <rFont val="Tahoma"/>
            <family val="2"/>
          </rPr>
          <t>Author:</t>
        </r>
        <r>
          <rPr>
            <sz val="9"/>
            <color indexed="81"/>
            <rFont val="Tahoma"/>
            <family val="2"/>
          </rPr>
          <t xml:space="preserve">
Maximum No of plotted section is 3 </t>
        </r>
      </text>
    </comment>
    <comment ref="AE1" authorId="0" shapeId="0" xr:uid="{87E3D562-8B00-43E6-84B7-D4F95E5B31A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9ED33C9-6066-4C56-A9C2-67F9DBB98B70}">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Author</author>
    <author>tc={5990CA9C-3054-4288-B1A8-ABAD8C105E54}</author>
  </authors>
  <commentList>
    <comment ref="G1" authorId="0" shapeId="0" xr:uid="{11222FF6-BE79-40FA-9935-47FCB0E025D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EE6FA93-B0FB-4684-A0A6-1E8620D609F5}">
      <text>
        <r>
          <rPr>
            <b/>
            <sz val="9"/>
            <color indexed="81"/>
            <rFont val="Tahoma"/>
            <family val="2"/>
          </rPr>
          <t>Author:</t>
        </r>
        <r>
          <rPr>
            <sz val="9"/>
            <color indexed="81"/>
            <rFont val="Tahoma"/>
            <family val="2"/>
          </rPr>
          <t xml:space="preserve">
"weld" or "attm"</t>
        </r>
      </text>
    </comment>
    <comment ref="M1" authorId="0" shapeId="0" xr:uid="{B8369BC8-F3F9-45A9-B68F-572E319CC34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D226CEEF-F510-4692-859F-3F451B727BCF}">
      <text>
        <r>
          <rPr>
            <b/>
            <sz val="9"/>
            <color indexed="81"/>
            <rFont val="Tahoma"/>
            <family val="2"/>
          </rPr>
          <t>Author:</t>
        </r>
        <r>
          <rPr>
            <sz val="9"/>
            <color indexed="81"/>
            <rFont val="Tahoma"/>
            <family val="2"/>
          </rPr>
          <t xml:space="preserve">
Maximum No of plotted section is 3 </t>
        </r>
      </text>
    </comment>
    <comment ref="AE1" authorId="0" shapeId="0" xr:uid="{A8981B41-7109-4662-9831-1B80F0D74AE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5990CA9C-3054-4288-B1A8-ABAD8C105E5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Author</author>
    <author>tc={8E778186-E4B7-4E98-A984-2E88C4D8E169}</author>
  </authors>
  <commentList>
    <comment ref="G1" authorId="0" shapeId="0" xr:uid="{8A6E8E3F-941A-4003-AC18-E372E99AEC38}">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2032B19-9CE9-4A27-86D7-1F77B65F3D4A}">
      <text>
        <r>
          <rPr>
            <b/>
            <sz val="9"/>
            <color indexed="81"/>
            <rFont val="Tahoma"/>
            <family val="2"/>
          </rPr>
          <t>Author:</t>
        </r>
        <r>
          <rPr>
            <sz val="9"/>
            <color indexed="81"/>
            <rFont val="Tahoma"/>
            <family val="2"/>
          </rPr>
          <t xml:space="preserve">
"weld" or "attm"</t>
        </r>
      </text>
    </comment>
    <comment ref="M1" authorId="0" shapeId="0" xr:uid="{0D8E9CFB-757B-41B5-83AB-6FA65A49B7E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1DEBD34-27A8-47BC-9A5B-EAC265A73C99}">
      <text>
        <r>
          <rPr>
            <b/>
            <sz val="9"/>
            <color indexed="81"/>
            <rFont val="Tahoma"/>
            <family val="2"/>
          </rPr>
          <t>Author:</t>
        </r>
        <r>
          <rPr>
            <sz val="9"/>
            <color indexed="81"/>
            <rFont val="Tahoma"/>
            <family val="2"/>
          </rPr>
          <t xml:space="preserve">
Maximum No of plotted section is 3 </t>
        </r>
      </text>
    </comment>
    <comment ref="AE1" authorId="0" shapeId="0" xr:uid="{557A427C-9B7E-4E57-A169-CE7244A3BB73}">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8E778186-E4B7-4E98-A984-2E88C4D8E169}">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Author</author>
    <author>tc={0B9BC945-42FF-4DE2-A11F-95B4258EA88C}</author>
  </authors>
  <commentList>
    <comment ref="G1" authorId="0" shapeId="0" xr:uid="{BFB5E6AA-AAA4-4D2D-90D5-409F6017155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A8B64E46-B701-4ED2-8B71-F468C0334933}">
      <text>
        <r>
          <rPr>
            <b/>
            <sz val="9"/>
            <color indexed="81"/>
            <rFont val="Tahoma"/>
            <family val="2"/>
          </rPr>
          <t>Author:</t>
        </r>
        <r>
          <rPr>
            <sz val="9"/>
            <color indexed="81"/>
            <rFont val="Tahoma"/>
            <family val="2"/>
          </rPr>
          <t xml:space="preserve">
"weld" or "attm"</t>
        </r>
      </text>
    </comment>
    <comment ref="M1" authorId="0" shapeId="0" xr:uid="{2C1550B6-A399-4E3D-92E1-8FFDDE4540AF}">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CB5ADDFF-5B6B-4798-A7B5-CBC778445E4C}">
      <text>
        <r>
          <rPr>
            <b/>
            <sz val="9"/>
            <color indexed="81"/>
            <rFont val="Tahoma"/>
            <family val="2"/>
          </rPr>
          <t>Author:</t>
        </r>
        <r>
          <rPr>
            <sz val="9"/>
            <color indexed="81"/>
            <rFont val="Tahoma"/>
            <family val="2"/>
          </rPr>
          <t xml:space="preserve">
Maximum No of plotted section is 3 </t>
        </r>
      </text>
    </comment>
    <comment ref="AE1" authorId="0" shapeId="0" xr:uid="{71EF9962-056E-47FC-90F9-084CADDB5356}">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B9BC945-42FF-4DE2-A11F-95B4258EA88C}">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Author</author>
    <author>tc={62FA859E-D30A-466A-86DE-765D1AB8D3BE}</author>
  </authors>
  <commentList>
    <comment ref="G1" authorId="0" shapeId="0" xr:uid="{980B2F22-6774-4C0E-8412-D65027E478F3}">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C1F87568-90DD-49F6-AB54-FF5FE6ACC1CD}">
      <text>
        <r>
          <rPr>
            <b/>
            <sz val="9"/>
            <color indexed="81"/>
            <rFont val="Tahoma"/>
            <family val="2"/>
          </rPr>
          <t>Author:</t>
        </r>
        <r>
          <rPr>
            <sz val="9"/>
            <color indexed="81"/>
            <rFont val="Tahoma"/>
            <family val="2"/>
          </rPr>
          <t xml:space="preserve">
"weld" or "attm"</t>
        </r>
      </text>
    </comment>
    <comment ref="M1" authorId="0" shapeId="0" xr:uid="{944E6517-9D74-4621-8DF2-A5F86FE1F95A}">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7E2F384-4F03-46E2-862B-EC9A70B2AFEA}">
      <text>
        <r>
          <rPr>
            <b/>
            <sz val="9"/>
            <color indexed="81"/>
            <rFont val="Tahoma"/>
            <family val="2"/>
          </rPr>
          <t>Author:</t>
        </r>
        <r>
          <rPr>
            <sz val="9"/>
            <color indexed="81"/>
            <rFont val="Tahoma"/>
            <family val="2"/>
          </rPr>
          <t xml:space="preserve">
Maximum No of plotted section is 3 </t>
        </r>
      </text>
    </comment>
    <comment ref="AE1" authorId="0" shapeId="0" xr:uid="{B0F37958-F0AF-4E8D-AA30-A831388B66FE}">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2FA859E-D30A-466A-86DE-765D1AB8D3B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Author</author>
    <author>tc={788E7F84-863F-4D4E-BD5A-FEAFBEA620F8}</author>
  </authors>
  <commentList>
    <comment ref="G1" authorId="0" shapeId="0" xr:uid="{E8A570F5-8CA9-42D9-A547-697D320742B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843ED359-76C3-44C8-A681-0322D2F94310}">
      <text>
        <r>
          <rPr>
            <b/>
            <sz val="9"/>
            <color indexed="81"/>
            <rFont val="Tahoma"/>
            <family val="2"/>
          </rPr>
          <t>Author:</t>
        </r>
        <r>
          <rPr>
            <sz val="9"/>
            <color indexed="81"/>
            <rFont val="Tahoma"/>
            <family val="2"/>
          </rPr>
          <t xml:space="preserve">
"weld" or "attm"</t>
        </r>
      </text>
    </comment>
    <comment ref="M1" authorId="0" shapeId="0" xr:uid="{69AB6BFE-2C4C-4192-BF8A-F4D45F7AED26}">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398C8817-2B4B-49EF-BCD5-7ED60A0295E4}">
      <text>
        <r>
          <rPr>
            <b/>
            <sz val="9"/>
            <color indexed="81"/>
            <rFont val="Tahoma"/>
            <family val="2"/>
          </rPr>
          <t>Author:</t>
        </r>
        <r>
          <rPr>
            <sz val="9"/>
            <color indexed="81"/>
            <rFont val="Tahoma"/>
            <family val="2"/>
          </rPr>
          <t xml:space="preserve">
Maximum No of plotted section is 3 </t>
        </r>
      </text>
    </comment>
    <comment ref="AE1" authorId="0" shapeId="0" xr:uid="{7138CB4D-E111-40B0-8996-D83EB28B1092}">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88E7F84-863F-4D4E-BD5A-FEAFBEA620F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Author</author>
    <author>tc={B2E15B20-9D5E-40D6-86DB-65C0A32B024E}</author>
  </authors>
  <commentList>
    <comment ref="G1" authorId="0" shapeId="0" xr:uid="{884922D7-F611-4A4F-89BB-65FC5B7E9E2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2658490-F8D9-433B-9F50-511D02BC997D}">
      <text>
        <r>
          <rPr>
            <b/>
            <sz val="9"/>
            <color indexed="81"/>
            <rFont val="Tahoma"/>
            <family val="2"/>
          </rPr>
          <t>Author:</t>
        </r>
        <r>
          <rPr>
            <sz val="9"/>
            <color indexed="81"/>
            <rFont val="Tahoma"/>
            <family val="2"/>
          </rPr>
          <t xml:space="preserve">
"weld" or "attm"</t>
        </r>
      </text>
    </comment>
    <comment ref="M1" authorId="0" shapeId="0" xr:uid="{0AAA8919-0224-4B16-9161-E3D47355F96D}">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019EFE0-B3EF-4D25-A9F6-AA0FE1E05A4F}">
      <text>
        <r>
          <rPr>
            <b/>
            <sz val="9"/>
            <color indexed="81"/>
            <rFont val="Tahoma"/>
            <family val="2"/>
          </rPr>
          <t>Author:</t>
        </r>
        <r>
          <rPr>
            <sz val="9"/>
            <color indexed="81"/>
            <rFont val="Tahoma"/>
            <family val="2"/>
          </rPr>
          <t xml:space="preserve">
Maximum No of plotted section is 3 </t>
        </r>
      </text>
    </comment>
    <comment ref="AE1" authorId="0" shapeId="0" xr:uid="{A2A6FEEC-9F17-4101-9549-FBD4064542FC}">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2E15B20-9D5E-40D6-86DB-65C0A32B024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tc={1DA23C81-C6B4-40B3-9CFC-86CFE09CC200}</author>
  </authors>
  <commentList>
    <comment ref="K16" authorId="0" shapeId="0" xr:uid="{AF4985BF-FD7F-4A40-A138-D40C70510772}">
      <text>
        <r>
          <rPr>
            <b/>
            <sz val="9"/>
            <color indexed="81"/>
            <rFont val="Tahoma"/>
            <family val="2"/>
          </rPr>
          <t>Author:</t>
        </r>
        <r>
          <rPr>
            <sz val="9"/>
            <color indexed="81"/>
            <rFont val="Tahoma"/>
            <family val="2"/>
          </rPr>
          <t xml:space="preserve">
Value of 1000 for auto selection newest revision. 
Be aware different locations/clusters can have different revisions, and using different specific revisions can only be done by running multiple times </t>
        </r>
      </text>
    </comment>
    <comment ref="D25" authorId="0" shapeId="0" xr:uid="{881A1C55-9FF6-46E3-B074-64E303E152BC}">
      <text>
        <r>
          <rPr>
            <b/>
            <sz val="9"/>
            <color indexed="81"/>
            <rFont val="Tahoma"/>
            <family val="2"/>
          </rPr>
          <t>Author:</t>
        </r>
        <r>
          <rPr>
            <sz val="9"/>
            <color indexed="81"/>
            <rFont val="Tahoma"/>
            <family val="2"/>
          </rPr>
          <t xml:space="preserve">
On/Off switch (1/0)
Switch for running back calculations using driving logs</t>
        </r>
      </text>
    </comment>
    <comment ref="F25" authorId="0" shapeId="0" xr:uid="{A0573E15-0353-4A9D-9A4D-840A2AA51C21}">
      <text>
        <r>
          <rPr>
            <b/>
            <sz val="9"/>
            <color indexed="81"/>
            <rFont val="Tahoma"/>
            <family val="2"/>
          </rPr>
          <t>Author:</t>
        </r>
        <r>
          <rPr>
            <sz val="9"/>
            <color indexed="81"/>
            <rFont val="Tahoma"/>
            <family val="2"/>
          </rPr>
          <t xml:space="preserve">
On/Off switch (1/0)
Switch for running GRLweap files</t>
        </r>
      </text>
    </comment>
    <comment ref="G25" authorId="0" shapeId="0" xr:uid="{63B70999-3E3C-4DD0-A97B-7716CD703B95}">
      <text>
        <r>
          <rPr>
            <b/>
            <sz val="9"/>
            <color indexed="81"/>
            <rFont val="Tahoma"/>
            <family val="2"/>
          </rPr>
          <t>Author:</t>
        </r>
        <r>
          <rPr>
            <sz val="9"/>
            <color indexed="81"/>
            <rFont val="Tahoma"/>
            <family val="2"/>
          </rPr>
          <t xml:space="preserve">
Hammer ID referring to the ID specified in GRLweap</t>
        </r>
      </text>
    </comment>
    <comment ref="I25" authorId="0" shapeId="0" xr:uid="{CCCAB65A-FD2F-4F38-9373-357E8888FEA6}">
      <text>
        <r>
          <rPr>
            <b/>
            <sz val="9"/>
            <color indexed="81"/>
            <rFont val="Tahoma"/>
            <family val="2"/>
          </rPr>
          <t>Author:</t>
        </r>
        <r>
          <rPr>
            <sz val="9"/>
            <color indexed="81"/>
            <rFont val="Tahoma"/>
            <family val="2"/>
          </rPr>
          <t xml:space="preserve">
Number between 0 and 1 for the efficiency of the hammer</t>
        </r>
      </text>
    </comment>
    <comment ref="L25" authorId="0" shapeId="0" xr:uid="{7E36B344-5F3D-472E-A02B-40E314957D27}">
      <text>
        <r>
          <rPr>
            <b/>
            <sz val="9"/>
            <color indexed="81"/>
            <rFont val="Tahoma"/>
            <family val="2"/>
          </rPr>
          <t>Author:</t>
        </r>
        <r>
          <rPr>
            <sz val="9"/>
            <color indexed="81"/>
            <rFont val="Tahoma"/>
            <family val="2"/>
          </rPr>
          <t xml:space="preserve">
Number of segments for the pile where stresses are calculated</t>
        </r>
      </text>
    </comment>
    <comment ref="N25" authorId="0" shapeId="0" xr:uid="{09FA8B88-A057-424A-9145-DA3BFC2D615F}">
      <text>
        <r>
          <rPr>
            <b/>
            <sz val="9"/>
            <color indexed="81"/>
            <rFont val="Tahoma"/>
            <family val="2"/>
          </rPr>
          <t>Author:</t>
        </r>
        <r>
          <rPr>
            <sz val="9"/>
            <color indexed="81"/>
            <rFont val="Tahoma"/>
            <family val="2"/>
          </rPr>
          <t xml:space="preserve">
A number defines the specific number of files, text will create one file per meter</t>
        </r>
      </text>
    </comment>
    <comment ref="P25" authorId="0" shapeId="0" xr:uid="{F90416E4-5D68-4B20-8388-A38812143CCB}">
      <text>
        <r>
          <rPr>
            <b/>
            <sz val="9"/>
            <color indexed="81"/>
            <rFont val="Tahoma"/>
            <family val="2"/>
          </rPr>
          <t>Author:</t>
        </r>
        <r>
          <rPr>
            <sz val="9"/>
            <color indexed="81"/>
            <rFont val="Tahoma"/>
            <family val="2"/>
          </rPr>
          <t xml:space="preserve">
Define weither raw CPT scatter points should be included in qc and fs plots</t>
        </r>
      </text>
    </comment>
    <comment ref="R25" authorId="0" shapeId="0" xr:uid="{085A9EB7-4C9A-4BDC-9B07-AE3DFAA3A02F}">
      <text>
        <r>
          <rPr>
            <b/>
            <sz val="9"/>
            <color indexed="81"/>
            <rFont val="Tahoma"/>
            <family val="2"/>
          </rPr>
          <t>Author:</t>
        </r>
        <r>
          <rPr>
            <sz val="9"/>
            <color indexed="81"/>
            <rFont val="Tahoma"/>
            <family val="2"/>
          </rPr>
          <t xml:space="preserve">
On/Off switch (1/0)
Switch for creating plots of results</t>
        </r>
      </text>
    </comment>
    <comment ref="S25" authorId="0" shapeId="0" xr:uid="{382F1694-C35A-4CCF-B18B-B33810AB5BF0}">
      <text>
        <r>
          <rPr>
            <b/>
            <sz val="9"/>
            <color indexed="81"/>
            <rFont val="Tahoma"/>
            <family val="2"/>
          </rPr>
          <t>Author:
0- Normal 
1- Normal+Acceleration
2-Normal+Forces</t>
        </r>
      </text>
    </comment>
    <comment ref="V25" authorId="1" shapeId="0" xr:uid="{1DA23C81-C6B4-40B3-9CFC-86CFE09CC200}">
      <text>
        <t>[Threaded comment]
Your version of Excel allows you to read this threaded comment; however, any edits to it will get removed if the file is opened in a newer version of Excel. Learn more: https://go.microsoft.com/fwlink/?linkid=870924
Comment:
    Assembly weight = Hammer weight - ram weight + sleeve weight</t>
      </text>
    </comment>
    <comment ref="X25" authorId="0" shapeId="0" xr:uid="{03636CE7-36E6-494C-AE1F-6B9C579753F6}">
      <text>
        <r>
          <rPr>
            <b/>
            <sz val="9"/>
            <color indexed="81"/>
            <rFont val="Tahoma"/>
            <family val="2"/>
          </rPr>
          <t>Author:</t>
        </r>
        <r>
          <rPr>
            <sz val="9"/>
            <color indexed="81"/>
            <rFont val="Tahoma"/>
            <family val="2"/>
          </rPr>
          <t xml:space="preserve">
If applied it will consider the reduction of energy due to entrapped water in the conical section. The hammer refers to the parameters reported in Vantomme (2019) for that type of hammer.</t>
        </r>
      </text>
    </comment>
    <comment ref="Y25" authorId="0" shapeId="0" xr:uid="{840ED4E7-45F2-49F2-8E2A-65CE2A5614A1}">
      <text>
        <r>
          <rPr>
            <b/>
            <sz val="9"/>
            <color indexed="81"/>
            <rFont val="Tahoma"/>
            <family val="2"/>
          </rPr>
          <t>Author:</t>
        </r>
        <r>
          <rPr>
            <sz val="9"/>
            <color indexed="81"/>
            <rFont val="Tahoma"/>
            <family val="2"/>
          </rPr>
          <t xml:space="preserve">
0 - Not activated
x - It will run the noise mitigation strategy with the switch of energy level at x blows/m. Efficiency levels can be defined in the table 'Noise Mitigation Strategy'</t>
        </r>
      </text>
    </comment>
    <comment ref="Z25" authorId="0" shapeId="0" xr:uid="{6A79F860-BA60-49AC-8733-B3BE32E15576}">
      <text>
        <r>
          <rPr>
            <b/>
            <sz val="9"/>
            <color indexed="81"/>
            <rFont val="Tahoma"/>
            <family val="2"/>
          </rPr>
          <t>Author:</t>
        </r>
        <r>
          <rPr>
            <sz val="9"/>
            <color indexed="81"/>
            <rFont val="Tahoma"/>
            <family val="2"/>
          </rPr>
          <t xml:space="preserve">
0 - Not activated
x - It will consider HB at x m from target penetration  </t>
        </r>
      </text>
    </comment>
    <comment ref="A31" authorId="0" shapeId="0" xr:uid="{576C90F1-D1EC-4115-B2DF-9179E2FEAB98}">
      <text>
        <r>
          <rPr>
            <b/>
            <sz val="9"/>
            <color indexed="81"/>
            <rFont val="Tahoma"/>
            <family val="2"/>
          </rPr>
          <t>Author:</t>
        </r>
        <r>
          <rPr>
            <sz val="9"/>
            <color indexed="81"/>
            <rFont val="Tahoma"/>
            <family val="2"/>
          </rPr>
          <t xml:space="preserve">
modified: efficiency and entrapped water (0,95)
</t>
        </r>
      </text>
    </comment>
    <comment ref="B48" authorId="0" shapeId="0" xr:uid="{C680249F-D653-4AD2-AD9C-D9CE2121C0E2}">
      <text>
        <r>
          <rPr>
            <b/>
            <sz val="9"/>
            <color indexed="81"/>
            <rFont val="Tahoma"/>
            <family val="2"/>
          </rPr>
          <t>Author:</t>
        </r>
        <r>
          <rPr>
            <sz val="9"/>
            <color indexed="81"/>
            <rFont val="Tahoma"/>
            <family val="2"/>
          </rPr>
          <t xml:space="preserve">
Number of setting setup</t>
        </r>
      </text>
    </comment>
    <comment ref="J48" authorId="0" shapeId="0" xr:uid="{686B9C44-2A0D-4607-88E5-07EEE4466B3A}">
      <text>
        <r>
          <rPr>
            <b/>
            <sz val="9"/>
            <color indexed="81"/>
            <rFont val="Tahoma"/>
            <family val="2"/>
          </rPr>
          <t>Author:</t>
        </r>
        <r>
          <rPr>
            <sz val="9"/>
            <color indexed="81"/>
            <rFont val="Tahoma"/>
            <family val="2"/>
          </rPr>
          <t xml:space="preserve">
Number of setting setup</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Author</author>
    <author>tc={EFA3B596-84B9-4F6F-8CEF-47DA5FE47892}</author>
  </authors>
  <commentList>
    <comment ref="G1" authorId="0" shapeId="0" xr:uid="{1776FDC0-B948-4DB0-AC84-BEE765EA51A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398E5C3F-8696-4078-BEB3-919F20064D37}">
      <text>
        <r>
          <rPr>
            <b/>
            <sz val="9"/>
            <color indexed="81"/>
            <rFont val="Tahoma"/>
            <family val="2"/>
          </rPr>
          <t>Author:</t>
        </r>
        <r>
          <rPr>
            <sz val="9"/>
            <color indexed="81"/>
            <rFont val="Tahoma"/>
            <family val="2"/>
          </rPr>
          <t xml:space="preserve">
"weld" or "attm"</t>
        </r>
      </text>
    </comment>
    <comment ref="M1" authorId="0" shapeId="0" xr:uid="{747CACE0-3257-4DF2-98EA-00C703DABDA5}">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4FAFAF1-8AC8-44E0-9F54-B6D8E229F699}">
      <text>
        <r>
          <rPr>
            <b/>
            <sz val="9"/>
            <color indexed="81"/>
            <rFont val="Tahoma"/>
            <family val="2"/>
          </rPr>
          <t>Author:</t>
        </r>
        <r>
          <rPr>
            <sz val="9"/>
            <color indexed="81"/>
            <rFont val="Tahoma"/>
            <family val="2"/>
          </rPr>
          <t xml:space="preserve">
Maximum No of plotted section is 3 </t>
        </r>
      </text>
    </comment>
    <comment ref="AE1" authorId="0" shapeId="0" xr:uid="{65EDC1E5-F4AB-4D43-B3B8-DCA4BB80001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EFA3B596-84B9-4F6F-8CEF-47DA5FE47892}">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Author</author>
    <author>tc={F191D6DB-A9C9-4CEB-8CD0-BF85F99FD5C5}</author>
  </authors>
  <commentList>
    <comment ref="G1" authorId="0" shapeId="0" xr:uid="{5FFE6250-2A45-425F-9F0C-DB97F357A90A}">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7BAD14D-19A9-470A-92F6-55948958E63A}">
      <text>
        <r>
          <rPr>
            <b/>
            <sz val="9"/>
            <color indexed="81"/>
            <rFont val="Tahoma"/>
            <family val="2"/>
          </rPr>
          <t>Author:</t>
        </r>
        <r>
          <rPr>
            <sz val="9"/>
            <color indexed="81"/>
            <rFont val="Tahoma"/>
            <family val="2"/>
          </rPr>
          <t xml:space="preserve">
"weld" or "attm"</t>
        </r>
      </text>
    </comment>
    <comment ref="M1" authorId="0" shapeId="0" xr:uid="{197459A0-7F54-4F4C-ACB2-BBA5C2E2CA6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ADEBF2FB-EFF9-4B7A-877F-9A9572A8E976}">
      <text>
        <r>
          <rPr>
            <b/>
            <sz val="9"/>
            <color indexed="81"/>
            <rFont val="Tahoma"/>
            <family val="2"/>
          </rPr>
          <t>Author:</t>
        </r>
        <r>
          <rPr>
            <sz val="9"/>
            <color indexed="81"/>
            <rFont val="Tahoma"/>
            <family val="2"/>
          </rPr>
          <t xml:space="preserve">
Maximum No of plotted section is 3 </t>
        </r>
      </text>
    </comment>
    <comment ref="AE1" authorId="0" shapeId="0" xr:uid="{375B1FFC-5033-40F4-8EC7-779BC0383B5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F191D6DB-A9C9-4CEB-8CD0-BF85F99FD5C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Author</author>
    <author>tc={D16A2E2E-DAB8-4DEB-9761-DF1BF9690B98}</author>
  </authors>
  <commentList>
    <comment ref="G1" authorId="0" shapeId="0" xr:uid="{BD48FEE2-6734-4D4F-921F-FC1CD0A076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5EE90D41-BCE0-464D-BC5F-510DBF18AC64}">
      <text>
        <r>
          <rPr>
            <b/>
            <sz val="9"/>
            <color indexed="81"/>
            <rFont val="Tahoma"/>
            <family val="2"/>
          </rPr>
          <t>Author:</t>
        </r>
        <r>
          <rPr>
            <sz val="9"/>
            <color indexed="81"/>
            <rFont val="Tahoma"/>
            <family val="2"/>
          </rPr>
          <t xml:space="preserve">
"weld" or "attm"</t>
        </r>
      </text>
    </comment>
    <comment ref="M1" authorId="0" shapeId="0" xr:uid="{032B56FA-1D08-43A3-B9B1-E38AB1995452}">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B4AFB475-EEC4-4309-97B7-531BA9C8CC6D}">
      <text>
        <r>
          <rPr>
            <b/>
            <sz val="9"/>
            <color indexed="81"/>
            <rFont val="Tahoma"/>
            <family val="2"/>
          </rPr>
          <t>Author:</t>
        </r>
        <r>
          <rPr>
            <sz val="9"/>
            <color indexed="81"/>
            <rFont val="Tahoma"/>
            <family val="2"/>
          </rPr>
          <t xml:space="preserve">
Maximum No of plotted section is 3 </t>
        </r>
      </text>
    </comment>
    <comment ref="AE1" authorId="0" shapeId="0" xr:uid="{BA2F38B3-089C-4FF1-9F2D-0FCF19DC6DB8}">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D16A2E2E-DAB8-4DEB-9761-DF1BF9690B98}">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Author</author>
    <author>tc={7B2E9EDF-245A-4486-9CE7-1AE92F670D16}</author>
  </authors>
  <commentList>
    <comment ref="G1" authorId="0" shapeId="0" xr:uid="{B1E4B4C5-AE4E-4268-A89D-ECD85C91AD94}">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BD1E751F-013A-4662-96E7-FE13E80FA4EF}">
      <text>
        <r>
          <rPr>
            <b/>
            <sz val="9"/>
            <color indexed="81"/>
            <rFont val="Tahoma"/>
            <family val="2"/>
          </rPr>
          <t>Author:</t>
        </r>
        <r>
          <rPr>
            <sz val="9"/>
            <color indexed="81"/>
            <rFont val="Tahoma"/>
            <family val="2"/>
          </rPr>
          <t xml:space="preserve">
"weld" or "attm"</t>
        </r>
      </text>
    </comment>
    <comment ref="M1" authorId="0" shapeId="0" xr:uid="{4439CB5E-AE33-4366-96F3-43E1E8ADE7C4}">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1B5FC59-4347-42C8-9645-22AF9EEC89BE}">
      <text>
        <r>
          <rPr>
            <b/>
            <sz val="9"/>
            <color indexed="81"/>
            <rFont val="Tahoma"/>
            <family val="2"/>
          </rPr>
          <t>Author:</t>
        </r>
        <r>
          <rPr>
            <sz val="9"/>
            <color indexed="81"/>
            <rFont val="Tahoma"/>
            <family val="2"/>
          </rPr>
          <t xml:space="preserve">
Maximum No of plotted section is 3 </t>
        </r>
      </text>
    </comment>
    <comment ref="AE1" authorId="0" shapeId="0" xr:uid="{A2CE00FC-71BB-4821-B927-732C5D6A1D4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7B2E9EDF-245A-4486-9CE7-1AE92F670D1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tc={60A9C8B1-FBC1-4005-9706-0567A8EF9F65}</author>
  </authors>
  <commentList>
    <comment ref="G1" authorId="0" shapeId="0" xr:uid="{DAC71BAC-9984-495F-9497-6DF1596E4239}">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2F92EEE-06ED-4AF7-9C08-09B1588B48BA}">
      <text>
        <r>
          <rPr>
            <b/>
            <sz val="9"/>
            <color indexed="81"/>
            <rFont val="Tahoma"/>
            <family val="2"/>
          </rPr>
          <t>Author:</t>
        </r>
        <r>
          <rPr>
            <sz val="9"/>
            <color indexed="81"/>
            <rFont val="Tahoma"/>
            <family val="2"/>
          </rPr>
          <t xml:space="preserve">
"weld" or "attm"</t>
        </r>
      </text>
    </comment>
    <comment ref="M1" authorId="0" shapeId="0" xr:uid="{3615093C-0120-4157-922B-E6FD56D49173}">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099D4DAC-483C-457F-BB07-7832248BD237}">
      <text>
        <r>
          <rPr>
            <b/>
            <sz val="9"/>
            <color indexed="81"/>
            <rFont val="Tahoma"/>
            <family val="2"/>
          </rPr>
          <t>Author:</t>
        </r>
        <r>
          <rPr>
            <sz val="9"/>
            <color indexed="81"/>
            <rFont val="Tahoma"/>
            <family val="2"/>
          </rPr>
          <t xml:space="preserve">
Maximum No of plotted section is 3 </t>
        </r>
      </text>
    </comment>
    <comment ref="AE1" authorId="0" shapeId="0" xr:uid="{CD877110-FD46-45FC-869E-EB01182AE241}">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0A9C8B1-FBC1-4005-9706-0567A8EF9F65}">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tc={0CACD8C3-A8B2-4855-B695-5042DA3D847D}</author>
  </authors>
  <commentList>
    <comment ref="G1" authorId="0" shapeId="0" xr:uid="{1FDDBF9F-23EE-4F36-8F94-1A897356EBED}">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05B196C2-E407-4EBD-9317-36F83981EFCC}">
      <text>
        <r>
          <rPr>
            <b/>
            <sz val="9"/>
            <color indexed="81"/>
            <rFont val="Tahoma"/>
            <family val="2"/>
          </rPr>
          <t>Author:</t>
        </r>
        <r>
          <rPr>
            <sz val="9"/>
            <color indexed="81"/>
            <rFont val="Tahoma"/>
            <family val="2"/>
          </rPr>
          <t xml:space="preserve">
"weld" or "attm"</t>
        </r>
      </text>
    </comment>
    <comment ref="M1" authorId="0" shapeId="0" xr:uid="{A658EC6F-B379-4107-9F97-6545A38DBCDB}">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9A68B471-1772-4985-B198-8E3996AE556A}">
      <text>
        <r>
          <rPr>
            <b/>
            <sz val="9"/>
            <color indexed="81"/>
            <rFont val="Tahoma"/>
            <family val="2"/>
          </rPr>
          <t>Author:</t>
        </r>
        <r>
          <rPr>
            <sz val="9"/>
            <color indexed="81"/>
            <rFont val="Tahoma"/>
            <family val="2"/>
          </rPr>
          <t xml:space="preserve">
Maximum No of plotted section is 3 </t>
        </r>
      </text>
    </comment>
    <comment ref="AE1" authorId="0" shapeId="0" xr:uid="{CD0A639B-21AF-4C1E-9B29-6B078993DCF7}">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0CACD8C3-A8B2-4855-B695-5042DA3D847D}">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tc={2DC85CCE-C33F-47C4-A005-02F4DD68CC84}</author>
  </authors>
  <commentList>
    <comment ref="G1" authorId="0" shapeId="0" xr:uid="{8EC2E90F-6C2D-4D14-B48C-FF15E16133F7}">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EFB4C28-FBDC-4892-908C-5D18619A1220}">
      <text>
        <r>
          <rPr>
            <b/>
            <sz val="9"/>
            <color indexed="81"/>
            <rFont val="Tahoma"/>
            <family val="2"/>
          </rPr>
          <t>Author:</t>
        </r>
        <r>
          <rPr>
            <sz val="9"/>
            <color indexed="81"/>
            <rFont val="Tahoma"/>
            <family val="2"/>
          </rPr>
          <t xml:space="preserve">
"weld" or "attm"</t>
        </r>
      </text>
    </comment>
    <comment ref="M1" authorId="0" shapeId="0" xr:uid="{F63EC3C3-9F5D-4DE8-963C-ED9355797DD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3C14ADE-579B-490B-8158-7CD06A2FD595}">
      <text>
        <r>
          <rPr>
            <b/>
            <sz val="9"/>
            <color indexed="81"/>
            <rFont val="Tahoma"/>
            <family val="2"/>
          </rPr>
          <t>Author:</t>
        </r>
        <r>
          <rPr>
            <sz val="9"/>
            <color indexed="81"/>
            <rFont val="Tahoma"/>
            <family val="2"/>
          </rPr>
          <t xml:space="preserve">
Maximum No of plotted section is 3 </t>
        </r>
      </text>
    </comment>
    <comment ref="AE1" authorId="0" shapeId="0" xr:uid="{3CD49FC9-9D4F-4BBC-9616-D921537FC7C0}">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DC85CCE-C33F-47C4-A005-02F4DD68CC84}">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tc={2C0A10D9-1F90-4C5B-9F73-8A7FB998B9BF}</author>
  </authors>
  <commentList>
    <comment ref="G1" authorId="0" shapeId="0" xr:uid="{2F8EA30D-AB3D-4487-A59E-09B5C6BA2B92}">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EB3AA80B-A8D5-4BB2-937C-A339A7C80041}">
      <text>
        <r>
          <rPr>
            <b/>
            <sz val="9"/>
            <color indexed="81"/>
            <rFont val="Tahoma"/>
            <family val="2"/>
          </rPr>
          <t>Author:</t>
        </r>
        <r>
          <rPr>
            <sz val="9"/>
            <color indexed="81"/>
            <rFont val="Tahoma"/>
            <family val="2"/>
          </rPr>
          <t xml:space="preserve">
"weld" or "attm"</t>
        </r>
      </text>
    </comment>
    <comment ref="M1" authorId="0" shapeId="0" xr:uid="{32DCF79A-A9A2-4D1E-BEBE-76A2AE81CF2E}">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5597F505-1A34-458D-B20C-758669AB5AFB}">
      <text>
        <r>
          <rPr>
            <b/>
            <sz val="9"/>
            <color indexed="81"/>
            <rFont val="Tahoma"/>
            <family val="2"/>
          </rPr>
          <t>Author:</t>
        </r>
        <r>
          <rPr>
            <sz val="9"/>
            <color indexed="81"/>
            <rFont val="Tahoma"/>
            <family val="2"/>
          </rPr>
          <t xml:space="preserve">
Maximum No of plotted section is 3 </t>
        </r>
      </text>
    </comment>
    <comment ref="AE1" authorId="0" shapeId="0" xr:uid="{76F6227F-CE34-4ABB-B110-DEC1A9F89DB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2C0A10D9-1F90-4C5B-9F73-8A7FB998B9BF}">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tc={BD2125B9-A3AF-4784-BBEA-1E0F370F9176}</author>
  </authors>
  <commentList>
    <comment ref="G1" authorId="0" shapeId="0" xr:uid="{2FFFB764-E466-4FE0-8032-90EBED7556B0}">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C99F684-F2DC-456C-A590-B05FF8EC5572}">
      <text>
        <r>
          <rPr>
            <b/>
            <sz val="9"/>
            <color indexed="81"/>
            <rFont val="Tahoma"/>
            <family val="2"/>
          </rPr>
          <t>Author:</t>
        </r>
        <r>
          <rPr>
            <sz val="9"/>
            <color indexed="81"/>
            <rFont val="Tahoma"/>
            <family val="2"/>
          </rPr>
          <t xml:space="preserve">
"weld" or "attm"</t>
        </r>
      </text>
    </comment>
    <comment ref="M1" authorId="0" shapeId="0" xr:uid="{1C70F231-B1EF-447B-90D1-D583E520534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40AECA81-6F0C-4A78-8E66-CB57AD5C67A8}">
      <text>
        <r>
          <rPr>
            <b/>
            <sz val="9"/>
            <color indexed="81"/>
            <rFont val="Tahoma"/>
            <family val="2"/>
          </rPr>
          <t>Author:</t>
        </r>
        <r>
          <rPr>
            <sz val="9"/>
            <color indexed="81"/>
            <rFont val="Tahoma"/>
            <family val="2"/>
          </rPr>
          <t xml:space="preserve">
Maximum No of plotted section is 3 </t>
        </r>
      </text>
    </comment>
    <comment ref="AE1" authorId="0" shapeId="0" xr:uid="{0D80DC4E-A524-4684-86DF-68D0FC2D33A9}">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BD2125B9-A3AF-4784-BBEA-1E0F370F9176}">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tc={6A6DA59B-2230-46F6-B910-E31CF45FA9FE}</author>
  </authors>
  <commentList>
    <comment ref="G1" authorId="0" shapeId="0" xr:uid="{FE9F2B03-3CC1-4364-9B9C-DF4FC72137DF}">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FDEF1BAD-4FC8-4B00-A21C-4B717B9D91DA}">
      <text>
        <r>
          <rPr>
            <b/>
            <sz val="9"/>
            <color indexed="81"/>
            <rFont val="Tahoma"/>
            <family val="2"/>
          </rPr>
          <t>Author:</t>
        </r>
        <r>
          <rPr>
            <sz val="9"/>
            <color indexed="81"/>
            <rFont val="Tahoma"/>
            <family val="2"/>
          </rPr>
          <t xml:space="preserve">
"weld" or "attm"</t>
        </r>
      </text>
    </comment>
    <comment ref="M1" authorId="0" shapeId="0" xr:uid="{01D12456-F5ED-468C-8426-C85A59A22580}">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CACEF45-7B0E-4C81-83DC-9C9A9FBFA40A}">
      <text>
        <r>
          <rPr>
            <b/>
            <sz val="9"/>
            <color indexed="81"/>
            <rFont val="Tahoma"/>
            <family val="2"/>
          </rPr>
          <t>Author:</t>
        </r>
        <r>
          <rPr>
            <sz val="9"/>
            <color indexed="81"/>
            <rFont val="Tahoma"/>
            <family val="2"/>
          </rPr>
          <t xml:space="preserve">
Maximum No of plotted section is 3 </t>
        </r>
      </text>
    </comment>
    <comment ref="AE1" authorId="0" shapeId="0" xr:uid="{61B6AC3C-1CB0-4DEC-BAAA-7413766F61D4}">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6A6DA59B-2230-46F6-B910-E31CF45FA9FE}">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tc={1BFCC8A4-9B9B-4072-B217-B0C043ED849B}</author>
  </authors>
  <commentList>
    <comment ref="G1" authorId="0" shapeId="0" xr:uid="{94A47462-EC7F-4F3D-9CB0-EEAF64053396}">
      <text>
        <r>
          <rPr>
            <b/>
            <sz val="9"/>
            <color indexed="81"/>
            <rFont val="Tahoma"/>
            <family val="2"/>
          </rPr>
          <t>Author:</t>
        </r>
        <r>
          <rPr>
            <sz val="9"/>
            <color indexed="81"/>
            <rFont val="Tahoma"/>
            <family val="2"/>
          </rPr>
          <t xml:space="preserve">
Distance from pile top of weld or attachment to be checked for fatigue analysis.</t>
        </r>
      </text>
    </comment>
    <comment ref="J1" authorId="0" shapeId="0" xr:uid="{65F74892-6759-4670-9FB9-5E1BFBAA0F1F}">
      <text>
        <r>
          <rPr>
            <b/>
            <sz val="9"/>
            <color indexed="81"/>
            <rFont val="Tahoma"/>
            <family val="2"/>
          </rPr>
          <t>Author:</t>
        </r>
        <r>
          <rPr>
            <sz val="9"/>
            <color indexed="81"/>
            <rFont val="Tahoma"/>
            <family val="2"/>
          </rPr>
          <t xml:space="preserve">
"weld" or "attm"</t>
        </r>
      </text>
    </comment>
    <comment ref="M1" authorId="0" shapeId="0" xr:uid="{D6B9649C-641C-4575-AC0D-3A7244D1D3C7}">
      <text>
        <r>
          <rPr>
            <b/>
            <sz val="9"/>
            <color indexed="81"/>
            <rFont val="Tahoma"/>
            <family val="2"/>
          </rPr>
          <t>Author:</t>
        </r>
        <r>
          <rPr>
            <sz val="9"/>
            <color indexed="81"/>
            <rFont val="Tahoma"/>
            <family val="2"/>
          </rPr>
          <t xml:space="preserve">
distance of Point of interests for time history variables,  Maximum number of input 13
0 value means no plot</t>
        </r>
      </text>
    </comment>
    <comment ref="N1" authorId="0" shapeId="0" xr:uid="{2221EFF8-820D-4176-A200-C21D4CDEFF3A}">
      <text>
        <r>
          <rPr>
            <b/>
            <sz val="9"/>
            <color indexed="81"/>
            <rFont val="Tahoma"/>
            <family val="2"/>
          </rPr>
          <t>Author:</t>
        </r>
        <r>
          <rPr>
            <sz val="9"/>
            <color indexed="81"/>
            <rFont val="Tahoma"/>
            <family val="2"/>
          </rPr>
          <t xml:space="preserve">
Maximum No of plotted section is 3 </t>
        </r>
      </text>
    </comment>
    <comment ref="AE1" authorId="0" shapeId="0" xr:uid="{D44E723E-D667-49AA-92ED-ECC3C53CA88A}">
      <text>
        <r>
          <rPr>
            <b/>
            <sz val="9"/>
            <color indexed="81"/>
            <rFont val="Tahoma"/>
            <family val="2"/>
          </rPr>
          <t>Author:</t>
        </r>
        <r>
          <rPr>
            <sz val="9"/>
            <color indexed="81"/>
            <rFont val="Tahoma"/>
            <family val="2"/>
          </rPr>
          <t xml:space="preserve">
This is a multipliers applied on top of the analyses normal settings. For example: if the hammer breakdown analysis is performed with UB soil, this factor will we applied on top of the UB factor after the hammer breakdown.</t>
        </r>
      </text>
    </comment>
    <comment ref="AG1" authorId="1" shapeId="0" xr:uid="{1BFCC8A4-9B9B-4072-B217-B0C043ED849B}">
      <text>
        <t>[Threaded comment]
Your version of Excel allows you to read this threaded comment; however, any edits to it will get removed if the file is opened in a newer version of Excel. Learn more: https://go.microsoft.com/fwlink/?linkid=870924
Comment:
    A mulitplier for higher shaft friction of sand containing Glauconite. If -1 is used the multiplier is equal to Rf from CPT</t>
      </text>
    </comment>
  </commentList>
</comments>
</file>

<file path=xl/sharedStrings.xml><?xml version="1.0" encoding="utf-8"?>
<sst xmlns="http://schemas.openxmlformats.org/spreadsheetml/2006/main" count="3175" uniqueCount="327">
  <si>
    <t>Setting</t>
  </si>
  <si>
    <t>BC</t>
  </si>
  <si>
    <t>DFF</t>
  </si>
  <si>
    <t>DIGW</t>
  </si>
  <si>
    <t>Stroke</t>
  </si>
  <si>
    <t>pile.m</t>
  </si>
  <si>
    <t>Steps</t>
  </si>
  <si>
    <t>Ref</t>
  </si>
  <si>
    <t>CPT</t>
  </si>
  <si>
    <t>Excel</t>
  </si>
  <si>
    <t>Plots</t>
  </si>
  <si>
    <t>COR</t>
  </si>
  <si>
    <t>Grav.</t>
  </si>
  <si>
    <t>SG/L</t>
  </si>
  <si>
    <t>TG/L</t>
  </si>
  <si>
    <t>E.Steel</t>
  </si>
  <si>
    <t>G.Steel</t>
  </si>
  <si>
    <t>K</t>
  </si>
  <si>
    <t>Nc</t>
  </si>
  <si>
    <t>TDS</t>
  </si>
  <si>
    <t>TDC</t>
  </si>
  <si>
    <t>SDS</t>
  </si>
  <si>
    <t>SDC</t>
  </si>
  <si>
    <t>TQ</t>
  </si>
  <si>
    <t>SQ</t>
  </si>
  <si>
    <t>Set</t>
  </si>
  <si>
    <t>Lim</t>
  </si>
  <si>
    <t>Analysis settings</t>
  </si>
  <si>
    <t>Model Settings</t>
  </si>
  <si>
    <t>Soil parameters</t>
  </si>
  <si>
    <t>SCF</t>
  </si>
  <si>
    <t>Pile Segments</t>
  </si>
  <si>
    <t>X</t>
  </si>
  <si>
    <t>SN</t>
  </si>
  <si>
    <t>On/off</t>
  </si>
  <si>
    <t>Folder</t>
  </si>
  <si>
    <t>Analysis 
settings</t>
  </si>
  <si>
    <t>Model 
settings</t>
  </si>
  <si>
    <t>Password</t>
  </si>
  <si>
    <t>DB name</t>
  </si>
  <si>
    <t>Username</t>
  </si>
  <si>
    <t>Stevens</t>
  </si>
  <si>
    <t>Database settings</t>
  </si>
  <si>
    <t>Auto</t>
  </si>
  <si>
    <t xml:space="preserve">Hammer ID </t>
  </si>
  <si>
    <t>Efficiency</t>
  </si>
  <si>
    <t>Project name</t>
  </si>
  <si>
    <t>Project number</t>
  </si>
  <si>
    <t>Document number COWI</t>
  </si>
  <si>
    <t>Document number Client</t>
  </si>
  <si>
    <t>Document number Employer</t>
  </si>
  <si>
    <t>Client name</t>
  </si>
  <si>
    <t>Employer name</t>
  </si>
  <si>
    <t>Document date</t>
  </si>
  <si>
    <t>Revision table front page</t>
  </si>
  <si>
    <t>Version</t>
  </si>
  <si>
    <t>Date of issue</t>
  </si>
  <si>
    <t>Description</t>
  </si>
  <si>
    <t>Prepared by</t>
  </si>
  <si>
    <t>Checked by</t>
  </si>
  <si>
    <t>Approved by</t>
  </si>
  <si>
    <t>weld</t>
  </si>
  <si>
    <t>Type</t>
  </si>
  <si>
    <t>OutPut</t>
  </si>
  <si>
    <t>soilType</t>
  </si>
  <si>
    <t>SRD Model</t>
  </si>
  <si>
    <t>ICP_18</t>
  </si>
  <si>
    <t>Number</t>
  </si>
  <si>
    <t>Setup factor</t>
  </si>
  <si>
    <t>No Layer</t>
  </si>
  <si>
    <t>Soil_input</t>
  </si>
  <si>
    <t xml:space="preserve">Pile Geometry </t>
  </si>
  <si>
    <t>UB</t>
  </si>
  <si>
    <t>SRD Multipliers LB</t>
  </si>
  <si>
    <t>SRD Multipliers UB</t>
  </si>
  <si>
    <t>Soil Type</t>
  </si>
  <si>
    <t>BE</t>
  </si>
  <si>
    <t>Water Depth</t>
  </si>
  <si>
    <t xml:space="preserve">Plot name </t>
  </si>
  <si>
    <t>Blow_Count_BE</t>
  </si>
  <si>
    <t xml:space="preserve">Analysis to plot </t>
  </si>
  <si>
    <t>Fatigue_BE</t>
  </si>
  <si>
    <t xml:space="preserve">Legend of Analysis in the Plot </t>
  </si>
  <si>
    <t>Plot Type</t>
  </si>
  <si>
    <t>SRD</t>
  </si>
  <si>
    <t>Blow Count</t>
  </si>
  <si>
    <t>Stress</t>
  </si>
  <si>
    <t>Fatigue</t>
  </si>
  <si>
    <t xml:space="preserve">Symbol in the plot </t>
  </si>
  <si>
    <t>Not Applied</t>
  </si>
  <si>
    <t>line</t>
  </si>
  <si>
    <t>dash</t>
  </si>
  <si>
    <t xml:space="preserve">Step </t>
  </si>
  <si>
    <t>Hammer_Breakdown</t>
  </si>
  <si>
    <t xml:space="preserve">Hammer Break Down Coeffiecnt </t>
  </si>
  <si>
    <t>Automatic Self penetration Skip</t>
  </si>
  <si>
    <t>Normal</t>
  </si>
  <si>
    <t xml:space="preserve">Noise Mitigation </t>
  </si>
  <si>
    <t>Risk of Pile Run</t>
  </si>
  <si>
    <t xml:space="preserve">Hammer Break Down </t>
  </si>
  <si>
    <t>Time Serise Section</t>
  </si>
  <si>
    <t>Force</t>
  </si>
  <si>
    <t>LB</t>
  </si>
  <si>
    <t>Anaysis Lists</t>
  </si>
  <si>
    <t>Analysis No</t>
  </si>
  <si>
    <t>SRD_BE</t>
  </si>
  <si>
    <t>Stress_UB</t>
  </si>
  <si>
    <t>CPTProfile</t>
  </si>
  <si>
    <t>Blow_Count_HB</t>
  </si>
  <si>
    <t>Fatigue_UB</t>
  </si>
  <si>
    <t>Reduced energy</t>
  </si>
  <si>
    <t>ituotdao1db</t>
  </si>
  <si>
    <t>Analysis Label</t>
  </si>
  <si>
    <t>Cushion Information - Helmet Weight [kN]</t>
  </si>
  <si>
    <t>Entrapped Water</t>
  </si>
  <si>
    <t>SRD_HB</t>
  </si>
  <si>
    <t>Best estimate</t>
  </si>
  <si>
    <t>Lower bound</t>
  </si>
  <si>
    <t>Blow_Count_PileRun</t>
  </si>
  <si>
    <t>Plot Number</t>
  </si>
  <si>
    <t>Blow_Count_NMS</t>
  </si>
  <si>
    <t>SRD_UB</t>
  </si>
  <si>
    <t>Alm_Hamre</t>
  </si>
  <si>
    <t>wt [mm]</t>
  </si>
  <si>
    <t>Can H [m]</t>
  </si>
  <si>
    <t>ACC Time Series</t>
  </si>
  <si>
    <t>Time Increment Ratio</t>
  </si>
  <si>
    <t xml:space="preserve">Noise mitigation Strategy </t>
  </si>
  <si>
    <t>Hammer Efficiency</t>
  </si>
  <si>
    <t>Cushion Information - Hammer Stiffness [kN/mm]</t>
  </si>
  <si>
    <t>Noise_Mitigation</t>
  </si>
  <si>
    <t>Points for TimeSeries - Depth from pile head [m]</t>
  </si>
  <si>
    <t>Layer Top [m bml]</t>
  </si>
  <si>
    <t>Layer Bot [m bml]</t>
  </si>
  <si>
    <t>TopD [m]</t>
  </si>
  <si>
    <t>BotD [m]</t>
  </si>
  <si>
    <t>Toe Quake [mm]</t>
  </si>
  <si>
    <t>Skin Quake [mm]</t>
  </si>
  <si>
    <t>Toe Damping [s/m]</t>
  </si>
  <si>
    <t>Skin Damping [s/m]</t>
  </si>
  <si>
    <t>Lim distance [m]</t>
  </si>
  <si>
    <t>Hammer input</t>
  </si>
  <si>
    <t xml:space="preserve">Static resistance to driving </t>
  </si>
  <si>
    <t>Blow count</t>
  </si>
  <si>
    <t xml:space="preserve">Stress during driving </t>
  </si>
  <si>
    <t xml:space="preserve">Fatigue damage due to drivning </t>
  </si>
  <si>
    <t>Analysis Duration [ms]</t>
  </si>
  <si>
    <t>Assembly Weight [kN]</t>
  </si>
  <si>
    <t>Residual stress analysis</t>
  </si>
  <si>
    <t>On/off (1 or 0)</t>
  </si>
  <si>
    <t>WTG</t>
  </si>
  <si>
    <t xml:space="preserve">Emb L </t>
  </si>
  <si>
    <t>Full energy</t>
  </si>
  <si>
    <t>Switch</t>
  </si>
  <si>
    <t>Revision Name</t>
  </si>
  <si>
    <t xml:space="preserve">Rev number </t>
  </si>
  <si>
    <t>rev_sub</t>
  </si>
  <si>
    <t>hammer _conf</t>
  </si>
  <si>
    <t>Analysis for Blow count</t>
  </si>
  <si>
    <t>Analysis for Forces</t>
  </si>
  <si>
    <t>rev1</t>
  </si>
  <si>
    <t>C1</t>
  </si>
  <si>
    <t>B2</t>
  </si>
  <si>
    <t>attm</t>
  </si>
  <si>
    <t>D</t>
  </si>
  <si>
    <t xml:space="preserve">To be plotted </t>
  </si>
  <si>
    <t>Load Iteration</t>
  </si>
  <si>
    <t>Fatigue calculation</t>
  </si>
  <si>
    <t>Analysis option 1</t>
  </si>
  <si>
    <t>SPSO</t>
  </si>
  <si>
    <t>Location</t>
  </si>
  <si>
    <t>Soil stratigraphy</t>
  </si>
  <si>
    <t>ISSUED FOR REVIEW</t>
  </si>
  <si>
    <t>Buckling multiplier</t>
  </si>
  <si>
    <t>ewdb</t>
  </si>
  <si>
    <t>ewdb_user</t>
  </si>
  <si>
    <t>Stresses</t>
  </si>
  <si>
    <t>Blow_Counts</t>
  </si>
  <si>
    <t>sand</t>
  </si>
  <si>
    <t>clay</t>
  </si>
  <si>
    <t>glauconite</t>
  </si>
  <si>
    <t>Glauconite_multi</t>
  </si>
  <si>
    <t>Alm_Hamre_2018</t>
  </si>
  <si>
    <t>clay_L_PI</t>
  </si>
  <si>
    <t>clay_H_PI</t>
  </si>
  <si>
    <t>EW2</t>
  </si>
  <si>
    <t>EW1</t>
  </si>
  <si>
    <t>Fatigue_BLOW</t>
  </si>
  <si>
    <t>Fatigue_STRESS</t>
  </si>
  <si>
    <t>L2</t>
  </si>
  <si>
    <t>Extra EW</t>
  </si>
  <si>
    <t>Jones</t>
  </si>
  <si>
    <t>NMS</t>
  </si>
  <si>
    <t>CPT PDA profile</t>
  </si>
  <si>
    <t>S-5500</t>
  </si>
  <si>
    <t>S-4000</t>
  </si>
  <si>
    <t>Paths</t>
  </si>
  <si>
    <t>Python</t>
  </si>
  <si>
    <t>Table</t>
  </si>
  <si>
    <t>ewdb.pda_input</t>
  </si>
  <si>
    <t>Server</t>
  </si>
  <si>
    <t>DKLYCOPILOD1</t>
  </si>
  <si>
    <t>SRD model</t>
  </si>
  <si>
    <t>Soil type</t>
  </si>
  <si>
    <t>Output</t>
  </si>
  <si>
    <t>Excel name</t>
  </si>
  <si>
    <t>List of the figures</t>
  </si>
  <si>
    <t>Location 1</t>
  </si>
  <si>
    <t>Analysis 1</t>
  </si>
  <si>
    <t>Location 2</t>
  </si>
  <si>
    <t>Analysis 2</t>
  </si>
  <si>
    <t>Location 3</t>
  </si>
  <si>
    <t>Analysis 3</t>
  </si>
  <si>
    <t>Location 4</t>
  </si>
  <si>
    <t>Analysis 4</t>
  </si>
  <si>
    <t>Location 5</t>
  </si>
  <si>
    <t>Analysis 5</t>
  </si>
  <si>
    <t>Location 6</t>
  </si>
  <si>
    <t>Analysis 6</t>
  </si>
  <si>
    <t>Location 7</t>
  </si>
  <si>
    <t>Analysis 7</t>
  </si>
  <si>
    <t>Location 8</t>
  </si>
  <si>
    <t>Analysis 8</t>
  </si>
  <si>
    <t>Location 9</t>
  </si>
  <si>
    <t>Analysis 9</t>
  </si>
  <si>
    <t>Location 10</t>
  </si>
  <si>
    <t>Analysis 10</t>
  </si>
  <si>
    <t>Comparison No.</t>
  </si>
  <si>
    <t>Location ID</t>
  </si>
  <si>
    <t>Analysis no. 1</t>
  </si>
  <si>
    <t>Analysis no. 2</t>
  </si>
  <si>
    <t>Analysis no. 3</t>
  </si>
  <si>
    <t>Analysis no. 4</t>
  </si>
  <si>
    <t>Analysis no. 5</t>
  </si>
  <si>
    <t>Analysis no. 6</t>
  </si>
  <si>
    <t>Analysis no. 7</t>
  </si>
  <si>
    <t>Analysis no. 8</t>
  </si>
  <si>
    <t>Analysis no. 9</t>
  </si>
  <si>
    <t>Analysis no. 10</t>
  </si>
  <si>
    <t>Analysis no. 11</t>
  </si>
  <si>
    <t>Analysis no. 12</t>
  </si>
  <si>
    <t>Analysis no. 13</t>
  </si>
  <si>
    <t>Analysis no. 14</t>
  </si>
  <si>
    <t>Analysis no. 15</t>
  </si>
  <si>
    <t>Analysis no. 16</t>
  </si>
  <si>
    <t>Analysis no. 17</t>
  </si>
  <si>
    <t>Analysis no. 18</t>
  </si>
  <si>
    <t>Analysis no. 19</t>
  </si>
  <si>
    <t>Analysis no. 20</t>
  </si>
  <si>
    <t>No.</t>
  </si>
  <si>
    <t>IHC S-4000</t>
  </si>
  <si>
    <t>Analysis no.</t>
  </si>
  <si>
    <t>Appendix</t>
  </si>
  <si>
    <t>Geometry rev.</t>
  </si>
  <si>
    <t>Soil rev.</t>
  </si>
  <si>
    <t>Attachments rev.</t>
  </si>
  <si>
    <t>SCF sub rev.</t>
  </si>
  <si>
    <t>Excel type</t>
  </si>
  <si>
    <t>Forces</t>
  </si>
  <si>
    <t>Blowcounts</t>
  </si>
  <si>
    <t>Input\Soil2GRLWEAP.xlsx</t>
  </si>
  <si>
    <t>Input Database
Switch</t>
  </si>
  <si>
    <t>Jacket</t>
  </si>
  <si>
    <t>C:\Users\kagp\AppData\Local\Programs\Python\Python37\python.exe</t>
  </si>
  <si>
    <t>C:\Program Files (x86)\PDI\GRLWEAP_2010</t>
  </si>
  <si>
    <t>Manche Normandie</t>
  </si>
  <si>
    <t>A233860</t>
  </si>
  <si>
    <t>A233860-PDA</t>
  </si>
  <si>
    <t>EDF</t>
  </si>
  <si>
    <t>April 2022</t>
  </si>
  <si>
    <t>1.0</t>
  </si>
  <si>
    <t>KAGP</t>
  </si>
  <si>
    <t>2022-04-xx</t>
  </si>
  <si>
    <t>rock</t>
  </si>
  <si>
    <t>Puech_rock</t>
  </si>
  <si>
    <t>MP 1</t>
  </si>
  <si>
    <t>MP 2</t>
  </si>
  <si>
    <t>Input\Soil2GRLWEAP_BE.xlsx</t>
  </si>
  <si>
    <t>Input\Soil2GRLWEAP_UB.xlsx</t>
  </si>
  <si>
    <t>Stevens_BE_4400</t>
  </si>
  <si>
    <t>Stevens_UB_4400</t>
  </si>
  <si>
    <t>Stevens_BE_3000</t>
  </si>
  <si>
    <t>Stevens_UB_3000</t>
  </si>
  <si>
    <t>AlmHamre_BE_4400</t>
  </si>
  <si>
    <t>AlmHamre_UB_4400</t>
  </si>
  <si>
    <t>AlmHamre_BE_3000</t>
  </si>
  <si>
    <t>AlmHamre_UB_3000</t>
  </si>
  <si>
    <t>6-13</t>
  </si>
  <si>
    <t>2-5</t>
  </si>
  <si>
    <t>Rows (LOCATIONS)</t>
  </si>
  <si>
    <t>17-22</t>
  </si>
  <si>
    <t>14-16</t>
  </si>
  <si>
    <t>MN_02_JP_STE</t>
  </si>
  <si>
    <t>MN_02_JP_SPU</t>
  </si>
  <si>
    <t>MN_03_JP_STE</t>
  </si>
  <si>
    <t>MN_05_JP_STE</t>
  </si>
  <si>
    <t>MN_05_MP1_STE</t>
  </si>
  <si>
    <t>MN_03_MP1_STE</t>
  </si>
  <si>
    <t>MN_02_MP1_SPU</t>
  </si>
  <si>
    <t>MN_02_MP1_STE</t>
  </si>
  <si>
    <t>MN_05_MP2_STE</t>
  </si>
  <si>
    <t>MN_03_MP2_STE</t>
  </si>
  <si>
    <t>MN_02_MP2_SPU</t>
  </si>
  <si>
    <t>MN_02_MP2_STE</t>
  </si>
  <si>
    <t>MN_02_JP_ALM</t>
  </si>
  <si>
    <t>MN_03_JP_ALM</t>
  </si>
  <si>
    <t>MN_05_JP_ALM</t>
  </si>
  <si>
    <t>MN_05_MP1_ALM</t>
  </si>
  <si>
    <t>MN_03_MP1_ALM</t>
  </si>
  <si>
    <t>MN_02_MP1_ALM</t>
  </si>
  <si>
    <t>MN_05_MP2_ALM</t>
  </si>
  <si>
    <t>MN_03_MP2_ALM</t>
  </si>
  <si>
    <t>MN_02_MP2_ALM</t>
  </si>
  <si>
    <t>JP_Blowcount_BE</t>
  </si>
  <si>
    <t>JP_Blowcount_UB</t>
  </si>
  <si>
    <t>Blowcounts_2_1</t>
  </si>
  <si>
    <t>SRD_2_1</t>
  </si>
  <si>
    <t>Forces_2_1</t>
  </si>
  <si>
    <t>Blowcounts_2_2</t>
  </si>
  <si>
    <t>SRD_2_2</t>
  </si>
  <si>
    <t>Forces_2_2</t>
  </si>
  <si>
    <t>Blowcounts_3</t>
  </si>
  <si>
    <t>SRD_3</t>
  </si>
  <si>
    <t>Forces_3</t>
  </si>
  <si>
    <t>Blowcounts_5</t>
  </si>
  <si>
    <t>SRD_5</t>
  </si>
  <si>
    <t>Forces_5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</si>
</sst>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2" x14ac:knownFonts="1">
    <font>
      <sz val="11"/>
      <color theme="1"/>
      <name val="Calibri"/>
      <family val="2"/>
      <scheme val="minor"/>
    </font>
    <font>
      <sz val="9"/>
      <color theme="1"/>
      <name val="Verdana"/>
      <family val="2"/>
    </font>
    <font>
      <sz val="9"/>
      <color theme="1"/>
      <name val="Verdana"/>
      <family val="2"/>
    </font>
    <font>
      <b/>
      <sz val="11"/>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Calibri"/>
      <family val="2"/>
      <scheme val="minor"/>
    </font>
    <font>
      <sz val="11"/>
      <color theme="4" tint="0.39994506668294322"/>
      <name val="Calibri"/>
      <family val="2"/>
      <scheme val="minor"/>
    </font>
    <font>
      <sz val="11"/>
      <color theme="1"/>
      <name val="Calibri"/>
      <family val="2"/>
      <scheme val="minor"/>
    </font>
    <font>
      <sz val="11"/>
      <color rgb="FF000000"/>
      <name val="Calibri"/>
      <family val="2"/>
      <charset val="1"/>
    </font>
    <font>
      <sz val="8"/>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2" fillId="0" borderId="0"/>
    <xf numFmtId="0" fontId="9" fillId="0" borderId="0"/>
    <xf numFmtId="0" fontId="1" fillId="0" borderId="0"/>
    <xf numFmtId="0" fontId="10" fillId="0" borderId="0"/>
  </cellStyleXfs>
  <cellXfs count="155">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quotePrefix="1" applyBorder="1"/>
    <xf numFmtId="0" fontId="0" fillId="2" borderId="6" xfId="0" applyFill="1" applyBorder="1"/>
    <xf numFmtId="0" fontId="0" fillId="2" borderId="7" xfId="0" applyFill="1" applyBorder="1"/>
    <xf numFmtId="0" fontId="0" fillId="2" borderId="8" xfId="0" applyFill="1" applyBorder="1"/>
    <xf numFmtId="0" fontId="0" fillId="0" borderId="1" xfId="0" applyBorder="1"/>
    <xf numFmtId="0" fontId="0" fillId="2" borderId="9" xfId="0" applyFill="1" applyBorder="1" applyAlignment="1">
      <alignment vertical="top"/>
    </xf>
    <xf numFmtId="0" fontId="0" fillId="2" borderId="10" xfId="0" applyFill="1" applyBorder="1" applyAlignment="1">
      <alignment vertical="top"/>
    </xf>
    <xf numFmtId="0" fontId="0" fillId="3" borderId="4" xfId="0" applyFill="1" applyBorder="1"/>
    <xf numFmtId="0" fontId="0" fillId="0" borderId="14" xfId="0" applyBorder="1"/>
    <xf numFmtId="0" fontId="0" fillId="0" borderId="0" xfId="0" applyBorder="1" applyAlignment="1">
      <alignment horizontal="right"/>
    </xf>
    <xf numFmtId="0" fontId="0" fillId="3" borderId="1" xfId="0" applyFill="1" applyBorder="1"/>
    <xf numFmtId="0" fontId="0" fillId="0" borderId="0" xfId="0" applyFill="1" applyBorder="1" applyAlignment="1">
      <alignment vertical="top"/>
    </xf>
    <xf numFmtId="0" fontId="0" fillId="2" borderId="11" xfId="0" applyFill="1" applyBorder="1" applyAlignment="1">
      <alignment vertical="top"/>
    </xf>
    <xf numFmtId="0" fontId="0" fillId="0" borderId="15" xfId="0" applyBorder="1"/>
    <xf numFmtId="0" fontId="0" fillId="0" borderId="16" xfId="0" applyBorder="1"/>
    <xf numFmtId="17" fontId="0" fillId="0" borderId="17" xfId="0" quotePrefix="1" applyNumberFormat="1" applyBorder="1"/>
    <xf numFmtId="0" fontId="0" fillId="0" borderId="9" xfId="0" applyBorder="1"/>
    <xf numFmtId="0" fontId="0" fillId="0" borderId="10" xfId="0" applyBorder="1"/>
    <xf numFmtId="0" fontId="0" fillId="0" borderId="11" xfId="0" applyBorder="1"/>
    <xf numFmtId="0" fontId="0" fillId="0" borderId="3" xfId="0" applyFill="1" applyBorder="1"/>
    <xf numFmtId="0" fontId="0" fillId="3" borderId="9" xfId="0" applyFill="1" applyBorder="1"/>
    <xf numFmtId="0" fontId="0" fillId="0" borderId="1" xfId="0" quotePrefix="1" applyBorder="1"/>
    <xf numFmtId="14" fontId="0" fillId="0" borderId="2" xfId="0" quotePrefix="1" applyNumberFormat="1" applyBorder="1"/>
    <xf numFmtId="0" fontId="0" fillId="0" borderId="5" xfId="0" applyFill="1" applyBorder="1"/>
    <xf numFmtId="0" fontId="0" fillId="0" borderId="0" xfId="0" applyFill="1" applyBorder="1"/>
    <xf numFmtId="0" fontId="0" fillId="0" borderId="19" xfId="0" applyBorder="1" applyAlignment="1">
      <alignment horizontal="center"/>
    </xf>
    <xf numFmtId="0" fontId="0" fillId="0" borderId="21" xfId="0" applyBorder="1" applyAlignment="1">
      <alignment horizontal="center"/>
    </xf>
    <xf numFmtId="22" fontId="0" fillId="0" borderId="0" xfId="0" applyNumberFormat="1" applyBorder="1"/>
    <xf numFmtId="22" fontId="0" fillId="0" borderId="0" xfId="0" applyNumberFormat="1"/>
    <xf numFmtId="22" fontId="0" fillId="0" borderId="0" xfId="0" applyNumberFormat="1" applyBorder="1" applyAlignment="1">
      <alignment horizontal="right"/>
    </xf>
    <xf numFmtId="0" fontId="0" fillId="0" borderId="22" xfId="0" applyBorder="1" applyAlignment="1">
      <alignment horizontal="center"/>
    </xf>
    <xf numFmtId="0" fontId="0" fillId="0" borderId="24" xfId="0" applyBorder="1" applyAlignment="1">
      <alignment horizontal="center"/>
    </xf>
    <xf numFmtId="0" fontId="0" fillId="0" borderId="2" xfId="0" applyFill="1" applyBorder="1"/>
    <xf numFmtId="0" fontId="0" fillId="0" borderId="20" xfId="0" applyFont="1" applyFill="1" applyBorder="1" applyAlignment="1">
      <alignment horizontal="center"/>
    </xf>
    <xf numFmtId="0" fontId="0" fillId="0" borderId="23" xfId="0" applyFont="1" applyBorder="1" applyAlignment="1">
      <alignment horizontal="center"/>
    </xf>
    <xf numFmtId="0" fontId="0" fillId="0" borderId="12" xfId="0" applyFill="1" applyBorder="1"/>
    <xf numFmtId="0" fontId="0" fillId="0" borderId="13" xfId="0" applyFill="1" applyBorder="1"/>
    <xf numFmtId="0" fontId="0" fillId="0" borderId="1" xfId="0" applyFill="1" applyBorder="1"/>
    <xf numFmtId="0" fontId="0" fillId="0" borderId="21" xfId="0" applyFill="1" applyBorder="1" applyAlignment="1">
      <alignment horizontal="center"/>
    </xf>
    <xf numFmtId="0" fontId="0" fillId="8" borderId="4" xfId="0" applyFill="1" applyBorder="1"/>
    <xf numFmtId="0" fontId="0" fillId="0" borderId="0" xfId="0"/>
    <xf numFmtId="0" fontId="0" fillId="0" borderId="0" xfId="0" applyBorder="1"/>
    <xf numFmtId="0" fontId="0" fillId="8" borderId="6" xfId="0" applyFill="1" applyBorder="1"/>
    <xf numFmtId="0" fontId="0" fillId="3" borderId="6" xfId="0" applyFill="1" applyBorder="1"/>
    <xf numFmtId="0" fontId="0" fillId="0" borderId="0" xfId="0" applyFill="1"/>
    <xf numFmtId="0" fontId="0" fillId="5" borderId="3" xfId="0" applyFill="1" applyBorder="1"/>
    <xf numFmtId="0" fontId="0" fillId="5" borderId="5" xfId="0" applyFill="1" applyBorder="1"/>
    <xf numFmtId="0" fontId="0" fillId="5" borderId="8" xfId="0" applyFill="1" applyBorder="1"/>
    <xf numFmtId="0" fontId="0" fillId="5" borderId="15" xfId="0" applyFill="1" applyBorder="1"/>
    <xf numFmtId="0" fontId="0" fillId="5" borderId="16" xfId="0" applyFill="1" applyBorder="1"/>
    <xf numFmtId="0" fontId="0" fillId="5" borderId="17" xfId="0" applyFill="1" applyBorder="1"/>
    <xf numFmtId="0" fontId="0" fillId="0" borderId="0" xfId="0" applyFill="1" applyAlignment="1">
      <alignment horizontal="left"/>
    </xf>
    <xf numFmtId="0" fontId="0" fillId="0" borderId="0" xfId="0" quotePrefix="1" applyBorder="1"/>
    <xf numFmtId="0" fontId="0" fillId="0" borderId="0" xfId="0" applyFill="1" applyBorder="1" applyAlignment="1">
      <alignment horizontal="left"/>
    </xf>
    <xf numFmtId="0" fontId="0" fillId="0" borderId="7" xfId="0" applyFill="1" applyBorder="1"/>
    <xf numFmtId="0" fontId="0" fillId="0" borderId="8" xfId="0" applyFill="1" applyBorder="1"/>
    <xf numFmtId="0" fontId="3" fillId="5" borderId="1" xfId="0" applyFont="1" applyFill="1" applyBorder="1"/>
    <xf numFmtId="0" fontId="3" fillId="5" borderId="18" xfId="0" applyFont="1" applyFill="1" applyBorder="1" applyAlignment="1">
      <alignment vertical="top"/>
    </xf>
    <xf numFmtId="0" fontId="3" fillId="2" borderId="9" xfId="0" applyFont="1" applyFill="1" applyBorder="1" applyAlignment="1">
      <alignment vertical="top"/>
    </xf>
    <xf numFmtId="0" fontId="3" fillId="2" borderId="18" xfId="0" applyFont="1" applyFill="1" applyBorder="1" applyAlignment="1">
      <alignment vertical="top"/>
    </xf>
    <xf numFmtId="0" fontId="3" fillId="2" borderId="11" xfId="0" applyFont="1" applyFill="1" applyBorder="1" applyAlignment="1">
      <alignment vertical="top"/>
    </xf>
    <xf numFmtId="0" fontId="0" fillId="0" borderId="16" xfId="0" applyFill="1" applyBorder="1" applyAlignment="1">
      <alignment horizontal="left"/>
    </xf>
    <xf numFmtId="0" fontId="0" fillId="0" borderId="17" xfId="0" applyFill="1" applyBorder="1" applyAlignment="1">
      <alignment horizontal="left"/>
    </xf>
    <xf numFmtId="0" fontId="0" fillId="0" borderId="4" xfId="0" applyFill="1" applyBorder="1"/>
    <xf numFmtId="0" fontId="0" fillId="0" borderId="6" xfId="0" applyFill="1" applyBorder="1"/>
    <xf numFmtId="0" fontId="0" fillId="0" borderId="4" xfId="0" applyFill="1" applyBorder="1" applyAlignment="1">
      <alignment vertical="top"/>
    </xf>
    <xf numFmtId="0" fontId="3" fillId="0" borderId="0" xfId="0" applyFont="1"/>
    <xf numFmtId="0" fontId="0" fillId="0" borderId="16" xfId="0" applyFill="1" applyBorder="1"/>
    <xf numFmtId="0" fontId="0" fillId="0" borderId="17" xfId="0" applyBorder="1"/>
    <xf numFmtId="0" fontId="3" fillId="0" borderId="18" xfId="0" applyFont="1" applyBorder="1"/>
    <xf numFmtId="0" fontId="3" fillId="2" borderId="1" xfId="0" applyFont="1" applyFill="1" applyBorder="1" applyAlignment="1">
      <alignment vertical="top"/>
    </xf>
    <xf numFmtId="0" fontId="3" fillId="2" borderId="4" xfId="0" applyFont="1" applyFill="1" applyBorder="1" applyAlignment="1">
      <alignment vertical="top"/>
    </xf>
    <xf numFmtId="0" fontId="3" fillId="2" borderId="6" xfId="0" applyFont="1" applyFill="1" applyBorder="1" applyAlignment="1">
      <alignment vertical="top"/>
    </xf>
    <xf numFmtId="0" fontId="3" fillId="2" borderId="10" xfId="0" applyFont="1" applyFill="1" applyBorder="1" applyAlignment="1">
      <alignment vertical="top"/>
    </xf>
    <xf numFmtId="0" fontId="3" fillId="0" borderId="10" xfId="0" applyFont="1" applyFill="1" applyBorder="1" applyAlignment="1">
      <alignment vertical="top"/>
    </xf>
    <xf numFmtId="0" fontId="0" fillId="0" borderId="2" xfId="0" applyFill="1" applyBorder="1" applyAlignment="1">
      <alignment horizontal="left"/>
    </xf>
    <xf numFmtId="0" fontId="0" fillId="0" borderId="2" xfId="0" applyFill="1" applyBorder="1" applyAlignment="1">
      <alignment vertical="top"/>
    </xf>
    <xf numFmtId="0" fontId="0" fillId="0" borderId="10" xfId="0" applyFill="1" applyBorder="1" applyAlignment="1">
      <alignment vertical="top"/>
    </xf>
    <xf numFmtId="0" fontId="0" fillId="0" borderId="0" xfId="0" applyFill="1" applyBorder="1" applyAlignment="1">
      <alignment horizontal="center"/>
    </xf>
    <xf numFmtId="0" fontId="0" fillId="0" borderId="5" xfId="0" applyFill="1" applyBorder="1" applyAlignment="1">
      <alignment vertical="top"/>
    </xf>
    <xf numFmtId="0" fontId="8" fillId="0" borderId="0" xfId="0" applyFont="1" applyFill="1" applyBorder="1"/>
    <xf numFmtId="0" fontId="0" fillId="0" borderId="0" xfId="0" applyFont="1" applyFill="1" applyBorder="1"/>
    <xf numFmtId="0" fontId="7" fillId="0" borderId="0" xfId="0" applyFont="1" applyFill="1" applyBorder="1" applyAlignment="1">
      <alignment horizontal="right"/>
    </xf>
    <xf numFmtId="0" fontId="7" fillId="0" borderId="0" xfId="0" applyFont="1" applyFill="1" applyBorder="1"/>
    <xf numFmtId="0" fontId="0" fillId="0" borderId="0" xfId="0" applyFill="1" applyBorder="1" applyAlignment="1">
      <alignment horizontal="right"/>
    </xf>
    <xf numFmtId="0" fontId="0" fillId="0" borderId="0" xfId="0" applyFont="1" applyFill="1" applyBorder="1" applyAlignment="1">
      <alignment horizontal="right"/>
    </xf>
    <xf numFmtId="0" fontId="6" fillId="0" borderId="0" xfId="0" applyFont="1" applyFill="1"/>
    <xf numFmtId="0" fontId="0" fillId="0" borderId="25" xfId="0" applyBorder="1" applyAlignment="1">
      <alignment horizontal="center"/>
    </xf>
    <xf numFmtId="0" fontId="0" fillId="0" borderId="26" xfId="0" applyFont="1" applyFill="1" applyBorder="1" applyAlignment="1">
      <alignment horizontal="center"/>
    </xf>
    <xf numFmtId="0" fontId="0" fillId="0" borderId="27" xfId="0" applyBorder="1" applyAlignment="1">
      <alignment horizont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3" fillId="0" borderId="18" xfId="0" applyFont="1" applyBorder="1" applyAlignment="1"/>
    <xf numFmtId="0" fontId="3" fillId="0" borderId="11" xfId="0" applyFont="1" applyBorder="1" applyAlignment="1"/>
    <xf numFmtId="0" fontId="0" fillId="8" borderId="0" xfId="0" applyFill="1" applyBorder="1"/>
    <xf numFmtId="0" fontId="0" fillId="2" borderId="9" xfId="0" applyFill="1" applyBorder="1"/>
    <xf numFmtId="0" fontId="0" fillId="2" borderId="10" xfId="0" applyFill="1" applyBorder="1"/>
    <xf numFmtId="0" fontId="0" fillId="2" borderId="11" xfId="0" applyFill="1" applyBorder="1"/>
    <xf numFmtId="0" fontId="3" fillId="2" borderId="15" xfId="0" applyFont="1" applyFill="1" applyBorder="1" applyAlignment="1">
      <alignment vertical="top" wrapText="1"/>
    </xf>
    <xf numFmtId="0" fontId="3" fillId="2" borderId="2" xfId="0" applyFont="1" applyFill="1" applyBorder="1" applyAlignment="1">
      <alignment vertical="top" wrapText="1"/>
    </xf>
    <xf numFmtId="0" fontId="3" fillId="2" borderId="15" xfId="0" applyFont="1" applyFill="1" applyBorder="1" applyAlignment="1">
      <alignment wrapText="1"/>
    </xf>
    <xf numFmtId="0" fontId="3" fillId="2" borderId="2" xfId="0" applyFont="1" applyFill="1" applyBorder="1" applyAlignment="1">
      <alignment wrapText="1"/>
    </xf>
    <xf numFmtId="0" fontId="0" fillId="8" borderId="5" xfId="0" applyFill="1" applyBorder="1"/>
    <xf numFmtId="0" fontId="0" fillId="8" borderId="7" xfId="0" applyFill="1" applyBorder="1"/>
    <xf numFmtId="0" fontId="0" fillId="8" borderId="8" xfId="0" applyFill="1" applyBorder="1"/>
    <xf numFmtId="0" fontId="0" fillId="7" borderId="0" xfId="0" applyFill="1"/>
    <xf numFmtId="0" fontId="6" fillId="0" borderId="0" xfId="0" applyFont="1"/>
    <xf numFmtId="0" fontId="0" fillId="0" borderId="0" xfId="0" applyAlignment="1">
      <alignment vertical="justify"/>
    </xf>
    <xf numFmtId="0" fontId="0" fillId="2" borderId="10" xfId="0" applyFill="1" applyBorder="1" applyAlignment="1">
      <alignment vertical="justify"/>
    </xf>
    <xf numFmtId="0" fontId="0" fillId="2" borderId="9" xfId="0" applyFill="1" applyBorder="1" applyAlignment="1">
      <alignment vertical="justify"/>
    </xf>
    <xf numFmtId="0" fontId="0" fillId="2" borderId="11" xfId="0" applyFill="1" applyBorder="1" applyAlignment="1">
      <alignment vertical="justify"/>
    </xf>
    <xf numFmtId="0" fontId="0" fillId="0" borderId="3" xfId="0" applyFill="1" applyBorder="1" applyAlignment="1">
      <alignment vertical="top"/>
    </xf>
    <xf numFmtId="0" fontId="0" fillId="0" borderId="7" xfId="0" applyFill="1" applyBorder="1" applyAlignment="1">
      <alignment horizontal="left"/>
    </xf>
    <xf numFmtId="0" fontId="0" fillId="6" borderId="0" xfId="0" applyFill="1" applyBorder="1"/>
    <xf numFmtId="0" fontId="0" fillId="4" borderId="0" xfId="0" applyFill="1" applyBorder="1"/>
    <xf numFmtId="0" fontId="0" fillId="7" borderId="0" xfId="0" applyFill="1" applyBorder="1" applyAlignment="1">
      <alignment horizontal="center"/>
    </xf>
    <xf numFmtId="0" fontId="6" fillId="0" borderId="0" xfId="0" applyFont="1" applyBorder="1"/>
    <xf numFmtId="0" fontId="0" fillId="9" borderId="11" xfId="0" applyFill="1" applyBorder="1" applyAlignment="1">
      <alignment vertical="justify"/>
    </xf>
    <xf numFmtId="164" fontId="0" fillId="0" borderId="0" xfId="0" applyNumberFormat="1" applyBorder="1"/>
    <xf numFmtId="0" fontId="3" fillId="7" borderId="0" xfId="0" applyFont="1" applyFill="1" applyBorder="1"/>
    <xf numFmtId="0" fontId="3" fillId="7" borderId="4" xfId="0" applyFont="1" applyFill="1" applyBorder="1"/>
    <xf numFmtId="0" fontId="3" fillId="7" borderId="5" xfId="0" applyFont="1" applyFill="1" applyBorder="1"/>
    <xf numFmtId="0" fontId="0" fillId="7" borderId="1" xfId="0" applyFill="1" applyBorder="1"/>
    <xf numFmtId="0" fontId="0" fillId="7" borderId="4" xfId="0" applyFill="1" applyBorder="1"/>
    <xf numFmtId="0" fontId="0" fillId="7" borderId="2" xfId="0" applyFill="1" applyBorder="1"/>
    <xf numFmtId="0" fontId="0" fillId="7" borderId="3" xfId="0" applyFill="1" applyBorder="1"/>
    <xf numFmtId="0" fontId="0" fillId="7" borderId="0" xfId="0" applyFill="1" applyBorder="1"/>
    <xf numFmtId="0" fontId="0" fillId="7" borderId="5" xfId="0" applyFill="1" applyBorder="1"/>
    <xf numFmtId="0" fontId="0" fillId="0" borderId="0" xfId="0" applyFill="1" applyBorder="1" applyAlignment="1"/>
    <xf numFmtId="0" fontId="0" fillId="0" borderId="0" xfId="0" quotePrefix="1"/>
    <xf numFmtId="0" fontId="0" fillId="0" borderId="0" xfId="0" quotePrefix="1" applyFill="1" applyBorder="1"/>
    <xf numFmtId="165" fontId="0" fillId="0" borderId="0" xfId="0" applyNumberFormat="1" applyBorder="1"/>
    <xf numFmtId="0" fontId="3" fillId="2" borderId="9" xfId="0" applyFont="1" applyFill="1" applyBorder="1" applyAlignment="1">
      <alignment horizontal="left"/>
    </xf>
    <xf numFmtId="0" fontId="3" fillId="2" borderId="11" xfId="0" applyFont="1" applyFill="1" applyBorder="1" applyAlignment="1">
      <alignment horizontal="left"/>
    </xf>
    <xf numFmtId="0" fontId="3" fillId="2" borderId="9" xfId="0" applyFont="1" applyFill="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xf numFmtId="0" fontId="3" fillId="2" borderId="10" xfId="0" applyFont="1" applyFill="1" applyBorder="1" applyAlignment="1">
      <alignment horizontal="left"/>
    </xf>
    <xf numFmtId="0" fontId="3" fillId="2" borderId="10" xfId="0" applyFont="1" applyFill="1" applyBorder="1" applyAlignment="1">
      <alignment horizontal="left" vertical="top"/>
    </xf>
    <xf numFmtId="0" fontId="3" fillId="2" borderId="11" xfId="0" applyFont="1" applyFill="1" applyBorder="1" applyAlignment="1">
      <alignment horizontal="left" vertical="top"/>
    </xf>
    <xf numFmtId="0" fontId="3" fillId="2" borderId="9" xfId="0" applyFont="1" applyFill="1" applyBorder="1" applyAlignment="1">
      <alignment horizontal="left" vertical="top"/>
    </xf>
    <xf numFmtId="0" fontId="0" fillId="6" borderId="9" xfId="0" applyFill="1" applyBorder="1" applyAlignment="1">
      <alignment horizontal="center"/>
    </xf>
    <xf numFmtId="0" fontId="0" fillId="6" borderId="11" xfId="0" applyFill="1" applyBorder="1" applyAlignment="1">
      <alignment horizontal="center"/>
    </xf>
  </cellXfs>
  <cellStyles count="5">
    <cellStyle name="Normal" xfId="0" builtinId="0"/>
    <cellStyle name="Normal 2" xfId="1" xr:uid="{A102F31C-B967-4986-8A14-E5CA970CB3A7}"/>
    <cellStyle name="Normal 2 2" xfId="2" xr:uid="{1331720E-8E1E-4FA5-8D1E-4B8141C78232}"/>
    <cellStyle name="Normal 3" xfId="3" xr:uid="{BB2A21B6-ED26-4A17-A481-3F1C823DC031}"/>
    <cellStyle name="Normal 4" xfId="4" xr:uid="{DC5E9318-48F4-4F4E-B624-85906B79C1B1}"/>
  </cellStyles>
  <dxfs count="18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ont>
        <b val="0"/>
        <i val="0"/>
      </font>
      <fill>
        <patternFill>
          <bgColor theme="7"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33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447563</xdr:colOff>
      <xdr:row>1</xdr:row>
      <xdr:rowOff>205517</xdr:rowOff>
    </xdr:from>
    <xdr:to>
      <xdr:col>24</xdr:col>
      <xdr:colOff>1288676</xdr:colOff>
      <xdr:row>14</xdr:row>
      <xdr:rowOff>129317</xdr:rowOff>
    </xdr:to>
    <xdr:sp macro="" textlink="">
      <xdr:nvSpPr>
        <xdr:cNvPr id="2" name="TextBox 1">
          <a:extLst>
            <a:ext uri="{FF2B5EF4-FFF2-40B4-BE49-F238E27FC236}">
              <a16:creationId xmlns:a16="http://schemas.microsoft.com/office/drawing/2014/main" id="{A766D6AB-BC16-41AB-B8A5-B31571251DC6}"/>
            </a:ext>
          </a:extLst>
        </xdr:cNvPr>
        <xdr:cNvSpPr txBox="1"/>
      </xdr:nvSpPr>
      <xdr:spPr>
        <a:xfrm>
          <a:off x="15116063" y="407223"/>
          <a:ext cx="6836260" cy="26804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Things</a:t>
          </a:r>
          <a:r>
            <a:rPr lang="en-US" sz="1100" baseline="0"/>
            <a:t> to be take care of : </a:t>
          </a:r>
        </a:p>
        <a:p>
          <a:r>
            <a:rPr lang="en-US" sz="1100" baseline="0"/>
            <a:t>1-The analysis setting number in the top table should corresponds to the one of the setting number of the second table</a:t>
          </a:r>
        </a:p>
        <a:p>
          <a:r>
            <a:rPr lang="en-US" sz="1100" baseline="0"/>
            <a:t>2-Models setting number should correspond to the one of the Setting number of the thrid table </a:t>
          </a:r>
        </a:p>
        <a:p>
          <a:r>
            <a:rPr lang="en-US" sz="1100" baseline="0"/>
            <a:t>3-When Applying Noise mitigation strategy, the forth table should be filled, in this case the hammer effieciency written in the table of analysis setting would be ignored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228600</xdr:colOff>
      <xdr:row>20</xdr:row>
      <xdr:rowOff>19050</xdr:rowOff>
    </xdr:from>
    <xdr:to>
      <xdr:col>9</xdr:col>
      <xdr:colOff>57150</xdr:colOff>
      <xdr:row>29</xdr:row>
      <xdr:rowOff>19050</xdr:rowOff>
    </xdr:to>
    <xdr:sp macro="" textlink="">
      <xdr:nvSpPr>
        <xdr:cNvPr id="2" name="TextBox 1">
          <a:extLst>
            <a:ext uri="{FF2B5EF4-FFF2-40B4-BE49-F238E27FC236}">
              <a16:creationId xmlns:a16="http://schemas.microsoft.com/office/drawing/2014/main" id="{2FB9C09D-7712-4B06-8E58-C91AF151F9D4}"/>
            </a:ext>
          </a:extLst>
        </xdr:cNvPr>
        <xdr:cNvSpPr txBox="1"/>
      </xdr:nvSpPr>
      <xdr:spPr>
        <a:xfrm>
          <a:off x="3543300" y="4448175"/>
          <a:ext cx="32766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a:t>-</a:t>
          </a:r>
          <a:r>
            <a:rPr lang="en-US" sz="1100" baseline="0"/>
            <a:t> If the Appendix is going to be generated, the Name of the figures should corresponds to the lists of the figures mentioned on the left hand side </a:t>
          </a:r>
        </a:p>
        <a:p>
          <a:r>
            <a:rPr lang="en-US" sz="1100" baseline="0"/>
            <a:t>all of the figures should be plotted, other wise the appendix would not be generated correclty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2-03-21T12:23:57.43" personId="{00000000-0000-0000-0000-000000000000}" id="{1C5B68A1-9FF5-4C48-A9B6-E1175C59FCEA}">
    <text>embedment length</text>
  </threadedComment>
</ThreadedComments>
</file>

<file path=xl/threadedComments/threadedComment10.xml><?xml version="1.0" encoding="utf-8"?>
<ThreadedComments xmlns="http://schemas.microsoft.com/office/spreadsheetml/2018/threadedcomments" xmlns:x="http://schemas.openxmlformats.org/spreadsheetml/2006/main">
  <threadedComment ref="AG1" dT="2021-05-31T09:02:19.88" personId="{00000000-0000-0000-0000-000000000000}" id="{54A9B14D-BC90-4913-8521-B2C9A15F18DF}">
    <text>A mulitplier for higher shaft friction of sand containing Glauconite. If -1 is used the multiplier is equal to Rf from CPT</text>
  </threadedComment>
</ThreadedComments>
</file>

<file path=xl/threadedComments/threadedComment11.xml><?xml version="1.0" encoding="utf-8"?>
<ThreadedComments xmlns="http://schemas.microsoft.com/office/spreadsheetml/2018/threadedcomments" xmlns:x="http://schemas.openxmlformats.org/spreadsheetml/2006/main">
  <threadedComment ref="AG1" dT="2021-05-31T09:02:19.88" personId="{00000000-0000-0000-0000-000000000000}" id="{AB945B8D-8C51-4348-AC78-C4285D3E01C6}">
    <text>A mulitplier for higher shaft friction of sand containing Glauconite. If -1 is used the multiplier is equal to Rf from CPT</text>
  </threadedComment>
</ThreadedComments>
</file>

<file path=xl/threadedComments/threadedComment12.xml><?xml version="1.0" encoding="utf-8"?>
<ThreadedComments xmlns="http://schemas.microsoft.com/office/spreadsheetml/2018/threadedcomments" xmlns:x="http://schemas.openxmlformats.org/spreadsheetml/2006/main">
  <threadedComment ref="AG1" dT="2021-05-31T09:02:19.88" personId="{00000000-0000-0000-0000-000000000000}" id="{203F7024-F740-43B2-8AEA-CD797E6A4B88}">
    <text>A mulitplier for higher shaft friction of sand containing Glauconite. If -1 is used the multiplier is equal to Rf from CPT</text>
  </threadedComment>
</ThreadedComments>
</file>

<file path=xl/threadedComments/threadedComment13.xml><?xml version="1.0" encoding="utf-8"?>
<ThreadedComments xmlns="http://schemas.microsoft.com/office/spreadsheetml/2018/threadedcomments" xmlns:x="http://schemas.openxmlformats.org/spreadsheetml/2006/main">
  <threadedComment ref="AG1" dT="2021-05-31T09:02:19.88" personId="{00000000-0000-0000-0000-000000000000}" id="{F9ED33C9-6066-4C56-A9C2-67F9DBB98B70}">
    <text>A mulitplier for higher shaft friction of sand containing Glauconite. If -1 is used the multiplier is equal to Rf from CPT</text>
  </threadedComment>
</ThreadedComments>
</file>

<file path=xl/threadedComments/threadedComment14.xml><?xml version="1.0" encoding="utf-8"?>
<ThreadedComments xmlns="http://schemas.microsoft.com/office/spreadsheetml/2018/threadedcomments" xmlns:x="http://schemas.openxmlformats.org/spreadsheetml/2006/main">
  <threadedComment ref="AG1" dT="2021-05-31T09:02:19.88" personId="{00000000-0000-0000-0000-000000000000}" id="{5990CA9C-3054-4288-B1A8-ABAD8C105E54}">
    <text>A mulitplier for higher shaft friction of sand containing Glauconite. If -1 is used the multiplier is equal to Rf from CPT</text>
  </threadedComment>
</ThreadedComments>
</file>

<file path=xl/threadedComments/threadedComment15.xml><?xml version="1.0" encoding="utf-8"?>
<ThreadedComments xmlns="http://schemas.microsoft.com/office/spreadsheetml/2018/threadedcomments" xmlns:x="http://schemas.openxmlformats.org/spreadsheetml/2006/main">
  <threadedComment ref="AG1" dT="2021-05-31T09:02:19.88" personId="{00000000-0000-0000-0000-000000000000}" id="{8E778186-E4B7-4E98-A984-2E88C4D8E169}">
    <text>A mulitplier for higher shaft friction of sand containing Glauconite. If -1 is used the multiplier is equal to Rf from CPT</text>
  </threadedComment>
</ThreadedComments>
</file>

<file path=xl/threadedComments/threadedComment16.xml><?xml version="1.0" encoding="utf-8"?>
<ThreadedComments xmlns="http://schemas.microsoft.com/office/spreadsheetml/2018/threadedcomments" xmlns:x="http://schemas.openxmlformats.org/spreadsheetml/2006/main">
  <threadedComment ref="AG1" dT="2021-05-31T09:02:19.88" personId="{00000000-0000-0000-0000-000000000000}" id="{0B9BC945-42FF-4DE2-A11F-95B4258EA88C}">
    <text>A mulitplier for higher shaft friction of sand containing Glauconite. If -1 is used the multiplier is equal to Rf from CPT</text>
  </threadedComment>
</ThreadedComments>
</file>

<file path=xl/threadedComments/threadedComment17.xml><?xml version="1.0" encoding="utf-8"?>
<ThreadedComments xmlns="http://schemas.microsoft.com/office/spreadsheetml/2018/threadedcomments" xmlns:x="http://schemas.openxmlformats.org/spreadsheetml/2006/main">
  <threadedComment ref="AG1" dT="2021-05-31T09:02:19.88" personId="{00000000-0000-0000-0000-000000000000}" id="{62FA859E-D30A-466A-86DE-765D1AB8D3BE}">
    <text>A mulitplier for higher shaft friction of sand containing Glauconite. If -1 is used the multiplier is equal to Rf from CPT</text>
  </threadedComment>
</ThreadedComments>
</file>

<file path=xl/threadedComments/threadedComment18.xml><?xml version="1.0" encoding="utf-8"?>
<ThreadedComments xmlns="http://schemas.microsoft.com/office/spreadsheetml/2018/threadedcomments" xmlns:x="http://schemas.openxmlformats.org/spreadsheetml/2006/main">
  <threadedComment ref="AG1" dT="2021-05-31T09:02:19.88" personId="{00000000-0000-0000-0000-000000000000}" id="{788E7F84-863F-4D4E-BD5A-FEAFBEA620F8}">
    <text>A mulitplier for higher shaft friction of sand containing Glauconite. If -1 is used the multiplier is equal to Rf from CPT</text>
  </threadedComment>
</ThreadedComments>
</file>

<file path=xl/threadedComments/threadedComment19.xml><?xml version="1.0" encoding="utf-8"?>
<ThreadedComments xmlns="http://schemas.microsoft.com/office/spreadsheetml/2018/threadedcomments" xmlns:x="http://schemas.openxmlformats.org/spreadsheetml/2006/main">
  <threadedComment ref="AG1" dT="2021-05-31T09:02:19.88" personId="{00000000-0000-0000-0000-000000000000}" id="{B2E15B20-9D5E-40D6-86DB-65C0A32B024E}">
    <text>A mulitplier for higher shaft friction of sand containing Glauconite. If -1 is used the multiplier is equal to Rf from CPT</text>
  </threadedComment>
</ThreadedComments>
</file>

<file path=xl/threadedComments/threadedComment2.xml><?xml version="1.0" encoding="utf-8"?>
<ThreadedComments xmlns="http://schemas.microsoft.com/office/spreadsheetml/2018/threadedcomments" xmlns:x="http://schemas.openxmlformats.org/spreadsheetml/2006/main">
  <threadedComment ref="V25" dT="2022-03-21T15:14:04.78" personId="{00000000-0000-0000-0000-000000000000}" id="{1DA23C81-C6B4-40B3-9CFC-86CFE09CC200}">
    <text>Assembly weight = Hammer weight - ram weight + sleeve weight</text>
  </threadedComment>
</ThreadedComments>
</file>

<file path=xl/threadedComments/threadedComment20.xml><?xml version="1.0" encoding="utf-8"?>
<ThreadedComments xmlns="http://schemas.microsoft.com/office/spreadsheetml/2018/threadedcomments" xmlns:x="http://schemas.openxmlformats.org/spreadsheetml/2006/main">
  <threadedComment ref="AG1" dT="2021-05-31T09:02:19.88" personId="{00000000-0000-0000-0000-000000000000}" id="{EFA3B596-84B9-4F6F-8CEF-47DA5FE47892}">
    <text>A mulitplier for higher shaft friction of sand containing Glauconite. If -1 is used the multiplier is equal to Rf from CPT</text>
  </threadedComment>
</ThreadedComments>
</file>

<file path=xl/threadedComments/threadedComment21.xml><?xml version="1.0" encoding="utf-8"?>
<ThreadedComments xmlns="http://schemas.microsoft.com/office/spreadsheetml/2018/threadedcomments" xmlns:x="http://schemas.openxmlformats.org/spreadsheetml/2006/main">
  <threadedComment ref="AG1" dT="2021-05-31T09:02:19.88" personId="{00000000-0000-0000-0000-000000000000}" id="{F191D6DB-A9C9-4CEB-8CD0-BF85F99FD5C5}">
    <text>A mulitplier for higher shaft friction of sand containing Glauconite. If -1 is used the multiplier is equal to Rf from CPT</text>
  </threadedComment>
</ThreadedComments>
</file>

<file path=xl/threadedComments/threadedComment22.xml><?xml version="1.0" encoding="utf-8"?>
<ThreadedComments xmlns="http://schemas.microsoft.com/office/spreadsheetml/2018/threadedcomments" xmlns:x="http://schemas.openxmlformats.org/spreadsheetml/2006/main">
  <threadedComment ref="AG1" dT="2021-05-31T09:02:19.88" personId="{00000000-0000-0000-0000-000000000000}" id="{D16A2E2E-DAB8-4DEB-9761-DF1BF9690B98}">
    <text>A mulitplier for higher shaft friction of sand containing Glauconite. If -1 is used the multiplier is equal to Rf from CPT</text>
  </threadedComment>
</ThreadedComments>
</file>

<file path=xl/threadedComments/threadedComment23.xml><?xml version="1.0" encoding="utf-8"?>
<ThreadedComments xmlns="http://schemas.microsoft.com/office/spreadsheetml/2018/threadedcomments" xmlns:x="http://schemas.openxmlformats.org/spreadsheetml/2006/main">
  <threadedComment ref="AG1" dT="2021-05-31T09:02:19.88" personId="{00000000-0000-0000-0000-000000000000}" id="{7B2E9EDF-245A-4486-9CE7-1AE92F670D16}">
    <text>A mulitplier for higher shaft friction of sand containing Glauconite. If -1 is used the multiplier is equal to Rf from CPT</text>
  </threadedComment>
</ThreadedComments>
</file>

<file path=xl/threadedComments/threadedComment3.xml><?xml version="1.0" encoding="utf-8"?>
<ThreadedComments xmlns="http://schemas.microsoft.com/office/spreadsheetml/2018/threadedcomments" xmlns:x="http://schemas.openxmlformats.org/spreadsheetml/2006/main">
  <threadedComment ref="AG1" dT="2021-05-31T09:02:19.88" personId="{00000000-0000-0000-0000-000000000000}" id="{60A9C8B1-FBC1-4005-9706-0567A8EF9F65}">
    <text>A mulitplier for higher shaft friction of sand containing Glauconite. If -1 is used the multiplier is equal to Rf from CPT</text>
  </threadedComment>
</ThreadedComments>
</file>

<file path=xl/threadedComments/threadedComment4.xml><?xml version="1.0" encoding="utf-8"?>
<ThreadedComments xmlns="http://schemas.microsoft.com/office/spreadsheetml/2018/threadedcomments" xmlns:x="http://schemas.openxmlformats.org/spreadsheetml/2006/main">
  <threadedComment ref="AG1" dT="2021-05-31T09:02:19.88" personId="{00000000-0000-0000-0000-000000000000}" id="{0CACD8C3-A8B2-4855-B695-5042DA3D847D}">
    <text>A mulitplier for higher shaft friction of sand containing Glauconite. If -1 is used the multiplier is equal to Rf from CPT</text>
  </threadedComment>
</ThreadedComments>
</file>

<file path=xl/threadedComments/threadedComment5.xml><?xml version="1.0" encoding="utf-8"?>
<ThreadedComments xmlns="http://schemas.microsoft.com/office/spreadsheetml/2018/threadedcomments" xmlns:x="http://schemas.openxmlformats.org/spreadsheetml/2006/main">
  <threadedComment ref="AG1" dT="2021-05-31T09:02:19.88" personId="{00000000-0000-0000-0000-000000000000}" id="{2DC85CCE-C33F-47C4-A005-02F4DD68CC84}">
    <text>A mulitplier for higher shaft friction of sand containing Glauconite. If -1 is used the multiplier is equal to Rf from CPT</text>
  </threadedComment>
</ThreadedComments>
</file>

<file path=xl/threadedComments/threadedComment6.xml><?xml version="1.0" encoding="utf-8"?>
<ThreadedComments xmlns="http://schemas.microsoft.com/office/spreadsheetml/2018/threadedcomments" xmlns:x="http://schemas.openxmlformats.org/spreadsheetml/2006/main">
  <threadedComment ref="AG1" dT="2021-05-31T09:02:19.88" personId="{00000000-0000-0000-0000-000000000000}" id="{2C0A10D9-1F90-4C5B-9F73-8A7FB998B9BF}">
    <text>A mulitplier for higher shaft friction of sand containing Glauconite. If -1 is used the multiplier is equal to Rf from CPT</text>
  </threadedComment>
</ThreadedComments>
</file>

<file path=xl/threadedComments/threadedComment7.xml><?xml version="1.0" encoding="utf-8"?>
<ThreadedComments xmlns="http://schemas.microsoft.com/office/spreadsheetml/2018/threadedcomments" xmlns:x="http://schemas.openxmlformats.org/spreadsheetml/2006/main">
  <threadedComment ref="AG1" dT="2021-05-31T09:02:19.88" personId="{00000000-0000-0000-0000-000000000000}" id="{BD2125B9-A3AF-4784-BBEA-1E0F370F9176}">
    <text>A mulitplier for higher shaft friction of sand containing Glauconite. If -1 is used the multiplier is equal to Rf from CPT</text>
  </threadedComment>
</ThreadedComments>
</file>

<file path=xl/threadedComments/threadedComment8.xml><?xml version="1.0" encoding="utf-8"?>
<ThreadedComments xmlns="http://schemas.microsoft.com/office/spreadsheetml/2018/threadedcomments" xmlns:x="http://schemas.openxmlformats.org/spreadsheetml/2006/main">
  <threadedComment ref="AG1" dT="2021-05-31T09:02:19.88" personId="{00000000-0000-0000-0000-000000000000}" id="{6A6DA59B-2230-46F6-B910-E31CF45FA9FE}">
    <text>A mulitplier for higher shaft friction of sand containing Glauconite. If -1 is used the multiplier is equal to Rf from CPT</text>
  </threadedComment>
</ThreadedComments>
</file>

<file path=xl/threadedComments/threadedComment9.xml><?xml version="1.0" encoding="utf-8"?>
<ThreadedComments xmlns="http://schemas.microsoft.com/office/spreadsheetml/2018/threadedcomments" xmlns:x="http://schemas.openxmlformats.org/spreadsheetml/2006/main">
  <threadedComment ref="AG1" dT="2021-05-31T09:02:19.88" personId="{00000000-0000-0000-0000-000000000000}" id="{1BFCC8A4-9B9B-4072-B217-B0C043ED849B}">
    <text>A mulitplier for higher shaft friction of sand containing Glauconite. If -1 is used the multiplier is equal to Rf from CPT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 Id="rId4" Type="http://schemas.microsoft.com/office/2017/10/relationships/threadedComment" Target="../threadedComments/threadedComment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 Id="rId4" Type="http://schemas.microsoft.com/office/2017/10/relationships/threadedComment" Target="../threadedComments/threadedComment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4" Type="http://schemas.microsoft.com/office/2017/10/relationships/threadedComment" Target="../threadedComments/threadedComment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4" Type="http://schemas.microsoft.com/office/2017/10/relationships/threadedComment" Target="../threadedComments/threadedComment1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 Id="rId4" Type="http://schemas.microsoft.com/office/2017/10/relationships/threadedComment" Target="../threadedComments/threadedComment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 Id="rId4" Type="http://schemas.microsoft.com/office/2017/10/relationships/threadedComment" Target="../threadedComments/threadedComment1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2.bin"/><Relationship Id="rId4" Type="http://schemas.microsoft.com/office/2017/10/relationships/threadedComment" Target="../threadedComments/threadedComment1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3.bin"/><Relationship Id="rId4" Type="http://schemas.microsoft.com/office/2017/10/relationships/threadedComment" Target="../threadedComments/threadedComment19.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4.bin"/><Relationship Id="rId4" Type="http://schemas.microsoft.com/office/2017/10/relationships/threadedComment" Target="../threadedComments/threadedComment20.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 Id="rId4" Type="http://schemas.microsoft.com/office/2017/10/relationships/threadedComment" Target="../threadedComments/threadedComment21.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 Id="rId4" Type="http://schemas.microsoft.com/office/2017/10/relationships/threadedComment" Target="../threadedComments/threadedComment22.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7.bin"/><Relationship Id="rId4" Type="http://schemas.microsoft.com/office/2017/10/relationships/threadedComment" Target="../threadedComments/threadedComment2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microsoft.com/office/2017/10/relationships/threadedComment" Target="../threadedComments/threadedComment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4E477-C022-4A57-B60A-C8FCC43E6C6B}">
  <sheetPr codeName="Sheet1">
    <tabColor theme="9" tint="0.79998168889431442"/>
  </sheetPr>
  <dimension ref="A1:AP159"/>
  <sheetViews>
    <sheetView tabSelected="1" zoomScaleNormal="100" workbookViewId="0">
      <pane ySplit="1" topLeftCell="A2" activePane="bottomLeft" state="frozen"/>
      <selection pane="bottomLeft" activeCell="F29" sqref="F29"/>
    </sheetView>
  </sheetViews>
  <sheetFormatPr defaultRowHeight="15" x14ac:dyDescent="0.25"/>
  <cols>
    <col min="1" max="1" width="14.28515625" style="50" customWidth="1"/>
    <col min="2" max="2" width="33" style="50" customWidth="1"/>
    <col min="3" max="3" width="14.85546875" style="18" bestFit="1" customWidth="1"/>
    <col min="4" max="4" width="14.28515625" style="18" bestFit="1" customWidth="1"/>
    <col min="5" max="5" width="14.85546875" style="18" bestFit="1" customWidth="1"/>
    <col min="6" max="9" width="14.85546875" style="50" bestFit="1" customWidth="1"/>
    <col min="10" max="10" width="14.28515625" style="50" bestFit="1" customWidth="1"/>
    <col min="11" max="11" width="14.85546875" style="50" bestFit="1" customWidth="1"/>
    <col min="12" max="12" width="15.85546875" style="50" bestFit="1" customWidth="1"/>
    <col min="13" max="13" width="15.28515625" style="50" bestFit="1" customWidth="1"/>
    <col min="14" max="14" width="15.85546875" style="50" bestFit="1" customWidth="1"/>
    <col min="15" max="22" width="15.85546875" style="50" customWidth="1"/>
    <col min="23" max="23" width="12.42578125" style="50" bestFit="1" customWidth="1"/>
    <col min="28" max="28" width="5.85546875" customWidth="1"/>
    <col min="29" max="29" width="23" customWidth="1"/>
    <col min="31" max="31" width="12" customWidth="1"/>
  </cols>
  <sheetData>
    <row r="1" spans="1:42" ht="15.75" thickBot="1" x14ac:dyDescent="0.3">
      <c r="A1" s="78" t="s">
        <v>149</v>
      </c>
      <c r="B1" s="78" t="s">
        <v>228</v>
      </c>
      <c r="C1" s="102" t="s">
        <v>229</v>
      </c>
      <c r="D1" s="102" t="s">
        <v>230</v>
      </c>
      <c r="E1" s="102" t="s">
        <v>231</v>
      </c>
      <c r="F1" s="102" t="s">
        <v>232</v>
      </c>
      <c r="G1" s="102" t="s">
        <v>233</v>
      </c>
      <c r="H1" s="102" t="s">
        <v>234</v>
      </c>
      <c r="I1" s="102" t="s">
        <v>235</v>
      </c>
      <c r="J1" s="102" t="s">
        <v>236</v>
      </c>
      <c r="K1" s="102" t="s">
        <v>237</v>
      </c>
      <c r="L1" s="102" t="s">
        <v>238</v>
      </c>
      <c r="M1" s="102" t="s">
        <v>239</v>
      </c>
      <c r="N1" s="102" t="s">
        <v>240</v>
      </c>
      <c r="O1" s="102" t="s">
        <v>241</v>
      </c>
      <c r="P1" s="103" t="s">
        <v>242</v>
      </c>
      <c r="Q1" s="102" t="s">
        <v>243</v>
      </c>
      <c r="R1" s="102" t="s">
        <v>244</v>
      </c>
      <c r="S1" s="102" t="s">
        <v>245</v>
      </c>
      <c r="T1" s="102" t="s">
        <v>246</v>
      </c>
      <c r="U1" s="102" t="s">
        <v>247</v>
      </c>
      <c r="V1" s="102" t="s">
        <v>248</v>
      </c>
      <c r="W1" s="78" t="s">
        <v>77</v>
      </c>
      <c r="X1" s="75"/>
      <c r="AC1" s="99" t="s">
        <v>150</v>
      </c>
      <c r="AD1" s="100" t="s">
        <v>151</v>
      </c>
      <c r="AE1" s="101" t="s">
        <v>77</v>
      </c>
      <c r="AH1" s="50"/>
      <c r="AI1" s="50"/>
      <c r="AJ1" s="50"/>
      <c r="AK1" s="50"/>
      <c r="AL1" s="50"/>
      <c r="AM1" s="50"/>
      <c r="AN1" s="50"/>
      <c r="AO1" s="50"/>
      <c r="AP1" s="50"/>
    </row>
    <row r="2" spans="1:42" x14ac:dyDescent="0.25">
      <c r="A2" s="72">
        <v>1</v>
      </c>
      <c r="B2" s="138" t="s">
        <v>292</v>
      </c>
      <c r="C2" s="91">
        <v>50.000999999999998</v>
      </c>
      <c r="D2" s="91">
        <v>50.000999999999998</v>
      </c>
      <c r="E2" s="91">
        <v>50.000999999999998</v>
      </c>
      <c r="F2" s="91">
        <v>50.000999999999998</v>
      </c>
      <c r="G2" s="91">
        <v>50.000999999999998</v>
      </c>
      <c r="H2" s="91">
        <v>50.000999999999998</v>
      </c>
      <c r="I2" s="91">
        <v>50.000999999999998</v>
      </c>
      <c r="J2" s="91">
        <v>50.000999999999998</v>
      </c>
      <c r="K2" s="91">
        <v>50.000999999999998</v>
      </c>
      <c r="L2" s="91">
        <v>50.000999999999998</v>
      </c>
      <c r="M2" s="91">
        <v>50.000999999999998</v>
      </c>
      <c r="N2" s="91">
        <v>50.000999999999998</v>
      </c>
      <c r="O2" s="91">
        <v>50.000999999999998</v>
      </c>
      <c r="P2" s="91">
        <v>50.000999999999998</v>
      </c>
      <c r="Q2" s="91">
        <v>50.000999999999998</v>
      </c>
      <c r="R2" s="91">
        <v>50.000999999999998</v>
      </c>
      <c r="S2" s="91">
        <v>50.000999999999998</v>
      </c>
      <c r="T2" s="91">
        <v>50.000999999999998</v>
      </c>
      <c r="U2" s="91">
        <v>50.000999999999998</v>
      </c>
      <c r="V2" s="91">
        <v>50.000999999999998</v>
      </c>
      <c r="W2" s="91">
        <f>50+3.81</f>
        <v>53.81</v>
      </c>
      <c r="X2" s="53"/>
      <c r="AC2" s="96" t="s">
        <v>262</v>
      </c>
      <c r="AD2" s="97">
        <v>49</v>
      </c>
      <c r="AE2" s="98"/>
      <c r="AH2" s="50"/>
      <c r="AI2" s="18"/>
      <c r="AJ2" s="50"/>
      <c r="AK2" s="50"/>
      <c r="AL2" s="50"/>
      <c r="AM2" s="50"/>
      <c r="AN2" s="50"/>
      <c r="AO2" s="50"/>
      <c r="AP2" s="50"/>
    </row>
    <row r="3" spans="1:42" x14ac:dyDescent="0.25">
      <c r="A3" s="72">
        <v>1</v>
      </c>
      <c r="B3" s="138" t="s">
        <v>293</v>
      </c>
      <c r="C3" s="91">
        <v>50.000999999999998</v>
      </c>
      <c r="D3" s="91">
        <v>50.000999999999998</v>
      </c>
      <c r="E3" s="91">
        <v>50.000999999999998</v>
      </c>
      <c r="F3" s="91">
        <v>50.000999999999998</v>
      </c>
      <c r="G3" s="91">
        <v>50.000999999999998</v>
      </c>
      <c r="H3" s="91">
        <v>50.000999999999998</v>
      </c>
      <c r="I3" s="91">
        <v>50.000999999999998</v>
      </c>
      <c r="J3" s="91">
        <v>50.000999999999998</v>
      </c>
      <c r="K3" s="91">
        <v>50.000999999999998</v>
      </c>
      <c r="L3" s="91">
        <v>50.000999999999998</v>
      </c>
      <c r="M3" s="91">
        <v>50.000999999999998</v>
      </c>
      <c r="N3" s="91">
        <v>50.000999999999998</v>
      </c>
      <c r="O3" s="91">
        <v>50.000999999999998</v>
      </c>
      <c r="P3" s="91">
        <v>50.000999999999998</v>
      </c>
      <c r="Q3" s="91">
        <v>50.000999999999998</v>
      </c>
      <c r="R3" s="91">
        <v>50.000999999999998</v>
      </c>
      <c r="S3" s="91">
        <v>50.000999999999998</v>
      </c>
      <c r="T3" s="91">
        <v>50.000999999999998</v>
      </c>
      <c r="U3" s="91">
        <v>50.000999999999998</v>
      </c>
      <c r="V3" s="91">
        <v>50.000999999999998</v>
      </c>
      <c r="W3" s="91">
        <f t="shared" ref="W3:W9" si="0">50+3.81</f>
        <v>53.81</v>
      </c>
      <c r="X3" s="53"/>
      <c r="Y3" s="95"/>
      <c r="Z3" s="53"/>
      <c r="AC3" s="34" t="s">
        <v>275</v>
      </c>
      <c r="AD3" s="42">
        <v>48</v>
      </c>
      <c r="AE3" s="35"/>
      <c r="AH3" s="50"/>
      <c r="AI3" s="50"/>
      <c r="AJ3" s="50"/>
      <c r="AK3" s="50"/>
      <c r="AL3" s="50"/>
      <c r="AM3" s="50"/>
      <c r="AN3" s="50"/>
      <c r="AO3" s="50"/>
      <c r="AP3" s="50"/>
    </row>
    <row r="4" spans="1:42" x14ac:dyDescent="0.25">
      <c r="A4" s="72">
        <v>1</v>
      </c>
      <c r="B4" s="138" t="s">
        <v>294</v>
      </c>
      <c r="C4" s="91">
        <v>50.000999999999998</v>
      </c>
      <c r="D4" s="91">
        <v>50.000999999999998</v>
      </c>
      <c r="E4" s="91">
        <v>50.000999999999998</v>
      </c>
      <c r="F4" s="91">
        <v>50.000999999999998</v>
      </c>
      <c r="G4" s="91">
        <v>50.000999999999998</v>
      </c>
      <c r="H4" s="91">
        <v>50.000999999999998</v>
      </c>
      <c r="I4" s="91">
        <v>50.000999999999998</v>
      </c>
      <c r="J4" s="91">
        <v>50.000999999999998</v>
      </c>
      <c r="K4" s="91">
        <v>50.000999999999998</v>
      </c>
      <c r="L4" s="91">
        <v>50.000999999999998</v>
      </c>
      <c r="M4" s="91">
        <v>50.000999999999998</v>
      </c>
      <c r="N4" s="91">
        <v>50.000999999999998</v>
      </c>
      <c r="O4" s="91">
        <v>50.000999999999998</v>
      </c>
      <c r="P4" s="91">
        <v>50.000999999999998</v>
      </c>
      <c r="Q4" s="91">
        <v>50.000999999999998</v>
      </c>
      <c r="R4" s="91">
        <v>50.000999999999998</v>
      </c>
      <c r="S4" s="91">
        <v>50.000999999999998</v>
      </c>
      <c r="T4" s="91">
        <v>50.000999999999998</v>
      </c>
      <c r="U4" s="91">
        <v>50.000999999999998</v>
      </c>
      <c r="V4" s="91">
        <v>50.000999999999998</v>
      </c>
      <c r="W4" s="91">
        <f t="shared" si="0"/>
        <v>53.81</v>
      </c>
      <c r="X4" s="53"/>
      <c r="Y4" s="53"/>
      <c r="Z4" s="53"/>
      <c r="AC4" s="34" t="s">
        <v>276</v>
      </c>
      <c r="AD4" s="42">
        <v>48.8</v>
      </c>
      <c r="AE4" s="35"/>
      <c r="AH4" s="50"/>
      <c r="AI4" s="50"/>
      <c r="AJ4" s="50"/>
      <c r="AK4" s="50"/>
      <c r="AL4" s="50"/>
      <c r="AM4" s="50"/>
      <c r="AN4" s="50"/>
      <c r="AO4" s="50"/>
      <c r="AP4" s="50"/>
    </row>
    <row r="5" spans="1:42" x14ac:dyDescent="0.25">
      <c r="A5" s="72">
        <v>1</v>
      </c>
      <c r="B5" s="138" t="s">
        <v>295</v>
      </c>
      <c r="C5" s="91">
        <v>50.000999999999998</v>
      </c>
      <c r="D5" s="91">
        <v>50.000999999999998</v>
      </c>
      <c r="E5" s="91">
        <v>50.000999999999998</v>
      </c>
      <c r="F5" s="91">
        <v>50.000999999999998</v>
      </c>
      <c r="G5" s="91">
        <v>50.000999999999998</v>
      </c>
      <c r="H5" s="91">
        <v>50.000999999999998</v>
      </c>
      <c r="I5" s="91">
        <v>50.000999999999998</v>
      </c>
      <c r="J5" s="91">
        <v>50.000999999999998</v>
      </c>
      <c r="K5" s="91">
        <v>50.000999999999998</v>
      </c>
      <c r="L5" s="91">
        <v>50.000999999999998</v>
      </c>
      <c r="M5" s="91">
        <v>50.000999999999998</v>
      </c>
      <c r="N5" s="91">
        <v>50.000999999999998</v>
      </c>
      <c r="O5" s="91">
        <v>50.000999999999998</v>
      </c>
      <c r="P5" s="91">
        <v>50.000999999999998</v>
      </c>
      <c r="Q5" s="91">
        <v>50.000999999999998</v>
      </c>
      <c r="R5" s="91">
        <v>50.000999999999998</v>
      </c>
      <c r="S5" s="91">
        <v>50.000999999999998</v>
      </c>
      <c r="T5" s="91">
        <v>50.000999999999998</v>
      </c>
      <c r="U5" s="91">
        <v>50.000999999999998</v>
      </c>
      <c r="V5" s="91">
        <v>50.000999999999998</v>
      </c>
      <c r="W5" s="91">
        <f t="shared" si="0"/>
        <v>53.81</v>
      </c>
      <c r="X5" s="53"/>
      <c r="Y5" s="53"/>
      <c r="Z5" s="53"/>
      <c r="AC5" s="34"/>
      <c r="AD5" s="42"/>
      <c r="AE5" s="47"/>
      <c r="AH5" s="50"/>
      <c r="AI5" s="50"/>
      <c r="AJ5" s="50"/>
      <c r="AK5" s="50"/>
      <c r="AL5" s="50"/>
      <c r="AM5" s="50"/>
      <c r="AN5" s="50"/>
      <c r="AO5" s="50"/>
      <c r="AP5" s="50"/>
    </row>
    <row r="6" spans="1:42" x14ac:dyDescent="0.25">
      <c r="A6" s="72">
        <v>0</v>
      </c>
      <c r="B6" s="138" t="s">
        <v>299</v>
      </c>
      <c r="C6" s="91">
        <v>47.87</v>
      </c>
      <c r="D6" s="91">
        <v>47.87</v>
      </c>
      <c r="E6" s="91">
        <v>47.87</v>
      </c>
      <c r="F6" s="91">
        <v>47.87</v>
      </c>
      <c r="G6" s="91">
        <v>47.87</v>
      </c>
      <c r="H6" s="91">
        <v>47.87</v>
      </c>
      <c r="I6" s="91">
        <v>47.87</v>
      </c>
      <c r="J6" s="91">
        <v>47.87</v>
      </c>
      <c r="K6" s="91">
        <v>47.87</v>
      </c>
      <c r="L6" s="91">
        <v>47.87</v>
      </c>
      <c r="M6" s="91">
        <v>47.87</v>
      </c>
      <c r="N6" s="91">
        <v>47.87</v>
      </c>
      <c r="O6" s="91">
        <v>47.87</v>
      </c>
      <c r="P6" s="91">
        <v>47.87</v>
      </c>
      <c r="Q6" s="91">
        <v>47.87</v>
      </c>
      <c r="R6" s="91">
        <v>47.87</v>
      </c>
      <c r="S6" s="91">
        <v>47.87</v>
      </c>
      <c r="T6" s="91">
        <v>47.87</v>
      </c>
      <c r="U6" s="91">
        <v>47.87</v>
      </c>
      <c r="V6" s="91">
        <v>47.87</v>
      </c>
      <c r="W6" s="91">
        <f t="shared" si="0"/>
        <v>53.81</v>
      </c>
      <c r="X6" s="53"/>
      <c r="Y6" s="53"/>
      <c r="Z6" s="53"/>
      <c r="AC6" s="34"/>
      <c r="AD6" s="42"/>
      <c r="AE6" s="35"/>
      <c r="AH6" s="50"/>
      <c r="AI6" s="18"/>
      <c r="AJ6" s="50"/>
      <c r="AK6" s="50"/>
      <c r="AL6" s="50"/>
      <c r="AM6" s="50"/>
      <c r="AN6" s="50"/>
      <c r="AO6" s="50"/>
      <c r="AP6" s="50"/>
    </row>
    <row r="7" spans="1:42" x14ac:dyDescent="0.25">
      <c r="A7" s="72">
        <v>0</v>
      </c>
      <c r="B7" s="138" t="s">
        <v>298</v>
      </c>
      <c r="C7" s="91">
        <v>47.87</v>
      </c>
      <c r="D7" s="91">
        <v>47.87</v>
      </c>
      <c r="E7" s="91">
        <v>47.87</v>
      </c>
      <c r="F7" s="91">
        <v>47.87</v>
      </c>
      <c r="G7" s="91">
        <v>47.87</v>
      </c>
      <c r="H7" s="91">
        <v>47.87</v>
      </c>
      <c r="I7" s="91">
        <v>47.87</v>
      </c>
      <c r="J7" s="91">
        <v>47.87</v>
      </c>
      <c r="K7" s="91">
        <v>47.87</v>
      </c>
      <c r="L7" s="91">
        <v>47.87</v>
      </c>
      <c r="M7" s="91">
        <v>47.87</v>
      </c>
      <c r="N7" s="91">
        <v>47.87</v>
      </c>
      <c r="O7" s="91">
        <v>47.87</v>
      </c>
      <c r="P7" s="91">
        <v>47.87</v>
      </c>
      <c r="Q7" s="91">
        <v>47.87</v>
      </c>
      <c r="R7" s="91">
        <v>47.87</v>
      </c>
      <c r="S7" s="91">
        <v>47.87</v>
      </c>
      <c r="T7" s="91">
        <v>47.87</v>
      </c>
      <c r="U7" s="91">
        <v>47.87</v>
      </c>
      <c r="V7" s="91">
        <v>47.87</v>
      </c>
      <c r="W7" s="91">
        <f t="shared" si="0"/>
        <v>53.81</v>
      </c>
      <c r="X7" s="53"/>
      <c r="Y7" s="53"/>
      <c r="Z7" s="53"/>
      <c r="AC7" s="34"/>
      <c r="AD7" s="42"/>
      <c r="AE7" s="35"/>
      <c r="AH7" s="50"/>
      <c r="AI7" s="50"/>
      <c r="AJ7" s="50"/>
      <c r="AK7" s="50"/>
      <c r="AL7" s="50"/>
      <c r="AM7" s="50"/>
      <c r="AN7" s="50"/>
      <c r="AO7" s="50"/>
      <c r="AP7" s="50"/>
    </row>
    <row r="8" spans="1:42" x14ac:dyDescent="0.25">
      <c r="A8" s="72">
        <v>0</v>
      </c>
      <c r="B8" s="138" t="s">
        <v>297</v>
      </c>
      <c r="C8" s="91">
        <v>47.87</v>
      </c>
      <c r="D8" s="91">
        <v>47.87</v>
      </c>
      <c r="E8" s="91">
        <v>47.87</v>
      </c>
      <c r="F8" s="91">
        <v>47.87</v>
      </c>
      <c r="G8" s="91">
        <v>47.87</v>
      </c>
      <c r="H8" s="91">
        <v>47.87</v>
      </c>
      <c r="I8" s="91">
        <v>47.87</v>
      </c>
      <c r="J8" s="91">
        <v>47.87</v>
      </c>
      <c r="K8" s="91">
        <v>47.87</v>
      </c>
      <c r="L8" s="91">
        <v>47.87</v>
      </c>
      <c r="M8" s="91">
        <v>47.87</v>
      </c>
      <c r="N8" s="91">
        <v>47.87</v>
      </c>
      <c r="O8" s="91">
        <v>47.87</v>
      </c>
      <c r="P8" s="91">
        <v>47.87</v>
      </c>
      <c r="Q8" s="91">
        <v>47.87</v>
      </c>
      <c r="R8" s="91">
        <v>47.87</v>
      </c>
      <c r="S8" s="91">
        <v>47.87</v>
      </c>
      <c r="T8" s="91">
        <v>47.87</v>
      </c>
      <c r="U8" s="91">
        <v>47.87</v>
      </c>
      <c r="V8" s="91">
        <v>47.87</v>
      </c>
      <c r="W8" s="91">
        <f t="shared" si="0"/>
        <v>53.81</v>
      </c>
      <c r="X8" s="53"/>
      <c r="Y8" s="53"/>
      <c r="Z8" s="53"/>
      <c r="AC8" s="34"/>
      <c r="AD8" s="42"/>
      <c r="AE8" s="35"/>
      <c r="AH8" s="50"/>
      <c r="AI8" s="50"/>
      <c r="AJ8" s="50"/>
      <c r="AK8" s="50"/>
      <c r="AL8" s="50"/>
      <c r="AM8" s="50"/>
      <c r="AN8" s="50"/>
      <c r="AO8" s="50"/>
      <c r="AP8" s="50"/>
    </row>
    <row r="9" spans="1:42" x14ac:dyDescent="0.25">
      <c r="A9" s="72">
        <v>0</v>
      </c>
      <c r="B9" s="138" t="s">
        <v>296</v>
      </c>
      <c r="C9" s="91">
        <v>47.87</v>
      </c>
      <c r="D9" s="91">
        <v>47.87</v>
      </c>
      <c r="E9" s="91">
        <v>47.87</v>
      </c>
      <c r="F9" s="91">
        <v>47.87</v>
      </c>
      <c r="G9" s="91">
        <v>47.87</v>
      </c>
      <c r="H9" s="91">
        <v>47.87</v>
      </c>
      <c r="I9" s="91">
        <v>47.87</v>
      </c>
      <c r="J9" s="91">
        <v>47.87</v>
      </c>
      <c r="K9" s="91">
        <v>47.87</v>
      </c>
      <c r="L9" s="91">
        <v>47.87</v>
      </c>
      <c r="M9" s="91">
        <v>47.87</v>
      </c>
      <c r="N9" s="91">
        <v>47.87</v>
      </c>
      <c r="O9" s="91">
        <v>47.87</v>
      </c>
      <c r="P9" s="91">
        <v>47.87</v>
      </c>
      <c r="Q9" s="91">
        <v>47.87</v>
      </c>
      <c r="R9" s="91">
        <v>47.87</v>
      </c>
      <c r="S9" s="91">
        <v>47.87</v>
      </c>
      <c r="T9" s="91">
        <v>47.87</v>
      </c>
      <c r="U9" s="91">
        <v>47.87</v>
      </c>
      <c r="V9" s="91">
        <v>47.87</v>
      </c>
      <c r="W9" s="91">
        <f t="shared" si="0"/>
        <v>53.81</v>
      </c>
      <c r="X9" s="53"/>
      <c r="Y9" s="53"/>
      <c r="Z9" s="53"/>
      <c r="AC9" s="34"/>
      <c r="AD9" s="42"/>
      <c r="AE9" s="35"/>
      <c r="AH9" s="50"/>
      <c r="AI9" s="18"/>
      <c r="AJ9" s="36"/>
      <c r="AK9" s="50"/>
      <c r="AL9" s="50"/>
      <c r="AM9" s="50"/>
      <c r="AN9" s="50"/>
      <c r="AO9" s="50"/>
      <c r="AP9" s="50"/>
    </row>
    <row r="10" spans="1:42" x14ac:dyDescent="0.25">
      <c r="A10" s="72">
        <v>0</v>
      </c>
      <c r="B10" s="138" t="s">
        <v>303</v>
      </c>
      <c r="C10" s="91">
        <v>42.72</v>
      </c>
      <c r="D10" s="91">
        <v>42.72</v>
      </c>
      <c r="E10" s="91">
        <v>42.72</v>
      </c>
      <c r="F10" s="91">
        <v>42.72</v>
      </c>
      <c r="G10" s="91">
        <v>42.72</v>
      </c>
      <c r="H10" s="91">
        <v>42.72</v>
      </c>
      <c r="I10" s="91">
        <v>42.72</v>
      </c>
      <c r="J10" s="91">
        <v>42.72</v>
      </c>
      <c r="K10" s="91">
        <v>42.72</v>
      </c>
      <c r="L10" s="91">
        <v>42.72</v>
      </c>
      <c r="M10" s="91">
        <v>42.72</v>
      </c>
      <c r="N10" s="91">
        <v>42.72</v>
      </c>
      <c r="O10" s="91">
        <v>42.72</v>
      </c>
      <c r="P10" s="91">
        <v>42.72</v>
      </c>
      <c r="Q10" s="91">
        <v>42.72</v>
      </c>
      <c r="R10" s="91">
        <v>42.72</v>
      </c>
      <c r="S10" s="91">
        <v>42.72</v>
      </c>
      <c r="T10" s="91">
        <v>42.72</v>
      </c>
      <c r="U10" s="91">
        <v>42.72</v>
      </c>
      <c r="V10" s="91">
        <v>42.72</v>
      </c>
      <c r="W10" s="91">
        <f>45+3.81</f>
        <v>48.81</v>
      </c>
      <c r="X10" s="53"/>
      <c r="Y10" s="53"/>
      <c r="Z10" s="53"/>
      <c r="AC10" s="34"/>
      <c r="AD10" s="42"/>
      <c r="AE10" s="35"/>
      <c r="AH10" s="50"/>
      <c r="AI10" s="50"/>
      <c r="AJ10" s="36"/>
      <c r="AK10" s="50"/>
      <c r="AL10" s="50"/>
      <c r="AM10" s="50"/>
      <c r="AN10" s="50"/>
      <c r="AO10" s="50"/>
      <c r="AP10" s="50"/>
    </row>
    <row r="11" spans="1:42" x14ac:dyDescent="0.25">
      <c r="A11" s="72">
        <v>0</v>
      </c>
      <c r="B11" s="138" t="s">
        <v>302</v>
      </c>
      <c r="C11" s="91">
        <v>42.72</v>
      </c>
      <c r="D11" s="91">
        <v>42.72</v>
      </c>
      <c r="E11" s="91">
        <v>42.72</v>
      </c>
      <c r="F11" s="91">
        <v>42.72</v>
      </c>
      <c r="G11" s="91">
        <v>42.72</v>
      </c>
      <c r="H11" s="91">
        <v>42.72</v>
      </c>
      <c r="I11" s="91">
        <v>42.72</v>
      </c>
      <c r="J11" s="91">
        <v>42.72</v>
      </c>
      <c r="K11" s="91">
        <v>42.72</v>
      </c>
      <c r="L11" s="91">
        <v>42.72</v>
      </c>
      <c r="M11" s="91">
        <v>42.72</v>
      </c>
      <c r="N11" s="91">
        <v>42.72</v>
      </c>
      <c r="O11" s="91">
        <v>42.72</v>
      </c>
      <c r="P11" s="91">
        <v>42.72</v>
      </c>
      <c r="Q11" s="91">
        <v>42.72</v>
      </c>
      <c r="R11" s="91">
        <v>42.72</v>
      </c>
      <c r="S11" s="91">
        <v>42.72</v>
      </c>
      <c r="T11" s="91">
        <v>42.72</v>
      </c>
      <c r="U11" s="91">
        <v>42.72</v>
      </c>
      <c r="V11" s="91">
        <v>42.72</v>
      </c>
      <c r="W11" s="91">
        <f t="shared" ref="W11:W13" si="1">45+3.81</f>
        <v>48.81</v>
      </c>
      <c r="X11" s="53"/>
      <c r="AC11" s="34"/>
      <c r="AD11" s="42"/>
      <c r="AE11" s="35"/>
      <c r="AH11" s="50"/>
      <c r="AI11" s="50"/>
      <c r="AJ11" s="36"/>
      <c r="AK11" s="50"/>
      <c r="AL11" s="50"/>
      <c r="AM11" s="50"/>
      <c r="AN11" s="50"/>
      <c r="AO11" s="50"/>
      <c r="AP11" s="50"/>
    </row>
    <row r="12" spans="1:42" x14ac:dyDescent="0.25">
      <c r="A12" s="72">
        <v>0</v>
      </c>
      <c r="B12" s="138" t="s">
        <v>301</v>
      </c>
      <c r="C12" s="91">
        <v>42.72</v>
      </c>
      <c r="D12" s="91">
        <v>42.72</v>
      </c>
      <c r="E12" s="91">
        <v>42.72</v>
      </c>
      <c r="F12" s="91">
        <v>42.72</v>
      </c>
      <c r="G12" s="91">
        <v>42.72</v>
      </c>
      <c r="H12" s="91">
        <v>42.72</v>
      </c>
      <c r="I12" s="91">
        <v>42.72</v>
      </c>
      <c r="J12" s="91">
        <v>42.72</v>
      </c>
      <c r="K12" s="91">
        <v>42.72</v>
      </c>
      <c r="L12" s="91">
        <v>42.72</v>
      </c>
      <c r="M12" s="91">
        <v>42.72</v>
      </c>
      <c r="N12" s="91">
        <v>42.72</v>
      </c>
      <c r="O12" s="91">
        <v>42.72</v>
      </c>
      <c r="P12" s="91">
        <v>42.72</v>
      </c>
      <c r="Q12" s="91">
        <v>42.72</v>
      </c>
      <c r="R12" s="91">
        <v>42.72</v>
      </c>
      <c r="S12" s="91">
        <v>42.72</v>
      </c>
      <c r="T12" s="91">
        <v>42.72</v>
      </c>
      <c r="U12" s="91">
        <v>42.72</v>
      </c>
      <c r="V12" s="91">
        <v>42.72</v>
      </c>
      <c r="W12" s="91">
        <f t="shared" si="1"/>
        <v>48.81</v>
      </c>
      <c r="X12" s="53"/>
      <c r="AC12" s="34"/>
      <c r="AD12" s="42"/>
      <c r="AE12" s="35"/>
      <c r="AH12" s="50"/>
      <c r="AI12" s="18"/>
      <c r="AJ12" s="36"/>
      <c r="AK12" s="50"/>
      <c r="AL12" s="50"/>
      <c r="AM12" s="50"/>
      <c r="AN12" s="50"/>
      <c r="AO12" s="50"/>
      <c r="AP12" s="50"/>
    </row>
    <row r="13" spans="1:42" x14ac:dyDescent="0.25">
      <c r="A13" s="72">
        <v>0</v>
      </c>
      <c r="B13" s="138" t="s">
        <v>300</v>
      </c>
      <c r="C13" s="91">
        <v>42.72</v>
      </c>
      <c r="D13" s="91">
        <v>42.72</v>
      </c>
      <c r="E13" s="91">
        <v>42.72</v>
      </c>
      <c r="F13" s="91">
        <v>42.72</v>
      </c>
      <c r="G13" s="91">
        <v>42.72</v>
      </c>
      <c r="H13" s="91">
        <v>42.72</v>
      </c>
      <c r="I13" s="91">
        <v>42.72</v>
      </c>
      <c r="J13" s="91">
        <v>42.72</v>
      </c>
      <c r="K13" s="91">
        <v>42.72</v>
      </c>
      <c r="L13" s="91">
        <v>42.72</v>
      </c>
      <c r="M13" s="91">
        <v>42.72</v>
      </c>
      <c r="N13" s="91">
        <v>42.72</v>
      </c>
      <c r="O13" s="91">
        <v>42.72</v>
      </c>
      <c r="P13" s="91">
        <v>42.72</v>
      </c>
      <c r="Q13" s="91">
        <v>42.72</v>
      </c>
      <c r="R13" s="91">
        <v>42.72</v>
      </c>
      <c r="S13" s="91">
        <v>42.72</v>
      </c>
      <c r="T13" s="91">
        <v>42.72</v>
      </c>
      <c r="U13" s="91">
        <v>42.72</v>
      </c>
      <c r="V13" s="91">
        <v>42.72</v>
      </c>
      <c r="W13" s="91">
        <f t="shared" si="1"/>
        <v>48.81</v>
      </c>
      <c r="X13" s="53"/>
      <c r="AC13" s="34"/>
      <c r="AD13" s="42"/>
      <c r="AE13" s="35"/>
      <c r="AH13" s="50"/>
      <c r="AI13" s="50"/>
      <c r="AJ13" s="36"/>
      <c r="AK13" s="50"/>
      <c r="AL13" s="50"/>
      <c r="AM13" s="50"/>
      <c r="AN13" s="50"/>
      <c r="AO13" s="50"/>
      <c r="AP13" s="50"/>
    </row>
    <row r="14" spans="1:42" x14ac:dyDescent="0.25">
      <c r="A14" s="72">
        <v>0</v>
      </c>
      <c r="B14" s="138" t="s">
        <v>304</v>
      </c>
      <c r="C14" s="91">
        <v>50.000999999999998</v>
      </c>
      <c r="D14" s="91">
        <v>50.000999999999998</v>
      </c>
      <c r="E14" s="91">
        <v>50.000999999999998</v>
      </c>
      <c r="F14" s="91">
        <v>50.000999999999998</v>
      </c>
      <c r="G14" s="91">
        <v>50.000999999999998</v>
      </c>
      <c r="H14" s="91">
        <v>50.000999999999998</v>
      </c>
      <c r="I14" s="91">
        <v>50.000999999999998</v>
      </c>
      <c r="J14" s="91">
        <v>50.000999999999998</v>
      </c>
      <c r="K14" s="91">
        <v>50.000999999999998</v>
      </c>
      <c r="L14" s="91">
        <v>50.000999999999998</v>
      </c>
      <c r="M14" s="91">
        <v>50.000999999999998</v>
      </c>
      <c r="N14" s="91">
        <v>50.000999999999998</v>
      </c>
      <c r="O14" s="91">
        <v>50.000999999999998</v>
      </c>
      <c r="P14" s="91">
        <v>50.000999999999998</v>
      </c>
      <c r="Q14" s="91">
        <v>50.000999999999998</v>
      </c>
      <c r="R14" s="91">
        <v>50.000999999999998</v>
      </c>
      <c r="S14" s="91">
        <v>50.000999999999998</v>
      </c>
      <c r="T14" s="91">
        <v>50.000999999999998</v>
      </c>
      <c r="U14" s="91">
        <v>50.000999999999998</v>
      </c>
      <c r="V14" s="91">
        <v>50.000999999999998</v>
      </c>
      <c r="W14" s="91">
        <f>50+3.81</f>
        <v>53.81</v>
      </c>
      <c r="X14" s="53"/>
      <c r="AC14" s="34"/>
      <c r="AD14" s="42"/>
      <c r="AE14" s="35"/>
      <c r="AH14" s="50"/>
      <c r="AI14" s="50"/>
      <c r="AJ14" s="36"/>
      <c r="AK14" s="50"/>
      <c r="AL14" s="50"/>
      <c r="AM14" s="50"/>
      <c r="AN14" s="50"/>
      <c r="AO14" s="50"/>
      <c r="AP14" s="50"/>
    </row>
    <row r="15" spans="1:42" x14ac:dyDescent="0.25">
      <c r="A15" s="72">
        <v>0</v>
      </c>
      <c r="B15" s="138" t="s">
        <v>305</v>
      </c>
      <c r="C15" s="91">
        <v>50.000999999999998</v>
      </c>
      <c r="D15" s="91">
        <v>50.000999999999998</v>
      </c>
      <c r="E15" s="91">
        <v>50.000999999999998</v>
      </c>
      <c r="F15" s="91">
        <v>50.000999999999998</v>
      </c>
      <c r="G15" s="91">
        <v>50.000999999999998</v>
      </c>
      <c r="H15" s="91">
        <v>50.000999999999998</v>
      </c>
      <c r="I15" s="91">
        <v>50.000999999999998</v>
      </c>
      <c r="J15" s="91">
        <v>50.000999999999998</v>
      </c>
      <c r="K15" s="91">
        <v>50.000999999999998</v>
      </c>
      <c r="L15" s="91">
        <v>50.000999999999998</v>
      </c>
      <c r="M15" s="91">
        <v>50.000999999999998</v>
      </c>
      <c r="N15" s="91">
        <v>50.000999999999998</v>
      </c>
      <c r="O15" s="91">
        <v>50.000999999999998</v>
      </c>
      <c r="P15" s="91">
        <v>50.000999999999998</v>
      </c>
      <c r="Q15" s="91">
        <v>50.000999999999998</v>
      </c>
      <c r="R15" s="91">
        <v>50.000999999999998</v>
      </c>
      <c r="S15" s="91">
        <v>50.000999999999998</v>
      </c>
      <c r="T15" s="91">
        <v>50.000999999999998</v>
      </c>
      <c r="U15" s="91">
        <v>50.000999999999998</v>
      </c>
      <c r="V15" s="91">
        <v>50.000999999999998</v>
      </c>
      <c r="W15" s="91">
        <f t="shared" ref="W15:W19" si="2">50+3.81</f>
        <v>53.81</v>
      </c>
      <c r="X15" s="53"/>
      <c r="AC15" s="34"/>
      <c r="AD15" s="42"/>
      <c r="AE15" s="35"/>
      <c r="AH15" s="50"/>
      <c r="AI15" s="50"/>
      <c r="AJ15" s="36"/>
      <c r="AK15" s="50"/>
      <c r="AL15" s="50"/>
      <c r="AM15" s="50"/>
      <c r="AN15" s="50"/>
      <c r="AO15" s="50"/>
      <c r="AP15" s="50"/>
    </row>
    <row r="16" spans="1:42" x14ac:dyDescent="0.25">
      <c r="A16" s="72">
        <v>0</v>
      </c>
      <c r="B16" s="138" t="s">
        <v>306</v>
      </c>
      <c r="C16" s="91">
        <v>50.000999999999998</v>
      </c>
      <c r="D16" s="91">
        <v>50.000999999999998</v>
      </c>
      <c r="E16" s="91">
        <v>50.000999999999998</v>
      </c>
      <c r="F16" s="91">
        <v>50.000999999999998</v>
      </c>
      <c r="G16" s="91">
        <v>50.000999999999998</v>
      </c>
      <c r="H16" s="91">
        <v>50.000999999999998</v>
      </c>
      <c r="I16" s="91">
        <v>50.000999999999998</v>
      </c>
      <c r="J16" s="91">
        <v>50.000999999999998</v>
      </c>
      <c r="K16" s="91">
        <v>50.000999999999998</v>
      </c>
      <c r="L16" s="91">
        <v>50.000999999999998</v>
      </c>
      <c r="M16" s="91">
        <v>50.000999999999998</v>
      </c>
      <c r="N16" s="91">
        <v>50.000999999999998</v>
      </c>
      <c r="O16" s="91">
        <v>50.000999999999998</v>
      </c>
      <c r="P16" s="91">
        <v>50.000999999999998</v>
      </c>
      <c r="Q16" s="91">
        <v>50.000999999999998</v>
      </c>
      <c r="R16" s="91">
        <v>50.000999999999998</v>
      </c>
      <c r="S16" s="91">
        <v>50.000999999999998</v>
      </c>
      <c r="T16" s="91">
        <v>50.000999999999998</v>
      </c>
      <c r="U16" s="91">
        <v>50.000999999999998</v>
      </c>
      <c r="V16" s="91">
        <v>50.000999999999998</v>
      </c>
      <c r="W16" s="91">
        <f t="shared" si="2"/>
        <v>53.81</v>
      </c>
      <c r="X16" s="53"/>
      <c r="AC16" s="34"/>
      <c r="AD16" s="42"/>
      <c r="AE16" s="35"/>
      <c r="AH16" s="50"/>
      <c r="AI16" s="50"/>
      <c r="AJ16" s="36"/>
      <c r="AK16" s="50"/>
      <c r="AL16" s="50"/>
      <c r="AM16" s="50"/>
      <c r="AN16" s="50"/>
      <c r="AO16" s="50"/>
      <c r="AP16" s="50"/>
    </row>
    <row r="17" spans="1:42" x14ac:dyDescent="0.25">
      <c r="A17" s="72">
        <v>0</v>
      </c>
      <c r="B17" s="138" t="s">
        <v>309</v>
      </c>
      <c r="C17" s="91">
        <v>47.87</v>
      </c>
      <c r="D17" s="91">
        <v>47.87</v>
      </c>
      <c r="E17" s="91">
        <v>47.87</v>
      </c>
      <c r="F17" s="91">
        <v>47.87</v>
      </c>
      <c r="G17" s="91">
        <v>47.87</v>
      </c>
      <c r="H17" s="91">
        <v>47.87</v>
      </c>
      <c r="I17" s="91">
        <v>47.87</v>
      </c>
      <c r="J17" s="91">
        <v>47.87</v>
      </c>
      <c r="K17" s="91">
        <v>47.87</v>
      </c>
      <c r="L17" s="91">
        <v>47.87</v>
      </c>
      <c r="M17" s="91">
        <v>47.87</v>
      </c>
      <c r="N17" s="91">
        <v>47.87</v>
      </c>
      <c r="O17" s="91">
        <v>47.87</v>
      </c>
      <c r="P17" s="91">
        <v>47.87</v>
      </c>
      <c r="Q17" s="91">
        <v>47.87</v>
      </c>
      <c r="R17" s="91">
        <v>47.87</v>
      </c>
      <c r="S17" s="91">
        <v>47.87</v>
      </c>
      <c r="T17" s="91">
        <v>47.87</v>
      </c>
      <c r="U17" s="91">
        <v>47.87</v>
      </c>
      <c r="V17" s="91">
        <v>47.87</v>
      </c>
      <c r="W17" s="91">
        <f t="shared" si="2"/>
        <v>53.81</v>
      </c>
      <c r="X17" s="53"/>
      <c r="AC17" s="34"/>
      <c r="AD17" s="42"/>
      <c r="AE17" s="35"/>
      <c r="AH17" s="50"/>
      <c r="AI17" s="50"/>
      <c r="AJ17" s="36"/>
      <c r="AK17" s="50"/>
      <c r="AL17" s="50"/>
      <c r="AM17" s="50"/>
      <c r="AN17" s="50"/>
      <c r="AO17" s="50"/>
      <c r="AP17" s="50"/>
    </row>
    <row r="18" spans="1:42" ht="14.45" customHeight="1" x14ac:dyDescent="0.25">
      <c r="A18" s="72">
        <v>0</v>
      </c>
      <c r="B18" s="138" t="s">
        <v>308</v>
      </c>
      <c r="C18" s="91">
        <v>47.87</v>
      </c>
      <c r="D18" s="91">
        <v>47.87</v>
      </c>
      <c r="E18" s="91">
        <v>47.87</v>
      </c>
      <c r="F18" s="91">
        <v>47.87</v>
      </c>
      <c r="G18" s="91">
        <v>47.87</v>
      </c>
      <c r="H18" s="91">
        <v>47.87</v>
      </c>
      <c r="I18" s="91">
        <v>47.87</v>
      </c>
      <c r="J18" s="91">
        <v>47.87</v>
      </c>
      <c r="K18" s="91">
        <v>47.87</v>
      </c>
      <c r="L18" s="91">
        <v>47.87</v>
      </c>
      <c r="M18" s="91">
        <v>47.87</v>
      </c>
      <c r="N18" s="91">
        <v>47.87</v>
      </c>
      <c r="O18" s="91">
        <v>47.87</v>
      </c>
      <c r="P18" s="91">
        <v>47.87</v>
      </c>
      <c r="Q18" s="91">
        <v>47.87</v>
      </c>
      <c r="R18" s="91">
        <v>47.87</v>
      </c>
      <c r="S18" s="91">
        <v>47.87</v>
      </c>
      <c r="T18" s="91">
        <v>47.87</v>
      </c>
      <c r="U18" s="91">
        <v>47.87</v>
      </c>
      <c r="V18" s="91">
        <v>47.87</v>
      </c>
      <c r="W18" s="91">
        <f t="shared" si="2"/>
        <v>53.81</v>
      </c>
      <c r="X18" s="53"/>
      <c r="AC18" s="34"/>
      <c r="AD18" s="42"/>
      <c r="AE18" s="35"/>
      <c r="AH18" s="50"/>
      <c r="AI18" s="50"/>
      <c r="AJ18" s="36"/>
      <c r="AK18" s="50"/>
      <c r="AL18" s="50"/>
      <c r="AM18" s="50"/>
      <c r="AN18" s="50"/>
      <c r="AO18" s="50"/>
      <c r="AP18" s="50"/>
    </row>
    <row r="19" spans="1:42" x14ac:dyDescent="0.25">
      <c r="A19" s="72">
        <v>0</v>
      </c>
      <c r="B19" s="138" t="s">
        <v>307</v>
      </c>
      <c r="C19" s="91">
        <v>47.87</v>
      </c>
      <c r="D19" s="91">
        <v>47.87</v>
      </c>
      <c r="E19" s="91">
        <v>47.87</v>
      </c>
      <c r="F19" s="91">
        <v>47.87</v>
      </c>
      <c r="G19" s="91">
        <v>47.87</v>
      </c>
      <c r="H19" s="91">
        <v>47.87</v>
      </c>
      <c r="I19" s="91">
        <v>47.87</v>
      </c>
      <c r="J19" s="91">
        <v>47.87</v>
      </c>
      <c r="K19" s="91">
        <v>47.87</v>
      </c>
      <c r="L19" s="91">
        <v>47.87</v>
      </c>
      <c r="M19" s="91">
        <v>47.87</v>
      </c>
      <c r="N19" s="91">
        <v>47.87</v>
      </c>
      <c r="O19" s="91">
        <v>47.87</v>
      </c>
      <c r="P19" s="91">
        <v>47.87</v>
      </c>
      <c r="Q19" s="91">
        <v>47.87</v>
      </c>
      <c r="R19" s="91">
        <v>47.87</v>
      </c>
      <c r="S19" s="91">
        <v>47.87</v>
      </c>
      <c r="T19" s="91">
        <v>47.87</v>
      </c>
      <c r="U19" s="91">
        <v>47.87</v>
      </c>
      <c r="V19" s="91">
        <v>47.87</v>
      </c>
      <c r="W19" s="91">
        <f t="shared" si="2"/>
        <v>53.81</v>
      </c>
      <c r="X19" s="53"/>
      <c r="AC19" s="34"/>
      <c r="AD19" s="42"/>
      <c r="AE19" s="35"/>
      <c r="AH19" s="50"/>
      <c r="AI19" s="50"/>
      <c r="AJ19" s="36"/>
      <c r="AK19" s="50"/>
      <c r="AL19" s="50"/>
      <c r="AM19" s="50"/>
      <c r="AN19" s="50"/>
      <c r="AO19" s="50"/>
      <c r="AP19" s="50"/>
    </row>
    <row r="20" spans="1:42" x14ac:dyDescent="0.25">
      <c r="A20" s="72">
        <v>0</v>
      </c>
      <c r="B20" s="138" t="s">
        <v>312</v>
      </c>
      <c r="C20" s="91">
        <v>42.72</v>
      </c>
      <c r="D20" s="91">
        <v>42.72</v>
      </c>
      <c r="E20" s="91">
        <v>42.72</v>
      </c>
      <c r="F20" s="91">
        <v>42.72</v>
      </c>
      <c r="G20" s="91">
        <v>42.72</v>
      </c>
      <c r="H20" s="91">
        <v>42.72</v>
      </c>
      <c r="I20" s="91">
        <v>42.72</v>
      </c>
      <c r="J20" s="91">
        <v>42.72</v>
      </c>
      <c r="K20" s="91">
        <v>42.72</v>
      </c>
      <c r="L20" s="91">
        <v>42.72</v>
      </c>
      <c r="M20" s="91">
        <v>42.72</v>
      </c>
      <c r="N20" s="91">
        <v>42.72</v>
      </c>
      <c r="O20" s="91">
        <v>42.72</v>
      </c>
      <c r="P20" s="91">
        <v>42.72</v>
      </c>
      <c r="Q20" s="91">
        <v>42.72</v>
      </c>
      <c r="R20" s="91">
        <v>42.72</v>
      </c>
      <c r="S20" s="91">
        <v>42.72</v>
      </c>
      <c r="T20" s="91">
        <v>42.72</v>
      </c>
      <c r="U20" s="91">
        <v>42.72</v>
      </c>
      <c r="V20" s="91">
        <v>42.72</v>
      </c>
      <c r="W20" s="91">
        <f>45+3.81</f>
        <v>48.81</v>
      </c>
      <c r="X20" s="53"/>
      <c r="AC20" s="34"/>
      <c r="AD20" s="42"/>
      <c r="AE20" s="35"/>
      <c r="AH20" s="50"/>
      <c r="AI20" s="18"/>
      <c r="AJ20" s="38"/>
      <c r="AK20" s="50"/>
      <c r="AL20" s="50"/>
      <c r="AM20" s="50"/>
      <c r="AN20" s="50"/>
      <c r="AO20" s="50"/>
      <c r="AP20" s="50"/>
    </row>
    <row r="21" spans="1:42" x14ac:dyDescent="0.25">
      <c r="A21" s="72">
        <v>0</v>
      </c>
      <c r="B21" s="138" t="s">
        <v>311</v>
      </c>
      <c r="C21" s="91">
        <v>42.72</v>
      </c>
      <c r="D21" s="91">
        <v>42.72</v>
      </c>
      <c r="E21" s="91">
        <v>42.72</v>
      </c>
      <c r="F21" s="91">
        <v>42.72</v>
      </c>
      <c r="G21" s="91">
        <v>42.72</v>
      </c>
      <c r="H21" s="91">
        <v>42.72</v>
      </c>
      <c r="I21" s="91">
        <v>42.72</v>
      </c>
      <c r="J21" s="91">
        <v>42.72</v>
      </c>
      <c r="K21" s="91">
        <v>42.72</v>
      </c>
      <c r="L21" s="91">
        <v>42.72</v>
      </c>
      <c r="M21" s="91">
        <v>42.72</v>
      </c>
      <c r="N21" s="91">
        <v>42.72</v>
      </c>
      <c r="O21" s="91">
        <v>42.72</v>
      </c>
      <c r="P21" s="91">
        <v>42.72</v>
      </c>
      <c r="Q21" s="91">
        <v>42.72</v>
      </c>
      <c r="R21" s="91">
        <v>42.72</v>
      </c>
      <c r="S21" s="91">
        <v>42.72</v>
      </c>
      <c r="T21" s="91">
        <v>42.72</v>
      </c>
      <c r="U21" s="91">
        <v>42.72</v>
      </c>
      <c r="V21" s="91">
        <v>42.72</v>
      </c>
      <c r="W21" s="91">
        <f t="shared" ref="W21:W22" si="3">45+3.81</f>
        <v>48.81</v>
      </c>
      <c r="X21" s="53"/>
      <c r="AC21" s="34"/>
      <c r="AD21" s="42"/>
      <c r="AE21" s="35"/>
      <c r="AH21" s="50"/>
      <c r="AI21" s="50"/>
      <c r="AJ21" s="36"/>
      <c r="AK21" s="50"/>
      <c r="AL21" s="50"/>
      <c r="AM21" s="50"/>
      <c r="AN21" s="50"/>
      <c r="AO21" s="50"/>
      <c r="AP21" s="50"/>
    </row>
    <row r="22" spans="1:42" x14ac:dyDescent="0.25">
      <c r="A22" s="72">
        <v>0</v>
      </c>
      <c r="B22" s="138" t="s">
        <v>310</v>
      </c>
      <c r="C22" s="91">
        <v>42.72</v>
      </c>
      <c r="D22" s="91">
        <v>42.72</v>
      </c>
      <c r="E22" s="91">
        <v>42.72</v>
      </c>
      <c r="F22" s="91">
        <v>42.72</v>
      </c>
      <c r="G22" s="91">
        <v>42.72</v>
      </c>
      <c r="H22" s="91">
        <v>42.72</v>
      </c>
      <c r="I22" s="91">
        <v>42.72</v>
      </c>
      <c r="J22" s="91">
        <v>42.72</v>
      </c>
      <c r="K22" s="91">
        <v>42.72</v>
      </c>
      <c r="L22" s="91">
        <v>42.72</v>
      </c>
      <c r="M22" s="91">
        <v>42.72</v>
      </c>
      <c r="N22" s="91">
        <v>42.72</v>
      </c>
      <c r="O22" s="91">
        <v>42.72</v>
      </c>
      <c r="P22" s="91">
        <v>42.72</v>
      </c>
      <c r="Q22" s="91">
        <v>42.72</v>
      </c>
      <c r="R22" s="91">
        <v>42.72</v>
      </c>
      <c r="S22" s="91">
        <v>42.72</v>
      </c>
      <c r="T22" s="91">
        <v>42.72</v>
      </c>
      <c r="U22" s="91">
        <v>42.72</v>
      </c>
      <c r="V22" s="91">
        <v>42.72</v>
      </c>
      <c r="W22" s="91">
        <f t="shared" si="3"/>
        <v>48.81</v>
      </c>
      <c r="X22" s="53"/>
      <c r="AC22" s="34"/>
      <c r="AD22" s="42"/>
      <c r="AE22" s="35"/>
      <c r="AH22" s="50"/>
      <c r="AI22" s="50"/>
      <c r="AJ22" s="36"/>
      <c r="AK22" s="50"/>
      <c r="AL22" s="50"/>
      <c r="AM22" s="50"/>
      <c r="AN22" s="50"/>
      <c r="AO22" s="50"/>
      <c r="AP22" s="50"/>
    </row>
    <row r="23" spans="1:42" x14ac:dyDescent="0.25">
      <c r="A23" s="72"/>
      <c r="B23" s="138"/>
      <c r="C23" s="91"/>
      <c r="D23" s="91"/>
      <c r="E23" s="91"/>
      <c r="F23" s="91"/>
      <c r="G23" s="91"/>
      <c r="H23" s="91"/>
      <c r="I23" s="91"/>
      <c r="J23" s="91"/>
      <c r="K23" s="91"/>
      <c r="L23" s="91"/>
      <c r="M23" s="91"/>
      <c r="N23" s="91"/>
      <c r="O23" s="91"/>
      <c r="P23" s="91"/>
      <c r="Q23" s="91"/>
      <c r="R23" s="91"/>
      <c r="S23" s="91"/>
      <c r="T23" s="91"/>
      <c r="U23" s="91"/>
      <c r="V23" s="91"/>
      <c r="W23" s="91"/>
      <c r="X23" s="53"/>
      <c r="AC23" s="34"/>
      <c r="AD23" s="42"/>
      <c r="AE23" s="35"/>
      <c r="AH23" s="50"/>
      <c r="AI23" s="50"/>
      <c r="AJ23" s="36"/>
      <c r="AK23" s="50"/>
      <c r="AL23" s="50"/>
      <c r="AM23" s="50"/>
      <c r="AN23" s="50"/>
      <c r="AO23" s="50"/>
      <c r="AP23" s="50"/>
    </row>
    <row r="24" spans="1:42" x14ac:dyDescent="0.25">
      <c r="A24" s="72"/>
      <c r="B24" s="138"/>
      <c r="C24" s="91"/>
      <c r="D24" s="91"/>
      <c r="E24" s="91"/>
      <c r="F24" s="91"/>
      <c r="G24" s="91"/>
      <c r="H24" s="91"/>
      <c r="I24" s="91"/>
      <c r="J24" s="91"/>
      <c r="K24" s="91"/>
      <c r="L24" s="91"/>
      <c r="M24" s="91"/>
      <c r="N24" s="91"/>
      <c r="O24" s="91"/>
      <c r="P24" s="91"/>
      <c r="Q24" s="91"/>
      <c r="R24" s="91"/>
      <c r="S24" s="91"/>
      <c r="T24" s="91"/>
      <c r="U24" s="91"/>
      <c r="V24" s="91"/>
      <c r="W24" s="91"/>
      <c r="X24" s="53"/>
      <c r="AC24" s="34"/>
      <c r="AD24" s="42"/>
      <c r="AE24" s="35"/>
      <c r="AH24" s="50"/>
      <c r="AI24" s="50"/>
      <c r="AJ24" s="36"/>
      <c r="AK24" s="50"/>
      <c r="AL24" s="50"/>
      <c r="AM24" s="50"/>
      <c r="AN24" s="50"/>
      <c r="AO24" s="50"/>
      <c r="AP24" s="50"/>
    </row>
    <row r="25" spans="1:42" x14ac:dyDescent="0.25">
      <c r="A25" s="72"/>
      <c r="B25" s="138"/>
      <c r="C25" s="91"/>
      <c r="D25" s="91"/>
      <c r="E25" s="91"/>
      <c r="F25" s="91"/>
      <c r="G25" s="91"/>
      <c r="H25" s="91"/>
      <c r="I25" s="91"/>
      <c r="J25" s="91"/>
      <c r="K25" s="91"/>
      <c r="L25" s="91"/>
      <c r="M25" s="91"/>
      <c r="N25" s="91"/>
      <c r="O25" s="91"/>
      <c r="P25" s="91"/>
      <c r="Q25" s="91"/>
      <c r="R25" s="91"/>
      <c r="S25" s="91"/>
      <c r="T25" s="91"/>
      <c r="U25" s="91"/>
      <c r="V25" s="91"/>
      <c r="W25" s="91"/>
      <c r="X25" s="53"/>
      <c r="AC25" s="34"/>
      <c r="AD25" s="42"/>
      <c r="AE25" s="35"/>
      <c r="AH25" s="50"/>
      <c r="AI25" s="50"/>
      <c r="AJ25" s="36"/>
      <c r="AK25" s="50"/>
      <c r="AL25" s="50"/>
      <c r="AM25" s="50"/>
      <c r="AN25" s="50"/>
      <c r="AO25" s="50"/>
      <c r="AP25" s="50"/>
    </row>
    <row r="26" spans="1:42" x14ac:dyDescent="0.25">
      <c r="A26" s="72"/>
      <c r="B26" s="138"/>
      <c r="C26" s="91"/>
      <c r="D26" s="91"/>
      <c r="E26" s="91"/>
      <c r="F26" s="91"/>
      <c r="G26" s="91"/>
      <c r="H26" s="91"/>
      <c r="I26" s="91"/>
      <c r="J26" s="91"/>
      <c r="K26" s="91"/>
      <c r="L26" s="91"/>
      <c r="M26" s="91"/>
      <c r="N26" s="91"/>
      <c r="O26" s="91"/>
      <c r="P26" s="91"/>
      <c r="Q26" s="91"/>
      <c r="R26" s="91"/>
      <c r="S26" s="91"/>
      <c r="T26" s="91"/>
      <c r="U26" s="91"/>
      <c r="V26" s="91"/>
      <c r="W26" s="91"/>
      <c r="X26" s="53"/>
      <c r="AC26" s="34"/>
      <c r="AD26" s="42"/>
      <c r="AE26" s="35"/>
      <c r="AH26" s="50"/>
      <c r="AI26" s="50"/>
      <c r="AJ26" s="36"/>
      <c r="AK26" s="50"/>
      <c r="AL26" s="50"/>
      <c r="AM26" s="50"/>
      <c r="AN26" s="50"/>
      <c r="AO26" s="50"/>
      <c r="AP26" s="50"/>
    </row>
    <row r="27" spans="1:42" x14ac:dyDescent="0.25">
      <c r="A27" s="72"/>
      <c r="B27" s="138"/>
      <c r="C27" s="91"/>
      <c r="D27" s="91"/>
      <c r="E27" s="91"/>
      <c r="F27" s="91"/>
      <c r="G27" s="91"/>
      <c r="H27" s="91"/>
      <c r="I27" s="91"/>
      <c r="J27" s="91"/>
      <c r="K27" s="91"/>
      <c r="L27" s="91"/>
      <c r="M27" s="91"/>
      <c r="N27" s="91"/>
      <c r="O27" s="91"/>
      <c r="P27" s="91"/>
      <c r="Q27" s="91"/>
      <c r="R27" s="91"/>
      <c r="S27" s="91"/>
      <c r="T27" s="91"/>
      <c r="U27" s="91"/>
      <c r="V27" s="91"/>
      <c r="W27" s="91"/>
      <c r="X27" s="53"/>
      <c r="AC27" s="34"/>
      <c r="AD27" s="42"/>
      <c r="AE27" s="35"/>
      <c r="AH27" s="50"/>
      <c r="AI27" s="50"/>
      <c r="AJ27" s="36"/>
      <c r="AK27" s="50"/>
      <c r="AL27" s="50"/>
      <c r="AM27" s="50"/>
      <c r="AN27" s="50"/>
      <c r="AO27" s="50"/>
      <c r="AP27" s="50"/>
    </row>
    <row r="28" spans="1:42" x14ac:dyDescent="0.25">
      <c r="A28" s="72"/>
      <c r="B28" s="138"/>
      <c r="C28" s="91"/>
      <c r="D28" s="91"/>
      <c r="E28" s="91"/>
      <c r="F28" s="91"/>
      <c r="G28" s="91"/>
      <c r="H28" s="91"/>
      <c r="I28" s="91"/>
      <c r="J28" s="91"/>
      <c r="K28" s="91"/>
      <c r="L28" s="91"/>
      <c r="M28" s="91"/>
      <c r="N28" s="91"/>
      <c r="O28" s="91"/>
      <c r="P28" s="91"/>
      <c r="Q28" s="91"/>
      <c r="R28" s="91"/>
      <c r="S28" s="91"/>
      <c r="T28" s="91"/>
      <c r="U28" s="91"/>
      <c r="V28" s="91"/>
      <c r="W28" s="91"/>
      <c r="X28" s="53"/>
      <c r="AC28" s="34"/>
      <c r="AD28" s="42"/>
      <c r="AE28" s="35"/>
      <c r="AJ28" s="37"/>
    </row>
    <row r="29" spans="1:42" ht="15.75" thickBot="1" x14ac:dyDescent="0.3">
      <c r="A29" s="72"/>
      <c r="B29" s="138"/>
      <c r="C29" s="91"/>
      <c r="D29" s="91"/>
      <c r="E29" s="91"/>
      <c r="F29" s="91"/>
      <c r="G29" s="91"/>
      <c r="H29" s="91"/>
      <c r="I29" s="91"/>
      <c r="J29" s="91"/>
      <c r="K29" s="91"/>
      <c r="L29" s="91"/>
      <c r="M29" s="91"/>
      <c r="N29" s="91"/>
      <c r="O29" s="91"/>
      <c r="P29" s="91"/>
      <c r="Q29" s="91"/>
      <c r="R29" s="91"/>
      <c r="S29" s="91"/>
      <c r="T29" s="91"/>
      <c r="U29" s="91"/>
      <c r="V29" s="91"/>
      <c r="W29" s="91"/>
      <c r="X29" s="53"/>
      <c r="AC29" s="39"/>
      <c r="AD29" s="43"/>
      <c r="AE29" s="40"/>
      <c r="AJ29" s="37"/>
    </row>
    <row r="30" spans="1:42" x14ac:dyDescent="0.25">
      <c r="A30" s="72"/>
      <c r="B30" s="138"/>
      <c r="C30" s="91"/>
      <c r="D30" s="91"/>
      <c r="E30" s="91"/>
      <c r="F30" s="91"/>
      <c r="G30" s="91"/>
      <c r="H30" s="91"/>
      <c r="I30" s="91"/>
      <c r="J30" s="91"/>
      <c r="K30" s="91"/>
      <c r="L30" s="91"/>
      <c r="M30" s="91"/>
      <c r="N30" s="91"/>
      <c r="O30" s="91"/>
      <c r="P30" s="91"/>
      <c r="Q30" s="91"/>
      <c r="R30" s="91"/>
      <c r="S30" s="91"/>
      <c r="T30" s="91"/>
      <c r="U30" s="91"/>
      <c r="V30" s="91"/>
      <c r="W30" s="91"/>
      <c r="X30" s="53"/>
      <c r="AJ30" s="37"/>
    </row>
    <row r="31" spans="1:42" ht="12.95" customHeight="1" x14ac:dyDescent="0.25">
      <c r="A31" s="72"/>
      <c r="B31" s="138"/>
      <c r="C31" s="91"/>
      <c r="D31" s="91"/>
      <c r="E31" s="91"/>
      <c r="F31" s="91"/>
      <c r="G31" s="91"/>
      <c r="H31" s="91"/>
      <c r="I31" s="91"/>
      <c r="J31" s="91"/>
      <c r="K31" s="91"/>
      <c r="L31" s="91"/>
      <c r="M31" s="91"/>
      <c r="N31" s="91"/>
      <c r="O31" s="91"/>
      <c r="P31" s="91"/>
      <c r="Q31" s="91"/>
      <c r="R31" s="91"/>
      <c r="S31" s="91"/>
      <c r="T31" s="91"/>
      <c r="U31" s="91"/>
      <c r="V31" s="91"/>
      <c r="W31" s="91"/>
      <c r="X31" s="53"/>
      <c r="AJ31" s="37"/>
    </row>
    <row r="32" spans="1:42" x14ac:dyDescent="0.25">
      <c r="A32" s="72"/>
      <c r="B32" s="138"/>
      <c r="C32" s="91"/>
      <c r="D32" s="91"/>
      <c r="E32" s="91"/>
      <c r="F32" s="91"/>
      <c r="G32" s="91"/>
      <c r="H32" s="91"/>
      <c r="I32" s="91"/>
      <c r="J32" s="91"/>
      <c r="K32" s="91"/>
      <c r="L32" s="91"/>
      <c r="M32" s="91"/>
      <c r="N32" s="91"/>
      <c r="O32" s="91"/>
      <c r="P32" s="91"/>
      <c r="Q32" s="91"/>
      <c r="R32" s="91"/>
      <c r="S32" s="91"/>
      <c r="T32" s="91"/>
      <c r="U32" s="91"/>
      <c r="V32" s="91"/>
      <c r="W32" s="91"/>
      <c r="X32" s="53"/>
      <c r="AJ32" s="37"/>
    </row>
    <row r="33" spans="1:36" x14ac:dyDescent="0.25">
      <c r="A33" s="72"/>
      <c r="B33" s="138"/>
      <c r="C33" s="91"/>
      <c r="D33" s="91"/>
      <c r="E33" s="91"/>
      <c r="F33" s="91"/>
      <c r="G33" s="91"/>
      <c r="H33" s="91"/>
      <c r="I33" s="91"/>
      <c r="J33" s="91"/>
      <c r="K33" s="91"/>
      <c r="L33" s="91"/>
      <c r="M33" s="91"/>
      <c r="N33" s="91"/>
      <c r="O33" s="91"/>
      <c r="P33" s="91"/>
      <c r="Q33" s="91"/>
      <c r="R33" s="91"/>
      <c r="S33" s="91"/>
      <c r="T33" s="91"/>
      <c r="U33" s="91"/>
      <c r="V33" s="91"/>
      <c r="W33" s="91"/>
      <c r="X33" s="53"/>
      <c r="AJ33" s="37"/>
    </row>
    <row r="34" spans="1:36" x14ac:dyDescent="0.25">
      <c r="A34" s="72"/>
      <c r="B34" s="138"/>
      <c r="C34" s="91"/>
      <c r="D34" s="91"/>
      <c r="E34" s="91"/>
      <c r="F34" s="91"/>
      <c r="G34" s="91"/>
      <c r="H34" s="91"/>
      <c r="I34" s="91"/>
      <c r="J34" s="91"/>
      <c r="K34" s="91"/>
      <c r="L34" s="91"/>
      <c r="M34" s="91"/>
      <c r="N34" s="91"/>
      <c r="O34" s="91"/>
      <c r="P34" s="91"/>
      <c r="Q34" s="91"/>
      <c r="R34" s="91"/>
      <c r="S34" s="91"/>
      <c r="T34" s="91"/>
      <c r="U34" s="91"/>
      <c r="V34" s="91"/>
      <c r="W34" s="91"/>
      <c r="X34" s="53"/>
      <c r="AJ34" s="37"/>
    </row>
    <row r="35" spans="1:36" x14ac:dyDescent="0.25">
      <c r="A35" s="33"/>
      <c r="B35" s="87"/>
      <c r="C35" s="91"/>
      <c r="D35" s="91"/>
      <c r="E35" s="91"/>
      <c r="F35" s="91"/>
      <c r="G35" s="91"/>
      <c r="H35" s="91"/>
      <c r="I35" s="91"/>
      <c r="J35" s="91"/>
      <c r="K35" s="91"/>
      <c r="L35" s="91"/>
      <c r="M35" s="91"/>
      <c r="N35" s="91"/>
      <c r="O35" s="91"/>
      <c r="P35" s="91"/>
      <c r="Q35" s="91"/>
      <c r="R35" s="91"/>
      <c r="S35" s="91"/>
      <c r="T35" s="91"/>
      <c r="U35" s="91"/>
      <c r="V35" s="91"/>
      <c r="W35" s="92"/>
      <c r="X35" s="53"/>
      <c r="AJ35" s="37"/>
    </row>
    <row r="36" spans="1:36" x14ac:dyDescent="0.25">
      <c r="A36" s="33"/>
      <c r="B36" s="87"/>
      <c r="C36" s="91"/>
      <c r="D36" s="91"/>
      <c r="E36" s="91"/>
      <c r="F36" s="91"/>
      <c r="G36" s="91"/>
      <c r="H36" s="91"/>
      <c r="I36" s="91"/>
      <c r="J36" s="91"/>
      <c r="K36" s="91"/>
      <c r="L36" s="91"/>
      <c r="M36" s="91"/>
      <c r="N36" s="91"/>
      <c r="O36" s="91"/>
      <c r="P36" s="91"/>
      <c r="Q36" s="91"/>
      <c r="R36" s="91"/>
      <c r="S36" s="91"/>
      <c r="T36" s="91"/>
      <c r="U36" s="91"/>
      <c r="V36" s="91"/>
      <c r="W36" s="92"/>
      <c r="X36" s="53"/>
      <c r="AJ36" s="37"/>
    </row>
    <row r="37" spans="1:36" x14ac:dyDescent="0.25">
      <c r="A37" s="33"/>
      <c r="B37" s="87"/>
      <c r="C37" s="91"/>
      <c r="D37" s="91"/>
      <c r="E37" s="91"/>
      <c r="F37" s="91"/>
      <c r="G37" s="91"/>
      <c r="H37" s="91"/>
      <c r="I37" s="91"/>
      <c r="J37" s="91"/>
      <c r="K37" s="91"/>
      <c r="L37" s="91"/>
      <c r="M37" s="91"/>
      <c r="N37" s="91"/>
      <c r="O37" s="91"/>
      <c r="P37" s="91"/>
      <c r="Q37" s="91"/>
      <c r="R37" s="91"/>
      <c r="S37" s="91"/>
      <c r="T37" s="91"/>
      <c r="U37" s="91"/>
      <c r="V37" s="91"/>
      <c r="W37" s="92"/>
      <c r="X37" s="53"/>
      <c r="AJ37" s="37"/>
    </row>
    <row r="38" spans="1:36" x14ac:dyDescent="0.25">
      <c r="A38" s="33"/>
      <c r="B38" s="87"/>
      <c r="C38" s="91"/>
      <c r="D38" s="91"/>
      <c r="E38" s="91"/>
      <c r="F38" s="91"/>
      <c r="G38" s="91"/>
      <c r="H38" s="91"/>
      <c r="I38" s="91"/>
      <c r="J38" s="91"/>
      <c r="K38" s="91"/>
      <c r="L38" s="91"/>
      <c r="M38" s="91"/>
      <c r="N38" s="91"/>
      <c r="O38" s="91"/>
      <c r="P38" s="91"/>
      <c r="Q38" s="91"/>
      <c r="R38" s="91"/>
      <c r="S38" s="91"/>
      <c r="T38" s="91"/>
      <c r="U38" s="91"/>
      <c r="V38" s="91"/>
      <c r="W38" s="92"/>
      <c r="X38" s="53"/>
      <c r="AJ38" s="37"/>
    </row>
    <row r="39" spans="1:36" x14ac:dyDescent="0.25">
      <c r="A39" s="33"/>
      <c r="B39" s="87"/>
      <c r="C39" s="91"/>
      <c r="D39" s="91"/>
      <c r="E39" s="91"/>
      <c r="F39" s="91"/>
      <c r="G39" s="91"/>
      <c r="H39" s="91"/>
      <c r="I39" s="91"/>
      <c r="J39" s="91"/>
      <c r="K39" s="91"/>
      <c r="L39" s="91"/>
      <c r="M39" s="91"/>
      <c r="N39" s="91"/>
      <c r="O39" s="91"/>
      <c r="P39" s="91"/>
      <c r="Q39" s="91"/>
      <c r="R39" s="91"/>
      <c r="S39" s="91"/>
      <c r="T39" s="91"/>
      <c r="U39" s="91"/>
      <c r="V39" s="91"/>
      <c r="W39" s="92"/>
      <c r="X39" s="53"/>
    </row>
    <row r="40" spans="1:36" x14ac:dyDescent="0.25">
      <c r="A40" s="33"/>
      <c r="B40" s="87"/>
      <c r="C40" s="91"/>
      <c r="D40" s="91"/>
      <c r="E40" s="91"/>
      <c r="F40" s="91"/>
      <c r="G40" s="91"/>
      <c r="H40" s="91"/>
      <c r="I40" s="91"/>
      <c r="J40" s="91"/>
      <c r="K40" s="91"/>
      <c r="L40" s="91"/>
      <c r="M40" s="91"/>
      <c r="N40" s="91"/>
      <c r="O40" s="91"/>
      <c r="P40" s="91"/>
      <c r="Q40" s="91"/>
      <c r="R40" s="91"/>
      <c r="S40" s="91"/>
      <c r="T40" s="91"/>
      <c r="U40" s="91"/>
      <c r="V40" s="91"/>
      <c r="W40" s="92"/>
      <c r="X40" s="53"/>
    </row>
    <row r="41" spans="1:36" x14ac:dyDescent="0.25">
      <c r="A41" s="33"/>
      <c r="B41" s="87"/>
      <c r="C41" s="91"/>
      <c r="D41" s="91"/>
      <c r="E41" s="91"/>
      <c r="F41" s="91"/>
      <c r="G41" s="91"/>
      <c r="H41" s="91"/>
      <c r="I41" s="91"/>
      <c r="J41" s="91"/>
      <c r="K41" s="91"/>
      <c r="L41" s="91"/>
      <c r="M41" s="91"/>
      <c r="N41" s="91"/>
      <c r="O41" s="91"/>
      <c r="P41" s="91"/>
      <c r="Q41" s="91"/>
      <c r="R41" s="91"/>
      <c r="S41" s="91"/>
      <c r="T41" s="91"/>
      <c r="U41" s="91"/>
      <c r="V41" s="91"/>
      <c r="W41" s="92"/>
      <c r="X41" s="53"/>
    </row>
    <row r="42" spans="1:36" x14ac:dyDescent="0.25">
      <c r="A42" s="33"/>
      <c r="B42" s="87"/>
      <c r="C42" s="91"/>
      <c r="D42" s="91"/>
      <c r="E42" s="91"/>
      <c r="F42" s="91"/>
      <c r="G42" s="91"/>
      <c r="H42" s="91"/>
      <c r="I42" s="91"/>
      <c r="J42" s="91"/>
      <c r="K42" s="91"/>
      <c r="L42" s="91"/>
      <c r="M42" s="91"/>
      <c r="N42" s="91"/>
      <c r="O42" s="91"/>
      <c r="P42" s="91"/>
      <c r="Q42" s="91"/>
      <c r="R42" s="91"/>
      <c r="S42" s="91"/>
      <c r="T42" s="91"/>
      <c r="U42" s="91"/>
      <c r="V42" s="91"/>
      <c r="W42" s="92"/>
      <c r="X42" s="53"/>
    </row>
    <row r="43" spans="1:36" x14ac:dyDescent="0.25">
      <c r="A43" s="33"/>
      <c r="B43" s="87"/>
      <c r="C43" s="91"/>
      <c r="D43" s="91"/>
      <c r="E43" s="91"/>
      <c r="F43" s="91"/>
      <c r="G43" s="91"/>
      <c r="H43" s="91"/>
      <c r="I43" s="91"/>
      <c r="J43" s="91"/>
      <c r="K43" s="91"/>
      <c r="L43" s="91"/>
      <c r="M43" s="91"/>
      <c r="N43" s="91"/>
      <c r="O43" s="91"/>
      <c r="P43" s="91"/>
      <c r="Q43" s="91"/>
      <c r="R43" s="91"/>
      <c r="S43" s="91"/>
      <c r="T43" s="91"/>
      <c r="U43" s="91"/>
      <c r="V43" s="91"/>
      <c r="W43" s="92"/>
      <c r="X43" s="53"/>
    </row>
    <row r="44" spans="1:36" ht="14.1" customHeight="1" x14ac:dyDescent="0.25">
      <c r="A44" s="33"/>
      <c r="B44" s="87"/>
      <c r="C44" s="91"/>
      <c r="D44" s="91"/>
      <c r="E44" s="91"/>
      <c r="F44" s="91"/>
      <c r="G44" s="91"/>
      <c r="H44" s="91"/>
      <c r="I44" s="91"/>
      <c r="J44" s="91"/>
      <c r="K44" s="91"/>
      <c r="L44" s="91"/>
      <c r="M44" s="91"/>
      <c r="N44" s="91"/>
      <c r="O44" s="91"/>
      <c r="P44" s="91"/>
      <c r="Q44" s="91"/>
      <c r="R44" s="91"/>
      <c r="S44" s="91"/>
      <c r="T44" s="91"/>
      <c r="U44" s="91"/>
      <c r="V44" s="91"/>
      <c r="W44" s="92"/>
      <c r="X44" s="53"/>
    </row>
    <row r="45" spans="1:36" x14ac:dyDescent="0.25">
      <c r="A45" s="33"/>
      <c r="B45" s="87"/>
      <c r="C45" s="91"/>
      <c r="D45" s="91"/>
      <c r="E45" s="91"/>
      <c r="F45" s="91"/>
      <c r="G45" s="91"/>
      <c r="H45" s="91"/>
      <c r="I45" s="91"/>
      <c r="J45" s="91"/>
      <c r="K45" s="91"/>
      <c r="L45" s="91"/>
      <c r="M45" s="91"/>
      <c r="N45" s="91"/>
      <c r="O45" s="91"/>
      <c r="P45" s="91"/>
      <c r="Q45" s="91"/>
      <c r="R45" s="91"/>
      <c r="S45" s="91"/>
      <c r="T45" s="91"/>
      <c r="U45" s="91"/>
      <c r="V45" s="91"/>
      <c r="W45" s="92"/>
      <c r="X45" s="53"/>
    </row>
    <row r="46" spans="1:36" x14ac:dyDescent="0.25">
      <c r="A46" s="33"/>
      <c r="B46" s="87"/>
      <c r="C46" s="91"/>
      <c r="D46" s="91"/>
      <c r="E46" s="91"/>
      <c r="F46" s="91"/>
      <c r="G46" s="91"/>
      <c r="H46" s="91"/>
      <c r="I46" s="91"/>
      <c r="J46" s="91"/>
      <c r="K46" s="91"/>
      <c r="L46" s="91"/>
      <c r="M46" s="91"/>
      <c r="N46" s="91"/>
      <c r="O46" s="91"/>
      <c r="P46" s="91"/>
      <c r="Q46" s="91"/>
      <c r="R46" s="91"/>
      <c r="S46" s="91"/>
      <c r="T46" s="91"/>
      <c r="U46" s="91"/>
      <c r="V46" s="91"/>
      <c r="W46" s="92"/>
      <c r="X46" s="53"/>
    </row>
    <row r="47" spans="1:36" x14ac:dyDescent="0.25">
      <c r="A47" s="33"/>
      <c r="B47" s="87"/>
      <c r="C47" s="91"/>
      <c r="D47" s="91"/>
      <c r="E47" s="91"/>
      <c r="F47" s="91"/>
      <c r="G47" s="91"/>
      <c r="H47" s="91"/>
      <c r="I47" s="91"/>
      <c r="J47" s="91"/>
      <c r="K47" s="91"/>
      <c r="L47" s="91"/>
      <c r="M47" s="91"/>
      <c r="N47" s="91"/>
      <c r="O47" s="91"/>
      <c r="P47" s="91"/>
      <c r="Q47" s="91"/>
      <c r="R47" s="91"/>
      <c r="S47" s="91"/>
      <c r="T47" s="91"/>
      <c r="U47" s="91"/>
      <c r="V47" s="91"/>
      <c r="W47" s="92"/>
      <c r="X47" s="53"/>
    </row>
    <row r="48" spans="1:36" x14ac:dyDescent="0.25">
      <c r="A48" s="33"/>
      <c r="B48" s="87"/>
      <c r="C48" s="91"/>
      <c r="D48" s="91"/>
      <c r="E48" s="91"/>
      <c r="F48" s="91"/>
      <c r="G48" s="91"/>
      <c r="H48" s="91"/>
      <c r="I48" s="91"/>
      <c r="J48" s="91"/>
      <c r="K48" s="91"/>
      <c r="L48" s="91"/>
      <c r="M48" s="91"/>
      <c r="N48" s="91"/>
      <c r="O48" s="91"/>
      <c r="P48" s="91"/>
      <c r="Q48" s="91"/>
      <c r="R48" s="91"/>
      <c r="S48" s="91"/>
      <c r="T48" s="91"/>
      <c r="U48" s="91"/>
      <c r="V48" s="91"/>
      <c r="W48" s="92"/>
      <c r="X48" s="53"/>
    </row>
    <row r="49" spans="1:24" x14ac:dyDescent="0.25">
      <c r="A49" s="33"/>
      <c r="B49" s="87"/>
      <c r="C49" s="93"/>
      <c r="D49" s="93"/>
      <c r="E49" s="93"/>
      <c r="F49" s="93"/>
      <c r="G49" s="93"/>
      <c r="H49" s="93"/>
      <c r="I49" s="93"/>
      <c r="J49" s="93"/>
      <c r="K49" s="93"/>
      <c r="L49" s="93"/>
      <c r="M49" s="93"/>
      <c r="N49" s="93"/>
      <c r="O49" s="93"/>
      <c r="P49" s="93"/>
      <c r="Q49" s="93"/>
      <c r="R49" s="93"/>
      <c r="S49" s="93"/>
      <c r="T49" s="93"/>
      <c r="U49" s="93"/>
      <c r="V49" s="93"/>
      <c r="W49" s="33"/>
      <c r="X49" s="53" t="s">
        <v>185</v>
      </c>
    </row>
    <row r="50" spans="1:24" x14ac:dyDescent="0.25">
      <c r="A50" s="33"/>
      <c r="B50" s="87"/>
      <c r="C50" s="93"/>
      <c r="D50" s="93"/>
      <c r="E50" s="93"/>
      <c r="F50" s="93"/>
      <c r="G50" s="93"/>
      <c r="H50" s="93"/>
      <c r="I50" s="93"/>
      <c r="J50" s="93"/>
      <c r="K50" s="93"/>
      <c r="L50" s="93"/>
      <c r="M50" s="93"/>
      <c r="N50" s="93"/>
      <c r="O50" s="93"/>
      <c r="P50" s="93"/>
      <c r="Q50" s="93"/>
      <c r="R50" s="93"/>
      <c r="S50" s="93"/>
      <c r="T50" s="93"/>
      <c r="U50" s="93"/>
      <c r="V50" s="93"/>
      <c r="W50" s="33"/>
      <c r="X50" s="53"/>
    </row>
    <row r="51" spans="1:24" x14ac:dyDescent="0.25">
      <c r="A51" s="33"/>
      <c r="B51" s="87"/>
      <c r="C51" s="93"/>
      <c r="D51" s="93"/>
      <c r="E51" s="93"/>
      <c r="F51" s="93"/>
      <c r="G51" s="93"/>
      <c r="H51" s="93"/>
      <c r="I51" s="93"/>
      <c r="J51" s="93"/>
      <c r="K51" s="93"/>
      <c r="L51" s="93"/>
      <c r="M51" s="93"/>
      <c r="N51" s="93"/>
      <c r="O51" s="93"/>
      <c r="P51" s="93"/>
      <c r="Q51" s="93"/>
      <c r="R51" s="93"/>
      <c r="S51" s="93"/>
      <c r="T51" s="93"/>
      <c r="U51" s="93"/>
      <c r="V51" s="93"/>
      <c r="W51" s="33"/>
      <c r="X51" s="53"/>
    </row>
    <row r="52" spans="1:24" x14ac:dyDescent="0.25">
      <c r="A52" s="33"/>
      <c r="B52" s="87"/>
      <c r="C52" s="93"/>
      <c r="D52" s="93"/>
      <c r="E52" s="93"/>
      <c r="F52" s="93"/>
      <c r="G52" s="93"/>
      <c r="H52" s="93"/>
      <c r="I52" s="93"/>
      <c r="J52" s="93"/>
      <c r="K52" s="93"/>
      <c r="L52" s="93"/>
      <c r="M52" s="93"/>
      <c r="N52" s="93"/>
      <c r="O52" s="93"/>
      <c r="P52" s="93"/>
      <c r="Q52" s="93"/>
      <c r="R52" s="93"/>
      <c r="S52" s="93"/>
      <c r="T52" s="93"/>
      <c r="U52" s="93"/>
      <c r="V52" s="93"/>
      <c r="W52" s="33"/>
      <c r="X52" s="53"/>
    </row>
    <row r="53" spans="1:24" x14ac:dyDescent="0.25">
      <c r="A53" s="33"/>
      <c r="B53" s="87"/>
      <c r="C53" s="93"/>
      <c r="D53" s="93"/>
      <c r="E53" s="93"/>
      <c r="F53" s="93"/>
      <c r="G53" s="93"/>
      <c r="H53" s="93"/>
      <c r="I53" s="93"/>
      <c r="J53" s="93"/>
      <c r="K53" s="93"/>
      <c r="L53" s="93"/>
      <c r="M53" s="93"/>
      <c r="N53" s="93"/>
      <c r="O53" s="93"/>
      <c r="P53" s="93"/>
      <c r="Q53" s="93"/>
      <c r="R53" s="93"/>
      <c r="S53" s="93"/>
      <c r="T53" s="93"/>
      <c r="U53" s="93"/>
      <c r="V53" s="93"/>
      <c r="W53" s="33"/>
      <c r="X53" s="53"/>
    </row>
    <row r="54" spans="1:24" x14ac:dyDescent="0.25">
      <c r="A54" s="33"/>
      <c r="B54" s="87"/>
      <c r="C54" s="93"/>
      <c r="D54" s="93"/>
      <c r="E54" s="93"/>
      <c r="F54" s="93"/>
      <c r="G54" s="93"/>
      <c r="H54" s="93"/>
      <c r="I54" s="93"/>
      <c r="J54" s="93"/>
      <c r="K54" s="93"/>
      <c r="L54" s="93"/>
      <c r="M54" s="93"/>
      <c r="N54" s="93"/>
      <c r="O54" s="93"/>
      <c r="P54" s="93"/>
      <c r="Q54" s="93"/>
      <c r="R54" s="93"/>
      <c r="S54" s="93"/>
      <c r="T54" s="93"/>
      <c r="U54" s="93"/>
      <c r="V54" s="93"/>
      <c r="W54" s="33"/>
      <c r="X54" s="53"/>
    </row>
    <row r="55" spans="1:24" x14ac:dyDescent="0.25">
      <c r="A55" s="33"/>
      <c r="B55" s="87"/>
      <c r="C55" s="93"/>
      <c r="D55" s="93"/>
      <c r="E55" s="93"/>
      <c r="F55" s="93"/>
      <c r="G55" s="93"/>
      <c r="H55" s="93"/>
      <c r="I55" s="93"/>
      <c r="J55" s="93"/>
      <c r="K55" s="93"/>
      <c r="L55" s="93"/>
      <c r="M55" s="93"/>
      <c r="N55" s="93"/>
      <c r="O55" s="93"/>
      <c r="P55" s="93"/>
      <c r="Q55" s="93"/>
      <c r="R55" s="93"/>
      <c r="S55" s="93"/>
      <c r="T55" s="93"/>
      <c r="U55" s="93"/>
      <c r="V55" s="93"/>
      <c r="W55" s="33"/>
      <c r="X55" s="53"/>
    </row>
    <row r="56" spans="1:24" x14ac:dyDescent="0.25">
      <c r="A56" s="33"/>
      <c r="B56" s="87"/>
      <c r="C56" s="93"/>
      <c r="D56" s="93"/>
      <c r="E56" s="93"/>
      <c r="F56" s="93"/>
      <c r="G56" s="93"/>
      <c r="H56" s="93"/>
      <c r="I56" s="93"/>
      <c r="J56" s="93"/>
      <c r="K56" s="93"/>
      <c r="L56" s="93"/>
      <c r="M56" s="93"/>
      <c r="N56" s="93"/>
      <c r="O56" s="93"/>
      <c r="P56" s="93"/>
      <c r="Q56" s="93"/>
      <c r="R56" s="93"/>
      <c r="S56" s="93"/>
      <c r="T56" s="93"/>
      <c r="U56" s="93"/>
      <c r="V56" s="93"/>
      <c r="W56" s="33"/>
      <c r="X56" s="53"/>
    </row>
    <row r="57" spans="1:24" x14ac:dyDescent="0.25">
      <c r="A57" s="33"/>
      <c r="B57" s="87"/>
      <c r="C57" s="93"/>
      <c r="D57" s="93"/>
      <c r="E57" s="93"/>
      <c r="F57" s="93"/>
      <c r="G57" s="93"/>
      <c r="H57" s="93"/>
      <c r="I57" s="93"/>
      <c r="J57" s="93"/>
      <c r="K57" s="93"/>
      <c r="L57" s="93"/>
      <c r="M57" s="93"/>
      <c r="N57" s="93"/>
      <c r="O57" s="93"/>
      <c r="P57" s="93"/>
      <c r="Q57" s="93"/>
      <c r="R57" s="93"/>
      <c r="S57" s="93"/>
      <c r="T57" s="93"/>
      <c r="U57" s="93"/>
      <c r="V57" s="93"/>
      <c r="W57" s="33"/>
      <c r="X57" s="53" t="s">
        <v>186</v>
      </c>
    </row>
    <row r="58" spans="1:24" x14ac:dyDescent="0.25">
      <c r="A58" s="33"/>
      <c r="B58" s="87"/>
      <c r="C58" s="93"/>
      <c r="D58" s="93"/>
      <c r="E58" s="93"/>
      <c r="F58" s="93"/>
      <c r="G58" s="93"/>
      <c r="H58" s="93"/>
      <c r="I58" s="93"/>
      <c r="J58" s="93"/>
      <c r="K58" s="93"/>
      <c r="L58" s="93"/>
      <c r="M58" s="93"/>
      <c r="N58" s="93"/>
      <c r="O58" s="93"/>
      <c r="P58" s="93"/>
      <c r="Q58" s="93"/>
      <c r="R58" s="93"/>
      <c r="S58" s="93"/>
      <c r="T58" s="93"/>
      <c r="U58" s="93"/>
      <c r="V58" s="93"/>
      <c r="W58" s="33"/>
      <c r="X58" s="53"/>
    </row>
    <row r="59" spans="1:24" x14ac:dyDescent="0.25">
      <c r="A59" s="33"/>
      <c r="B59" s="87"/>
      <c r="C59" s="94"/>
      <c r="D59" s="94"/>
      <c r="E59" s="94"/>
      <c r="F59" s="94"/>
      <c r="G59" s="94"/>
      <c r="H59" s="94"/>
      <c r="I59" s="94"/>
      <c r="J59" s="94"/>
      <c r="K59" s="94"/>
      <c r="L59" s="94"/>
      <c r="M59" s="94"/>
      <c r="N59" s="94"/>
      <c r="O59" s="94"/>
      <c r="P59" s="94"/>
      <c r="Q59" s="94"/>
      <c r="R59" s="94"/>
      <c r="S59" s="94"/>
      <c r="T59" s="94"/>
      <c r="U59" s="94"/>
      <c r="V59" s="94"/>
      <c r="W59" s="90"/>
      <c r="X59" s="53"/>
    </row>
    <row r="60" spans="1:24" x14ac:dyDescent="0.25">
      <c r="A60" s="33"/>
      <c r="B60" s="87"/>
      <c r="C60" s="93"/>
      <c r="D60" s="93"/>
      <c r="E60" s="93"/>
      <c r="F60" s="93"/>
      <c r="G60" s="93"/>
      <c r="H60" s="93"/>
      <c r="I60" s="93"/>
      <c r="J60" s="93"/>
      <c r="K60" s="93"/>
      <c r="L60" s="93"/>
      <c r="M60" s="93"/>
      <c r="N60" s="93"/>
      <c r="O60" s="93"/>
      <c r="P60" s="93"/>
      <c r="Q60" s="93"/>
      <c r="R60" s="93"/>
      <c r="S60" s="93"/>
      <c r="T60" s="93"/>
      <c r="U60" s="93"/>
      <c r="V60" s="93"/>
      <c r="W60" s="33"/>
      <c r="X60" s="53"/>
    </row>
    <row r="61" spans="1:24" ht="14.1" customHeight="1" x14ac:dyDescent="0.25">
      <c r="A61" s="33"/>
      <c r="B61" s="87"/>
      <c r="C61" s="93"/>
      <c r="D61" s="93"/>
      <c r="E61" s="93"/>
      <c r="F61" s="93"/>
      <c r="G61" s="93"/>
      <c r="H61" s="93"/>
      <c r="I61" s="93"/>
      <c r="J61" s="93"/>
      <c r="K61" s="93"/>
      <c r="L61" s="93"/>
      <c r="M61" s="93"/>
      <c r="N61" s="93"/>
      <c r="O61" s="93"/>
      <c r="P61" s="93"/>
      <c r="Q61" s="93"/>
      <c r="R61" s="93"/>
      <c r="S61" s="93"/>
      <c r="T61" s="93"/>
      <c r="U61" s="93"/>
      <c r="V61" s="93"/>
      <c r="W61" s="33"/>
      <c r="X61" s="53"/>
    </row>
    <row r="62" spans="1:24" x14ac:dyDescent="0.25">
      <c r="A62" s="33"/>
      <c r="B62" s="87"/>
      <c r="C62" s="93"/>
      <c r="D62" s="93"/>
      <c r="E62" s="93"/>
      <c r="F62" s="93"/>
      <c r="G62" s="93"/>
      <c r="H62" s="93"/>
      <c r="I62" s="93"/>
      <c r="J62" s="93"/>
      <c r="K62" s="93"/>
      <c r="L62" s="93"/>
      <c r="M62" s="93"/>
      <c r="N62" s="93"/>
      <c r="O62" s="93"/>
      <c r="P62" s="93"/>
      <c r="Q62" s="93"/>
      <c r="R62" s="93"/>
      <c r="S62" s="93"/>
      <c r="T62" s="93"/>
      <c r="U62" s="93"/>
      <c r="V62" s="93"/>
      <c r="W62" s="33"/>
      <c r="X62" s="53"/>
    </row>
    <row r="63" spans="1:24" x14ac:dyDescent="0.25">
      <c r="A63" s="33"/>
      <c r="B63" s="87"/>
      <c r="C63" s="93"/>
      <c r="D63" s="93"/>
      <c r="E63" s="93"/>
      <c r="F63" s="93"/>
      <c r="G63" s="93"/>
      <c r="H63" s="93"/>
      <c r="I63" s="93"/>
      <c r="J63" s="93"/>
      <c r="K63" s="93"/>
      <c r="L63" s="93"/>
      <c r="M63" s="93"/>
      <c r="N63" s="93"/>
      <c r="O63" s="93"/>
      <c r="P63" s="93"/>
      <c r="Q63" s="93"/>
      <c r="R63" s="93"/>
      <c r="S63" s="93"/>
      <c r="T63" s="93"/>
      <c r="U63" s="93"/>
      <c r="V63" s="93"/>
      <c r="W63" s="33"/>
      <c r="X63" s="53"/>
    </row>
    <row r="64" spans="1:24" x14ac:dyDescent="0.25">
      <c r="A64" s="33"/>
      <c r="B64" s="87"/>
      <c r="C64" s="91"/>
      <c r="D64" s="91"/>
      <c r="E64" s="91"/>
      <c r="F64" s="91"/>
      <c r="G64" s="91"/>
      <c r="H64" s="91"/>
      <c r="I64" s="91"/>
      <c r="J64" s="91"/>
      <c r="K64" s="91"/>
      <c r="L64" s="91"/>
      <c r="M64" s="91"/>
      <c r="N64" s="91"/>
      <c r="O64" s="91"/>
      <c r="P64" s="91"/>
      <c r="Q64" s="91"/>
      <c r="R64" s="91"/>
      <c r="S64" s="91"/>
      <c r="T64" s="91"/>
      <c r="U64" s="91"/>
      <c r="V64" s="91"/>
      <c r="W64" s="92"/>
      <c r="X64" s="53"/>
    </row>
    <row r="65" spans="1:24" x14ac:dyDescent="0.25">
      <c r="A65" s="33"/>
      <c r="B65" s="87"/>
      <c r="C65" s="91"/>
      <c r="D65" s="91"/>
      <c r="E65" s="91"/>
      <c r="F65" s="91"/>
      <c r="G65" s="91"/>
      <c r="H65" s="91"/>
      <c r="I65" s="91"/>
      <c r="J65" s="91"/>
      <c r="K65" s="91"/>
      <c r="L65" s="91"/>
      <c r="M65" s="91"/>
      <c r="N65" s="91"/>
      <c r="O65" s="91"/>
      <c r="P65" s="91"/>
      <c r="Q65" s="91"/>
      <c r="R65" s="91"/>
      <c r="S65" s="91"/>
      <c r="T65" s="91"/>
      <c r="U65" s="91"/>
      <c r="V65" s="91"/>
      <c r="W65" s="92"/>
      <c r="X65" s="53"/>
    </row>
    <row r="66" spans="1:24" x14ac:dyDescent="0.25">
      <c r="A66" s="33"/>
      <c r="B66" s="87"/>
      <c r="C66" s="93"/>
      <c r="D66" s="93"/>
      <c r="E66" s="93"/>
      <c r="F66" s="93"/>
      <c r="G66" s="93"/>
      <c r="H66" s="93"/>
      <c r="I66" s="93"/>
      <c r="J66" s="93"/>
      <c r="K66" s="93"/>
      <c r="L66" s="93"/>
      <c r="M66" s="93"/>
      <c r="N66" s="93"/>
      <c r="O66" s="93"/>
      <c r="P66" s="93"/>
      <c r="Q66" s="93"/>
      <c r="R66" s="93"/>
      <c r="S66" s="93"/>
      <c r="T66" s="93"/>
      <c r="U66" s="93"/>
      <c r="V66" s="93"/>
      <c r="W66" s="33"/>
      <c r="X66" s="53"/>
    </row>
    <row r="67" spans="1:24" x14ac:dyDescent="0.25">
      <c r="A67" s="33"/>
      <c r="B67" s="87"/>
      <c r="C67" s="93"/>
      <c r="D67" s="93"/>
      <c r="E67" s="93"/>
      <c r="F67" s="93"/>
      <c r="G67" s="93"/>
      <c r="H67" s="93"/>
      <c r="I67" s="93"/>
      <c r="J67" s="93"/>
      <c r="K67" s="93"/>
      <c r="L67" s="93"/>
      <c r="M67" s="93"/>
      <c r="N67" s="93"/>
      <c r="O67" s="93"/>
      <c r="P67" s="93"/>
      <c r="Q67" s="93"/>
      <c r="R67" s="93"/>
      <c r="S67" s="93"/>
      <c r="T67" s="93"/>
      <c r="U67" s="93"/>
      <c r="V67" s="93"/>
      <c r="W67" s="33"/>
      <c r="X67" s="53"/>
    </row>
    <row r="68" spans="1:24" x14ac:dyDescent="0.25">
      <c r="A68" s="33"/>
      <c r="B68" s="87"/>
      <c r="C68" s="93"/>
      <c r="D68" s="93"/>
      <c r="E68" s="93"/>
      <c r="F68" s="93"/>
      <c r="G68" s="93"/>
      <c r="H68" s="93"/>
      <c r="I68" s="93"/>
      <c r="J68" s="93"/>
      <c r="K68" s="93"/>
      <c r="L68" s="93"/>
      <c r="M68" s="93"/>
      <c r="N68" s="93"/>
      <c r="O68" s="93"/>
      <c r="P68" s="93"/>
      <c r="Q68" s="93"/>
      <c r="R68" s="93"/>
      <c r="S68" s="93"/>
      <c r="T68" s="93"/>
      <c r="U68" s="93"/>
      <c r="V68" s="93"/>
      <c r="W68" s="33"/>
      <c r="X68" s="53"/>
    </row>
    <row r="69" spans="1:24" x14ac:dyDescent="0.25">
      <c r="A69" s="33"/>
      <c r="B69" s="87"/>
      <c r="C69" s="91"/>
      <c r="D69" s="91"/>
      <c r="E69" s="91"/>
      <c r="F69" s="91"/>
      <c r="G69" s="91"/>
      <c r="H69" s="91"/>
      <c r="I69" s="91"/>
      <c r="J69" s="91"/>
      <c r="K69" s="91"/>
      <c r="L69" s="91"/>
      <c r="M69" s="91"/>
      <c r="N69" s="91"/>
      <c r="O69" s="91"/>
      <c r="P69" s="91"/>
      <c r="Q69" s="91"/>
      <c r="R69" s="91"/>
      <c r="S69" s="91"/>
      <c r="T69" s="91"/>
      <c r="U69" s="91"/>
      <c r="V69" s="91"/>
      <c r="W69" s="92"/>
      <c r="X69" s="53"/>
    </row>
    <row r="70" spans="1:24" x14ac:dyDescent="0.25">
      <c r="A70" s="33"/>
      <c r="B70" s="87"/>
      <c r="C70" s="91"/>
      <c r="D70" s="91"/>
      <c r="E70" s="91"/>
      <c r="F70" s="91"/>
      <c r="G70" s="91"/>
      <c r="H70" s="91"/>
      <c r="I70" s="91"/>
      <c r="J70" s="91"/>
      <c r="K70" s="91"/>
      <c r="L70" s="91"/>
      <c r="M70" s="91"/>
      <c r="N70" s="91"/>
      <c r="O70" s="91"/>
      <c r="P70" s="91"/>
      <c r="Q70" s="91"/>
      <c r="R70" s="91"/>
      <c r="S70" s="91"/>
      <c r="T70" s="91"/>
      <c r="U70" s="91"/>
      <c r="V70" s="91"/>
      <c r="W70" s="92"/>
      <c r="X70" s="53"/>
    </row>
    <row r="71" spans="1:24" x14ac:dyDescent="0.25">
      <c r="A71" s="33"/>
      <c r="B71" s="87"/>
      <c r="C71" s="91"/>
      <c r="D71" s="91"/>
      <c r="E71" s="91"/>
      <c r="F71" s="91"/>
      <c r="G71" s="91"/>
      <c r="H71" s="91"/>
      <c r="I71" s="91"/>
      <c r="J71" s="91"/>
      <c r="K71" s="91"/>
      <c r="L71" s="91"/>
      <c r="M71" s="91"/>
      <c r="N71" s="91"/>
      <c r="O71" s="91"/>
      <c r="P71" s="91"/>
      <c r="Q71" s="91"/>
      <c r="R71" s="91"/>
      <c r="S71" s="91"/>
      <c r="T71" s="91"/>
      <c r="U71" s="91"/>
      <c r="V71" s="91"/>
      <c r="W71" s="92"/>
      <c r="X71" s="53"/>
    </row>
    <row r="72" spans="1:24" x14ac:dyDescent="0.25">
      <c r="A72" s="33"/>
      <c r="B72" s="87"/>
      <c r="C72" s="93"/>
      <c r="D72" s="93"/>
      <c r="E72" s="93"/>
      <c r="F72" s="93"/>
      <c r="G72" s="93"/>
      <c r="H72" s="93"/>
      <c r="I72" s="93"/>
      <c r="J72" s="93"/>
      <c r="K72" s="93"/>
      <c r="L72" s="93"/>
      <c r="M72" s="93"/>
      <c r="N72" s="93"/>
      <c r="O72" s="93"/>
      <c r="P72" s="93"/>
      <c r="Q72" s="93"/>
      <c r="R72" s="93"/>
      <c r="S72" s="93"/>
      <c r="T72" s="93"/>
      <c r="U72" s="93"/>
      <c r="V72" s="93"/>
      <c r="W72" s="33"/>
      <c r="X72" s="53"/>
    </row>
    <row r="73" spans="1:24" x14ac:dyDescent="0.25">
      <c r="A73" s="33"/>
      <c r="B73" s="87"/>
      <c r="C73" s="93"/>
      <c r="D73" s="93"/>
      <c r="E73" s="93"/>
      <c r="F73" s="93"/>
      <c r="G73" s="93"/>
      <c r="H73" s="93"/>
      <c r="I73" s="93"/>
      <c r="J73" s="93"/>
      <c r="K73" s="93"/>
      <c r="L73" s="93"/>
      <c r="M73" s="93"/>
      <c r="N73" s="93"/>
      <c r="O73" s="93"/>
      <c r="P73" s="93"/>
      <c r="Q73" s="93"/>
      <c r="R73" s="93"/>
      <c r="S73" s="93"/>
      <c r="T73" s="93"/>
      <c r="U73" s="93"/>
      <c r="V73" s="93"/>
      <c r="W73" s="33"/>
      <c r="X73" s="53" t="s">
        <v>185</v>
      </c>
    </row>
    <row r="74" spans="1:24" x14ac:dyDescent="0.25">
      <c r="A74" s="33"/>
      <c r="B74" s="87"/>
      <c r="C74" s="93"/>
      <c r="D74" s="93"/>
      <c r="E74" s="93"/>
      <c r="F74" s="93"/>
      <c r="G74" s="93"/>
      <c r="H74" s="93"/>
      <c r="I74" s="93"/>
      <c r="J74" s="93"/>
      <c r="K74" s="93"/>
      <c r="L74" s="93"/>
      <c r="M74" s="93"/>
      <c r="N74" s="93"/>
      <c r="O74" s="93"/>
      <c r="P74" s="93"/>
      <c r="Q74" s="93"/>
      <c r="R74" s="93"/>
      <c r="S74" s="93"/>
      <c r="T74" s="93"/>
      <c r="U74" s="93"/>
      <c r="V74" s="93"/>
      <c r="W74" s="33"/>
      <c r="X74" s="53"/>
    </row>
    <row r="75" spans="1:24" x14ac:dyDescent="0.25">
      <c r="A75" s="33"/>
      <c r="B75" s="87"/>
      <c r="C75" s="93"/>
      <c r="D75" s="93"/>
      <c r="E75" s="93"/>
      <c r="F75" s="93"/>
      <c r="G75" s="93"/>
      <c r="H75" s="93"/>
      <c r="I75" s="93"/>
      <c r="J75" s="93"/>
      <c r="K75" s="93"/>
      <c r="L75" s="93"/>
      <c r="M75" s="93"/>
      <c r="N75" s="93"/>
      <c r="O75" s="93"/>
      <c r="P75" s="93"/>
      <c r="Q75" s="93"/>
      <c r="R75" s="93"/>
      <c r="S75" s="93"/>
      <c r="T75" s="93"/>
      <c r="U75" s="93"/>
      <c r="V75" s="93"/>
      <c r="W75" s="33"/>
      <c r="X75" s="53"/>
    </row>
    <row r="76" spans="1:24" x14ac:dyDescent="0.25">
      <c r="A76" s="33"/>
      <c r="B76" s="87"/>
      <c r="C76" s="93"/>
      <c r="D76" s="93"/>
      <c r="E76" s="93"/>
      <c r="F76" s="93"/>
      <c r="G76" s="93"/>
      <c r="H76" s="93"/>
      <c r="I76" s="93"/>
      <c r="J76" s="93"/>
      <c r="K76" s="93"/>
      <c r="L76" s="93"/>
      <c r="M76" s="93"/>
      <c r="N76" s="93"/>
      <c r="O76" s="93"/>
      <c r="P76" s="93"/>
      <c r="Q76" s="93"/>
      <c r="R76" s="93"/>
      <c r="S76" s="93"/>
      <c r="T76" s="93"/>
      <c r="U76" s="93"/>
      <c r="V76" s="93"/>
      <c r="W76" s="33"/>
      <c r="X76" s="53"/>
    </row>
    <row r="77" spans="1:24" x14ac:dyDescent="0.25">
      <c r="A77" s="33"/>
      <c r="B77" s="87"/>
      <c r="C77" s="93"/>
      <c r="D77" s="93"/>
      <c r="E77" s="93"/>
      <c r="F77" s="93"/>
      <c r="G77" s="93"/>
      <c r="H77" s="93"/>
      <c r="I77" s="93"/>
      <c r="J77" s="93"/>
      <c r="K77" s="93"/>
      <c r="L77" s="93"/>
      <c r="M77" s="93"/>
      <c r="N77" s="93"/>
      <c r="O77" s="93"/>
      <c r="P77" s="93"/>
      <c r="Q77" s="93"/>
      <c r="R77" s="93"/>
      <c r="S77" s="93"/>
      <c r="T77" s="93"/>
      <c r="U77" s="93"/>
      <c r="V77" s="93"/>
      <c r="W77" s="33"/>
      <c r="X77" s="53"/>
    </row>
    <row r="78" spans="1:24" x14ac:dyDescent="0.25">
      <c r="A78" s="33"/>
      <c r="B78" s="87"/>
      <c r="C78" s="93"/>
      <c r="D78" s="93"/>
      <c r="E78" s="93"/>
      <c r="F78" s="93"/>
      <c r="G78" s="93"/>
      <c r="H78" s="93"/>
      <c r="I78" s="93"/>
      <c r="J78" s="93"/>
      <c r="K78" s="93"/>
      <c r="L78" s="93"/>
      <c r="M78" s="93"/>
      <c r="N78" s="93"/>
      <c r="O78" s="93"/>
      <c r="P78" s="93"/>
      <c r="Q78" s="93"/>
      <c r="R78" s="93"/>
      <c r="S78" s="93"/>
      <c r="T78" s="93"/>
      <c r="U78" s="93"/>
      <c r="V78" s="93"/>
      <c r="W78" s="33"/>
      <c r="X78" s="53"/>
    </row>
    <row r="79" spans="1:24" x14ac:dyDescent="0.25">
      <c r="A79" s="33"/>
      <c r="B79" s="87"/>
      <c r="C79" s="93"/>
      <c r="D79" s="93"/>
      <c r="E79" s="93"/>
      <c r="F79" s="93"/>
      <c r="G79" s="93"/>
      <c r="H79" s="93"/>
      <c r="I79" s="93"/>
      <c r="J79" s="93"/>
      <c r="K79" s="93"/>
      <c r="L79" s="93"/>
      <c r="M79" s="93"/>
      <c r="N79" s="93"/>
      <c r="O79" s="93"/>
      <c r="P79" s="93"/>
      <c r="Q79" s="93"/>
      <c r="R79" s="93"/>
      <c r="S79" s="93"/>
      <c r="T79" s="93"/>
      <c r="U79" s="93"/>
      <c r="V79" s="93"/>
      <c r="W79" s="33"/>
      <c r="X79" s="53"/>
    </row>
    <row r="80" spans="1:24" x14ac:dyDescent="0.25">
      <c r="A80" s="33"/>
      <c r="B80" s="87"/>
      <c r="C80" s="93"/>
      <c r="D80" s="93"/>
      <c r="E80" s="93"/>
      <c r="F80" s="93"/>
      <c r="G80" s="93"/>
      <c r="H80" s="93"/>
      <c r="I80" s="93"/>
      <c r="J80" s="93"/>
      <c r="K80" s="93"/>
      <c r="L80" s="93"/>
      <c r="M80" s="93"/>
      <c r="N80" s="93"/>
      <c r="O80" s="93"/>
      <c r="P80" s="93"/>
      <c r="Q80" s="93"/>
      <c r="R80" s="93"/>
      <c r="S80" s="93"/>
      <c r="T80" s="93"/>
      <c r="U80" s="93"/>
      <c r="V80" s="93"/>
      <c r="W80" s="33"/>
      <c r="X80" s="53"/>
    </row>
    <row r="81" spans="1:36" x14ac:dyDescent="0.25">
      <c r="A81" s="33"/>
      <c r="B81" s="87"/>
      <c r="C81" s="91"/>
      <c r="D81" s="91"/>
      <c r="E81" s="91"/>
      <c r="F81" s="91"/>
      <c r="G81" s="91"/>
      <c r="H81" s="91"/>
      <c r="I81" s="91"/>
      <c r="J81" s="91"/>
      <c r="K81" s="91"/>
      <c r="L81" s="91"/>
      <c r="M81" s="91"/>
      <c r="N81" s="91"/>
      <c r="O81" s="91"/>
      <c r="P81" s="91"/>
      <c r="Q81" s="91"/>
      <c r="R81" s="91"/>
      <c r="S81" s="91"/>
      <c r="T81" s="91"/>
      <c r="U81" s="91"/>
      <c r="V81" s="91"/>
      <c r="W81" s="92"/>
      <c r="X81" s="53"/>
    </row>
    <row r="82" spans="1:36" x14ac:dyDescent="0.25">
      <c r="A82" s="33"/>
      <c r="B82" s="87"/>
      <c r="C82" s="91"/>
      <c r="D82" s="91"/>
      <c r="E82" s="91"/>
      <c r="F82" s="91"/>
      <c r="G82" s="91"/>
      <c r="H82" s="91"/>
      <c r="I82" s="91"/>
      <c r="J82" s="91"/>
      <c r="K82" s="91"/>
      <c r="L82" s="91"/>
      <c r="M82" s="91"/>
      <c r="N82" s="91"/>
      <c r="O82" s="91"/>
      <c r="P82" s="91"/>
      <c r="Q82" s="91"/>
      <c r="R82" s="91"/>
      <c r="S82" s="91"/>
      <c r="T82" s="91"/>
      <c r="U82" s="91"/>
      <c r="V82" s="91"/>
      <c r="W82" s="92"/>
      <c r="X82" s="53"/>
    </row>
    <row r="83" spans="1:36" x14ac:dyDescent="0.25">
      <c r="A83" s="33"/>
      <c r="B83" s="87"/>
      <c r="C83" s="91"/>
      <c r="D83" s="91"/>
      <c r="E83" s="91"/>
      <c r="F83" s="91"/>
      <c r="G83" s="91"/>
      <c r="H83" s="91"/>
      <c r="I83" s="91"/>
      <c r="J83" s="91"/>
      <c r="K83" s="91"/>
      <c r="L83" s="91"/>
      <c r="M83" s="91"/>
      <c r="N83" s="91"/>
      <c r="O83" s="91"/>
      <c r="P83" s="91"/>
      <c r="Q83" s="91"/>
      <c r="R83" s="91"/>
      <c r="S83" s="91"/>
      <c r="T83" s="91"/>
      <c r="U83" s="91"/>
      <c r="V83" s="91"/>
      <c r="W83" s="92"/>
      <c r="X83" s="53"/>
    </row>
    <row r="84" spans="1:36" x14ac:dyDescent="0.25">
      <c r="A84" s="33"/>
      <c r="B84" s="87"/>
      <c r="C84" s="91"/>
      <c r="D84" s="91"/>
      <c r="E84" s="91"/>
      <c r="F84" s="91"/>
      <c r="G84" s="91"/>
      <c r="H84" s="91"/>
      <c r="I84" s="91"/>
      <c r="J84" s="91"/>
      <c r="K84" s="91"/>
      <c r="L84" s="91"/>
      <c r="M84" s="91"/>
      <c r="N84" s="91"/>
      <c r="O84" s="91"/>
      <c r="P84" s="91"/>
      <c r="Q84" s="91"/>
      <c r="R84" s="91"/>
      <c r="S84" s="91"/>
      <c r="T84" s="91"/>
      <c r="U84" s="91"/>
      <c r="V84" s="91"/>
      <c r="W84" s="92"/>
      <c r="X84" s="53"/>
    </row>
    <row r="85" spans="1:36" x14ac:dyDescent="0.25">
      <c r="A85" s="33"/>
      <c r="B85" s="87"/>
      <c r="C85" s="91"/>
      <c r="D85" s="91"/>
      <c r="E85" s="91"/>
      <c r="F85" s="91"/>
      <c r="G85" s="91"/>
      <c r="H85" s="91"/>
      <c r="I85" s="91"/>
      <c r="J85" s="91"/>
      <c r="K85" s="91"/>
      <c r="L85" s="91"/>
      <c r="M85" s="91"/>
      <c r="N85" s="91"/>
      <c r="O85" s="91"/>
      <c r="P85" s="91"/>
      <c r="Q85" s="91"/>
      <c r="R85" s="91"/>
      <c r="S85" s="91"/>
      <c r="T85" s="91"/>
      <c r="U85" s="91"/>
      <c r="V85" s="91"/>
      <c r="W85" s="92"/>
      <c r="X85" s="53"/>
    </row>
    <row r="86" spans="1:36" x14ac:dyDescent="0.25">
      <c r="A86" s="33"/>
      <c r="B86" s="87"/>
      <c r="C86" s="91"/>
      <c r="D86" s="91"/>
      <c r="E86" s="91"/>
      <c r="F86" s="91"/>
      <c r="G86" s="91"/>
      <c r="H86" s="91"/>
      <c r="I86" s="91"/>
      <c r="J86" s="91"/>
      <c r="K86" s="91"/>
      <c r="L86" s="91"/>
      <c r="M86" s="91"/>
      <c r="N86" s="91"/>
      <c r="O86" s="91"/>
      <c r="P86" s="91"/>
      <c r="Q86" s="91"/>
      <c r="R86" s="91"/>
      <c r="S86" s="91"/>
      <c r="T86" s="91"/>
      <c r="U86" s="91"/>
      <c r="V86" s="91"/>
      <c r="W86" s="92"/>
      <c r="X86" s="53"/>
    </row>
    <row r="87" spans="1:36" x14ac:dyDescent="0.25">
      <c r="A87" s="33"/>
      <c r="B87" s="87"/>
      <c r="C87" s="91"/>
      <c r="D87" s="91"/>
      <c r="E87" s="91"/>
      <c r="F87" s="91"/>
      <c r="G87" s="91"/>
      <c r="H87" s="91"/>
      <c r="I87" s="91"/>
      <c r="J87" s="91"/>
      <c r="K87" s="91"/>
      <c r="L87" s="91"/>
      <c r="M87" s="91"/>
      <c r="N87" s="91"/>
      <c r="O87" s="91"/>
      <c r="P87" s="91"/>
      <c r="Q87" s="91"/>
      <c r="R87" s="91"/>
      <c r="S87" s="91"/>
      <c r="T87" s="91"/>
      <c r="U87" s="91"/>
      <c r="V87" s="91"/>
      <c r="W87" s="92"/>
      <c r="X87" s="53"/>
    </row>
    <row r="88" spans="1:36" x14ac:dyDescent="0.25">
      <c r="A88" s="33"/>
      <c r="B88" s="87"/>
      <c r="C88" s="93"/>
      <c r="D88" s="93"/>
      <c r="E88" s="93"/>
      <c r="F88" s="93"/>
      <c r="G88" s="93"/>
      <c r="H88" s="93"/>
      <c r="I88" s="93"/>
      <c r="J88" s="93"/>
      <c r="K88" s="93"/>
      <c r="L88" s="93"/>
      <c r="M88" s="93"/>
      <c r="N88" s="93"/>
      <c r="O88" s="93"/>
      <c r="P88" s="93"/>
      <c r="Q88" s="93"/>
      <c r="R88" s="93"/>
      <c r="S88" s="93"/>
      <c r="T88" s="93"/>
      <c r="U88" s="93"/>
      <c r="V88" s="93"/>
      <c r="W88" s="33"/>
      <c r="X88" s="53"/>
    </row>
    <row r="89" spans="1:36" x14ac:dyDescent="0.25">
      <c r="A89" s="33"/>
      <c r="B89" s="87"/>
      <c r="C89" s="93"/>
      <c r="D89" s="93"/>
      <c r="E89" s="93"/>
      <c r="F89" s="93"/>
      <c r="G89" s="93"/>
      <c r="H89" s="93"/>
      <c r="I89" s="93"/>
      <c r="J89" s="93"/>
      <c r="K89" s="93"/>
      <c r="L89" s="93"/>
      <c r="M89" s="93"/>
      <c r="N89" s="93"/>
      <c r="O89" s="93"/>
      <c r="P89" s="93"/>
      <c r="Q89" s="93"/>
      <c r="R89" s="93"/>
      <c r="S89" s="93"/>
      <c r="T89" s="93"/>
      <c r="U89" s="93"/>
      <c r="V89" s="93"/>
      <c r="W89" s="33"/>
      <c r="X89" s="53"/>
    </row>
    <row r="90" spans="1:36" x14ac:dyDescent="0.25">
      <c r="A90" s="33"/>
      <c r="B90" s="87"/>
      <c r="C90" s="94"/>
      <c r="D90" s="94"/>
      <c r="E90" s="94"/>
      <c r="F90" s="94"/>
      <c r="G90" s="94"/>
      <c r="H90" s="94"/>
      <c r="I90" s="94"/>
      <c r="J90" s="94"/>
      <c r="K90" s="94"/>
      <c r="L90" s="94"/>
      <c r="M90" s="94"/>
      <c r="N90" s="94"/>
      <c r="O90" s="94"/>
      <c r="P90" s="94"/>
      <c r="Q90" s="94"/>
      <c r="R90" s="94"/>
      <c r="S90" s="94"/>
      <c r="T90" s="94"/>
      <c r="U90" s="94"/>
      <c r="V90" s="94"/>
      <c r="W90" s="90"/>
      <c r="X90" s="53"/>
    </row>
    <row r="91" spans="1:36" x14ac:dyDescent="0.25">
      <c r="A91" s="33"/>
      <c r="B91" s="87"/>
      <c r="C91" s="93"/>
      <c r="D91" s="93"/>
      <c r="E91" s="93"/>
      <c r="F91" s="93"/>
      <c r="G91" s="93"/>
      <c r="H91" s="93"/>
      <c r="I91" s="93"/>
      <c r="J91" s="93"/>
      <c r="K91" s="93"/>
      <c r="L91" s="93"/>
      <c r="M91" s="93"/>
      <c r="N91" s="93"/>
      <c r="O91" s="93"/>
      <c r="P91" s="93"/>
      <c r="Q91" s="93"/>
      <c r="R91" s="93"/>
      <c r="S91" s="93"/>
      <c r="T91" s="93"/>
      <c r="U91" s="93"/>
      <c r="V91" s="93"/>
      <c r="W91" s="33"/>
      <c r="X91" s="53"/>
    </row>
    <row r="92" spans="1:36" x14ac:dyDescent="0.25">
      <c r="A92" s="33"/>
      <c r="B92" s="87"/>
      <c r="C92" s="93"/>
      <c r="D92" s="93"/>
      <c r="E92" s="93"/>
      <c r="F92" s="93"/>
      <c r="G92" s="93"/>
      <c r="H92" s="93"/>
      <c r="I92" s="93"/>
      <c r="J92" s="93"/>
      <c r="K92" s="93"/>
      <c r="L92" s="93"/>
      <c r="M92" s="93"/>
      <c r="N92" s="93"/>
      <c r="O92" s="93"/>
      <c r="P92" s="93"/>
      <c r="Q92" s="93"/>
      <c r="R92" s="93"/>
      <c r="S92" s="93"/>
      <c r="T92" s="93"/>
      <c r="U92" s="93"/>
      <c r="V92" s="93"/>
      <c r="W92" s="33"/>
      <c r="X92" s="53"/>
    </row>
    <row r="93" spans="1:36" ht="15.75" thickBot="1" x14ac:dyDescent="0.3">
      <c r="A93" s="33"/>
      <c r="B93" s="87"/>
      <c r="C93" s="93"/>
      <c r="D93" s="93"/>
      <c r="E93" s="93"/>
      <c r="F93" s="93"/>
      <c r="G93" s="93"/>
      <c r="H93" s="93"/>
      <c r="I93" s="93"/>
      <c r="J93" s="93"/>
      <c r="K93" s="93"/>
      <c r="L93" s="93"/>
      <c r="M93" s="93"/>
      <c r="N93" s="93"/>
      <c r="O93" s="93"/>
      <c r="P93" s="93"/>
      <c r="Q93" s="93"/>
      <c r="R93" s="93"/>
      <c r="S93" s="93"/>
      <c r="T93" s="93"/>
      <c r="U93" s="93"/>
      <c r="V93" s="93"/>
      <c r="W93" s="33"/>
      <c r="X93" s="53"/>
      <c r="AC93" s="39"/>
      <c r="AD93" s="43"/>
      <c r="AE93" s="40"/>
      <c r="AJ93" s="37"/>
    </row>
    <row r="94" spans="1:36" x14ac:dyDescent="0.25">
      <c r="A94" s="33"/>
      <c r="B94" s="87"/>
      <c r="C94" s="93"/>
      <c r="D94" s="93"/>
      <c r="E94" s="93"/>
      <c r="F94" s="93"/>
      <c r="G94" s="93"/>
      <c r="H94" s="93"/>
      <c r="I94" s="93"/>
      <c r="J94" s="93"/>
      <c r="K94" s="93"/>
      <c r="L94" s="93"/>
      <c r="M94" s="93"/>
      <c r="N94" s="93"/>
      <c r="O94" s="93"/>
      <c r="P94" s="93"/>
      <c r="Q94" s="93"/>
      <c r="R94" s="93"/>
      <c r="S94" s="93"/>
      <c r="T94" s="93"/>
      <c r="U94" s="93"/>
      <c r="V94" s="93"/>
      <c r="W94" s="33"/>
      <c r="X94" s="53"/>
      <c r="AJ94" s="37"/>
    </row>
    <row r="95" spans="1:36" x14ac:dyDescent="0.25">
      <c r="A95" s="33"/>
      <c r="B95" s="87"/>
      <c r="C95" s="91"/>
      <c r="D95" s="91"/>
      <c r="E95" s="91"/>
      <c r="F95" s="91"/>
      <c r="G95" s="91"/>
      <c r="H95" s="91"/>
      <c r="I95" s="91"/>
      <c r="J95" s="91"/>
      <c r="K95" s="91"/>
      <c r="L95" s="91"/>
      <c r="M95" s="91"/>
      <c r="N95" s="91"/>
      <c r="O95" s="91"/>
      <c r="P95" s="91"/>
      <c r="Q95" s="91"/>
      <c r="R95" s="91"/>
      <c r="S95" s="91"/>
      <c r="T95" s="91"/>
      <c r="U95" s="91"/>
      <c r="V95" s="91"/>
      <c r="W95" s="92"/>
      <c r="X95" s="53"/>
      <c r="AJ95" s="37"/>
    </row>
    <row r="96" spans="1:36" x14ac:dyDescent="0.25">
      <c r="A96" s="33"/>
      <c r="B96" s="87"/>
      <c r="C96" s="91"/>
      <c r="D96" s="91"/>
      <c r="E96" s="91"/>
      <c r="F96" s="91"/>
      <c r="G96" s="91"/>
      <c r="H96" s="91"/>
      <c r="I96" s="91"/>
      <c r="J96" s="91"/>
      <c r="K96" s="91"/>
      <c r="L96" s="91"/>
      <c r="M96" s="91"/>
      <c r="N96" s="91"/>
      <c r="O96" s="91"/>
      <c r="P96" s="91"/>
      <c r="Q96" s="91"/>
      <c r="R96" s="91"/>
      <c r="S96" s="91"/>
      <c r="T96" s="91"/>
      <c r="U96" s="91"/>
      <c r="V96" s="91"/>
      <c r="W96" s="92"/>
      <c r="X96" s="53"/>
      <c r="AJ96" s="37"/>
    </row>
    <row r="97" spans="1:36" x14ac:dyDescent="0.25">
      <c r="A97" s="33"/>
      <c r="B97" s="87"/>
      <c r="C97" s="91"/>
      <c r="D97" s="91"/>
      <c r="E97" s="91"/>
      <c r="F97" s="91"/>
      <c r="G97" s="91"/>
      <c r="H97" s="91"/>
      <c r="I97" s="91"/>
      <c r="J97" s="91"/>
      <c r="K97" s="91"/>
      <c r="L97" s="91"/>
      <c r="M97" s="91"/>
      <c r="N97" s="91"/>
      <c r="O97" s="91"/>
      <c r="P97" s="91"/>
      <c r="Q97" s="91"/>
      <c r="R97" s="91"/>
      <c r="S97" s="91"/>
      <c r="T97" s="91"/>
      <c r="U97" s="91"/>
      <c r="V97" s="91"/>
      <c r="W97" s="92"/>
      <c r="X97" s="53"/>
      <c r="AJ97" s="37"/>
    </row>
    <row r="98" spans="1:36" x14ac:dyDescent="0.25">
      <c r="A98" s="33"/>
      <c r="B98" s="87"/>
      <c r="C98" s="91"/>
      <c r="D98" s="91"/>
      <c r="E98" s="91"/>
      <c r="F98" s="91"/>
      <c r="G98" s="91"/>
      <c r="H98" s="91"/>
      <c r="I98" s="91"/>
      <c r="J98" s="91"/>
      <c r="K98" s="91"/>
      <c r="L98" s="91"/>
      <c r="M98" s="91"/>
      <c r="N98" s="91"/>
      <c r="O98" s="91"/>
      <c r="P98" s="91"/>
      <c r="Q98" s="91"/>
      <c r="R98" s="91"/>
      <c r="S98" s="91"/>
      <c r="T98" s="91"/>
      <c r="U98" s="91"/>
      <c r="V98" s="91"/>
      <c r="W98" s="92"/>
      <c r="X98" s="53"/>
      <c r="AJ98" s="37"/>
    </row>
    <row r="99" spans="1:36" x14ac:dyDescent="0.25">
      <c r="A99" s="33"/>
      <c r="B99" s="87"/>
      <c r="C99" s="91"/>
      <c r="D99" s="91"/>
      <c r="E99" s="91"/>
      <c r="F99" s="91"/>
      <c r="G99" s="91"/>
      <c r="H99" s="91"/>
      <c r="I99" s="91"/>
      <c r="J99" s="91"/>
      <c r="K99" s="91"/>
      <c r="L99" s="91"/>
      <c r="M99" s="91"/>
      <c r="N99" s="91"/>
      <c r="O99" s="91"/>
      <c r="P99" s="91"/>
      <c r="Q99" s="91"/>
      <c r="R99" s="91"/>
      <c r="S99" s="91"/>
      <c r="T99" s="91"/>
      <c r="U99" s="91"/>
      <c r="V99" s="91"/>
      <c r="W99" s="92"/>
      <c r="X99" s="53"/>
      <c r="AJ99" s="37"/>
    </row>
    <row r="100" spans="1:36" x14ac:dyDescent="0.25">
      <c r="A100" s="33"/>
      <c r="B100" s="87"/>
      <c r="C100" s="91"/>
      <c r="D100" s="91"/>
      <c r="E100" s="91"/>
      <c r="F100" s="91"/>
      <c r="G100" s="91"/>
      <c r="H100" s="91"/>
      <c r="I100" s="91"/>
      <c r="J100" s="91"/>
      <c r="K100" s="91"/>
      <c r="L100" s="91"/>
      <c r="M100" s="91"/>
      <c r="N100" s="91"/>
      <c r="O100" s="91"/>
      <c r="P100" s="91"/>
      <c r="Q100" s="91"/>
      <c r="R100" s="91"/>
      <c r="S100" s="91"/>
      <c r="T100" s="91"/>
      <c r="U100" s="91"/>
      <c r="V100" s="91"/>
      <c r="W100" s="92"/>
      <c r="X100" s="53"/>
    </row>
    <row r="101" spans="1:36" x14ac:dyDescent="0.25">
      <c r="A101" s="33"/>
      <c r="B101" s="87"/>
      <c r="C101" s="93"/>
      <c r="D101" s="93"/>
      <c r="E101" s="93"/>
      <c r="F101" s="93"/>
      <c r="G101" s="93"/>
      <c r="H101" s="93"/>
      <c r="I101" s="93"/>
      <c r="J101" s="93"/>
      <c r="K101" s="93"/>
      <c r="L101" s="93"/>
      <c r="M101" s="93"/>
      <c r="N101" s="93"/>
      <c r="O101" s="93"/>
      <c r="P101" s="93"/>
      <c r="Q101" s="93"/>
      <c r="R101" s="93"/>
      <c r="S101" s="93"/>
      <c r="T101" s="93"/>
      <c r="U101" s="93"/>
      <c r="V101" s="93"/>
      <c r="W101" s="33"/>
      <c r="X101" s="53"/>
    </row>
    <row r="102" spans="1:36" x14ac:dyDescent="0.25">
      <c r="A102" s="33"/>
      <c r="B102" s="87"/>
      <c r="C102" s="93"/>
      <c r="D102" s="93"/>
      <c r="E102" s="93"/>
      <c r="F102" s="93"/>
      <c r="G102" s="93"/>
      <c r="H102" s="93"/>
      <c r="I102" s="93"/>
      <c r="J102" s="93"/>
      <c r="K102" s="93"/>
      <c r="L102" s="93"/>
      <c r="M102" s="93"/>
      <c r="N102" s="93"/>
      <c r="O102" s="93"/>
      <c r="P102" s="93"/>
      <c r="Q102" s="93"/>
      <c r="R102" s="93"/>
      <c r="S102" s="93"/>
      <c r="T102" s="93"/>
      <c r="U102" s="93"/>
      <c r="V102" s="93"/>
      <c r="W102" s="33"/>
      <c r="X102" s="53"/>
    </row>
    <row r="103" spans="1:36" x14ac:dyDescent="0.25">
      <c r="A103" s="33"/>
      <c r="B103" s="87"/>
      <c r="C103" s="94"/>
      <c r="D103" s="94"/>
      <c r="E103" s="94"/>
      <c r="F103" s="94"/>
      <c r="G103" s="94"/>
      <c r="H103" s="94"/>
      <c r="I103" s="94"/>
      <c r="J103" s="94"/>
      <c r="K103" s="94"/>
      <c r="L103" s="94"/>
      <c r="M103" s="94"/>
      <c r="N103" s="94"/>
      <c r="O103" s="94"/>
      <c r="P103" s="94"/>
      <c r="Q103" s="94"/>
      <c r="R103" s="94"/>
      <c r="S103" s="94"/>
      <c r="T103" s="94"/>
      <c r="U103" s="94"/>
      <c r="V103" s="94"/>
      <c r="W103" s="90"/>
      <c r="X103" s="53"/>
    </row>
    <row r="104" spans="1:36" x14ac:dyDescent="0.25">
      <c r="A104" s="33"/>
      <c r="B104" s="87"/>
      <c r="C104" s="93"/>
      <c r="D104" s="93"/>
      <c r="E104" s="93"/>
      <c r="F104" s="93"/>
      <c r="G104" s="93"/>
      <c r="H104" s="93"/>
      <c r="I104" s="93"/>
      <c r="J104" s="93"/>
      <c r="K104" s="93"/>
      <c r="L104" s="93"/>
      <c r="M104" s="93"/>
      <c r="N104" s="93"/>
      <c r="O104" s="93"/>
      <c r="P104" s="93"/>
      <c r="Q104" s="93"/>
      <c r="R104" s="93"/>
      <c r="S104" s="93"/>
      <c r="T104" s="93"/>
      <c r="U104" s="93"/>
      <c r="V104" s="93"/>
      <c r="W104" s="33"/>
      <c r="X104" s="53"/>
    </row>
    <row r="105" spans="1:36" x14ac:dyDescent="0.25">
      <c r="A105" s="33"/>
      <c r="B105" s="87"/>
      <c r="C105" s="93"/>
      <c r="D105" s="93"/>
      <c r="E105" s="93"/>
      <c r="F105" s="93"/>
      <c r="G105" s="93"/>
      <c r="H105" s="93"/>
      <c r="I105" s="93"/>
      <c r="J105" s="93"/>
      <c r="K105" s="93"/>
      <c r="L105" s="93"/>
      <c r="M105" s="93"/>
      <c r="N105" s="93"/>
      <c r="O105" s="93"/>
      <c r="P105" s="93"/>
      <c r="Q105" s="93"/>
      <c r="R105" s="93"/>
      <c r="S105" s="93"/>
      <c r="T105" s="93"/>
      <c r="U105" s="93"/>
      <c r="V105" s="93"/>
      <c r="W105" s="33"/>
      <c r="X105" s="53"/>
    </row>
    <row r="106" spans="1:36" x14ac:dyDescent="0.25">
      <c r="A106" s="33"/>
      <c r="B106" s="87"/>
      <c r="C106" s="93"/>
      <c r="D106" s="93"/>
      <c r="E106" s="93"/>
      <c r="F106" s="93"/>
      <c r="G106" s="93"/>
      <c r="H106" s="93"/>
      <c r="I106" s="93"/>
      <c r="J106" s="93"/>
      <c r="K106" s="93"/>
      <c r="L106" s="93"/>
      <c r="M106" s="93"/>
      <c r="N106" s="93"/>
      <c r="O106" s="93"/>
      <c r="P106" s="93"/>
      <c r="Q106" s="93"/>
      <c r="R106" s="93"/>
      <c r="S106" s="93"/>
      <c r="T106" s="93"/>
      <c r="U106" s="93"/>
      <c r="V106" s="93"/>
      <c r="W106" s="33"/>
      <c r="X106" s="53"/>
    </row>
    <row r="107" spans="1:36" x14ac:dyDescent="0.25">
      <c r="A107" s="33"/>
      <c r="B107" s="87"/>
      <c r="C107" s="93"/>
      <c r="D107" s="93"/>
      <c r="E107" s="93"/>
      <c r="F107" s="93"/>
      <c r="G107" s="93"/>
      <c r="H107" s="93"/>
      <c r="I107" s="93"/>
      <c r="J107" s="93"/>
      <c r="K107" s="93"/>
      <c r="L107" s="93"/>
      <c r="M107" s="93"/>
      <c r="N107" s="93"/>
      <c r="O107" s="93"/>
      <c r="P107" s="93"/>
      <c r="Q107" s="93"/>
      <c r="R107" s="93"/>
      <c r="S107" s="93"/>
      <c r="T107" s="93"/>
      <c r="U107" s="93"/>
      <c r="V107" s="93"/>
      <c r="W107" s="33"/>
      <c r="X107" s="53"/>
    </row>
    <row r="108" spans="1:36" x14ac:dyDescent="0.25">
      <c r="A108" s="33"/>
      <c r="B108" s="87"/>
      <c r="C108" s="91"/>
      <c r="D108" s="91"/>
      <c r="E108" s="91"/>
      <c r="F108" s="91"/>
      <c r="G108" s="91"/>
      <c r="H108" s="91"/>
      <c r="I108" s="91"/>
      <c r="J108" s="91"/>
      <c r="K108" s="91"/>
      <c r="L108" s="91"/>
      <c r="M108" s="91"/>
      <c r="N108" s="91"/>
      <c r="O108" s="91"/>
      <c r="P108" s="91"/>
      <c r="Q108" s="91"/>
      <c r="R108" s="91"/>
      <c r="S108" s="91"/>
      <c r="T108" s="91"/>
      <c r="U108" s="91"/>
      <c r="V108" s="91"/>
      <c r="W108" s="92"/>
      <c r="X108" s="53"/>
    </row>
    <row r="109" spans="1:36" x14ac:dyDescent="0.25">
      <c r="A109" s="33"/>
      <c r="B109" s="87"/>
      <c r="C109" s="91"/>
      <c r="D109" s="91"/>
      <c r="E109" s="91"/>
      <c r="F109" s="91"/>
      <c r="G109" s="91"/>
      <c r="H109" s="91"/>
      <c r="I109" s="91"/>
      <c r="J109" s="91"/>
      <c r="K109" s="91"/>
      <c r="L109" s="91"/>
      <c r="M109" s="91"/>
      <c r="N109" s="91"/>
      <c r="O109" s="91"/>
      <c r="P109" s="91"/>
      <c r="Q109" s="91"/>
      <c r="R109" s="91"/>
      <c r="S109" s="91"/>
      <c r="T109" s="91"/>
      <c r="U109" s="91"/>
      <c r="V109" s="91"/>
      <c r="W109" s="92"/>
      <c r="X109" s="90" t="s">
        <v>190</v>
      </c>
    </row>
    <row r="110" spans="1:36" x14ac:dyDescent="0.25">
      <c r="A110" s="33"/>
      <c r="B110" s="87"/>
      <c r="C110" s="91"/>
      <c r="D110" s="91"/>
      <c r="E110" s="91"/>
      <c r="F110" s="91"/>
      <c r="G110" s="91"/>
      <c r="H110" s="91"/>
      <c r="I110" s="91"/>
      <c r="J110" s="91"/>
      <c r="K110" s="91"/>
      <c r="L110" s="91"/>
      <c r="M110" s="91"/>
      <c r="N110" s="91"/>
      <c r="O110" s="91"/>
      <c r="P110" s="91"/>
      <c r="Q110" s="91"/>
      <c r="R110" s="91"/>
      <c r="S110" s="91"/>
      <c r="T110" s="91"/>
      <c r="U110" s="91"/>
      <c r="V110" s="91"/>
      <c r="W110" s="92"/>
      <c r="X110" s="89"/>
    </row>
    <row r="111" spans="1:36" x14ac:dyDescent="0.25">
      <c r="A111" s="33"/>
      <c r="B111" s="87"/>
      <c r="C111" s="91"/>
      <c r="D111" s="91"/>
      <c r="E111" s="91"/>
      <c r="F111" s="91"/>
      <c r="G111" s="91"/>
      <c r="H111" s="91"/>
      <c r="I111" s="91"/>
      <c r="J111" s="91"/>
      <c r="K111" s="91"/>
      <c r="L111" s="91"/>
      <c r="M111" s="91"/>
      <c r="N111" s="91"/>
      <c r="O111" s="91"/>
      <c r="P111" s="91"/>
      <c r="Q111" s="91"/>
      <c r="R111" s="91"/>
      <c r="S111" s="91"/>
      <c r="T111" s="91"/>
      <c r="U111" s="91"/>
      <c r="V111" s="91"/>
      <c r="W111" s="92"/>
      <c r="X111" s="89"/>
    </row>
    <row r="112" spans="1:36" x14ac:dyDescent="0.25">
      <c r="A112" s="33"/>
      <c r="B112" s="87"/>
      <c r="C112" s="91"/>
      <c r="D112" s="91"/>
      <c r="E112" s="91"/>
      <c r="F112" s="91"/>
      <c r="G112" s="91"/>
      <c r="H112" s="91"/>
      <c r="I112" s="91"/>
      <c r="J112" s="91"/>
      <c r="K112" s="91"/>
      <c r="L112" s="91"/>
      <c r="M112" s="91"/>
      <c r="N112" s="91"/>
      <c r="O112" s="91"/>
      <c r="P112" s="91"/>
      <c r="Q112" s="91"/>
      <c r="R112" s="91"/>
      <c r="S112" s="91"/>
      <c r="T112" s="91"/>
      <c r="U112" s="91"/>
      <c r="V112" s="91"/>
      <c r="W112" s="92"/>
      <c r="X112" s="89"/>
    </row>
    <row r="113" spans="1:24" x14ac:dyDescent="0.25">
      <c r="A113" s="33"/>
      <c r="B113" s="87"/>
      <c r="C113" s="91"/>
      <c r="D113" s="91"/>
      <c r="E113" s="91"/>
      <c r="F113" s="91"/>
      <c r="G113" s="91"/>
      <c r="H113" s="91"/>
      <c r="I113" s="91"/>
      <c r="J113" s="91"/>
      <c r="K113" s="91"/>
      <c r="L113" s="91"/>
      <c r="M113" s="91"/>
      <c r="N113" s="91"/>
      <c r="O113" s="91"/>
      <c r="P113" s="91"/>
      <c r="Q113" s="91"/>
      <c r="R113" s="91"/>
      <c r="S113" s="91"/>
      <c r="T113" s="91"/>
      <c r="U113" s="91"/>
      <c r="V113" s="91"/>
      <c r="W113" s="92"/>
      <c r="X113" s="89"/>
    </row>
    <row r="114" spans="1:24" x14ac:dyDescent="0.25">
      <c r="A114" s="33"/>
      <c r="B114" s="87"/>
      <c r="C114" s="91"/>
      <c r="D114" s="91"/>
      <c r="E114" s="91"/>
      <c r="F114" s="91"/>
      <c r="G114" s="91"/>
      <c r="H114" s="91"/>
      <c r="I114" s="91"/>
      <c r="J114" s="91"/>
      <c r="K114" s="91"/>
      <c r="L114" s="91"/>
      <c r="M114" s="91"/>
      <c r="N114" s="91"/>
      <c r="O114" s="91"/>
      <c r="P114" s="91"/>
      <c r="Q114" s="91"/>
      <c r="R114" s="91"/>
      <c r="S114" s="91"/>
      <c r="T114" s="91"/>
      <c r="U114" s="91"/>
      <c r="V114" s="91"/>
      <c r="W114" s="92"/>
      <c r="X114" s="89"/>
    </row>
    <row r="115" spans="1:24" x14ac:dyDescent="0.25">
      <c r="A115" s="33"/>
      <c r="B115" s="87"/>
      <c r="C115" s="91"/>
      <c r="D115" s="91"/>
      <c r="E115" s="91"/>
      <c r="F115" s="91"/>
      <c r="G115" s="91"/>
      <c r="H115" s="91"/>
      <c r="I115" s="91"/>
      <c r="J115" s="91"/>
      <c r="K115" s="91"/>
      <c r="L115" s="91"/>
      <c r="M115" s="91"/>
      <c r="N115" s="91"/>
      <c r="O115" s="91"/>
      <c r="P115" s="91"/>
      <c r="Q115" s="91"/>
      <c r="R115" s="91"/>
      <c r="S115" s="91"/>
      <c r="T115" s="91"/>
      <c r="U115" s="91"/>
      <c r="V115" s="91"/>
      <c r="W115" s="92"/>
      <c r="X115" s="89"/>
    </row>
    <row r="116" spans="1:24" x14ac:dyDescent="0.25">
      <c r="A116" s="33"/>
      <c r="B116" s="87"/>
      <c r="C116" s="91"/>
      <c r="D116" s="91"/>
      <c r="E116" s="91"/>
      <c r="F116" s="91"/>
      <c r="G116" s="91"/>
      <c r="H116" s="91"/>
      <c r="I116" s="91"/>
      <c r="J116" s="91"/>
      <c r="K116" s="91"/>
      <c r="L116" s="91"/>
      <c r="M116" s="91"/>
      <c r="N116" s="91"/>
      <c r="O116" s="91"/>
      <c r="P116" s="91"/>
      <c r="Q116" s="91"/>
      <c r="R116" s="91"/>
      <c r="S116" s="91"/>
      <c r="T116" s="91"/>
      <c r="U116" s="91"/>
      <c r="V116" s="91"/>
      <c r="W116" s="92"/>
      <c r="X116" s="89"/>
    </row>
    <row r="117" spans="1:24" x14ac:dyDescent="0.25">
      <c r="A117" s="33"/>
      <c r="B117" s="87"/>
      <c r="C117" s="91"/>
      <c r="D117" s="91"/>
      <c r="E117" s="91"/>
      <c r="F117" s="91"/>
      <c r="G117" s="91"/>
      <c r="H117" s="91"/>
      <c r="I117" s="91"/>
      <c r="J117" s="91"/>
      <c r="K117" s="91"/>
      <c r="L117" s="91"/>
      <c r="M117" s="91"/>
      <c r="N117" s="91"/>
      <c r="O117" s="91"/>
      <c r="P117" s="91"/>
      <c r="Q117" s="91"/>
      <c r="R117" s="91"/>
      <c r="S117" s="91"/>
      <c r="T117" s="91"/>
      <c r="U117" s="91"/>
      <c r="V117" s="91"/>
      <c r="W117" s="92"/>
      <c r="X117" s="89"/>
    </row>
    <row r="118" spans="1:24" x14ac:dyDescent="0.25">
      <c r="A118" s="33"/>
      <c r="B118" s="87"/>
      <c r="C118" s="91"/>
      <c r="D118" s="91"/>
      <c r="E118" s="91"/>
      <c r="F118" s="91"/>
      <c r="G118" s="91"/>
      <c r="H118" s="91"/>
      <c r="I118" s="91"/>
      <c r="J118" s="91"/>
      <c r="K118" s="91"/>
      <c r="L118" s="91"/>
      <c r="M118" s="91"/>
      <c r="N118" s="91"/>
      <c r="O118" s="91"/>
      <c r="P118" s="91"/>
      <c r="Q118" s="91"/>
      <c r="R118" s="91"/>
      <c r="S118" s="91"/>
      <c r="T118" s="91"/>
      <c r="U118" s="91"/>
      <c r="V118" s="91"/>
      <c r="W118" s="92"/>
      <c r="X118" s="89"/>
    </row>
    <row r="119" spans="1:24" x14ac:dyDescent="0.25">
      <c r="A119" s="33"/>
      <c r="B119" s="87"/>
      <c r="C119" s="91"/>
      <c r="D119" s="91"/>
      <c r="E119" s="91"/>
      <c r="F119" s="91"/>
      <c r="G119" s="91"/>
      <c r="H119" s="91"/>
      <c r="I119" s="91"/>
      <c r="J119" s="91"/>
      <c r="K119" s="91"/>
      <c r="L119" s="91"/>
      <c r="M119" s="91"/>
      <c r="N119" s="91"/>
      <c r="O119" s="91"/>
      <c r="P119" s="91"/>
      <c r="Q119" s="91"/>
      <c r="R119" s="91"/>
      <c r="S119" s="91"/>
      <c r="T119" s="91"/>
      <c r="U119" s="91"/>
      <c r="V119" s="91"/>
      <c r="W119" s="92"/>
      <c r="X119" s="89"/>
    </row>
    <row r="120" spans="1:24" x14ac:dyDescent="0.25">
      <c r="A120" s="33"/>
      <c r="B120" s="87"/>
      <c r="C120" s="91"/>
      <c r="D120" s="91"/>
      <c r="E120" s="91"/>
      <c r="F120" s="91"/>
      <c r="G120" s="91"/>
      <c r="H120" s="91"/>
      <c r="I120" s="91"/>
      <c r="J120" s="91"/>
      <c r="K120" s="91"/>
      <c r="L120" s="91"/>
      <c r="M120" s="91"/>
      <c r="N120" s="91"/>
      <c r="O120" s="91"/>
      <c r="P120" s="91"/>
      <c r="Q120" s="91"/>
      <c r="R120" s="91"/>
      <c r="S120" s="91"/>
      <c r="T120" s="91"/>
      <c r="U120" s="91"/>
      <c r="V120" s="91"/>
      <c r="W120" s="92"/>
      <c r="X120" s="89"/>
    </row>
    <row r="121" spans="1:24" x14ac:dyDescent="0.25">
      <c r="A121" s="33"/>
      <c r="B121" s="87"/>
      <c r="C121" s="91"/>
      <c r="D121" s="91"/>
      <c r="E121" s="91"/>
      <c r="F121" s="91"/>
      <c r="G121" s="91"/>
      <c r="H121" s="91"/>
      <c r="I121" s="91"/>
      <c r="J121" s="91"/>
      <c r="K121" s="91"/>
      <c r="L121" s="91"/>
      <c r="M121" s="91"/>
      <c r="N121" s="91"/>
      <c r="O121" s="91"/>
      <c r="P121" s="91"/>
      <c r="Q121" s="91"/>
      <c r="R121" s="91"/>
      <c r="S121" s="91"/>
      <c r="T121" s="91"/>
      <c r="U121" s="91"/>
      <c r="V121" s="91"/>
      <c r="W121" s="92"/>
      <c r="X121" s="89"/>
    </row>
    <row r="122" spans="1:24" x14ac:dyDescent="0.25">
      <c r="A122" s="92"/>
      <c r="B122" s="87"/>
      <c r="C122" s="91"/>
      <c r="D122" s="91"/>
      <c r="E122" s="91"/>
      <c r="F122" s="91"/>
      <c r="G122" s="91"/>
      <c r="H122" s="91"/>
      <c r="I122" s="91"/>
      <c r="J122" s="91"/>
      <c r="K122" s="91"/>
      <c r="L122" s="91"/>
      <c r="M122" s="91"/>
      <c r="N122" s="91"/>
      <c r="O122" s="91"/>
      <c r="P122" s="91"/>
      <c r="Q122" s="91"/>
      <c r="R122" s="91"/>
      <c r="S122" s="91"/>
      <c r="T122" s="91"/>
      <c r="U122" s="91"/>
      <c r="V122" s="91"/>
      <c r="W122" s="92"/>
      <c r="X122" s="89"/>
    </row>
    <row r="123" spans="1:24" x14ac:dyDescent="0.25">
      <c r="A123" s="33"/>
      <c r="B123" s="87"/>
      <c r="C123" s="91"/>
      <c r="D123" s="91"/>
      <c r="E123" s="91"/>
      <c r="F123" s="91"/>
      <c r="G123" s="91"/>
      <c r="H123" s="91"/>
      <c r="I123" s="91"/>
      <c r="J123" s="91"/>
      <c r="K123" s="91"/>
      <c r="L123" s="91"/>
      <c r="M123" s="91"/>
      <c r="N123" s="91"/>
      <c r="O123" s="91"/>
      <c r="P123" s="91"/>
      <c r="Q123" s="91"/>
      <c r="R123" s="91"/>
      <c r="S123" s="91"/>
      <c r="T123" s="91"/>
      <c r="U123" s="91"/>
      <c r="V123" s="91"/>
      <c r="W123" s="92"/>
      <c r="X123" s="89"/>
    </row>
    <row r="124" spans="1:24" x14ac:dyDescent="0.25">
      <c r="A124" s="33"/>
      <c r="B124" s="87"/>
      <c r="C124" s="91"/>
      <c r="D124" s="91"/>
      <c r="E124" s="91"/>
      <c r="F124" s="91"/>
      <c r="G124" s="91"/>
      <c r="H124" s="91"/>
      <c r="I124" s="91"/>
      <c r="J124" s="91"/>
      <c r="K124" s="91"/>
      <c r="L124" s="91"/>
      <c r="M124" s="91"/>
      <c r="N124" s="91"/>
      <c r="O124" s="91"/>
      <c r="P124" s="91"/>
      <c r="Q124" s="91"/>
      <c r="R124" s="91"/>
      <c r="S124" s="91"/>
      <c r="T124" s="91"/>
      <c r="U124" s="91"/>
      <c r="V124" s="91"/>
      <c r="W124" s="92"/>
      <c r="X124" s="89"/>
    </row>
    <row r="125" spans="1:24" x14ac:dyDescent="0.25">
      <c r="A125" s="33"/>
      <c r="B125" s="87"/>
      <c r="C125" s="91"/>
      <c r="D125" s="91"/>
      <c r="E125" s="91"/>
      <c r="F125" s="91"/>
      <c r="G125" s="91"/>
      <c r="H125" s="91"/>
      <c r="I125" s="91"/>
      <c r="J125" s="91"/>
      <c r="K125" s="91"/>
      <c r="L125" s="91"/>
      <c r="M125" s="91"/>
      <c r="N125" s="91"/>
      <c r="O125" s="91"/>
      <c r="P125" s="91"/>
      <c r="Q125" s="91"/>
      <c r="R125" s="91"/>
      <c r="S125" s="91"/>
      <c r="T125" s="91"/>
      <c r="U125" s="91"/>
      <c r="V125" s="91"/>
      <c r="W125" s="92"/>
      <c r="X125" s="89"/>
    </row>
    <row r="126" spans="1:24" x14ac:dyDescent="0.25">
      <c r="A126" s="33"/>
      <c r="B126" s="87"/>
      <c r="C126" s="91"/>
      <c r="D126" s="91"/>
      <c r="E126" s="91"/>
      <c r="F126" s="91"/>
      <c r="G126" s="91"/>
      <c r="H126" s="91"/>
      <c r="I126" s="91"/>
      <c r="J126" s="91"/>
      <c r="K126" s="91"/>
      <c r="L126" s="91"/>
      <c r="M126" s="91"/>
      <c r="N126" s="91"/>
      <c r="O126" s="91"/>
      <c r="P126" s="91"/>
      <c r="Q126" s="91"/>
      <c r="R126" s="91"/>
      <c r="S126" s="91"/>
      <c r="T126" s="91"/>
      <c r="U126" s="91"/>
      <c r="V126" s="91"/>
      <c r="W126" s="92"/>
      <c r="X126" s="89"/>
    </row>
    <row r="127" spans="1:24" x14ac:dyDescent="0.25">
      <c r="A127" s="33"/>
      <c r="B127" s="87"/>
      <c r="C127" s="91"/>
      <c r="D127" s="91"/>
      <c r="E127" s="91"/>
      <c r="F127" s="91"/>
      <c r="G127" s="91"/>
      <c r="H127" s="91"/>
      <c r="I127" s="91"/>
      <c r="J127" s="91"/>
      <c r="K127" s="91"/>
      <c r="L127" s="91"/>
      <c r="M127" s="91"/>
      <c r="N127" s="91"/>
      <c r="O127" s="91"/>
      <c r="P127" s="91"/>
      <c r="Q127" s="91"/>
      <c r="R127" s="91"/>
      <c r="S127" s="91"/>
      <c r="T127" s="91"/>
      <c r="U127" s="91"/>
      <c r="V127" s="91"/>
      <c r="W127" s="92"/>
      <c r="X127" s="89"/>
    </row>
    <row r="128" spans="1:24" x14ac:dyDescent="0.25">
      <c r="A128" s="33"/>
      <c r="B128" s="87"/>
      <c r="C128" s="91"/>
      <c r="D128" s="91"/>
      <c r="E128" s="91"/>
      <c r="F128" s="91"/>
      <c r="G128" s="91"/>
      <c r="H128" s="91"/>
      <c r="I128" s="91"/>
      <c r="J128" s="91"/>
      <c r="K128" s="91"/>
      <c r="L128" s="91"/>
      <c r="M128" s="91"/>
      <c r="N128" s="91"/>
      <c r="O128" s="91"/>
      <c r="P128" s="91"/>
      <c r="Q128" s="91"/>
      <c r="R128" s="91"/>
      <c r="S128" s="91"/>
      <c r="T128" s="91"/>
      <c r="U128" s="91"/>
      <c r="V128" s="91"/>
      <c r="W128" s="92"/>
      <c r="X128" s="89"/>
    </row>
    <row r="129" spans="1:24" x14ac:dyDescent="0.25">
      <c r="A129" s="33"/>
      <c r="B129" s="87"/>
      <c r="C129" s="91"/>
      <c r="D129" s="91"/>
      <c r="E129" s="91"/>
      <c r="F129" s="91"/>
      <c r="G129" s="91"/>
      <c r="H129" s="91"/>
      <c r="I129" s="91"/>
      <c r="J129" s="91"/>
      <c r="K129" s="91"/>
      <c r="L129" s="91"/>
      <c r="M129" s="91"/>
      <c r="N129" s="91"/>
      <c r="O129" s="91"/>
      <c r="P129" s="91"/>
      <c r="Q129" s="91"/>
      <c r="R129" s="91"/>
      <c r="S129" s="91"/>
      <c r="T129" s="91"/>
      <c r="U129" s="91"/>
      <c r="V129" s="91"/>
      <c r="W129" s="92"/>
      <c r="X129" s="89"/>
    </row>
    <row r="130" spans="1:24" x14ac:dyDescent="0.25">
      <c r="A130" s="33"/>
      <c r="B130" s="87"/>
      <c r="C130" s="91"/>
      <c r="D130" s="91"/>
      <c r="E130" s="91"/>
      <c r="F130" s="91"/>
      <c r="G130" s="91"/>
      <c r="H130" s="91"/>
      <c r="I130" s="91"/>
      <c r="J130" s="91"/>
      <c r="K130" s="91"/>
      <c r="L130" s="91"/>
      <c r="M130" s="91"/>
      <c r="N130" s="91"/>
      <c r="O130" s="91"/>
      <c r="P130" s="91"/>
      <c r="Q130" s="91"/>
      <c r="R130" s="91"/>
      <c r="S130" s="91"/>
      <c r="T130" s="91"/>
      <c r="U130" s="91"/>
      <c r="V130" s="91"/>
      <c r="W130" s="92"/>
      <c r="X130" s="89"/>
    </row>
    <row r="131" spans="1:24" x14ac:dyDescent="0.25">
      <c r="A131" s="33"/>
      <c r="B131" s="87"/>
      <c r="C131" s="91"/>
      <c r="D131" s="91"/>
      <c r="E131" s="91"/>
      <c r="F131" s="91"/>
      <c r="G131" s="91"/>
      <c r="H131" s="91"/>
      <c r="I131" s="91"/>
      <c r="J131" s="91"/>
      <c r="K131" s="91"/>
      <c r="L131" s="91"/>
      <c r="M131" s="91"/>
      <c r="N131" s="91"/>
      <c r="O131" s="91"/>
      <c r="P131" s="91"/>
      <c r="Q131" s="91"/>
      <c r="R131" s="91"/>
      <c r="S131" s="91"/>
      <c r="T131" s="91"/>
      <c r="U131" s="91"/>
      <c r="V131" s="91"/>
      <c r="W131" s="92"/>
      <c r="X131" s="89"/>
    </row>
    <row r="132" spans="1:24" x14ac:dyDescent="0.25">
      <c r="A132" s="33"/>
      <c r="B132" s="87"/>
      <c r="C132" s="91"/>
      <c r="D132" s="91"/>
      <c r="E132" s="91"/>
      <c r="F132" s="91"/>
      <c r="G132" s="91"/>
      <c r="H132" s="91"/>
      <c r="I132" s="91"/>
      <c r="J132" s="91"/>
      <c r="K132" s="91"/>
      <c r="L132" s="91"/>
      <c r="M132" s="91"/>
      <c r="N132" s="91"/>
      <c r="O132" s="91"/>
      <c r="P132" s="91"/>
      <c r="Q132" s="91"/>
      <c r="R132" s="91"/>
      <c r="S132" s="91"/>
      <c r="T132" s="91"/>
      <c r="U132" s="91"/>
      <c r="V132" s="91"/>
      <c r="W132" s="92"/>
      <c r="X132" s="89"/>
    </row>
    <row r="133" spans="1:24" x14ac:dyDescent="0.25">
      <c r="A133" s="33"/>
      <c r="B133" s="87"/>
      <c r="C133" s="91"/>
      <c r="D133" s="91"/>
      <c r="E133" s="91"/>
      <c r="F133" s="91"/>
      <c r="G133" s="91"/>
      <c r="H133" s="91"/>
      <c r="I133" s="91"/>
      <c r="J133" s="91"/>
      <c r="K133" s="91"/>
      <c r="L133" s="91"/>
      <c r="M133" s="91"/>
      <c r="N133" s="91"/>
      <c r="O133" s="91"/>
      <c r="P133" s="91"/>
      <c r="Q133" s="91"/>
      <c r="R133" s="91"/>
      <c r="S133" s="91"/>
      <c r="T133" s="91"/>
      <c r="U133" s="91"/>
      <c r="V133" s="91"/>
      <c r="W133" s="92"/>
      <c r="X133" s="89"/>
    </row>
    <row r="134" spans="1:24" x14ac:dyDescent="0.25">
      <c r="A134" s="33"/>
      <c r="B134" s="87"/>
      <c r="C134" s="91"/>
      <c r="D134" s="91"/>
      <c r="E134" s="91"/>
      <c r="F134" s="91"/>
      <c r="G134" s="91"/>
      <c r="H134" s="91"/>
      <c r="I134" s="91"/>
      <c r="J134" s="91"/>
      <c r="K134" s="91"/>
      <c r="L134" s="91"/>
      <c r="M134" s="91"/>
      <c r="N134" s="91"/>
      <c r="O134" s="91"/>
      <c r="P134" s="91"/>
      <c r="Q134" s="91"/>
      <c r="R134" s="91"/>
      <c r="S134" s="91"/>
      <c r="T134" s="91"/>
      <c r="U134" s="91"/>
      <c r="V134" s="91"/>
      <c r="W134" s="92"/>
      <c r="X134" s="89"/>
    </row>
    <row r="135" spans="1:24" x14ac:dyDescent="0.25">
      <c r="A135" s="33"/>
      <c r="B135" s="87"/>
      <c r="C135" s="91"/>
      <c r="D135" s="91"/>
      <c r="E135" s="91"/>
      <c r="F135" s="91"/>
      <c r="G135" s="91"/>
      <c r="H135" s="91"/>
      <c r="I135" s="91"/>
      <c r="J135" s="91"/>
      <c r="K135" s="91"/>
      <c r="L135" s="91"/>
      <c r="M135" s="91"/>
      <c r="N135" s="91"/>
      <c r="O135" s="91"/>
      <c r="P135" s="91"/>
      <c r="Q135" s="91"/>
      <c r="R135" s="91"/>
      <c r="S135" s="91"/>
      <c r="T135" s="91"/>
      <c r="U135" s="91"/>
      <c r="V135" s="91"/>
      <c r="W135" s="92"/>
      <c r="X135" s="89"/>
    </row>
    <row r="136" spans="1:24" x14ac:dyDescent="0.25">
      <c r="A136" s="33"/>
      <c r="B136" s="87"/>
      <c r="C136" s="91"/>
      <c r="D136" s="91"/>
      <c r="E136" s="91"/>
      <c r="F136" s="91"/>
      <c r="G136" s="91"/>
      <c r="H136" s="91"/>
      <c r="I136" s="91"/>
      <c r="J136" s="91"/>
      <c r="K136" s="91"/>
      <c r="L136" s="91"/>
      <c r="M136" s="91"/>
      <c r="N136" s="91"/>
      <c r="O136" s="91"/>
      <c r="P136" s="91"/>
      <c r="Q136" s="91"/>
      <c r="R136" s="91"/>
      <c r="S136" s="91"/>
      <c r="T136" s="91"/>
      <c r="U136" s="91"/>
      <c r="V136" s="91"/>
      <c r="W136" s="92"/>
      <c r="X136" s="53"/>
    </row>
    <row r="137" spans="1:24" x14ac:dyDescent="0.25">
      <c r="A137" s="33"/>
      <c r="B137" s="87"/>
      <c r="C137" s="91"/>
      <c r="D137" s="91"/>
      <c r="E137" s="91"/>
      <c r="F137" s="91"/>
      <c r="G137" s="91"/>
      <c r="H137" s="91"/>
      <c r="I137" s="91"/>
      <c r="J137" s="91"/>
      <c r="K137" s="91"/>
      <c r="L137" s="91"/>
      <c r="M137" s="91"/>
      <c r="N137" s="91"/>
      <c r="O137" s="91"/>
      <c r="P137" s="91"/>
      <c r="Q137" s="91"/>
      <c r="R137" s="91"/>
      <c r="S137" s="91"/>
      <c r="T137" s="91"/>
      <c r="U137" s="91"/>
      <c r="V137" s="91"/>
      <c r="W137" s="92"/>
      <c r="X137" s="53"/>
    </row>
    <row r="138" spans="1:24" x14ac:dyDescent="0.25">
      <c r="A138" s="33"/>
      <c r="B138" s="87"/>
      <c r="C138" s="91"/>
      <c r="D138" s="91"/>
      <c r="E138" s="91"/>
      <c r="F138" s="91"/>
      <c r="G138" s="91"/>
      <c r="H138" s="91"/>
      <c r="I138" s="91"/>
      <c r="J138" s="91"/>
      <c r="K138" s="91"/>
      <c r="L138" s="91"/>
      <c r="M138" s="91"/>
      <c r="N138" s="91"/>
      <c r="O138" s="91"/>
      <c r="P138" s="91"/>
      <c r="Q138" s="91"/>
      <c r="R138" s="91"/>
      <c r="S138" s="91"/>
      <c r="T138" s="91"/>
      <c r="U138" s="91"/>
      <c r="V138" s="91"/>
      <c r="W138" s="92"/>
      <c r="X138" s="53"/>
    </row>
    <row r="139" spans="1:24" x14ac:dyDescent="0.25">
      <c r="A139" s="33"/>
      <c r="B139" s="87"/>
      <c r="C139" s="91"/>
      <c r="D139" s="91"/>
      <c r="E139" s="91"/>
      <c r="F139" s="91"/>
      <c r="G139" s="91"/>
      <c r="H139" s="91"/>
      <c r="I139" s="91"/>
      <c r="J139" s="91"/>
      <c r="K139" s="91"/>
      <c r="L139" s="91"/>
      <c r="M139" s="91"/>
      <c r="N139" s="91"/>
      <c r="O139" s="91"/>
      <c r="P139" s="91"/>
      <c r="Q139" s="91"/>
      <c r="R139" s="91"/>
      <c r="S139" s="91"/>
      <c r="T139" s="91"/>
      <c r="U139" s="91"/>
      <c r="V139" s="91"/>
      <c r="W139" s="92"/>
      <c r="X139" s="89"/>
    </row>
    <row r="140" spans="1:24" x14ac:dyDescent="0.25">
      <c r="A140" s="33"/>
      <c r="B140" s="87"/>
      <c r="C140" s="91"/>
      <c r="D140" s="91"/>
      <c r="E140" s="91"/>
      <c r="F140" s="91"/>
      <c r="G140" s="91"/>
      <c r="H140" s="91"/>
      <c r="I140" s="91"/>
      <c r="J140" s="91"/>
      <c r="K140" s="91"/>
      <c r="L140" s="91"/>
      <c r="M140" s="91"/>
      <c r="N140" s="91"/>
      <c r="O140" s="91"/>
      <c r="P140" s="91"/>
      <c r="Q140" s="91"/>
      <c r="R140" s="91"/>
      <c r="S140" s="91"/>
      <c r="T140" s="91"/>
      <c r="U140" s="91"/>
      <c r="V140" s="91"/>
      <c r="W140" s="92"/>
      <c r="X140" s="89"/>
    </row>
    <row r="141" spans="1:24" x14ac:dyDescent="0.25">
      <c r="A141" s="33"/>
      <c r="B141" s="87"/>
      <c r="C141" s="91"/>
      <c r="D141" s="91"/>
      <c r="E141" s="91"/>
      <c r="F141" s="91"/>
      <c r="G141" s="91"/>
      <c r="H141" s="91"/>
      <c r="I141" s="91"/>
      <c r="J141" s="91"/>
      <c r="K141" s="91"/>
      <c r="L141" s="91"/>
      <c r="M141" s="91"/>
      <c r="N141" s="91"/>
      <c r="O141" s="91"/>
      <c r="P141" s="91"/>
      <c r="Q141" s="91"/>
      <c r="R141" s="91"/>
      <c r="S141" s="91"/>
      <c r="T141" s="91"/>
      <c r="U141" s="91"/>
      <c r="V141" s="91"/>
      <c r="W141" s="92"/>
      <c r="X141" s="89"/>
    </row>
    <row r="142" spans="1:24" x14ac:dyDescent="0.25">
      <c r="A142" s="33"/>
      <c r="B142" s="87"/>
      <c r="C142" s="91"/>
      <c r="D142" s="91"/>
      <c r="E142" s="91"/>
      <c r="F142" s="91"/>
      <c r="G142" s="91"/>
      <c r="H142" s="91"/>
      <c r="I142" s="91"/>
      <c r="J142" s="91"/>
      <c r="K142" s="91"/>
      <c r="L142" s="91"/>
      <c r="M142" s="91"/>
      <c r="N142" s="91"/>
      <c r="O142" s="91"/>
      <c r="P142" s="91"/>
      <c r="Q142" s="91"/>
      <c r="R142" s="91"/>
      <c r="S142" s="91"/>
      <c r="T142" s="91"/>
      <c r="U142" s="91"/>
      <c r="V142" s="91"/>
      <c r="W142" s="92"/>
      <c r="X142" s="89"/>
    </row>
    <row r="143" spans="1:24" x14ac:dyDescent="0.25">
      <c r="A143" s="33"/>
      <c r="B143" s="87"/>
      <c r="C143" s="91"/>
      <c r="D143" s="91"/>
      <c r="E143" s="91"/>
      <c r="F143" s="91"/>
      <c r="G143" s="91"/>
      <c r="H143" s="91"/>
      <c r="I143" s="91"/>
      <c r="J143" s="91"/>
      <c r="K143" s="91"/>
      <c r="L143" s="91"/>
      <c r="M143" s="91"/>
      <c r="N143" s="91"/>
      <c r="O143" s="91"/>
      <c r="P143" s="91"/>
      <c r="Q143" s="91"/>
      <c r="R143" s="91"/>
      <c r="S143" s="91"/>
      <c r="T143" s="91"/>
      <c r="U143" s="91"/>
      <c r="V143" s="91"/>
      <c r="W143" s="92"/>
      <c r="X143" s="53"/>
    </row>
    <row r="144" spans="1:24" x14ac:dyDescent="0.25">
      <c r="A144" s="33"/>
      <c r="B144" s="87"/>
      <c r="C144" s="91"/>
      <c r="D144" s="91"/>
      <c r="E144" s="91"/>
      <c r="F144" s="91"/>
      <c r="G144" s="91"/>
      <c r="H144" s="91"/>
      <c r="I144" s="91"/>
      <c r="J144" s="91"/>
      <c r="K144" s="91"/>
      <c r="L144" s="91"/>
      <c r="M144" s="91"/>
      <c r="N144" s="91"/>
      <c r="O144" s="91"/>
      <c r="P144" s="91"/>
      <c r="Q144" s="91"/>
      <c r="R144" s="91"/>
      <c r="S144" s="91"/>
      <c r="T144" s="91"/>
      <c r="U144" s="91"/>
      <c r="V144" s="91"/>
      <c r="W144" s="92"/>
      <c r="X144" s="53"/>
    </row>
    <row r="145" spans="1:24" x14ac:dyDescent="0.25">
      <c r="A145" s="33"/>
      <c r="B145" s="87"/>
      <c r="C145" s="91"/>
      <c r="D145" s="91"/>
      <c r="E145" s="91"/>
      <c r="F145" s="91"/>
      <c r="G145" s="91"/>
      <c r="H145" s="91"/>
      <c r="I145" s="91"/>
      <c r="J145" s="91"/>
      <c r="K145" s="91"/>
      <c r="L145" s="91"/>
      <c r="M145" s="91"/>
      <c r="N145" s="91"/>
      <c r="O145" s="91"/>
      <c r="P145" s="91"/>
      <c r="Q145" s="91"/>
      <c r="R145" s="91"/>
      <c r="S145" s="91"/>
      <c r="T145" s="91"/>
      <c r="U145" s="91"/>
      <c r="V145" s="91"/>
      <c r="W145" s="92"/>
      <c r="X145" s="89"/>
    </row>
    <row r="146" spans="1:24" x14ac:dyDescent="0.25">
      <c r="A146" s="33"/>
      <c r="B146" s="87"/>
      <c r="C146" s="91"/>
      <c r="D146" s="91"/>
      <c r="E146" s="91"/>
      <c r="F146" s="91"/>
      <c r="G146" s="91"/>
      <c r="H146" s="91"/>
      <c r="I146" s="91"/>
      <c r="J146" s="91"/>
      <c r="K146" s="91"/>
      <c r="L146" s="91"/>
      <c r="M146" s="91"/>
      <c r="N146" s="91"/>
      <c r="O146" s="91"/>
      <c r="P146" s="91"/>
      <c r="Q146" s="91"/>
      <c r="R146" s="91"/>
      <c r="S146" s="91"/>
      <c r="T146" s="91"/>
      <c r="U146" s="91"/>
      <c r="V146" s="91"/>
      <c r="W146" s="92"/>
      <c r="X146" s="89"/>
    </row>
    <row r="147" spans="1:24" x14ac:dyDescent="0.25">
      <c r="A147" s="33"/>
      <c r="B147" s="87"/>
      <c r="C147" s="91"/>
      <c r="D147" s="91"/>
      <c r="E147" s="91"/>
      <c r="F147" s="91"/>
      <c r="G147" s="91"/>
      <c r="H147" s="91"/>
      <c r="I147" s="91"/>
      <c r="J147" s="91"/>
      <c r="K147" s="91"/>
      <c r="L147" s="91"/>
      <c r="M147" s="91"/>
      <c r="N147" s="91"/>
      <c r="O147" s="91"/>
      <c r="P147" s="91"/>
      <c r="Q147" s="91"/>
      <c r="R147" s="91"/>
      <c r="S147" s="91"/>
      <c r="T147" s="91"/>
      <c r="U147" s="91"/>
      <c r="V147" s="91"/>
      <c r="W147" s="92"/>
      <c r="X147" s="89"/>
    </row>
    <row r="148" spans="1:24" x14ac:dyDescent="0.25">
      <c r="A148" s="33"/>
      <c r="B148" s="87"/>
      <c r="C148" s="91"/>
      <c r="D148" s="91"/>
      <c r="E148" s="91"/>
      <c r="F148" s="91"/>
      <c r="G148" s="91"/>
      <c r="H148" s="91"/>
      <c r="I148" s="91"/>
      <c r="J148" s="91"/>
      <c r="K148" s="91"/>
      <c r="L148" s="91"/>
      <c r="M148" s="91"/>
      <c r="N148" s="91"/>
      <c r="O148" s="91"/>
      <c r="P148" s="91"/>
      <c r="Q148" s="91"/>
      <c r="R148" s="91"/>
      <c r="S148" s="91"/>
      <c r="T148" s="91"/>
      <c r="U148" s="91"/>
      <c r="V148" s="91"/>
      <c r="W148" s="92"/>
      <c r="X148" s="89"/>
    </row>
    <row r="149" spans="1:24" s="49" customFormat="1" x14ac:dyDescent="0.25">
      <c r="A149" s="33"/>
      <c r="B149" s="87"/>
      <c r="C149" s="91"/>
      <c r="D149" s="91"/>
      <c r="E149" s="91"/>
      <c r="F149" s="91"/>
      <c r="G149" s="91"/>
      <c r="H149" s="91"/>
      <c r="I149" s="91"/>
      <c r="J149" s="91"/>
      <c r="K149" s="91"/>
      <c r="L149" s="91"/>
      <c r="M149" s="91"/>
      <c r="N149" s="91"/>
      <c r="O149" s="91"/>
      <c r="P149" s="91"/>
      <c r="Q149" s="91"/>
      <c r="R149" s="91"/>
      <c r="S149" s="91"/>
      <c r="T149" s="91"/>
      <c r="U149" s="91"/>
      <c r="V149" s="91"/>
      <c r="W149" s="92"/>
      <c r="X149" s="89"/>
    </row>
    <row r="150" spans="1:24" s="49" customFormat="1" x14ac:dyDescent="0.25">
      <c r="A150" s="33"/>
      <c r="B150" s="87"/>
      <c r="C150" s="91"/>
      <c r="D150" s="91"/>
      <c r="E150" s="91"/>
      <c r="F150" s="91"/>
      <c r="G150" s="91"/>
      <c r="H150" s="91"/>
      <c r="I150" s="91"/>
      <c r="J150" s="91"/>
      <c r="K150" s="91"/>
      <c r="L150" s="91"/>
      <c r="M150" s="91"/>
      <c r="N150" s="91"/>
      <c r="O150" s="91"/>
      <c r="P150" s="91"/>
      <c r="Q150" s="91"/>
      <c r="R150" s="91"/>
      <c r="S150" s="91"/>
      <c r="T150" s="91"/>
      <c r="U150" s="91"/>
      <c r="V150" s="91"/>
      <c r="W150" s="92"/>
      <c r="X150" s="89"/>
    </row>
    <row r="151" spans="1:24" s="49" customFormat="1" x14ac:dyDescent="0.25">
      <c r="A151" s="33"/>
      <c r="B151" s="87"/>
      <c r="C151" s="91"/>
      <c r="D151" s="91"/>
      <c r="E151" s="91"/>
      <c r="F151" s="91"/>
      <c r="G151" s="91"/>
      <c r="H151" s="91"/>
      <c r="I151" s="91"/>
      <c r="J151" s="91"/>
      <c r="K151" s="91"/>
      <c r="L151" s="91"/>
      <c r="M151" s="91"/>
      <c r="N151" s="91"/>
      <c r="O151" s="91"/>
      <c r="P151" s="91"/>
      <c r="Q151" s="91"/>
      <c r="R151" s="91"/>
      <c r="S151" s="91"/>
      <c r="T151" s="91"/>
      <c r="U151" s="91"/>
      <c r="V151" s="91"/>
      <c r="W151" s="92"/>
      <c r="X151" s="89"/>
    </row>
    <row r="152" spans="1:24" x14ac:dyDescent="0.25">
      <c r="A152" s="33"/>
      <c r="B152" s="87"/>
      <c r="C152" s="91"/>
      <c r="D152" s="91"/>
      <c r="E152" s="91"/>
      <c r="F152" s="91"/>
      <c r="G152" s="91"/>
      <c r="H152" s="91"/>
      <c r="I152" s="91"/>
      <c r="J152" s="91"/>
      <c r="K152" s="91"/>
      <c r="L152" s="91"/>
      <c r="M152" s="91"/>
      <c r="N152" s="91"/>
      <c r="O152" s="91"/>
      <c r="P152" s="91"/>
      <c r="Q152" s="91"/>
      <c r="R152" s="91"/>
      <c r="S152" s="91"/>
      <c r="T152" s="91"/>
      <c r="U152" s="91"/>
      <c r="V152" s="91"/>
      <c r="W152" s="92"/>
      <c r="X152" s="53"/>
    </row>
    <row r="153" spans="1:24" x14ac:dyDescent="0.25">
      <c r="A153" s="33"/>
      <c r="B153" s="87"/>
      <c r="C153" s="91"/>
      <c r="D153" s="91"/>
      <c r="E153" s="91"/>
      <c r="F153" s="91"/>
      <c r="G153" s="91"/>
      <c r="H153" s="91"/>
      <c r="I153" s="91"/>
      <c r="J153" s="91"/>
      <c r="K153" s="91"/>
      <c r="L153" s="91"/>
      <c r="M153" s="91"/>
      <c r="N153" s="91"/>
      <c r="O153" s="91"/>
      <c r="P153" s="91"/>
      <c r="Q153" s="91"/>
      <c r="R153" s="91"/>
      <c r="S153" s="91"/>
      <c r="T153" s="91"/>
      <c r="U153" s="91"/>
      <c r="V153" s="91"/>
      <c r="W153" s="92"/>
      <c r="X153" s="53"/>
    </row>
    <row r="154" spans="1:24" x14ac:dyDescent="0.25">
      <c r="A154" s="33"/>
      <c r="B154" s="87"/>
      <c r="C154" s="91"/>
      <c r="D154" s="91"/>
      <c r="E154" s="91"/>
      <c r="F154" s="91"/>
      <c r="G154" s="91"/>
      <c r="H154" s="91"/>
      <c r="I154" s="91"/>
      <c r="J154" s="91"/>
      <c r="K154" s="91"/>
      <c r="L154" s="91"/>
      <c r="M154" s="91"/>
      <c r="N154" s="91"/>
      <c r="O154" s="91"/>
      <c r="P154" s="91"/>
      <c r="Q154" s="91"/>
      <c r="R154" s="91"/>
      <c r="S154" s="91"/>
      <c r="T154" s="91"/>
      <c r="U154" s="91"/>
      <c r="V154" s="91"/>
      <c r="W154" s="92"/>
      <c r="X154" s="53"/>
    </row>
    <row r="155" spans="1:24" x14ac:dyDescent="0.25">
      <c r="A155" s="33"/>
      <c r="B155" s="87"/>
      <c r="C155" s="91"/>
      <c r="D155" s="91"/>
      <c r="E155" s="91"/>
      <c r="F155" s="91"/>
      <c r="G155" s="91"/>
      <c r="H155" s="91"/>
      <c r="I155" s="91"/>
      <c r="J155" s="91"/>
      <c r="K155" s="91"/>
      <c r="L155" s="91"/>
      <c r="M155" s="91"/>
      <c r="N155" s="91"/>
      <c r="O155" s="91"/>
      <c r="P155" s="91"/>
      <c r="Q155" s="91"/>
      <c r="R155" s="91"/>
      <c r="S155" s="91"/>
      <c r="T155" s="91"/>
      <c r="U155" s="91"/>
      <c r="V155" s="91"/>
      <c r="W155" s="92"/>
      <c r="X155" s="53"/>
    </row>
    <row r="156" spans="1:24" x14ac:dyDescent="0.25">
      <c r="A156" s="33"/>
      <c r="B156" s="87"/>
      <c r="C156" s="91"/>
      <c r="D156" s="91"/>
      <c r="E156" s="91"/>
      <c r="F156" s="91"/>
      <c r="G156" s="91"/>
      <c r="H156" s="91"/>
      <c r="I156" s="91"/>
      <c r="J156" s="91"/>
      <c r="K156" s="91"/>
      <c r="L156" s="91"/>
      <c r="M156" s="91"/>
      <c r="N156" s="91"/>
      <c r="O156" s="91"/>
      <c r="P156" s="91"/>
      <c r="Q156" s="91"/>
      <c r="R156" s="91"/>
      <c r="S156" s="91"/>
      <c r="T156" s="91"/>
      <c r="U156" s="91"/>
      <c r="V156" s="91"/>
      <c r="W156" s="92"/>
      <c r="X156" s="53"/>
    </row>
    <row r="157" spans="1:24" x14ac:dyDescent="0.25">
      <c r="A157" s="33"/>
      <c r="B157" s="87"/>
      <c r="C157" s="91"/>
      <c r="D157" s="91"/>
      <c r="E157" s="91"/>
      <c r="F157" s="91"/>
      <c r="G157" s="91"/>
      <c r="H157" s="91"/>
      <c r="I157" s="91"/>
      <c r="J157" s="91"/>
      <c r="K157" s="91"/>
      <c r="L157" s="91"/>
      <c r="M157" s="91"/>
      <c r="N157" s="91"/>
      <c r="O157" s="91"/>
      <c r="P157" s="91"/>
      <c r="Q157" s="91"/>
      <c r="R157" s="91"/>
      <c r="S157" s="91"/>
      <c r="T157" s="91"/>
      <c r="U157" s="91"/>
      <c r="V157" s="91"/>
      <c r="W157" s="92"/>
      <c r="X157" s="53"/>
    </row>
    <row r="158" spans="1:24" x14ac:dyDescent="0.25">
      <c r="A158" s="33"/>
      <c r="B158" s="87"/>
      <c r="C158" s="91"/>
      <c r="D158" s="91"/>
      <c r="E158" s="91"/>
      <c r="F158" s="91"/>
      <c r="G158" s="91"/>
      <c r="H158" s="91"/>
      <c r="I158" s="91"/>
      <c r="J158" s="91"/>
      <c r="K158" s="91"/>
      <c r="L158" s="91"/>
      <c r="M158" s="91"/>
      <c r="N158" s="91"/>
      <c r="O158" s="91"/>
      <c r="P158" s="91"/>
      <c r="Q158" s="91"/>
      <c r="R158" s="91"/>
      <c r="S158" s="91"/>
      <c r="T158" s="91"/>
      <c r="U158" s="91"/>
      <c r="V158" s="91"/>
      <c r="W158" s="92"/>
      <c r="X158" s="53"/>
    </row>
    <row r="159" spans="1:24" x14ac:dyDescent="0.25">
      <c r="A159" s="33"/>
      <c r="B159" s="87"/>
      <c r="C159" s="91"/>
      <c r="D159" s="91"/>
      <c r="E159" s="91"/>
      <c r="F159" s="91"/>
      <c r="G159" s="91"/>
      <c r="H159" s="91"/>
      <c r="I159" s="91"/>
      <c r="J159" s="91"/>
      <c r="K159" s="91"/>
      <c r="L159" s="91"/>
      <c r="M159" s="91"/>
      <c r="N159" s="91"/>
      <c r="O159" s="91"/>
      <c r="P159" s="91"/>
      <c r="Q159" s="91"/>
      <c r="R159" s="91"/>
      <c r="S159" s="91"/>
      <c r="T159" s="91"/>
      <c r="U159" s="91"/>
      <c r="V159" s="91"/>
      <c r="W159" s="92"/>
      <c r="X159" s="53"/>
    </row>
  </sheetData>
  <phoneticPr fontId="11" type="noConversion"/>
  <conditionalFormatting sqref="A2:A34">
    <cfRule type="expression" dxfId="180" priority="5">
      <formula>$D2=1</formula>
    </cfRule>
  </conditionalFormatting>
  <conditionalFormatting sqref="A35:W1048576 B4:B5 B6:V6 C7:V9 A2:W2 C3:V5 W3:W9 A3:A34">
    <cfRule type="expression" dxfId="179" priority="4">
      <formula>$A2=1</formula>
    </cfRule>
  </conditionalFormatting>
  <conditionalFormatting sqref="B3">
    <cfRule type="expression" dxfId="178" priority="2">
      <formula>$A3=1</formula>
    </cfRule>
  </conditionalFormatting>
  <conditionalFormatting sqref="B7:B9 B10:W34">
    <cfRule type="expression" dxfId="177" priority="1">
      <formula>$A7=1</formula>
    </cfRule>
  </conditionalFormatting>
  <dataValidations count="1">
    <dataValidation type="list" allowBlank="1" showInputMessage="1" showErrorMessage="1" sqref="A2:A34" xr:uid="{E959C832-2E97-4ACF-AEFC-2854FF6024FE}">
      <formula1>"0,1"</formula1>
    </dataValidation>
  </dataValidation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CCBA-6EDC-479D-9BA2-444320C4807D}">
  <sheetPr>
    <tabColor rgb="FF7030A0"/>
  </sheetPr>
  <dimension ref="A1:AH72"/>
  <sheetViews>
    <sheetView zoomScale="70" zoomScaleNormal="70" workbookViewId="0">
      <selection activeCell="K42" sqref="K42"/>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4"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4"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16</v>
      </c>
      <c r="S2" s="125" t="s">
        <v>178</v>
      </c>
      <c r="T2" s="123" t="s">
        <v>41</v>
      </c>
      <c r="U2" s="123">
        <v>0.5</v>
      </c>
      <c r="V2" s="123">
        <v>0.16</v>
      </c>
      <c r="W2" s="123">
        <v>2.5</v>
      </c>
      <c r="X2" s="123">
        <v>2.5</v>
      </c>
      <c r="Y2" s="123">
        <v>1</v>
      </c>
      <c r="Z2" s="123">
        <v>0</v>
      </c>
      <c r="AA2" s="123">
        <v>0</v>
      </c>
      <c r="AB2" s="123">
        <v>9</v>
      </c>
      <c r="AC2" s="123">
        <f>1/1.25</f>
        <v>0.8</v>
      </c>
      <c r="AD2" s="50">
        <v>1.25</v>
      </c>
      <c r="AE2" s="50">
        <f t="shared" ref="AE2:AE7" si="0">IF(T2="Alm_Hamre_2018",1.5,369/102)</f>
        <v>3.6176470588235294</v>
      </c>
      <c r="AF2" s="50">
        <f>IF(S2="Clay",AC2,AD2)</f>
        <v>1.25</v>
      </c>
      <c r="AG2" s="50"/>
      <c r="AH2" s="50"/>
    </row>
    <row r="3" spans="2:34"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Q7" si="1">R2</f>
        <v>16</v>
      </c>
      <c r="R3" s="125">
        <v>20</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c r="AG3" s="50"/>
      <c r="AH3" s="50"/>
    </row>
    <row r="4" spans="2:34" x14ac:dyDescent="0.25">
      <c r="B4" s="50"/>
      <c r="C4" s="50"/>
      <c r="D4" s="50"/>
      <c r="E4" s="50"/>
      <c r="F4" s="50"/>
      <c r="G4" s="124">
        <v>1.25</v>
      </c>
      <c r="H4" s="124">
        <v>1.27</v>
      </c>
      <c r="I4" s="124" t="s">
        <v>161</v>
      </c>
      <c r="J4" s="124" t="s">
        <v>163</v>
      </c>
      <c r="K4" s="50"/>
      <c r="L4" s="124">
        <v>3</v>
      </c>
      <c r="M4" s="124">
        <v>3.7</v>
      </c>
      <c r="N4" s="124">
        <v>0</v>
      </c>
      <c r="O4" s="50"/>
      <c r="P4" s="125">
        <v>3</v>
      </c>
      <c r="Q4" s="125">
        <f t="shared" si="1"/>
        <v>20</v>
      </c>
      <c r="R4" s="125">
        <v>30</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c r="AG4" s="50"/>
      <c r="AH4" s="50"/>
    </row>
    <row r="5" spans="2:34" x14ac:dyDescent="0.25">
      <c r="B5" s="50"/>
      <c r="C5" s="50"/>
      <c r="D5" s="50"/>
      <c r="E5" s="50"/>
      <c r="F5" s="50"/>
      <c r="G5" s="124">
        <v>1.35</v>
      </c>
      <c r="H5" s="124">
        <v>1.27</v>
      </c>
      <c r="I5" s="124" t="s">
        <v>161</v>
      </c>
      <c r="J5" s="124" t="s">
        <v>163</v>
      </c>
      <c r="K5" s="50"/>
      <c r="L5" s="124">
        <v>4</v>
      </c>
      <c r="M5" s="124">
        <v>5</v>
      </c>
      <c r="N5" s="124">
        <v>0</v>
      </c>
      <c r="O5" s="50"/>
      <c r="P5" s="125">
        <v>4</v>
      </c>
      <c r="Q5" s="125">
        <f t="shared" si="1"/>
        <v>30</v>
      </c>
      <c r="R5" s="125">
        <v>34</v>
      </c>
      <c r="S5" s="125" t="s">
        <v>178</v>
      </c>
      <c r="T5" s="123" t="s">
        <v>41</v>
      </c>
      <c r="U5" s="123">
        <v>0.5</v>
      </c>
      <c r="V5" s="123">
        <v>0.16</v>
      </c>
      <c r="W5" s="123">
        <v>2.5</v>
      </c>
      <c r="X5" s="123">
        <v>2.5</v>
      </c>
      <c r="Y5" s="123">
        <v>1</v>
      </c>
      <c r="Z5" s="123">
        <v>0</v>
      </c>
      <c r="AA5" s="123">
        <v>0</v>
      </c>
      <c r="AB5" s="123">
        <v>9</v>
      </c>
      <c r="AC5" s="123">
        <v>0.8</v>
      </c>
      <c r="AD5" s="50">
        <v>1.25</v>
      </c>
      <c r="AE5" s="50">
        <f t="shared" si="0"/>
        <v>3.6176470588235294</v>
      </c>
      <c r="AF5" s="50">
        <v>0.8</v>
      </c>
      <c r="AG5" s="50"/>
      <c r="AH5" s="50"/>
    </row>
    <row r="6" spans="2:34" x14ac:dyDescent="0.25">
      <c r="B6" s="50"/>
      <c r="C6" s="50"/>
      <c r="D6" s="50"/>
      <c r="E6" s="50"/>
      <c r="F6" s="50"/>
      <c r="G6" s="124">
        <v>2</v>
      </c>
      <c r="H6" s="124">
        <v>1.325</v>
      </c>
      <c r="I6" s="124" t="s">
        <v>161</v>
      </c>
      <c r="J6" s="124" t="s">
        <v>61</v>
      </c>
      <c r="K6" s="50"/>
      <c r="L6" s="124">
        <v>5</v>
      </c>
      <c r="M6" s="124">
        <v>6</v>
      </c>
      <c r="N6" s="124">
        <v>0</v>
      </c>
      <c r="O6" s="50"/>
      <c r="P6" s="125">
        <v>5</v>
      </c>
      <c r="Q6" s="125">
        <f t="shared" si="1"/>
        <v>34</v>
      </c>
      <c r="R6" s="125">
        <v>40</v>
      </c>
      <c r="S6" s="125" t="s">
        <v>179</v>
      </c>
      <c r="T6" s="123" t="s">
        <v>41</v>
      </c>
      <c r="U6" s="123">
        <v>0.5</v>
      </c>
      <c r="V6" s="123">
        <v>0.65</v>
      </c>
      <c r="W6" s="123">
        <v>2.5</v>
      </c>
      <c r="X6" s="123">
        <v>2.5</v>
      </c>
      <c r="Y6" s="123">
        <v>1</v>
      </c>
      <c r="Z6" s="123">
        <v>0</v>
      </c>
      <c r="AA6" s="123">
        <v>0</v>
      </c>
      <c r="AB6" s="123">
        <v>9</v>
      </c>
      <c r="AC6" s="123">
        <v>0.8</v>
      </c>
      <c r="AD6" s="50">
        <v>1.25</v>
      </c>
      <c r="AE6" s="50">
        <f t="shared" si="0"/>
        <v>3.6176470588235294</v>
      </c>
      <c r="AF6" s="50">
        <v>0.8</v>
      </c>
      <c r="AG6" s="50"/>
      <c r="AH6" s="50"/>
    </row>
    <row r="7" spans="2:34" x14ac:dyDescent="0.25">
      <c r="B7" s="50"/>
      <c r="C7" s="50"/>
      <c r="D7" s="50"/>
      <c r="E7" s="50"/>
      <c r="F7" s="50"/>
      <c r="G7" s="124">
        <v>2.7149999999999999</v>
      </c>
      <c r="H7" s="124">
        <v>1.1100000000000001</v>
      </c>
      <c r="I7" s="124" t="s">
        <v>164</v>
      </c>
      <c r="J7" s="124" t="s">
        <v>163</v>
      </c>
      <c r="K7" s="50"/>
      <c r="L7" s="124">
        <v>6</v>
      </c>
      <c r="M7" s="124">
        <v>7.3</v>
      </c>
      <c r="N7" s="124">
        <v>0</v>
      </c>
      <c r="O7" s="50"/>
      <c r="P7" s="125">
        <v>6</v>
      </c>
      <c r="Q7" s="125">
        <f t="shared" si="1"/>
        <v>40</v>
      </c>
      <c r="R7" s="125">
        <v>100</v>
      </c>
      <c r="S7" s="125" t="s">
        <v>178</v>
      </c>
      <c r="T7" s="123" t="s">
        <v>41</v>
      </c>
      <c r="U7" s="123">
        <v>0.5</v>
      </c>
      <c r="V7" s="123">
        <v>0.16</v>
      </c>
      <c r="W7" s="123">
        <v>2.5</v>
      </c>
      <c r="X7" s="123">
        <v>2.5</v>
      </c>
      <c r="Y7" s="123">
        <v>1</v>
      </c>
      <c r="Z7" s="123">
        <v>0</v>
      </c>
      <c r="AA7" s="123">
        <v>0</v>
      </c>
      <c r="AB7" s="123">
        <v>9</v>
      </c>
      <c r="AC7" s="123">
        <v>0.8</v>
      </c>
      <c r="AD7" s="50">
        <v>1.25</v>
      </c>
      <c r="AE7" s="50">
        <f t="shared" si="0"/>
        <v>3.6176470588235294</v>
      </c>
      <c r="AF7" s="50">
        <v>0.8</v>
      </c>
      <c r="AG7" s="50"/>
      <c r="AH7" s="50"/>
    </row>
    <row r="8" spans="2:34" x14ac:dyDescent="0.25">
      <c r="B8" s="50"/>
      <c r="C8" s="50"/>
      <c r="D8" s="50"/>
      <c r="E8" s="50"/>
      <c r="F8" s="50"/>
      <c r="G8" s="124">
        <v>2.8149999999999999</v>
      </c>
      <c r="H8" s="124">
        <v>1.23</v>
      </c>
      <c r="I8" s="124" t="s">
        <v>164</v>
      </c>
      <c r="J8" s="124" t="s">
        <v>163</v>
      </c>
      <c r="K8" s="50"/>
      <c r="L8" s="124">
        <v>7</v>
      </c>
      <c r="M8" s="124">
        <v>10</v>
      </c>
      <c r="N8" s="124">
        <v>0</v>
      </c>
      <c r="O8" s="50"/>
      <c r="P8" s="50"/>
      <c r="Q8" s="50"/>
      <c r="R8" s="50"/>
      <c r="S8" s="50"/>
      <c r="T8" s="50"/>
      <c r="U8" s="50"/>
      <c r="V8" s="50"/>
      <c r="W8" s="50"/>
      <c r="X8" s="50"/>
      <c r="Y8" s="50"/>
      <c r="Z8" s="50"/>
      <c r="AA8" s="50"/>
      <c r="AB8" s="50"/>
      <c r="AC8" s="50"/>
      <c r="AD8" s="50"/>
      <c r="AE8" s="50"/>
      <c r="AF8" s="50"/>
      <c r="AG8" s="50"/>
      <c r="AH8" s="50"/>
    </row>
    <row r="9" spans="2:34" x14ac:dyDescent="0.25">
      <c r="B9" s="50"/>
      <c r="C9" s="50"/>
      <c r="D9" s="50"/>
      <c r="E9" s="50"/>
      <c r="F9" s="50"/>
      <c r="G9" s="124">
        <v>2.8849999999999998</v>
      </c>
      <c r="H9" s="124">
        <v>1.1100000000000001</v>
      </c>
      <c r="I9" s="124" t="s">
        <v>164</v>
      </c>
      <c r="J9" s="124" t="s">
        <v>163</v>
      </c>
      <c r="K9" s="50"/>
      <c r="L9" s="124">
        <v>8</v>
      </c>
      <c r="M9" s="124">
        <v>12.93</v>
      </c>
      <c r="N9" s="124">
        <v>0</v>
      </c>
      <c r="O9" s="50"/>
      <c r="P9" s="50"/>
      <c r="Q9" s="50"/>
      <c r="R9" s="50"/>
      <c r="S9" s="50"/>
      <c r="T9" s="50"/>
      <c r="U9" s="50"/>
      <c r="V9" s="50"/>
      <c r="W9" s="50"/>
      <c r="X9" s="50"/>
      <c r="Y9" s="50"/>
      <c r="Z9" s="50"/>
      <c r="AA9" s="50"/>
      <c r="AB9" s="50"/>
      <c r="AC9" s="50"/>
      <c r="AD9" s="50"/>
      <c r="AE9" s="50"/>
      <c r="AF9" s="50"/>
      <c r="AG9" s="126"/>
      <c r="AH9" s="50"/>
    </row>
    <row r="10" spans="2:34" x14ac:dyDescent="0.25">
      <c r="B10" s="50"/>
      <c r="C10" s="50"/>
      <c r="D10" s="50"/>
      <c r="E10" s="50"/>
      <c r="F10" s="50"/>
      <c r="G10" s="124">
        <v>2.89</v>
      </c>
      <c r="H10" s="124">
        <v>1.23</v>
      </c>
      <c r="I10" s="124" t="s">
        <v>164</v>
      </c>
      <c r="J10" s="124" t="s">
        <v>163</v>
      </c>
      <c r="K10" s="50"/>
      <c r="L10" s="124">
        <v>9</v>
      </c>
      <c r="M10" s="124">
        <v>17.399999999999999</v>
      </c>
      <c r="N10" s="124">
        <v>0</v>
      </c>
      <c r="O10" s="50"/>
      <c r="P10" s="50"/>
      <c r="Q10" s="50"/>
      <c r="R10" s="50"/>
      <c r="S10" s="50"/>
      <c r="T10" s="50"/>
      <c r="U10" s="50"/>
      <c r="V10" s="50"/>
      <c r="W10" s="50"/>
      <c r="X10" s="50"/>
      <c r="Y10" s="50"/>
      <c r="Z10" s="50"/>
      <c r="AA10" s="50"/>
      <c r="AB10" s="50"/>
      <c r="AC10" s="50"/>
      <c r="AD10" s="50"/>
      <c r="AE10" s="50"/>
      <c r="AF10" s="50"/>
      <c r="AG10" s="126"/>
      <c r="AH10" s="50"/>
    </row>
    <row r="11" spans="2:34" x14ac:dyDescent="0.25">
      <c r="B11" s="50"/>
      <c r="C11" s="50"/>
      <c r="D11" s="50"/>
      <c r="E11" s="50"/>
      <c r="F11" s="50"/>
      <c r="G11" s="124">
        <v>3.165</v>
      </c>
      <c r="H11" s="124">
        <v>1.23</v>
      </c>
      <c r="I11" s="124" t="s">
        <v>164</v>
      </c>
      <c r="J11" s="124" t="s">
        <v>163</v>
      </c>
      <c r="K11" s="50"/>
      <c r="L11" s="124">
        <v>10</v>
      </c>
      <c r="M11" s="124">
        <v>25</v>
      </c>
      <c r="N11" s="124">
        <v>0</v>
      </c>
      <c r="O11" s="50"/>
      <c r="P11" s="50"/>
      <c r="Q11" s="50"/>
      <c r="R11" s="50"/>
      <c r="S11" s="50"/>
      <c r="T11" s="50"/>
      <c r="U11" s="50"/>
      <c r="V11" s="50"/>
      <c r="W11" s="50"/>
      <c r="X11" s="50"/>
      <c r="Y11" s="50"/>
      <c r="Z11" s="50"/>
      <c r="AA11" s="50"/>
      <c r="AB11" s="50"/>
      <c r="AC11" s="50"/>
      <c r="AD11" s="50"/>
      <c r="AE11" s="50"/>
      <c r="AF11" s="50"/>
      <c r="AG11" s="126"/>
      <c r="AH11" s="50"/>
    </row>
    <row r="12" spans="2:34" x14ac:dyDescent="0.25">
      <c r="B12" s="50"/>
      <c r="C12" s="50"/>
      <c r="D12" s="50"/>
      <c r="E12" s="50"/>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26"/>
      <c r="AH12" s="50"/>
    </row>
    <row r="13" spans="2:34" x14ac:dyDescent="0.25">
      <c r="B13" s="50"/>
      <c r="C13" s="50"/>
      <c r="D13" s="50"/>
      <c r="E13" s="50"/>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26"/>
      <c r="AH13" s="50"/>
    </row>
    <row r="14" spans="2:34"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c r="AG14" s="50"/>
      <c r="AH14" s="50"/>
    </row>
    <row r="15" spans="2:34"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c r="AG15" s="50"/>
      <c r="AH15" s="50"/>
    </row>
    <row r="16" spans="2:34"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c r="AG16" s="50"/>
      <c r="AH16" s="50"/>
    </row>
    <row r="17" spans="2:34"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c r="AG17" s="50"/>
      <c r="AH17" s="50"/>
    </row>
    <row r="18" spans="2:34"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c r="AG18" s="50"/>
      <c r="AH18" s="50"/>
    </row>
    <row r="19" spans="2:34"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c r="AG19" s="50"/>
      <c r="AH19" s="50"/>
    </row>
    <row r="20" spans="2:34"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c r="AG20" s="50"/>
      <c r="AH20" s="50"/>
    </row>
    <row r="21" spans="2:34"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c r="AG21" s="50"/>
      <c r="AH21" s="50"/>
    </row>
    <row r="22" spans="2:34"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c r="AG22" s="50"/>
      <c r="AH22" s="50"/>
    </row>
    <row r="23" spans="2:34"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c r="AG23" s="50"/>
      <c r="AH23" s="50"/>
    </row>
    <row r="24" spans="2:34"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c r="AG24" s="50"/>
      <c r="AH24" s="50"/>
    </row>
    <row r="25" spans="2:34"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c r="AG25" s="50"/>
      <c r="AH25" s="50"/>
    </row>
    <row r="26" spans="2:34"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c r="AG26" s="50"/>
      <c r="AH26" s="50"/>
    </row>
    <row r="27" spans="2:34"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c r="AG27" s="50"/>
      <c r="AH27" s="50"/>
    </row>
    <row r="28" spans="2:34"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c r="AG28" s="50"/>
      <c r="AH28" s="50"/>
    </row>
    <row r="29" spans="2:34"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c r="AG29" s="50"/>
      <c r="AH29" s="50"/>
    </row>
    <row r="30" spans="2:34"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c r="AG30" s="50"/>
      <c r="AH30" s="50"/>
    </row>
    <row r="31" spans="2:34"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c r="AG31" s="50"/>
      <c r="AH31" s="50"/>
    </row>
    <row r="32" spans="2:34"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c r="AG32" s="50"/>
      <c r="AH32" s="50"/>
    </row>
    <row r="33" spans="2:34"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c r="AG33" s="50"/>
      <c r="AH33" s="50"/>
    </row>
    <row r="34" spans="2:34"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c r="AG34" s="50"/>
      <c r="AH34" s="50"/>
    </row>
    <row r="35" spans="2:34"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row>
    <row r="36" spans="2:34"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row>
    <row r="37" spans="2:34"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row>
    <row r="38" spans="2:34"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row>
    <row r="39" spans="2:34"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row>
    <row r="40" spans="2:34"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row>
    <row r="41" spans="2:34"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row>
    <row r="42" spans="2:34"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row>
    <row r="43" spans="2:34"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row>
    <row r="44" spans="2:34"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row>
    <row r="45" spans="2:34"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row>
    <row r="46" spans="2:34"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row>
    <row r="47" spans="2:34"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row>
    <row r="48" spans="2:34"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row>
    <row r="49" spans="1:34"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row>
    <row r="50" spans="1:34"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row>
    <row r="51" spans="1:34"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row>
    <row r="52" spans="1:34"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row>
    <row r="53" spans="1:34"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row>
    <row r="54" spans="1:34"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row>
    <row r="55" spans="1:34"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row>
    <row r="56" spans="1:34"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row>
    <row r="57" spans="1:34"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row>
    <row r="58" spans="1:34"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row>
    <row r="59" spans="1:34"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row>
    <row r="60" spans="1:34"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row>
    <row r="61" spans="1:34"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row>
    <row r="62" spans="1:34"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row>
    <row r="63" spans="1:34"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row>
    <row r="64" spans="1:34" x14ac:dyDescent="0.25">
      <c r="A64" s="115" t="s">
        <v>191</v>
      </c>
    </row>
    <row r="67" spans="1:1" x14ac:dyDescent="0.25">
      <c r="A67" s="115" t="s">
        <v>178</v>
      </c>
    </row>
    <row r="68" spans="1:1" x14ac:dyDescent="0.25">
      <c r="A68" s="115" t="s">
        <v>179</v>
      </c>
    </row>
    <row r="69" spans="1:1" x14ac:dyDescent="0.25">
      <c r="A69" s="115" t="s">
        <v>183</v>
      </c>
    </row>
    <row r="70" spans="1:1" x14ac:dyDescent="0.25">
      <c r="A70" s="115" t="s">
        <v>184</v>
      </c>
    </row>
    <row r="71" spans="1:1" x14ac:dyDescent="0.25">
      <c r="A71" s="115" t="s">
        <v>180</v>
      </c>
    </row>
    <row r="72" spans="1:1" x14ac:dyDescent="0.25">
      <c r="A72" s="115" t="s">
        <v>273</v>
      </c>
    </row>
  </sheetData>
  <conditionalFormatting sqref="Y2:AB7">
    <cfRule type="expression" dxfId="155" priority="4">
      <formula>$T2="Stevens"</formula>
    </cfRule>
  </conditionalFormatting>
  <conditionalFormatting sqref="U2:X7">
    <cfRule type="expression" dxfId="154" priority="3">
      <formula>$T2="Alm_Hamre"</formula>
    </cfRule>
  </conditionalFormatting>
  <conditionalFormatting sqref="U2:X7">
    <cfRule type="expression" dxfId="153" priority="2">
      <formula>$T2="ICP_18"</formula>
    </cfRule>
  </conditionalFormatting>
  <conditionalFormatting sqref="U2:X7">
    <cfRule type="expression" dxfId="152" priority="1">
      <formula>$T$2="Stevens"</formula>
    </cfRule>
  </conditionalFormatting>
  <dataValidations count="3">
    <dataValidation type="list" allowBlank="1" showInputMessage="1" showErrorMessage="1" sqref="T10 T7 T2 T4:T5" xr:uid="{6F088D75-5274-4E57-AF95-58B0E0B1D27E}">
      <formula1>$A$60:$A$63</formula1>
    </dataValidation>
    <dataValidation type="list" allowBlank="1" showInputMessage="1" showErrorMessage="1" sqref="S2:S11" xr:uid="{0E5D4B47-6F54-4E20-9D51-2AA33487D5D7}">
      <formula1>$A$67:$A$71</formula1>
    </dataValidation>
    <dataValidation type="list" allowBlank="1" showInputMessage="1" showErrorMessage="1" sqref="T11 T8:T9 T6 T3" xr:uid="{4781A2A8-5C5B-4062-91FB-D4BC75040D7E}">
      <formula1>$A$60:$A$64</formula1>
    </dataValidation>
  </dataValidations>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4805-B2AD-4AD6-8BA1-D7C748B96490}">
  <sheetPr>
    <tabColor rgb="FF7030A0"/>
  </sheetPr>
  <dimension ref="A1:AG72"/>
  <sheetViews>
    <sheetView zoomScale="70" zoomScaleNormal="70" workbookViewId="0">
      <selection activeCell="R9" sqref="R9"/>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2</v>
      </c>
      <c r="S2" s="125" t="s">
        <v>178</v>
      </c>
      <c r="T2" s="123" t="s">
        <v>41</v>
      </c>
      <c r="U2" s="123">
        <v>0.5</v>
      </c>
      <c r="V2" s="123">
        <v>0.16</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Q7" si="1">R2</f>
        <v>2</v>
      </c>
      <c r="R3" s="125">
        <v>6</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125">
        <v>3</v>
      </c>
      <c r="Q4" s="125">
        <f t="shared" si="1"/>
        <v>6</v>
      </c>
      <c r="R4" s="125">
        <v>19</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125">
        <v>4</v>
      </c>
      <c r="Q5" s="125">
        <f t="shared" si="1"/>
        <v>19</v>
      </c>
      <c r="R5" s="125">
        <v>22</v>
      </c>
      <c r="S5" s="125" t="s">
        <v>179</v>
      </c>
      <c r="T5" s="123" t="s">
        <v>41</v>
      </c>
      <c r="U5" s="123">
        <v>0.5</v>
      </c>
      <c r="V5" s="123">
        <v>0.65</v>
      </c>
      <c r="W5" s="123">
        <v>2.5</v>
      </c>
      <c r="X5" s="123">
        <v>2.5</v>
      </c>
      <c r="Y5" s="123">
        <v>1</v>
      </c>
      <c r="Z5" s="123">
        <v>0</v>
      </c>
      <c r="AA5" s="123">
        <v>0</v>
      </c>
      <c r="AB5" s="123">
        <v>9</v>
      </c>
      <c r="AC5" s="123">
        <v>0.8</v>
      </c>
      <c r="AD5" s="50">
        <v>1.25</v>
      </c>
      <c r="AE5" s="50">
        <f t="shared" si="0"/>
        <v>3.6176470588235294</v>
      </c>
      <c r="AF5" s="50">
        <v>0.8</v>
      </c>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125">
        <v>5</v>
      </c>
      <c r="Q6" s="125">
        <f t="shared" si="1"/>
        <v>22</v>
      </c>
      <c r="R6" s="125">
        <v>29</v>
      </c>
      <c r="S6" s="125" t="s">
        <v>178</v>
      </c>
      <c r="T6" s="123" t="s">
        <v>41</v>
      </c>
      <c r="U6" s="123">
        <v>0.5</v>
      </c>
      <c r="V6" s="123">
        <v>0.16</v>
      </c>
      <c r="W6" s="123">
        <v>2.5</v>
      </c>
      <c r="X6" s="123">
        <v>2.5</v>
      </c>
      <c r="Y6" s="123">
        <v>1</v>
      </c>
      <c r="Z6" s="123">
        <v>0</v>
      </c>
      <c r="AA6" s="123">
        <v>0</v>
      </c>
      <c r="AB6" s="123">
        <v>9</v>
      </c>
      <c r="AC6" s="123">
        <v>0.8</v>
      </c>
      <c r="AD6" s="50">
        <v>1.25</v>
      </c>
      <c r="AE6" s="50">
        <f t="shared" si="0"/>
        <v>3.6176470588235294</v>
      </c>
      <c r="AF6" s="50">
        <v>0.8</v>
      </c>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125">
        <v>6</v>
      </c>
      <c r="Q7" s="125">
        <f t="shared" si="1"/>
        <v>29</v>
      </c>
      <c r="R7" s="125">
        <v>45</v>
      </c>
      <c r="S7" s="125" t="s">
        <v>178</v>
      </c>
      <c r="T7" s="123" t="s">
        <v>41</v>
      </c>
      <c r="U7" s="123">
        <v>0.5</v>
      </c>
      <c r="V7" s="123">
        <v>0.16</v>
      </c>
      <c r="W7" s="123">
        <v>2.5</v>
      </c>
      <c r="X7" s="123">
        <v>2.5</v>
      </c>
      <c r="Y7" s="123">
        <v>1</v>
      </c>
      <c r="Z7" s="123">
        <v>0</v>
      </c>
      <c r="AA7" s="123">
        <v>0</v>
      </c>
      <c r="AB7" s="123">
        <v>9</v>
      </c>
      <c r="AC7" s="123">
        <v>0.8</v>
      </c>
      <c r="AD7" s="50">
        <v>1.25</v>
      </c>
      <c r="AE7" s="50">
        <f t="shared" si="0"/>
        <v>3.6176470588235294</v>
      </c>
      <c r="AF7" s="50">
        <v>0.8</v>
      </c>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125">
        <v>7</v>
      </c>
      <c r="Q8" s="125">
        <f>R7</f>
        <v>45</v>
      </c>
      <c r="R8" s="125">
        <v>50</v>
      </c>
      <c r="S8" s="125" t="s">
        <v>178</v>
      </c>
      <c r="T8" s="123" t="s">
        <v>41</v>
      </c>
      <c r="U8" s="123">
        <v>0.5</v>
      </c>
      <c r="V8" s="123">
        <v>0.16</v>
      </c>
      <c r="W8" s="123">
        <v>2.5</v>
      </c>
      <c r="X8" s="123">
        <v>2.5</v>
      </c>
      <c r="Y8" s="123">
        <v>1</v>
      </c>
      <c r="Z8" s="123">
        <v>0</v>
      </c>
      <c r="AA8" s="123">
        <v>0</v>
      </c>
      <c r="AB8" s="123">
        <v>9</v>
      </c>
      <c r="AC8" s="123">
        <v>0.8</v>
      </c>
      <c r="AD8" s="50">
        <v>1.25</v>
      </c>
      <c r="AE8" s="50">
        <f>IF(T8="Alm_Hamre_2018",1.5,369/102)</f>
        <v>3.6176470588235294</v>
      </c>
      <c r="AF8" s="50">
        <v>0.8</v>
      </c>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125">
        <v>8</v>
      </c>
      <c r="Q9" s="125">
        <f>R8</f>
        <v>50</v>
      </c>
      <c r="R9" s="125">
        <v>52</v>
      </c>
      <c r="S9" s="125" t="s">
        <v>179</v>
      </c>
      <c r="T9" s="123" t="s">
        <v>41</v>
      </c>
      <c r="U9" s="123">
        <v>0.5</v>
      </c>
      <c r="V9" s="123">
        <v>0.65</v>
      </c>
      <c r="W9" s="123">
        <v>2.5</v>
      </c>
      <c r="X9" s="123">
        <v>2.5</v>
      </c>
      <c r="Y9" s="123">
        <v>1</v>
      </c>
      <c r="Z9" s="123">
        <v>0</v>
      </c>
      <c r="AA9" s="123">
        <v>0</v>
      </c>
      <c r="AB9" s="123">
        <v>9</v>
      </c>
      <c r="AC9" s="123">
        <v>0.8</v>
      </c>
      <c r="AD9" s="50">
        <v>1.25</v>
      </c>
      <c r="AE9" s="50">
        <f>IF(T9="Alm_Hamre_2018",1.5,369/102)</f>
        <v>3.6176470588235294</v>
      </c>
      <c r="AF9" s="50">
        <v>0.8</v>
      </c>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125">
        <v>9</v>
      </c>
      <c r="Q10" s="125">
        <f>R9</f>
        <v>52</v>
      </c>
      <c r="R10" s="125">
        <v>100</v>
      </c>
      <c r="S10" s="125" t="s">
        <v>178</v>
      </c>
      <c r="T10" s="123" t="s">
        <v>41</v>
      </c>
      <c r="U10" s="123">
        <v>0.5</v>
      </c>
      <c r="V10" s="123">
        <v>0.16</v>
      </c>
      <c r="W10" s="123">
        <v>2.5</v>
      </c>
      <c r="X10" s="123">
        <v>2.5</v>
      </c>
      <c r="Y10" s="123">
        <v>1</v>
      </c>
      <c r="Z10" s="123">
        <v>0</v>
      </c>
      <c r="AA10" s="123">
        <v>0</v>
      </c>
      <c r="AB10" s="123">
        <v>9</v>
      </c>
      <c r="AC10" s="123">
        <v>0.8</v>
      </c>
      <c r="AD10" s="50">
        <v>1.25</v>
      </c>
      <c r="AE10" s="50">
        <f>IF(T10="Alm_Hamre_2018",1.5,369/102)</f>
        <v>3.6176470588235294</v>
      </c>
      <c r="AF10" s="50">
        <v>1.25</v>
      </c>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87"/>
      <c r="Q11" s="87"/>
      <c r="R11" s="87"/>
      <c r="S11" s="87"/>
      <c r="T11" s="33"/>
      <c r="U11" s="33"/>
      <c r="V11" s="33"/>
      <c r="W11" s="33"/>
      <c r="X11" s="33"/>
      <c r="Y11" s="33"/>
      <c r="Z11" s="33"/>
      <c r="AA11" s="33"/>
      <c r="AB11" s="33"/>
      <c r="AC11" s="33"/>
      <c r="AD11" s="50"/>
      <c r="AE11" s="50"/>
      <c r="AF11" s="50"/>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87"/>
      <c r="Q12" s="87"/>
      <c r="R12" s="87"/>
      <c r="S12" s="87"/>
      <c r="T12" s="33"/>
      <c r="U12" s="33"/>
      <c r="V12" s="33"/>
      <c r="W12" s="33"/>
      <c r="X12" s="33"/>
      <c r="Y12" s="33"/>
      <c r="Z12" s="33"/>
      <c r="AA12" s="33"/>
      <c r="AB12" s="33"/>
      <c r="AC12" s="33"/>
      <c r="AD12" s="50"/>
      <c r="AE12" s="50"/>
      <c r="AF12" s="50"/>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87"/>
      <c r="Q13" s="87"/>
      <c r="R13" s="87"/>
      <c r="S13" s="87"/>
      <c r="T13" s="33"/>
      <c r="U13" s="33"/>
      <c r="V13" s="33"/>
      <c r="W13" s="33"/>
      <c r="X13" s="33"/>
      <c r="Y13" s="33"/>
      <c r="Z13" s="33"/>
      <c r="AA13" s="33"/>
      <c r="AB13" s="33"/>
      <c r="AC13" s="33"/>
      <c r="AD13" s="50"/>
      <c r="AE13" s="50"/>
      <c r="AF13" s="50"/>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11:AB13">
    <cfRule type="expression" dxfId="151" priority="8">
      <formula>$T11="Stevens"</formula>
    </cfRule>
  </conditionalFormatting>
  <conditionalFormatting sqref="U11:X13">
    <cfRule type="expression" dxfId="150" priority="7">
      <formula>$T11="Alm_Hamre"</formula>
    </cfRule>
  </conditionalFormatting>
  <conditionalFormatting sqref="U11:X13">
    <cfRule type="expression" dxfId="149" priority="6">
      <formula>$T11="ICP_18"</formula>
    </cfRule>
  </conditionalFormatting>
  <conditionalFormatting sqref="U11:X13">
    <cfRule type="expression" dxfId="148" priority="5">
      <formula>$T$2="Stevens"</formula>
    </cfRule>
  </conditionalFormatting>
  <conditionalFormatting sqref="Y2:AB10">
    <cfRule type="expression" dxfId="147" priority="4">
      <formula>$T2="Stevens"</formula>
    </cfRule>
  </conditionalFormatting>
  <conditionalFormatting sqref="U2:X10">
    <cfRule type="expression" dxfId="146" priority="3">
      <formula>$T2="Alm_Hamre"</formula>
    </cfRule>
  </conditionalFormatting>
  <conditionalFormatting sqref="U2:X10">
    <cfRule type="expression" dxfId="145" priority="2">
      <formula>$T2="ICP_18"</formula>
    </cfRule>
  </conditionalFormatting>
  <conditionalFormatting sqref="U2:X10">
    <cfRule type="expression" dxfId="144" priority="1">
      <formula>$T$2="Stevens"</formula>
    </cfRule>
  </conditionalFormatting>
  <dataValidations count="2">
    <dataValidation type="list" allowBlank="1" showInputMessage="1" showErrorMessage="1" sqref="S11:S13" xr:uid="{CD1535D8-B9BB-4175-9C0F-A17337498DE9}">
      <formula1>$A$67:$A$72</formula1>
    </dataValidation>
    <dataValidation type="list" allowBlank="1" showInputMessage="1" showErrorMessage="1" sqref="T11:T13" xr:uid="{701BCC8B-64DB-4A06-ADA9-81E7A6C0C395}">
      <formula1>$A$60:$A$65</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87D2BB27-A7D6-4E24-B53E-7009650A9402}">
          <x14:formula1>
            <xm:f>Hidden_settings!$B$3:$B$16</xm:f>
          </x14:formula1>
          <xm:sqref>T2:T10</xm:sqref>
        </x14:dataValidation>
        <x14:dataValidation type="list" showInputMessage="1" showErrorMessage="1" xr:uid="{332BA8B0-8A5E-4CE2-871D-F9D451ACD785}">
          <x14:formula1>
            <xm:f>Hidden_settings!$C$3:$C$16</xm:f>
          </x14:formula1>
          <xm:sqref>S2:S10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91AB-2F51-4C16-BCDF-B6F6640F22E8}">
  <sheetPr>
    <tabColor rgb="FF7030A0"/>
  </sheetPr>
  <dimension ref="A1:AG72"/>
  <sheetViews>
    <sheetView zoomScale="70" zoomScaleNormal="70" workbookViewId="0">
      <selection activeCell="R12" sqref="R12"/>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2</v>
      </c>
      <c r="S2" s="125" t="s">
        <v>178</v>
      </c>
      <c r="T2" s="123" t="s">
        <v>41</v>
      </c>
      <c r="U2" s="123">
        <v>0.5</v>
      </c>
      <c r="V2" s="123">
        <v>0.16</v>
      </c>
      <c r="W2" s="123">
        <v>2.5</v>
      </c>
      <c r="X2" s="123">
        <v>2.5</v>
      </c>
      <c r="Y2" s="123">
        <v>1</v>
      </c>
      <c r="Z2" s="123">
        <v>0</v>
      </c>
      <c r="AA2" s="123">
        <v>0</v>
      </c>
      <c r="AB2" s="123">
        <v>9</v>
      </c>
      <c r="AC2" s="123">
        <f>1/1.25</f>
        <v>0.8</v>
      </c>
      <c r="AD2" s="50">
        <v>1.25</v>
      </c>
      <c r="AE2" s="50">
        <f t="shared" ref="AE2:AE10" si="0">IF(T2="Alm_Hamre_2018",1.5,369/102)</f>
        <v>3.6176470588235294</v>
      </c>
      <c r="AF2" s="50">
        <f>IF(S2="Clay",AC2,AD2)</f>
        <v>1.25</v>
      </c>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Q13" si="1">R2</f>
        <v>2</v>
      </c>
      <c r="R3" s="125">
        <v>6</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125">
        <v>3</v>
      </c>
      <c r="Q4" s="125">
        <f t="shared" si="1"/>
        <v>6</v>
      </c>
      <c r="R4" s="125">
        <v>19</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125">
        <v>4</v>
      </c>
      <c r="Q5" s="125">
        <f t="shared" si="1"/>
        <v>19</v>
      </c>
      <c r="R5" s="125">
        <v>22</v>
      </c>
      <c r="S5" s="125" t="s">
        <v>179</v>
      </c>
      <c r="T5" s="123" t="s">
        <v>41</v>
      </c>
      <c r="U5" s="123">
        <v>0.5</v>
      </c>
      <c r="V5" s="123">
        <v>0.65</v>
      </c>
      <c r="W5" s="123">
        <v>2.5</v>
      </c>
      <c r="X5" s="123">
        <v>2.5</v>
      </c>
      <c r="Y5" s="123">
        <v>1</v>
      </c>
      <c r="Z5" s="123">
        <v>0</v>
      </c>
      <c r="AA5" s="123">
        <v>0</v>
      </c>
      <c r="AB5" s="123">
        <v>9</v>
      </c>
      <c r="AC5" s="123">
        <v>0.8</v>
      </c>
      <c r="AD5" s="50">
        <v>1.25</v>
      </c>
      <c r="AE5" s="50">
        <f t="shared" si="0"/>
        <v>3.6176470588235294</v>
      </c>
      <c r="AF5" s="50">
        <v>0.8</v>
      </c>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125">
        <v>5</v>
      </c>
      <c r="Q6" s="125">
        <f t="shared" si="1"/>
        <v>22</v>
      </c>
      <c r="R6" s="125">
        <v>29</v>
      </c>
      <c r="S6" s="125" t="s">
        <v>178</v>
      </c>
      <c r="T6" s="123" t="s">
        <v>41</v>
      </c>
      <c r="U6" s="123">
        <v>0.5</v>
      </c>
      <c r="V6" s="123">
        <v>0.16</v>
      </c>
      <c r="W6" s="123">
        <v>2.5</v>
      </c>
      <c r="X6" s="123">
        <v>2.5</v>
      </c>
      <c r="Y6" s="123">
        <v>1</v>
      </c>
      <c r="Z6" s="123">
        <v>0</v>
      </c>
      <c r="AA6" s="123">
        <v>0</v>
      </c>
      <c r="AB6" s="123">
        <v>9</v>
      </c>
      <c r="AC6" s="123">
        <v>0.8</v>
      </c>
      <c r="AD6" s="50">
        <v>1.25</v>
      </c>
      <c r="AE6" s="50">
        <f t="shared" si="0"/>
        <v>3.6176470588235294</v>
      </c>
      <c r="AF6" s="50">
        <v>0.8</v>
      </c>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125">
        <v>6</v>
      </c>
      <c r="Q7" s="125">
        <f t="shared" si="1"/>
        <v>29</v>
      </c>
      <c r="R7" s="125">
        <v>29.4</v>
      </c>
      <c r="S7" s="125" t="s">
        <v>273</v>
      </c>
      <c r="T7" s="123" t="s">
        <v>274</v>
      </c>
      <c r="U7" s="123">
        <v>0.5</v>
      </c>
      <c r="V7" s="123">
        <v>0.65</v>
      </c>
      <c r="W7" s="123">
        <v>1</v>
      </c>
      <c r="X7" s="123">
        <v>2.5</v>
      </c>
      <c r="Y7" s="123">
        <v>1</v>
      </c>
      <c r="Z7" s="123">
        <v>0</v>
      </c>
      <c r="AA7" s="123">
        <v>0</v>
      </c>
      <c r="AB7" s="123">
        <v>9</v>
      </c>
      <c r="AC7" s="123">
        <v>0.8</v>
      </c>
      <c r="AD7" s="50">
        <v>1.25</v>
      </c>
      <c r="AE7" s="50">
        <f t="shared" si="0"/>
        <v>3.6176470588235294</v>
      </c>
      <c r="AF7" s="50">
        <v>0.8</v>
      </c>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125">
        <v>7</v>
      </c>
      <c r="Q8" s="125">
        <f t="shared" si="1"/>
        <v>29.4</v>
      </c>
      <c r="R8" s="125">
        <v>36</v>
      </c>
      <c r="S8" s="125" t="s">
        <v>273</v>
      </c>
      <c r="T8" s="123" t="s">
        <v>274</v>
      </c>
      <c r="U8" s="123">
        <v>0.5</v>
      </c>
      <c r="V8" s="123">
        <v>0.65</v>
      </c>
      <c r="W8" s="123">
        <v>1</v>
      </c>
      <c r="X8" s="123">
        <v>2.5</v>
      </c>
      <c r="Y8" s="123">
        <v>1</v>
      </c>
      <c r="Z8" s="123">
        <v>0</v>
      </c>
      <c r="AA8" s="123">
        <v>0</v>
      </c>
      <c r="AB8" s="123">
        <v>9</v>
      </c>
      <c r="AC8" s="123">
        <v>0.8</v>
      </c>
      <c r="AD8" s="50">
        <v>1.25</v>
      </c>
      <c r="AE8" s="50">
        <f t="shared" si="0"/>
        <v>3.6176470588235294</v>
      </c>
      <c r="AF8" s="50">
        <v>1.8</v>
      </c>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125">
        <v>8</v>
      </c>
      <c r="Q9" s="125">
        <f t="shared" si="1"/>
        <v>36</v>
      </c>
      <c r="R9" s="125">
        <v>38</v>
      </c>
      <c r="S9" s="125" t="s">
        <v>273</v>
      </c>
      <c r="T9" s="123" t="s">
        <v>274</v>
      </c>
      <c r="U9" s="123">
        <v>0.5</v>
      </c>
      <c r="V9" s="123">
        <v>0.65</v>
      </c>
      <c r="W9" s="123">
        <v>1</v>
      </c>
      <c r="X9" s="123">
        <v>2.5</v>
      </c>
      <c r="Y9" s="123">
        <v>1</v>
      </c>
      <c r="Z9" s="123">
        <v>0</v>
      </c>
      <c r="AA9" s="123">
        <v>0</v>
      </c>
      <c r="AB9" s="123">
        <v>9</v>
      </c>
      <c r="AC9" s="123">
        <v>0.8</v>
      </c>
      <c r="AD9" s="50">
        <v>1.25</v>
      </c>
      <c r="AE9" s="50">
        <f t="shared" si="0"/>
        <v>3.6176470588235294</v>
      </c>
      <c r="AF9" s="50">
        <v>2.8</v>
      </c>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125">
        <v>9</v>
      </c>
      <c r="Q10" s="125">
        <f t="shared" si="1"/>
        <v>38</v>
      </c>
      <c r="R10" s="125">
        <v>45</v>
      </c>
      <c r="S10" s="125" t="s">
        <v>273</v>
      </c>
      <c r="T10" s="123" t="s">
        <v>274</v>
      </c>
      <c r="U10" s="123">
        <v>0.5</v>
      </c>
      <c r="V10" s="123">
        <v>0.65</v>
      </c>
      <c r="W10" s="123">
        <v>1</v>
      </c>
      <c r="X10" s="123">
        <v>2.5</v>
      </c>
      <c r="Y10" s="123">
        <v>1</v>
      </c>
      <c r="Z10" s="123">
        <v>0</v>
      </c>
      <c r="AA10" s="123">
        <v>0</v>
      </c>
      <c r="AB10" s="123">
        <v>9</v>
      </c>
      <c r="AC10" s="123">
        <v>0.8</v>
      </c>
      <c r="AD10" s="50">
        <v>1.25</v>
      </c>
      <c r="AE10" s="50">
        <f t="shared" si="0"/>
        <v>3.6176470588235294</v>
      </c>
      <c r="AF10" s="50">
        <v>3.8</v>
      </c>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125">
        <v>10</v>
      </c>
      <c r="Q11" s="125">
        <f t="shared" si="1"/>
        <v>45</v>
      </c>
      <c r="R11" s="125">
        <v>50</v>
      </c>
      <c r="S11" s="125" t="s">
        <v>178</v>
      </c>
      <c r="T11" s="123" t="s">
        <v>41</v>
      </c>
      <c r="U11" s="123">
        <v>0.5</v>
      </c>
      <c r="V11" s="123">
        <v>0.16</v>
      </c>
      <c r="W11" s="123">
        <v>2.5</v>
      </c>
      <c r="X11" s="123">
        <v>2.5</v>
      </c>
      <c r="Y11" s="123">
        <v>1</v>
      </c>
      <c r="Z11" s="123">
        <v>0</v>
      </c>
      <c r="AA11" s="123">
        <v>0</v>
      </c>
      <c r="AB11" s="123">
        <v>9</v>
      </c>
      <c r="AC11" s="123">
        <v>0.8</v>
      </c>
      <c r="AD11" s="50">
        <v>1.25</v>
      </c>
      <c r="AE11" s="50">
        <f>IF(T11="Alm_Hamre_2018",1.5,369/102)</f>
        <v>3.6176470588235294</v>
      </c>
      <c r="AF11" s="50">
        <v>0.8</v>
      </c>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125">
        <v>11</v>
      </c>
      <c r="Q12" s="125">
        <f t="shared" si="1"/>
        <v>50</v>
      </c>
      <c r="R12" s="125">
        <v>52</v>
      </c>
      <c r="S12" s="125" t="s">
        <v>179</v>
      </c>
      <c r="T12" s="123" t="s">
        <v>41</v>
      </c>
      <c r="U12" s="123">
        <v>0.5</v>
      </c>
      <c r="V12" s="123">
        <v>0.65</v>
      </c>
      <c r="W12" s="123">
        <v>2.5</v>
      </c>
      <c r="X12" s="123">
        <v>2.5</v>
      </c>
      <c r="Y12" s="123">
        <v>1</v>
      </c>
      <c r="Z12" s="123">
        <v>0</v>
      </c>
      <c r="AA12" s="123">
        <v>0</v>
      </c>
      <c r="AB12" s="123">
        <v>9</v>
      </c>
      <c r="AC12" s="123">
        <v>0.8</v>
      </c>
      <c r="AD12" s="50">
        <v>1.25</v>
      </c>
      <c r="AE12" s="50">
        <f>IF(T12="Alm_Hamre_2018",1.5,369/102)</f>
        <v>3.6176470588235294</v>
      </c>
      <c r="AF12" s="50">
        <v>0.8</v>
      </c>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125">
        <v>12</v>
      </c>
      <c r="Q13" s="125">
        <f t="shared" si="1"/>
        <v>52</v>
      </c>
      <c r="R13" s="125">
        <v>100</v>
      </c>
      <c r="S13" s="125" t="s">
        <v>178</v>
      </c>
      <c r="T13" s="123" t="s">
        <v>41</v>
      </c>
      <c r="U13" s="123">
        <v>0.5</v>
      </c>
      <c r="V13" s="123">
        <v>0.16</v>
      </c>
      <c r="W13" s="123">
        <v>2.5</v>
      </c>
      <c r="X13" s="123">
        <v>2.5</v>
      </c>
      <c r="Y13" s="123">
        <v>1</v>
      </c>
      <c r="Z13" s="123">
        <v>0</v>
      </c>
      <c r="AA13" s="123">
        <v>0</v>
      </c>
      <c r="AB13" s="123">
        <v>9</v>
      </c>
      <c r="AC13" s="123">
        <v>0.8</v>
      </c>
      <c r="AD13" s="50">
        <v>1.25</v>
      </c>
      <c r="AE13" s="50">
        <f>IF(T13="Alm_Hamre_2018",1.5,369/102)</f>
        <v>3.6176470588235294</v>
      </c>
      <c r="AF13" s="50">
        <v>1.25</v>
      </c>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3">
    <cfRule type="expression" dxfId="143" priority="7">
      <formula>$T2="Stevens"</formula>
    </cfRule>
  </conditionalFormatting>
  <conditionalFormatting sqref="U2:X6 U11:X13 U7:U10 W7:X10">
    <cfRule type="expression" dxfId="142" priority="6">
      <formula>$T2="Alm_Hamre"</formula>
    </cfRule>
  </conditionalFormatting>
  <conditionalFormatting sqref="U2:X6 U11:X13 U7:U10 W7:X10">
    <cfRule type="expression" dxfId="141" priority="5">
      <formula>$T2="ICP_18"</formula>
    </cfRule>
  </conditionalFormatting>
  <conditionalFormatting sqref="U2:X6 U11:X13 U7:U10 W7:X10">
    <cfRule type="expression" dxfId="140" priority="4">
      <formula>$T$2="Stevens"</formula>
    </cfRule>
  </conditionalFormatting>
  <conditionalFormatting sqref="V7:V10">
    <cfRule type="expression" dxfId="139" priority="3">
      <formula>$T7="Alm_Hamre"</formula>
    </cfRule>
  </conditionalFormatting>
  <conditionalFormatting sqref="V7:V10">
    <cfRule type="expression" dxfId="138" priority="2">
      <formula>$T7="ICP_18"</formula>
    </cfRule>
  </conditionalFormatting>
  <conditionalFormatting sqref="V7:V10">
    <cfRule type="expression" dxfId="137" priority="1">
      <formula>$T$2="Stevens"</formula>
    </cfRule>
  </conditionalFormatting>
  <dataValidations count="2">
    <dataValidation type="list" allowBlank="1" showInputMessage="1" showErrorMessage="1" sqref="T2:T13" xr:uid="{3FC612B2-7C6B-442C-AA9F-4AF90005C108}">
      <formula1>$A$60:$A$65</formula1>
    </dataValidation>
    <dataValidation type="list" allowBlank="1" showInputMessage="1" showErrorMessage="1" sqref="S2:S13" xr:uid="{330A2D57-14D8-401F-95A3-B42282AC2BF2}">
      <formula1>$A$67:$A$72</formula1>
    </dataValidation>
  </dataValidations>
  <pageMargins left="0.7" right="0.7" top="0.75" bottom="0.75" header="0.3" footer="0.3"/>
  <pageSetup paperSize="9"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A0CA-C2A1-4454-86FF-7CAF05CA8E59}">
  <sheetPr>
    <tabColor rgb="FF7030A0"/>
  </sheetPr>
  <dimension ref="A1:AG72"/>
  <sheetViews>
    <sheetView zoomScale="70" zoomScaleNormal="70" workbookViewId="0">
      <selection activeCell="B2" sqref="B2:E34"/>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45</v>
      </c>
      <c r="S2" s="125" t="s">
        <v>178</v>
      </c>
      <c r="T2" s="123" t="s">
        <v>41</v>
      </c>
      <c r="U2" s="123">
        <v>0.5</v>
      </c>
      <c r="V2" s="123">
        <v>0.16</v>
      </c>
      <c r="W2" s="123">
        <v>2.5</v>
      </c>
      <c r="X2" s="123">
        <v>2.5</v>
      </c>
      <c r="Y2" s="123">
        <v>1</v>
      </c>
      <c r="Z2" s="123">
        <v>0</v>
      </c>
      <c r="AA2" s="123">
        <v>0</v>
      </c>
      <c r="AB2" s="123">
        <v>9</v>
      </c>
      <c r="AC2" s="123">
        <f>1/1.25</f>
        <v>0.8</v>
      </c>
      <c r="AD2" s="50">
        <v>1.25</v>
      </c>
      <c r="AE2" s="50">
        <f t="shared" ref="AE2:AE3" si="0">IF(T2="Alm_Hamre_2018",1.5,369/102)</f>
        <v>3.6176470588235294</v>
      </c>
      <c r="AF2" s="50">
        <f>IF(S2="Clay",AC2,AD2)</f>
        <v>1.25</v>
      </c>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 si="1">R2</f>
        <v>45</v>
      </c>
      <c r="R3" s="125">
        <v>100</v>
      </c>
      <c r="S3" s="125" t="s">
        <v>178</v>
      </c>
      <c r="T3" s="123" t="s">
        <v>41</v>
      </c>
      <c r="U3" s="123">
        <v>0.5</v>
      </c>
      <c r="V3" s="123">
        <v>0.16</v>
      </c>
      <c r="W3" s="123">
        <v>2.5</v>
      </c>
      <c r="X3" s="123">
        <v>2.5</v>
      </c>
      <c r="Y3" s="123">
        <v>1</v>
      </c>
      <c r="Z3" s="123">
        <v>0</v>
      </c>
      <c r="AA3" s="123">
        <v>0</v>
      </c>
      <c r="AB3" s="123">
        <v>9</v>
      </c>
      <c r="AC3" s="123">
        <v>0.8</v>
      </c>
      <c r="AD3" s="50">
        <v>1.25</v>
      </c>
      <c r="AE3" s="50">
        <f t="shared" si="0"/>
        <v>3.6176470588235294</v>
      </c>
      <c r="AF3" s="50">
        <v>0.8</v>
      </c>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87"/>
      <c r="Q4" s="87"/>
      <c r="R4" s="87"/>
      <c r="S4" s="87"/>
      <c r="T4" s="33"/>
      <c r="U4" s="33"/>
      <c r="V4" s="33"/>
      <c r="W4" s="33"/>
      <c r="X4" s="33"/>
      <c r="Y4" s="33"/>
      <c r="Z4" s="33"/>
      <c r="AA4" s="33"/>
      <c r="AB4" s="33"/>
      <c r="AC4" s="33"/>
      <c r="AD4" s="33"/>
      <c r="AE4" s="33"/>
      <c r="AF4" s="33"/>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87"/>
      <c r="Q5" s="87"/>
      <c r="R5" s="87"/>
      <c r="S5" s="87"/>
      <c r="T5" s="33"/>
      <c r="U5" s="33"/>
      <c r="V5" s="33"/>
      <c r="W5" s="33"/>
      <c r="X5" s="33"/>
      <c r="Y5" s="33"/>
      <c r="Z5" s="33"/>
      <c r="AA5" s="33"/>
      <c r="AB5" s="33"/>
      <c r="AC5" s="33"/>
      <c r="AD5" s="33"/>
      <c r="AE5" s="33"/>
      <c r="AF5" s="33"/>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87"/>
      <c r="Q6" s="87"/>
      <c r="R6" s="87"/>
      <c r="S6" s="87"/>
      <c r="T6" s="33"/>
      <c r="U6" s="33"/>
      <c r="V6" s="33"/>
      <c r="W6" s="33"/>
      <c r="X6" s="33"/>
      <c r="Y6" s="33"/>
      <c r="Z6" s="33"/>
      <c r="AA6" s="33"/>
      <c r="AB6" s="33"/>
      <c r="AC6" s="33"/>
      <c r="AD6" s="33"/>
      <c r="AE6" s="33"/>
      <c r="AF6" s="33"/>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87"/>
      <c r="Q7" s="87"/>
      <c r="R7" s="87"/>
      <c r="S7" s="87"/>
      <c r="T7" s="33"/>
      <c r="U7" s="33"/>
      <c r="V7" s="33"/>
      <c r="W7" s="33"/>
      <c r="X7" s="33"/>
      <c r="Y7" s="33"/>
      <c r="Z7" s="33"/>
      <c r="AA7" s="33"/>
      <c r="AB7" s="33"/>
      <c r="AC7" s="33"/>
      <c r="AD7" s="33"/>
      <c r="AE7" s="33"/>
      <c r="AF7" s="33"/>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33"/>
      <c r="AE8" s="33"/>
      <c r="AF8" s="33"/>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33"/>
      <c r="AE9" s="33"/>
      <c r="AF9" s="33"/>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33"/>
      <c r="AE10" s="33"/>
      <c r="AF10" s="33"/>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87"/>
      <c r="Q11" s="87"/>
      <c r="R11" s="87"/>
      <c r="S11" s="87"/>
      <c r="T11" s="33"/>
      <c r="U11" s="33"/>
      <c r="V11" s="33"/>
      <c r="W11" s="33"/>
      <c r="X11" s="33"/>
      <c r="Y11" s="33"/>
      <c r="Z11" s="33"/>
      <c r="AA11" s="33"/>
      <c r="AB11" s="33"/>
      <c r="AC11" s="33"/>
      <c r="AD11" s="33"/>
      <c r="AE11" s="33"/>
      <c r="AF11" s="33"/>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87"/>
      <c r="Q12" s="87"/>
      <c r="R12" s="87"/>
      <c r="S12" s="87"/>
      <c r="T12" s="33"/>
      <c r="U12" s="33"/>
      <c r="V12" s="33"/>
      <c r="W12" s="33"/>
      <c r="X12" s="33"/>
      <c r="Y12" s="33"/>
      <c r="Z12" s="33"/>
      <c r="AA12" s="33"/>
      <c r="AB12" s="33"/>
      <c r="AC12" s="33"/>
      <c r="AD12" s="33"/>
      <c r="AE12" s="33"/>
      <c r="AF12" s="33"/>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87"/>
      <c r="Q13" s="87"/>
      <c r="R13" s="87"/>
      <c r="S13" s="87"/>
      <c r="T13" s="33"/>
      <c r="U13" s="33"/>
      <c r="V13" s="33"/>
      <c r="W13" s="33"/>
      <c r="X13" s="33"/>
      <c r="Y13" s="33"/>
      <c r="Z13" s="33"/>
      <c r="AA13" s="33"/>
      <c r="AB13" s="33"/>
      <c r="AC13" s="33"/>
      <c r="AD13" s="33"/>
      <c r="AE13" s="33"/>
      <c r="AF13" s="33"/>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4:AB13">
    <cfRule type="expression" dxfId="136" priority="8">
      <formula>$T4="Stevens"</formula>
    </cfRule>
  </conditionalFormatting>
  <conditionalFormatting sqref="U4:X13">
    <cfRule type="expression" dxfId="135" priority="7">
      <formula>$T4="Alm_Hamre"</formula>
    </cfRule>
  </conditionalFormatting>
  <conditionalFormatting sqref="U4:X13">
    <cfRule type="expression" dxfId="134" priority="6">
      <formula>$T4="ICP_18"</formula>
    </cfRule>
  </conditionalFormatting>
  <conditionalFormatting sqref="U4:X13">
    <cfRule type="expression" dxfId="133" priority="5">
      <formula>$T$2="Stevens"</formula>
    </cfRule>
  </conditionalFormatting>
  <conditionalFormatting sqref="Y2:AB3">
    <cfRule type="expression" dxfId="132" priority="4">
      <formula>$T2="Stevens"</formula>
    </cfRule>
  </conditionalFormatting>
  <conditionalFormatting sqref="U2:X3">
    <cfRule type="expression" dxfId="131" priority="3">
      <formula>$T2="Alm_Hamre"</formula>
    </cfRule>
  </conditionalFormatting>
  <conditionalFormatting sqref="U2:X3">
    <cfRule type="expression" dxfId="130" priority="2">
      <formula>$T2="ICP_18"</formula>
    </cfRule>
  </conditionalFormatting>
  <conditionalFormatting sqref="U2:X3">
    <cfRule type="expression" dxfId="129" priority="1">
      <formula>$T$2="Stevens"</formula>
    </cfRule>
  </conditionalFormatting>
  <dataValidations count="5">
    <dataValidation type="list" allowBlank="1" showInputMessage="1" showErrorMessage="1" sqref="S4:S13" xr:uid="{A1CA37C7-ECBE-49DE-8557-8B54D9131A06}">
      <formula1>$A$67:$A$72</formula1>
    </dataValidation>
    <dataValidation type="list" allowBlank="1" showInputMessage="1" showErrorMessage="1" sqref="T4:T13" xr:uid="{D16A5DC9-C225-415C-9754-C53C451F7CEC}">
      <formula1>$A$60:$A$65</formula1>
    </dataValidation>
    <dataValidation type="list" allowBlank="1" showInputMessage="1" showErrorMessage="1" sqref="T3" xr:uid="{6412BC5C-B19E-4834-AE80-3FEAC7AE33FF}">
      <formula1>$A$60:$A$64</formula1>
    </dataValidation>
    <dataValidation type="list" allowBlank="1" showInputMessage="1" showErrorMessage="1" sqref="S2:S3" xr:uid="{1C462436-FA58-4F07-80E0-AF1E349C38DA}">
      <formula1>$A$67:$A$71</formula1>
    </dataValidation>
    <dataValidation type="list" allowBlank="1" showInputMessage="1" showErrorMessage="1" sqref="T2" xr:uid="{E7064446-320D-4D2F-BBED-F86CF52A2EB8}">
      <formula1>$A$60:$A$63</formula1>
    </dataValidation>
  </dataValidations>
  <pageMargins left="0.7" right="0.7" top="0.75" bottom="0.75" header="0.3" footer="0.3"/>
  <pageSetup paperSize="9"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7D92-A9D3-4EA1-B72A-5022E8B76D77}">
  <sheetPr>
    <tabColor rgb="FF7030A0"/>
  </sheetPr>
  <dimension ref="A1:AG72"/>
  <sheetViews>
    <sheetView zoomScale="70" zoomScaleNormal="70" workbookViewId="0">
      <selection activeCell="B2" sqref="B2:E34"/>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16</v>
      </c>
      <c r="S2" s="125" t="s">
        <v>178</v>
      </c>
      <c r="T2" s="123" t="s">
        <v>41</v>
      </c>
      <c r="U2" s="123">
        <v>0.5</v>
      </c>
      <c r="V2" s="123">
        <v>0.16</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Q7" si="1">R2</f>
        <v>16</v>
      </c>
      <c r="R3" s="125">
        <v>20</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125">
        <v>3</v>
      </c>
      <c r="Q4" s="125">
        <f t="shared" si="1"/>
        <v>20</v>
      </c>
      <c r="R4" s="125">
        <v>30</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125">
        <v>4</v>
      </c>
      <c r="Q5" s="125">
        <f t="shared" si="1"/>
        <v>30</v>
      </c>
      <c r="R5" s="125">
        <v>34</v>
      </c>
      <c r="S5" s="125" t="s">
        <v>178</v>
      </c>
      <c r="T5" s="123" t="s">
        <v>41</v>
      </c>
      <c r="U5" s="123">
        <v>0.5</v>
      </c>
      <c r="V5" s="123">
        <v>0.16</v>
      </c>
      <c r="W5" s="123">
        <v>2.5</v>
      </c>
      <c r="X5" s="123">
        <v>2.5</v>
      </c>
      <c r="Y5" s="123">
        <v>1</v>
      </c>
      <c r="Z5" s="123">
        <v>0</v>
      </c>
      <c r="AA5" s="123">
        <v>0</v>
      </c>
      <c r="AB5" s="123">
        <v>9</v>
      </c>
      <c r="AC5" s="123">
        <v>0.8</v>
      </c>
      <c r="AD5" s="50">
        <v>1.25</v>
      </c>
      <c r="AE5" s="50">
        <f t="shared" si="0"/>
        <v>3.6176470588235294</v>
      </c>
      <c r="AF5" s="50">
        <v>0.8</v>
      </c>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125">
        <v>5</v>
      </c>
      <c r="Q6" s="125">
        <f t="shared" si="1"/>
        <v>34</v>
      </c>
      <c r="R6" s="125">
        <v>40</v>
      </c>
      <c r="S6" s="125" t="s">
        <v>179</v>
      </c>
      <c r="T6" s="123" t="s">
        <v>41</v>
      </c>
      <c r="U6" s="123">
        <v>0.5</v>
      </c>
      <c r="V6" s="123">
        <v>0.65</v>
      </c>
      <c r="W6" s="123">
        <v>2.5</v>
      </c>
      <c r="X6" s="123">
        <v>2.5</v>
      </c>
      <c r="Y6" s="123">
        <v>1</v>
      </c>
      <c r="Z6" s="123">
        <v>0</v>
      </c>
      <c r="AA6" s="123">
        <v>0</v>
      </c>
      <c r="AB6" s="123">
        <v>9</v>
      </c>
      <c r="AC6" s="123">
        <v>0.8</v>
      </c>
      <c r="AD6" s="50">
        <v>1.25</v>
      </c>
      <c r="AE6" s="50">
        <f t="shared" si="0"/>
        <v>3.6176470588235294</v>
      </c>
      <c r="AF6" s="50">
        <v>0.8</v>
      </c>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125">
        <v>6</v>
      </c>
      <c r="Q7" s="125">
        <f t="shared" si="1"/>
        <v>40</v>
      </c>
      <c r="R7" s="125">
        <v>100</v>
      </c>
      <c r="S7" s="125" t="s">
        <v>178</v>
      </c>
      <c r="T7" s="123" t="s">
        <v>41</v>
      </c>
      <c r="U7" s="123">
        <v>0.5</v>
      </c>
      <c r="V7" s="123">
        <v>0.16</v>
      </c>
      <c r="W7" s="123">
        <v>2.5</v>
      </c>
      <c r="X7" s="123">
        <v>2.5</v>
      </c>
      <c r="Y7" s="123">
        <v>1</v>
      </c>
      <c r="Z7" s="123">
        <v>0</v>
      </c>
      <c r="AA7" s="123">
        <v>0</v>
      </c>
      <c r="AB7" s="123">
        <v>9</v>
      </c>
      <c r="AC7" s="123">
        <v>0.8</v>
      </c>
      <c r="AD7" s="50">
        <v>1.25</v>
      </c>
      <c r="AE7" s="50">
        <f t="shared" si="0"/>
        <v>3.6176470588235294</v>
      </c>
      <c r="AF7" s="50">
        <v>0.8</v>
      </c>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33"/>
      <c r="AE8" s="33"/>
      <c r="AF8" s="33"/>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33"/>
      <c r="AE9" s="33"/>
      <c r="AF9" s="33"/>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33"/>
      <c r="AE10" s="33"/>
      <c r="AF10" s="33"/>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87"/>
      <c r="Q11" s="87"/>
      <c r="R11" s="87"/>
      <c r="S11" s="87"/>
      <c r="T11" s="33"/>
      <c r="U11" s="33"/>
      <c r="V11" s="33"/>
      <c r="W11" s="33"/>
      <c r="X11" s="33"/>
      <c r="Y11" s="33"/>
      <c r="Z11" s="33"/>
      <c r="AA11" s="33"/>
      <c r="AB11" s="33"/>
      <c r="AC11" s="33"/>
      <c r="AD11" s="33"/>
      <c r="AE11" s="33"/>
      <c r="AF11" s="33"/>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87"/>
      <c r="Q12" s="87"/>
      <c r="R12" s="87"/>
      <c r="S12" s="87"/>
      <c r="T12" s="33"/>
      <c r="U12" s="33"/>
      <c r="V12" s="33"/>
      <c r="W12" s="33"/>
      <c r="X12" s="33"/>
      <c r="Y12" s="33"/>
      <c r="Z12" s="33"/>
      <c r="AA12" s="33"/>
      <c r="AB12" s="33"/>
      <c r="AC12" s="33"/>
      <c r="AD12" s="33"/>
      <c r="AE12" s="33"/>
      <c r="AF12" s="33"/>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87"/>
      <c r="Q13" s="87"/>
      <c r="R13" s="87"/>
      <c r="S13" s="87"/>
      <c r="T13" s="33"/>
      <c r="U13" s="33"/>
      <c r="V13" s="33"/>
      <c r="W13" s="33"/>
      <c r="X13" s="33"/>
      <c r="Y13" s="33"/>
      <c r="Z13" s="33"/>
      <c r="AA13" s="33"/>
      <c r="AB13" s="33"/>
      <c r="AC13" s="33"/>
      <c r="AD13" s="33"/>
      <c r="AE13" s="33"/>
      <c r="AF13" s="33"/>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8:AB13">
    <cfRule type="expression" dxfId="128" priority="12">
      <formula>$T8="Stevens"</formula>
    </cfRule>
  </conditionalFormatting>
  <conditionalFormatting sqref="U8:X13">
    <cfRule type="expression" dxfId="127" priority="11">
      <formula>$T8="Alm_Hamre"</formula>
    </cfRule>
  </conditionalFormatting>
  <conditionalFormatting sqref="U8:X13">
    <cfRule type="expression" dxfId="126" priority="10">
      <formula>$T8="ICP_18"</formula>
    </cfRule>
  </conditionalFormatting>
  <conditionalFormatting sqref="U8:X13">
    <cfRule type="expression" dxfId="125" priority="9">
      <formula>$T$2="Stevens"</formula>
    </cfRule>
  </conditionalFormatting>
  <conditionalFormatting sqref="Y2:AB7">
    <cfRule type="expression" dxfId="124" priority="4">
      <formula>$T2="Stevens"</formula>
    </cfRule>
  </conditionalFormatting>
  <conditionalFormatting sqref="U2:X7">
    <cfRule type="expression" dxfId="123" priority="3">
      <formula>$T2="Alm_Hamre"</formula>
    </cfRule>
  </conditionalFormatting>
  <conditionalFormatting sqref="U2:X7">
    <cfRule type="expression" dxfId="122" priority="2">
      <formula>$T2="ICP_18"</formula>
    </cfRule>
  </conditionalFormatting>
  <conditionalFormatting sqref="U2:X7">
    <cfRule type="expression" dxfId="121" priority="1">
      <formula>$T$2="Stevens"</formula>
    </cfRule>
  </conditionalFormatting>
  <dataValidations count="5">
    <dataValidation type="list" allowBlank="1" showInputMessage="1" showErrorMessage="1" sqref="S8:S13" xr:uid="{8ACE6802-B8B2-4A31-9BCA-DB7D6B9110FA}">
      <formula1>$A$67:$A$72</formula1>
    </dataValidation>
    <dataValidation type="list" allowBlank="1" showInputMessage="1" showErrorMessage="1" sqref="T8:T13" xr:uid="{62FC0DE9-ED2D-4E34-A13B-99309DF6F134}">
      <formula1>$A$60:$A$65</formula1>
    </dataValidation>
    <dataValidation type="list" allowBlank="1" showInputMessage="1" showErrorMessage="1" sqref="T6 T3" xr:uid="{400D49CF-8954-48C4-AD24-7486968E85BF}">
      <formula1>$A$60:$A$64</formula1>
    </dataValidation>
    <dataValidation type="list" allowBlank="1" showInputMessage="1" showErrorMessage="1" sqref="S2:S7" xr:uid="{E2932A29-DF9D-4C2C-9709-97344A651AAB}">
      <formula1>$A$67:$A$71</formula1>
    </dataValidation>
    <dataValidation type="list" allowBlank="1" showInputMessage="1" showErrorMessage="1" sqref="T7 T2 T4:T5" xr:uid="{1CE23847-083A-4193-92AA-83322D705255}">
      <formula1>$A$60:$A$63</formula1>
    </dataValidation>
  </dataValidations>
  <pageMargins left="0.7" right="0.7" top="0.75" bottom="0.75" header="0.3" footer="0.3"/>
  <pageSetup paperSize="9"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37FA-AB9F-4259-95C4-6A5AF430B674}">
  <sheetPr>
    <tabColor rgb="FF7030A0"/>
  </sheetPr>
  <dimension ref="A1:AG72"/>
  <sheetViews>
    <sheetView zoomScale="70" zoomScaleNormal="70" workbookViewId="0">
      <selection activeCell="R9" sqref="R9"/>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2</v>
      </c>
      <c r="S2" s="125" t="s">
        <v>178</v>
      </c>
      <c r="T2" s="123" t="s">
        <v>41</v>
      </c>
      <c r="U2" s="123">
        <v>0.5</v>
      </c>
      <c r="V2" s="123">
        <v>0.16</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Q7" si="1">R2</f>
        <v>2</v>
      </c>
      <c r="R3" s="125">
        <v>6</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125">
        <v>3</v>
      </c>
      <c r="Q4" s="125">
        <f t="shared" si="1"/>
        <v>6</v>
      </c>
      <c r="R4" s="125">
        <v>19</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125">
        <v>4</v>
      </c>
      <c r="Q5" s="125">
        <f t="shared" si="1"/>
        <v>19</v>
      </c>
      <c r="R5" s="125">
        <v>22</v>
      </c>
      <c r="S5" s="125" t="s">
        <v>179</v>
      </c>
      <c r="T5" s="123" t="s">
        <v>41</v>
      </c>
      <c r="U5" s="123">
        <v>0.5</v>
      </c>
      <c r="V5" s="123">
        <v>0.65</v>
      </c>
      <c r="W5" s="123">
        <v>2.5</v>
      </c>
      <c r="X5" s="123">
        <v>2.5</v>
      </c>
      <c r="Y5" s="123">
        <v>1</v>
      </c>
      <c r="Z5" s="123">
        <v>0</v>
      </c>
      <c r="AA5" s="123">
        <v>0</v>
      </c>
      <c r="AB5" s="123">
        <v>9</v>
      </c>
      <c r="AC5" s="123">
        <v>0.8</v>
      </c>
      <c r="AD5" s="50">
        <v>1.25</v>
      </c>
      <c r="AE5" s="50">
        <f t="shared" si="0"/>
        <v>3.6176470588235294</v>
      </c>
      <c r="AF5" s="50">
        <v>0.8</v>
      </c>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125">
        <v>5</v>
      </c>
      <c r="Q6" s="125">
        <f t="shared" si="1"/>
        <v>22</v>
      </c>
      <c r="R6" s="125">
        <v>29</v>
      </c>
      <c r="S6" s="125" t="s">
        <v>178</v>
      </c>
      <c r="T6" s="123" t="s">
        <v>41</v>
      </c>
      <c r="U6" s="123">
        <v>0.5</v>
      </c>
      <c r="V6" s="123">
        <v>0.16</v>
      </c>
      <c r="W6" s="123">
        <v>2.5</v>
      </c>
      <c r="X6" s="123">
        <v>2.5</v>
      </c>
      <c r="Y6" s="123">
        <v>1</v>
      </c>
      <c r="Z6" s="123">
        <v>0</v>
      </c>
      <c r="AA6" s="123">
        <v>0</v>
      </c>
      <c r="AB6" s="123">
        <v>9</v>
      </c>
      <c r="AC6" s="123">
        <v>0.8</v>
      </c>
      <c r="AD6" s="50">
        <v>1.25</v>
      </c>
      <c r="AE6" s="50">
        <f t="shared" si="0"/>
        <v>3.6176470588235294</v>
      </c>
      <c r="AF6" s="50">
        <v>0.8</v>
      </c>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125">
        <v>6</v>
      </c>
      <c r="Q7" s="125">
        <f t="shared" si="1"/>
        <v>29</v>
      </c>
      <c r="R7" s="125">
        <v>45</v>
      </c>
      <c r="S7" s="125" t="s">
        <v>178</v>
      </c>
      <c r="T7" s="123" t="s">
        <v>41</v>
      </c>
      <c r="U7" s="123">
        <v>0.5</v>
      </c>
      <c r="V7" s="123">
        <v>0.16</v>
      </c>
      <c r="W7" s="123">
        <v>2.5</v>
      </c>
      <c r="X7" s="123">
        <v>2.5</v>
      </c>
      <c r="Y7" s="123">
        <v>1</v>
      </c>
      <c r="Z7" s="123">
        <v>0</v>
      </c>
      <c r="AA7" s="123">
        <v>0</v>
      </c>
      <c r="AB7" s="123">
        <v>9</v>
      </c>
      <c r="AC7" s="123">
        <v>0.8</v>
      </c>
      <c r="AD7" s="50">
        <v>1.25</v>
      </c>
      <c r="AE7" s="50">
        <f t="shared" si="0"/>
        <v>3.6176470588235294</v>
      </c>
      <c r="AF7" s="50">
        <v>0.8</v>
      </c>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125">
        <v>7</v>
      </c>
      <c r="Q8" s="125">
        <f>R7</f>
        <v>45</v>
      </c>
      <c r="R8" s="125">
        <v>50</v>
      </c>
      <c r="S8" s="125" t="s">
        <v>178</v>
      </c>
      <c r="T8" s="123" t="s">
        <v>41</v>
      </c>
      <c r="U8" s="123">
        <v>0.5</v>
      </c>
      <c r="V8" s="123">
        <v>0.16</v>
      </c>
      <c r="W8" s="123">
        <v>2.5</v>
      </c>
      <c r="X8" s="123">
        <v>2.5</v>
      </c>
      <c r="Y8" s="123">
        <v>1</v>
      </c>
      <c r="Z8" s="123">
        <v>0</v>
      </c>
      <c r="AA8" s="123">
        <v>0</v>
      </c>
      <c r="AB8" s="123">
        <v>9</v>
      </c>
      <c r="AC8" s="123">
        <v>0.8</v>
      </c>
      <c r="AD8" s="50">
        <v>1.25</v>
      </c>
      <c r="AE8" s="50">
        <f>IF(T8="Alm_Hamre_2018",1.5,369/102)</f>
        <v>3.6176470588235294</v>
      </c>
      <c r="AF8" s="50">
        <v>0.8</v>
      </c>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125">
        <v>8</v>
      </c>
      <c r="Q9" s="125">
        <f>R8</f>
        <v>50</v>
      </c>
      <c r="R9" s="125">
        <v>52</v>
      </c>
      <c r="S9" s="125" t="s">
        <v>179</v>
      </c>
      <c r="T9" s="123" t="s">
        <v>41</v>
      </c>
      <c r="U9" s="123">
        <v>0.5</v>
      </c>
      <c r="V9" s="123">
        <v>0.65</v>
      </c>
      <c r="W9" s="123">
        <v>2.5</v>
      </c>
      <c r="X9" s="123">
        <v>2.5</v>
      </c>
      <c r="Y9" s="123">
        <v>1</v>
      </c>
      <c r="Z9" s="123">
        <v>0</v>
      </c>
      <c r="AA9" s="123">
        <v>0</v>
      </c>
      <c r="AB9" s="123">
        <v>9</v>
      </c>
      <c r="AC9" s="123">
        <v>0.8</v>
      </c>
      <c r="AD9" s="50">
        <v>1.25</v>
      </c>
      <c r="AE9" s="50">
        <f>IF(T9="Alm_Hamre_2018",1.5,369/102)</f>
        <v>3.6176470588235294</v>
      </c>
      <c r="AF9" s="50">
        <v>0.8</v>
      </c>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125">
        <v>9</v>
      </c>
      <c r="Q10" s="125">
        <f>R9</f>
        <v>52</v>
      </c>
      <c r="R10" s="125">
        <v>100</v>
      </c>
      <c r="S10" s="125" t="s">
        <v>178</v>
      </c>
      <c r="T10" s="123" t="s">
        <v>41</v>
      </c>
      <c r="U10" s="123">
        <v>0.5</v>
      </c>
      <c r="V10" s="123">
        <v>0.16</v>
      </c>
      <c r="W10" s="123">
        <v>2.5</v>
      </c>
      <c r="X10" s="123">
        <v>2.5</v>
      </c>
      <c r="Y10" s="123">
        <v>1</v>
      </c>
      <c r="Z10" s="123">
        <v>0</v>
      </c>
      <c r="AA10" s="123">
        <v>0</v>
      </c>
      <c r="AB10" s="123">
        <v>9</v>
      </c>
      <c r="AC10" s="123">
        <v>0.8</v>
      </c>
      <c r="AD10" s="50">
        <v>1.25</v>
      </c>
      <c r="AE10" s="50">
        <f>IF(T10="Alm_Hamre_2018",1.5,369/102)</f>
        <v>3.6176470588235294</v>
      </c>
      <c r="AF10" s="50">
        <v>1.25</v>
      </c>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87"/>
      <c r="Q11" s="87"/>
      <c r="R11" s="87"/>
      <c r="S11" s="87"/>
      <c r="T11" s="33"/>
      <c r="U11" s="33"/>
      <c r="V11" s="33"/>
      <c r="W11" s="33"/>
      <c r="X11" s="33"/>
      <c r="Y11" s="33"/>
      <c r="Z11" s="33"/>
      <c r="AA11" s="33"/>
      <c r="AB11" s="33"/>
      <c r="AC11" s="33"/>
      <c r="AD11" s="50"/>
      <c r="AE11" s="50"/>
      <c r="AF11" s="50"/>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87"/>
      <c r="Q12" s="87"/>
      <c r="R12" s="87"/>
      <c r="S12" s="87"/>
      <c r="T12" s="33"/>
      <c r="U12" s="33"/>
      <c r="V12" s="33"/>
      <c r="W12" s="33"/>
      <c r="X12" s="33"/>
      <c r="Y12" s="33"/>
      <c r="Z12" s="33"/>
      <c r="AA12" s="33"/>
      <c r="AB12" s="33"/>
      <c r="AC12" s="33"/>
      <c r="AD12" s="50"/>
      <c r="AE12" s="50"/>
      <c r="AF12" s="50"/>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87"/>
      <c r="Q13" s="87"/>
      <c r="R13" s="87"/>
      <c r="S13" s="87"/>
      <c r="T13" s="33"/>
      <c r="U13" s="33"/>
      <c r="V13" s="33"/>
      <c r="W13" s="33"/>
      <c r="X13" s="33"/>
      <c r="Y13" s="33"/>
      <c r="Z13" s="33"/>
      <c r="AA13" s="33"/>
      <c r="AB13" s="33"/>
      <c r="AC13" s="33"/>
      <c r="AD13" s="50"/>
      <c r="AE13" s="50"/>
      <c r="AF13" s="50"/>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11:AB13">
    <cfRule type="expression" dxfId="120" priority="8">
      <formula>$T11="Stevens"</formula>
    </cfRule>
  </conditionalFormatting>
  <conditionalFormatting sqref="U11:X13">
    <cfRule type="expression" dxfId="119" priority="7">
      <formula>$T11="Alm_Hamre"</formula>
    </cfRule>
  </conditionalFormatting>
  <conditionalFormatting sqref="U11:X13">
    <cfRule type="expression" dxfId="118" priority="6">
      <formula>$T11="ICP_18"</formula>
    </cfRule>
  </conditionalFormatting>
  <conditionalFormatting sqref="U11:X13">
    <cfRule type="expression" dxfId="117" priority="5">
      <formula>$T$2="Stevens"</formula>
    </cfRule>
  </conditionalFormatting>
  <conditionalFormatting sqref="Y2:AB10">
    <cfRule type="expression" dxfId="116" priority="4">
      <formula>$T2="Stevens"</formula>
    </cfRule>
  </conditionalFormatting>
  <conditionalFormatting sqref="U2:X10">
    <cfRule type="expression" dxfId="115" priority="3">
      <formula>$T2="Alm_Hamre"</formula>
    </cfRule>
  </conditionalFormatting>
  <conditionalFormatting sqref="U2:X10">
    <cfRule type="expression" dxfId="114" priority="2">
      <formula>$T2="ICP_18"</formula>
    </cfRule>
  </conditionalFormatting>
  <conditionalFormatting sqref="U2:X10">
    <cfRule type="expression" dxfId="113" priority="1">
      <formula>$T$2="Stevens"</formula>
    </cfRule>
  </conditionalFormatting>
  <dataValidations count="2">
    <dataValidation type="list" allowBlank="1" showInputMessage="1" showErrorMessage="1" sqref="T11:T13" xr:uid="{BCC64BBD-03EA-4EF2-8760-6003BA41F565}">
      <formula1>$A$60:$A$65</formula1>
    </dataValidation>
    <dataValidation type="list" allowBlank="1" showInputMessage="1" showErrorMessage="1" sqref="S11:S13" xr:uid="{368427ED-48B0-4805-8941-59762DDDC7EB}">
      <formula1>$A$67:$A$72</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F0AD31D8-CA67-46CB-93F9-F8CE50FD621E}">
          <x14:formula1>
            <xm:f>Hidden_settings!$C$3:$C$16</xm:f>
          </x14:formula1>
          <xm:sqref>S2:S10</xm:sqref>
        </x14:dataValidation>
        <x14:dataValidation type="list" showInputMessage="1" showErrorMessage="1" xr:uid="{4C0CED9D-A00B-4D93-A5F1-4B89DEB31E6E}">
          <x14:formula1>
            <xm:f>Hidden_settings!$B$3:$B$16</xm:f>
          </x14:formula1>
          <xm:sqref>T2:T10</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943F-DC24-402D-8AA6-05A61A92790A}">
  <sheetPr>
    <tabColor rgb="FF7030A0"/>
  </sheetPr>
  <dimension ref="A1:AG72"/>
  <sheetViews>
    <sheetView zoomScale="70" zoomScaleNormal="70" workbookViewId="0">
      <selection activeCell="R12" sqref="R12"/>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2</v>
      </c>
      <c r="S2" s="125" t="s">
        <v>178</v>
      </c>
      <c r="T2" s="123" t="s">
        <v>41</v>
      </c>
      <c r="U2" s="123">
        <v>0.5</v>
      </c>
      <c r="V2" s="123">
        <v>0.16</v>
      </c>
      <c r="W2" s="123">
        <v>2.5</v>
      </c>
      <c r="X2" s="123">
        <v>2.5</v>
      </c>
      <c r="Y2" s="123">
        <v>1</v>
      </c>
      <c r="Z2" s="123">
        <v>0</v>
      </c>
      <c r="AA2" s="123">
        <v>0</v>
      </c>
      <c r="AB2" s="123">
        <v>9</v>
      </c>
      <c r="AC2" s="123">
        <f>1/1.25</f>
        <v>0.8</v>
      </c>
      <c r="AD2" s="50">
        <v>1.25</v>
      </c>
      <c r="AE2" s="50">
        <f t="shared" ref="AE2:AE10" si="0">IF(T2="Alm_Hamre_2018",1.5,369/102)</f>
        <v>3.6176470588235294</v>
      </c>
      <c r="AF2" s="50">
        <f>IF(S2="Clay",AC2,AD2)</f>
        <v>1.25</v>
      </c>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Q13" si="1">R2</f>
        <v>2</v>
      </c>
      <c r="R3" s="125">
        <v>6</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125">
        <v>3</v>
      </c>
      <c r="Q4" s="125">
        <f t="shared" si="1"/>
        <v>6</v>
      </c>
      <c r="R4" s="125">
        <v>19</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125">
        <v>4</v>
      </c>
      <c r="Q5" s="125">
        <f t="shared" si="1"/>
        <v>19</v>
      </c>
      <c r="R5" s="125">
        <v>22</v>
      </c>
      <c r="S5" s="125" t="s">
        <v>179</v>
      </c>
      <c r="T5" s="123" t="s">
        <v>41</v>
      </c>
      <c r="U5" s="123">
        <v>0.5</v>
      </c>
      <c r="V5" s="123">
        <v>0.65</v>
      </c>
      <c r="W5" s="123">
        <v>2.5</v>
      </c>
      <c r="X5" s="123">
        <v>2.5</v>
      </c>
      <c r="Y5" s="123">
        <v>1</v>
      </c>
      <c r="Z5" s="123">
        <v>0</v>
      </c>
      <c r="AA5" s="123">
        <v>0</v>
      </c>
      <c r="AB5" s="123">
        <v>9</v>
      </c>
      <c r="AC5" s="123">
        <v>0.8</v>
      </c>
      <c r="AD5" s="50">
        <v>1.25</v>
      </c>
      <c r="AE5" s="50">
        <f t="shared" si="0"/>
        <v>3.6176470588235294</v>
      </c>
      <c r="AF5" s="50">
        <v>0.8</v>
      </c>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125">
        <v>5</v>
      </c>
      <c r="Q6" s="125">
        <f t="shared" si="1"/>
        <v>22</v>
      </c>
      <c r="R6" s="125">
        <v>29</v>
      </c>
      <c r="S6" s="125" t="s">
        <v>178</v>
      </c>
      <c r="T6" s="123" t="s">
        <v>41</v>
      </c>
      <c r="U6" s="123">
        <v>0.5</v>
      </c>
      <c r="V6" s="123">
        <v>0.16</v>
      </c>
      <c r="W6" s="123">
        <v>2.5</v>
      </c>
      <c r="X6" s="123">
        <v>2.5</v>
      </c>
      <c r="Y6" s="123">
        <v>1</v>
      </c>
      <c r="Z6" s="123">
        <v>0</v>
      </c>
      <c r="AA6" s="123">
        <v>0</v>
      </c>
      <c r="AB6" s="123">
        <v>9</v>
      </c>
      <c r="AC6" s="123">
        <v>0.8</v>
      </c>
      <c r="AD6" s="50">
        <v>1.25</v>
      </c>
      <c r="AE6" s="50">
        <f t="shared" si="0"/>
        <v>3.6176470588235294</v>
      </c>
      <c r="AF6" s="50">
        <v>0.8</v>
      </c>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125">
        <v>6</v>
      </c>
      <c r="Q7" s="125">
        <f t="shared" si="1"/>
        <v>29</v>
      </c>
      <c r="R7" s="125">
        <v>29.4</v>
      </c>
      <c r="S7" s="125" t="s">
        <v>273</v>
      </c>
      <c r="T7" s="123" t="s">
        <v>274</v>
      </c>
      <c r="U7" s="123">
        <v>0.5</v>
      </c>
      <c r="V7" s="123">
        <v>0.65</v>
      </c>
      <c r="W7" s="123">
        <v>1</v>
      </c>
      <c r="X7" s="123">
        <v>2.5</v>
      </c>
      <c r="Y7" s="123">
        <v>1</v>
      </c>
      <c r="Z7" s="123">
        <v>0</v>
      </c>
      <c r="AA7" s="123">
        <v>0</v>
      </c>
      <c r="AB7" s="123">
        <v>9</v>
      </c>
      <c r="AC7" s="123">
        <v>0.8</v>
      </c>
      <c r="AD7" s="50">
        <v>1.25</v>
      </c>
      <c r="AE7" s="50">
        <f t="shared" si="0"/>
        <v>3.6176470588235294</v>
      </c>
      <c r="AF7" s="50">
        <v>0.8</v>
      </c>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125">
        <v>7</v>
      </c>
      <c r="Q8" s="125">
        <f t="shared" si="1"/>
        <v>29.4</v>
      </c>
      <c r="R8" s="125">
        <v>36</v>
      </c>
      <c r="S8" s="125" t="s">
        <v>273</v>
      </c>
      <c r="T8" s="123" t="s">
        <v>274</v>
      </c>
      <c r="U8" s="123">
        <v>0.5</v>
      </c>
      <c r="V8" s="123">
        <v>0.65</v>
      </c>
      <c r="W8" s="123">
        <v>1</v>
      </c>
      <c r="X8" s="123">
        <v>2.5</v>
      </c>
      <c r="Y8" s="123">
        <v>1</v>
      </c>
      <c r="Z8" s="123">
        <v>0</v>
      </c>
      <c r="AA8" s="123">
        <v>0</v>
      </c>
      <c r="AB8" s="123">
        <v>9</v>
      </c>
      <c r="AC8" s="123">
        <v>0.8</v>
      </c>
      <c r="AD8" s="50">
        <v>1.25</v>
      </c>
      <c r="AE8" s="50">
        <f t="shared" si="0"/>
        <v>3.6176470588235294</v>
      </c>
      <c r="AF8" s="50">
        <v>1.8</v>
      </c>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125">
        <v>8</v>
      </c>
      <c r="Q9" s="125">
        <f t="shared" si="1"/>
        <v>36</v>
      </c>
      <c r="R9" s="125">
        <v>38</v>
      </c>
      <c r="S9" s="125" t="s">
        <v>273</v>
      </c>
      <c r="T9" s="123" t="s">
        <v>274</v>
      </c>
      <c r="U9" s="123">
        <v>0.5</v>
      </c>
      <c r="V9" s="123">
        <v>0.65</v>
      </c>
      <c r="W9" s="123">
        <v>1</v>
      </c>
      <c r="X9" s="123">
        <v>2.5</v>
      </c>
      <c r="Y9" s="123">
        <v>1</v>
      </c>
      <c r="Z9" s="123">
        <v>0</v>
      </c>
      <c r="AA9" s="123">
        <v>0</v>
      </c>
      <c r="AB9" s="123">
        <v>9</v>
      </c>
      <c r="AC9" s="123">
        <v>0.8</v>
      </c>
      <c r="AD9" s="50">
        <v>1.25</v>
      </c>
      <c r="AE9" s="50">
        <f t="shared" si="0"/>
        <v>3.6176470588235294</v>
      </c>
      <c r="AF9" s="50">
        <v>2.8</v>
      </c>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125">
        <v>9</v>
      </c>
      <c r="Q10" s="125">
        <f t="shared" si="1"/>
        <v>38</v>
      </c>
      <c r="R10" s="125">
        <v>45</v>
      </c>
      <c r="S10" s="125" t="s">
        <v>273</v>
      </c>
      <c r="T10" s="123" t="s">
        <v>274</v>
      </c>
      <c r="U10" s="123">
        <v>0.5</v>
      </c>
      <c r="V10" s="123">
        <v>0.65</v>
      </c>
      <c r="W10" s="123">
        <v>1</v>
      </c>
      <c r="X10" s="123">
        <v>2.5</v>
      </c>
      <c r="Y10" s="123">
        <v>1</v>
      </c>
      <c r="Z10" s="123">
        <v>0</v>
      </c>
      <c r="AA10" s="123">
        <v>0</v>
      </c>
      <c r="AB10" s="123">
        <v>9</v>
      </c>
      <c r="AC10" s="123">
        <v>0.8</v>
      </c>
      <c r="AD10" s="50">
        <v>1.25</v>
      </c>
      <c r="AE10" s="50">
        <f t="shared" si="0"/>
        <v>3.6176470588235294</v>
      </c>
      <c r="AF10" s="50">
        <v>3.8</v>
      </c>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125">
        <v>10</v>
      </c>
      <c r="Q11" s="125">
        <f t="shared" si="1"/>
        <v>45</v>
      </c>
      <c r="R11" s="125">
        <v>50</v>
      </c>
      <c r="S11" s="125" t="s">
        <v>178</v>
      </c>
      <c r="T11" s="123" t="s">
        <v>41</v>
      </c>
      <c r="U11" s="123">
        <v>0.5</v>
      </c>
      <c r="V11" s="123">
        <v>0.16</v>
      </c>
      <c r="W11" s="123">
        <v>2.5</v>
      </c>
      <c r="X11" s="123">
        <v>2.5</v>
      </c>
      <c r="Y11" s="123">
        <v>1</v>
      </c>
      <c r="Z11" s="123">
        <v>0</v>
      </c>
      <c r="AA11" s="123">
        <v>0</v>
      </c>
      <c r="AB11" s="123">
        <v>9</v>
      </c>
      <c r="AC11" s="123">
        <v>0.8</v>
      </c>
      <c r="AD11" s="50">
        <v>1.25</v>
      </c>
      <c r="AE11" s="50">
        <f>IF(T11="Alm_Hamre_2018",1.5,369/102)</f>
        <v>3.6176470588235294</v>
      </c>
      <c r="AF11" s="50">
        <v>0.8</v>
      </c>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125">
        <v>11</v>
      </c>
      <c r="Q12" s="125">
        <f t="shared" si="1"/>
        <v>50</v>
      </c>
      <c r="R12" s="125">
        <v>52</v>
      </c>
      <c r="S12" s="125" t="s">
        <v>179</v>
      </c>
      <c r="T12" s="123" t="s">
        <v>41</v>
      </c>
      <c r="U12" s="123">
        <v>0.5</v>
      </c>
      <c r="V12" s="123">
        <v>0.65</v>
      </c>
      <c r="W12" s="123">
        <v>2.5</v>
      </c>
      <c r="X12" s="123">
        <v>2.5</v>
      </c>
      <c r="Y12" s="123">
        <v>1</v>
      </c>
      <c r="Z12" s="123">
        <v>0</v>
      </c>
      <c r="AA12" s="123">
        <v>0</v>
      </c>
      <c r="AB12" s="123">
        <v>9</v>
      </c>
      <c r="AC12" s="123">
        <v>0.8</v>
      </c>
      <c r="AD12" s="50">
        <v>1.25</v>
      </c>
      <c r="AE12" s="50">
        <f>IF(T12="Alm_Hamre_2018",1.5,369/102)</f>
        <v>3.6176470588235294</v>
      </c>
      <c r="AF12" s="50">
        <v>0.8</v>
      </c>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125">
        <v>12</v>
      </c>
      <c r="Q13" s="125">
        <f t="shared" si="1"/>
        <v>52</v>
      </c>
      <c r="R13" s="125">
        <v>100</v>
      </c>
      <c r="S13" s="125" t="s">
        <v>178</v>
      </c>
      <c r="T13" s="123" t="s">
        <v>41</v>
      </c>
      <c r="U13" s="123">
        <v>0.5</v>
      </c>
      <c r="V13" s="123">
        <v>0.16</v>
      </c>
      <c r="W13" s="123">
        <v>2.5</v>
      </c>
      <c r="X13" s="123">
        <v>2.5</v>
      </c>
      <c r="Y13" s="123">
        <v>1</v>
      </c>
      <c r="Z13" s="123">
        <v>0</v>
      </c>
      <c r="AA13" s="123">
        <v>0</v>
      </c>
      <c r="AB13" s="123">
        <v>9</v>
      </c>
      <c r="AC13" s="123">
        <v>0.8</v>
      </c>
      <c r="AD13" s="50">
        <v>1.25</v>
      </c>
      <c r="AE13" s="50">
        <f>IF(T13="Alm_Hamre_2018",1.5,369/102)</f>
        <v>3.6176470588235294</v>
      </c>
      <c r="AF13" s="50">
        <v>1.25</v>
      </c>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3">
    <cfRule type="expression" dxfId="112" priority="7">
      <formula>$T2="Stevens"</formula>
    </cfRule>
  </conditionalFormatting>
  <conditionalFormatting sqref="U2:X6 U11:X13 U7:U10 W7:X10">
    <cfRule type="expression" dxfId="111" priority="6">
      <formula>$T2="Alm_Hamre"</formula>
    </cfRule>
  </conditionalFormatting>
  <conditionalFormatting sqref="U2:X6 U11:X13 U7:U10 W7:X10">
    <cfRule type="expression" dxfId="110" priority="5">
      <formula>$T2="ICP_18"</formula>
    </cfRule>
  </conditionalFormatting>
  <conditionalFormatting sqref="U2:X6 U11:X13 U7:U10 W7:X10">
    <cfRule type="expression" dxfId="109" priority="4">
      <formula>$T$2="Stevens"</formula>
    </cfRule>
  </conditionalFormatting>
  <conditionalFormatting sqref="V7:V10">
    <cfRule type="expression" dxfId="108" priority="3">
      <formula>$T7="Alm_Hamre"</formula>
    </cfRule>
  </conditionalFormatting>
  <conditionalFormatting sqref="V7:V10">
    <cfRule type="expression" dxfId="107" priority="2">
      <formula>$T7="ICP_18"</formula>
    </cfRule>
  </conditionalFormatting>
  <conditionalFormatting sqref="V7:V10">
    <cfRule type="expression" dxfId="106" priority="1">
      <formula>$T$2="Stevens"</formula>
    </cfRule>
  </conditionalFormatting>
  <dataValidations count="2">
    <dataValidation type="list" allowBlank="1" showInputMessage="1" showErrorMessage="1" sqref="S2:S13" xr:uid="{898A7E11-1FF4-4BFC-806F-1AB612B83018}">
      <formula1>$A$67:$A$72</formula1>
    </dataValidation>
    <dataValidation type="list" allowBlank="1" showInputMessage="1" showErrorMessage="1" sqref="T2:T13" xr:uid="{B3903A20-881C-4BD6-BB6F-47B39D1A11CC}">
      <formula1>$A$60:$A$65</formula1>
    </dataValidation>
  </dataValidations>
  <pageMargins left="0.7" right="0.7" top="0.75" bottom="0.75" header="0.3" footer="0.3"/>
  <pageSetup paperSize="9" orientation="portrait" horizontalDpi="300" verticalDpi="30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0915-FAF7-41A4-B7EA-D261C39FCB4D}">
  <sheetPr>
    <tabColor rgb="FF7030A0"/>
  </sheetPr>
  <dimension ref="A1:AG72"/>
  <sheetViews>
    <sheetView zoomScale="70" zoomScaleNormal="70" workbookViewId="0">
      <selection activeCell="B2" sqref="B2:E32"/>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45</v>
      </c>
      <c r="S2" s="125" t="s">
        <v>178</v>
      </c>
      <c r="T2" s="123" t="s">
        <v>41</v>
      </c>
      <c r="U2" s="123">
        <v>0.5</v>
      </c>
      <c r="V2" s="123">
        <v>0.16</v>
      </c>
      <c r="W2" s="123">
        <v>2.5</v>
      </c>
      <c r="X2" s="123">
        <v>2.5</v>
      </c>
      <c r="Y2" s="123">
        <v>1</v>
      </c>
      <c r="Z2" s="123">
        <v>0</v>
      </c>
      <c r="AA2" s="123">
        <v>0</v>
      </c>
      <c r="AB2" s="123">
        <v>9</v>
      </c>
      <c r="AC2" s="123">
        <f>1/1.25</f>
        <v>0.8</v>
      </c>
      <c r="AD2" s="50">
        <v>1.25</v>
      </c>
      <c r="AE2" s="50">
        <f t="shared" ref="AE2:AE3" si="0">IF(T2="Alm_Hamre_2018",1.5,369/102)</f>
        <v>3.6176470588235294</v>
      </c>
      <c r="AF2" s="50">
        <f>IF(S2="Clay",AC2,AD2)</f>
        <v>1.25</v>
      </c>
      <c r="AG2" s="50"/>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 si="1">R2</f>
        <v>45</v>
      </c>
      <c r="R3" s="125">
        <v>100</v>
      </c>
      <c r="S3" s="125" t="s">
        <v>178</v>
      </c>
      <c r="T3" s="123" t="s">
        <v>41</v>
      </c>
      <c r="U3" s="123">
        <v>0.5</v>
      </c>
      <c r="V3" s="123">
        <v>0.16</v>
      </c>
      <c r="W3" s="123">
        <v>2.5</v>
      </c>
      <c r="X3" s="123">
        <v>2.5</v>
      </c>
      <c r="Y3" s="123">
        <v>1</v>
      </c>
      <c r="Z3" s="123">
        <v>0</v>
      </c>
      <c r="AA3" s="123">
        <v>0</v>
      </c>
      <c r="AB3" s="123">
        <v>9</v>
      </c>
      <c r="AC3" s="123">
        <v>0.8</v>
      </c>
      <c r="AD3" s="50">
        <v>1.25</v>
      </c>
      <c r="AE3" s="50">
        <f t="shared" si="0"/>
        <v>3.6176470588235294</v>
      </c>
      <c r="AF3" s="50">
        <v>0.8</v>
      </c>
      <c r="AG3" s="50"/>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87"/>
      <c r="Q4" s="87"/>
      <c r="R4" s="87"/>
      <c r="S4" s="87"/>
      <c r="T4" s="33"/>
      <c r="U4" s="33"/>
      <c r="V4" s="33"/>
      <c r="W4" s="33"/>
      <c r="X4" s="33"/>
      <c r="Y4" s="33"/>
      <c r="Z4" s="33"/>
      <c r="AA4" s="33"/>
      <c r="AB4" s="33"/>
      <c r="AC4" s="33"/>
      <c r="AD4" s="33"/>
      <c r="AE4" s="33"/>
      <c r="AF4" s="33"/>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87"/>
      <c r="Q5" s="87"/>
      <c r="R5" s="87"/>
      <c r="S5" s="87"/>
      <c r="T5" s="33"/>
      <c r="U5" s="33"/>
      <c r="V5" s="33"/>
      <c r="W5" s="33"/>
      <c r="X5" s="33"/>
      <c r="Y5" s="33"/>
      <c r="Z5" s="33"/>
      <c r="AA5" s="33"/>
      <c r="AB5" s="33"/>
      <c r="AC5" s="33"/>
      <c r="AD5" s="33"/>
      <c r="AE5" s="33"/>
      <c r="AF5" s="33"/>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87"/>
      <c r="Q6" s="87"/>
      <c r="R6" s="87"/>
      <c r="S6" s="87"/>
      <c r="T6" s="33"/>
      <c r="U6" s="33"/>
      <c r="V6" s="33"/>
      <c r="W6" s="33"/>
      <c r="X6" s="33"/>
      <c r="Y6" s="33"/>
      <c r="Z6" s="33"/>
      <c r="AA6" s="33"/>
      <c r="AB6" s="33"/>
      <c r="AC6" s="33"/>
      <c r="AD6" s="33"/>
      <c r="AE6" s="33"/>
      <c r="AF6" s="33"/>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87"/>
      <c r="Q7" s="87"/>
      <c r="R7" s="87"/>
      <c r="S7" s="87"/>
      <c r="T7" s="33"/>
      <c r="U7" s="33"/>
      <c r="V7" s="33"/>
      <c r="W7" s="33"/>
      <c r="X7" s="33"/>
      <c r="Y7" s="33"/>
      <c r="Z7" s="33"/>
      <c r="AA7" s="33"/>
      <c r="AB7" s="33"/>
      <c r="AC7" s="33"/>
      <c r="AD7" s="33"/>
      <c r="AE7" s="33"/>
      <c r="AF7" s="33"/>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33"/>
      <c r="AE8" s="33"/>
      <c r="AF8" s="33"/>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33"/>
      <c r="AE9" s="33"/>
      <c r="AF9" s="33"/>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33"/>
      <c r="AE10" s="33"/>
      <c r="AF10" s="33"/>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87"/>
      <c r="Q11" s="87"/>
      <c r="R11" s="87"/>
      <c r="S11" s="87"/>
      <c r="T11" s="33"/>
      <c r="U11" s="33"/>
      <c r="V11" s="33"/>
      <c r="W11" s="33"/>
      <c r="X11" s="33"/>
      <c r="Y11" s="33"/>
      <c r="Z11" s="33"/>
      <c r="AA11" s="33"/>
      <c r="AB11" s="33"/>
      <c r="AC11" s="33"/>
      <c r="AD11" s="33"/>
      <c r="AE11" s="33"/>
      <c r="AF11" s="33"/>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87"/>
      <c r="Q12" s="87"/>
      <c r="R12" s="87"/>
      <c r="S12" s="87"/>
      <c r="T12" s="33"/>
      <c r="U12" s="33"/>
      <c r="V12" s="33"/>
      <c r="W12" s="33"/>
      <c r="X12" s="33"/>
      <c r="Y12" s="33"/>
      <c r="Z12" s="33"/>
      <c r="AA12" s="33"/>
      <c r="AB12" s="33"/>
      <c r="AC12" s="33"/>
      <c r="AD12" s="33"/>
      <c r="AE12" s="33"/>
      <c r="AF12" s="33"/>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87"/>
      <c r="Q13" s="87"/>
      <c r="R13" s="87"/>
      <c r="S13" s="87"/>
      <c r="T13" s="33"/>
      <c r="U13" s="33"/>
      <c r="V13" s="33"/>
      <c r="W13" s="33"/>
      <c r="X13" s="33"/>
      <c r="Y13" s="33"/>
      <c r="Z13" s="33"/>
      <c r="AA13" s="33"/>
      <c r="AB13" s="33"/>
      <c r="AC13" s="33"/>
      <c r="AD13" s="33"/>
      <c r="AE13" s="33"/>
      <c r="AF13" s="33"/>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4:AB13">
    <cfRule type="expression" dxfId="105" priority="8">
      <formula>$T4="Stevens"</formula>
    </cfRule>
  </conditionalFormatting>
  <conditionalFormatting sqref="U4:X13">
    <cfRule type="expression" dxfId="104" priority="7">
      <formula>$T4="Alm_Hamre"</formula>
    </cfRule>
  </conditionalFormatting>
  <conditionalFormatting sqref="U4:X13">
    <cfRule type="expression" dxfId="103" priority="6">
      <formula>$T4="ICP_18"</formula>
    </cfRule>
  </conditionalFormatting>
  <conditionalFormatting sqref="U4:X13">
    <cfRule type="expression" dxfId="102" priority="5">
      <formula>$T$2="Stevens"</formula>
    </cfRule>
  </conditionalFormatting>
  <conditionalFormatting sqref="Y2:AB3">
    <cfRule type="expression" dxfId="101" priority="4">
      <formula>$T2="Stevens"</formula>
    </cfRule>
  </conditionalFormatting>
  <conditionalFormatting sqref="U2:X3">
    <cfRule type="expression" dxfId="100" priority="3">
      <formula>$T2="Alm_Hamre"</formula>
    </cfRule>
  </conditionalFormatting>
  <conditionalFormatting sqref="U2:X3">
    <cfRule type="expression" dxfId="99" priority="2">
      <formula>$T2="ICP_18"</formula>
    </cfRule>
  </conditionalFormatting>
  <conditionalFormatting sqref="U2:X3">
    <cfRule type="expression" dxfId="98" priority="1">
      <formula>$T$2="Stevens"</formula>
    </cfRule>
  </conditionalFormatting>
  <dataValidations count="5">
    <dataValidation type="list" allowBlank="1" showInputMessage="1" showErrorMessage="1" sqref="S4:S13" xr:uid="{2386175B-F9EA-4B86-91EE-D73691C390B1}">
      <formula1>$A$67:$A$72</formula1>
    </dataValidation>
    <dataValidation type="list" allowBlank="1" showInputMessage="1" showErrorMessage="1" sqref="T4:T13" xr:uid="{B8C633CB-7DF0-4290-A45A-898770C3AB86}">
      <formula1>$A$60:$A$65</formula1>
    </dataValidation>
    <dataValidation type="list" allowBlank="1" showInputMessage="1" showErrorMessage="1" sqref="T2" xr:uid="{B8322C0A-D985-4033-B2E0-FE288E62BEB4}">
      <formula1>$A$60:$A$63</formula1>
    </dataValidation>
    <dataValidation type="list" allowBlank="1" showInputMessage="1" showErrorMessage="1" sqref="S2:S3" xr:uid="{9AF0E159-01AD-4F11-BC68-FF70D5F6E4FE}">
      <formula1>$A$67:$A$71</formula1>
    </dataValidation>
    <dataValidation type="list" allowBlank="1" showInputMessage="1" showErrorMessage="1" sqref="T3" xr:uid="{25640450-3D70-41FF-B09A-2BA6B1B25F7B}">
      <formula1>$A$60:$A$64</formula1>
    </dataValidation>
  </dataValidations>
  <pageMargins left="0.7" right="0.7" top="0.75" bottom="0.75" header="0.3" footer="0.3"/>
  <pageSetup paperSize="9" orientation="portrait" horizontalDpi="300" verticalDpi="30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E27F-37A9-41E4-A96B-43F693E9BE54}">
  <sheetPr>
    <tabColor rgb="FF7030A0"/>
  </sheetPr>
  <dimension ref="A1:AG72"/>
  <sheetViews>
    <sheetView zoomScale="70" zoomScaleNormal="70" workbookViewId="0">
      <selection activeCell="B2" sqref="B2:E32"/>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16</v>
      </c>
      <c r="S2" s="125" t="s">
        <v>178</v>
      </c>
      <c r="T2" s="123" t="s">
        <v>41</v>
      </c>
      <c r="U2" s="123">
        <v>0.5</v>
      </c>
      <c r="V2" s="123">
        <v>0.16</v>
      </c>
      <c r="W2" s="123">
        <v>2.5</v>
      </c>
      <c r="X2" s="123">
        <v>2.5</v>
      </c>
      <c r="Y2" s="123">
        <v>1</v>
      </c>
      <c r="Z2" s="123">
        <v>0</v>
      </c>
      <c r="AA2" s="123">
        <v>0</v>
      </c>
      <c r="AB2" s="123">
        <v>9</v>
      </c>
      <c r="AC2" s="123">
        <f>1/1.25</f>
        <v>0.8</v>
      </c>
      <c r="AD2" s="50">
        <v>1.25</v>
      </c>
      <c r="AE2" s="50">
        <f t="shared" ref="AE2:AE7" si="0">IF(T2="Alm_Hamre_2018",1.5,369/102)</f>
        <v>3.6176470588235294</v>
      </c>
      <c r="AF2" s="50">
        <f>IF(S2="Clay",AC2,AD2)</f>
        <v>1.25</v>
      </c>
      <c r="AG2" s="50"/>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Q7" si="1">R2</f>
        <v>16</v>
      </c>
      <c r="R3" s="125">
        <v>20</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c r="AG3" s="50"/>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125">
        <v>3</v>
      </c>
      <c r="Q4" s="125">
        <f t="shared" si="1"/>
        <v>20</v>
      </c>
      <c r="R4" s="125">
        <v>30</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125">
        <v>4</v>
      </c>
      <c r="Q5" s="125">
        <f t="shared" si="1"/>
        <v>30</v>
      </c>
      <c r="R5" s="125">
        <v>34</v>
      </c>
      <c r="S5" s="125" t="s">
        <v>178</v>
      </c>
      <c r="T5" s="123" t="s">
        <v>41</v>
      </c>
      <c r="U5" s="123">
        <v>0.5</v>
      </c>
      <c r="V5" s="123">
        <v>0.16</v>
      </c>
      <c r="W5" s="123">
        <v>2.5</v>
      </c>
      <c r="X5" s="123">
        <v>2.5</v>
      </c>
      <c r="Y5" s="123">
        <v>1</v>
      </c>
      <c r="Z5" s="123">
        <v>0</v>
      </c>
      <c r="AA5" s="123">
        <v>0</v>
      </c>
      <c r="AB5" s="123">
        <v>9</v>
      </c>
      <c r="AC5" s="123">
        <v>0.8</v>
      </c>
      <c r="AD5" s="50">
        <v>1.25</v>
      </c>
      <c r="AE5" s="50">
        <f t="shared" si="0"/>
        <v>3.6176470588235294</v>
      </c>
      <c r="AF5" s="50">
        <v>0.8</v>
      </c>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125">
        <v>5</v>
      </c>
      <c r="Q6" s="125">
        <f t="shared" si="1"/>
        <v>34</v>
      </c>
      <c r="R6" s="125">
        <v>40</v>
      </c>
      <c r="S6" s="125" t="s">
        <v>179</v>
      </c>
      <c r="T6" s="123" t="s">
        <v>41</v>
      </c>
      <c r="U6" s="123">
        <v>0.5</v>
      </c>
      <c r="V6" s="123">
        <v>0.65</v>
      </c>
      <c r="W6" s="123">
        <v>2.5</v>
      </c>
      <c r="X6" s="123">
        <v>2.5</v>
      </c>
      <c r="Y6" s="123">
        <v>1</v>
      </c>
      <c r="Z6" s="123">
        <v>0</v>
      </c>
      <c r="AA6" s="123">
        <v>0</v>
      </c>
      <c r="AB6" s="123">
        <v>9</v>
      </c>
      <c r="AC6" s="123">
        <v>0.8</v>
      </c>
      <c r="AD6" s="50">
        <v>1.25</v>
      </c>
      <c r="AE6" s="50">
        <f t="shared" si="0"/>
        <v>3.6176470588235294</v>
      </c>
      <c r="AF6" s="50">
        <v>0.8</v>
      </c>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125">
        <v>6</v>
      </c>
      <c r="Q7" s="125">
        <f t="shared" si="1"/>
        <v>40</v>
      </c>
      <c r="R7" s="125">
        <v>100</v>
      </c>
      <c r="S7" s="125" t="s">
        <v>178</v>
      </c>
      <c r="T7" s="123" t="s">
        <v>41</v>
      </c>
      <c r="U7" s="123">
        <v>0.5</v>
      </c>
      <c r="V7" s="123">
        <v>0.16</v>
      </c>
      <c r="W7" s="123">
        <v>2.5</v>
      </c>
      <c r="X7" s="123">
        <v>2.5</v>
      </c>
      <c r="Y7" s="123">
        <v>1</v>
      </c>
      <c r="Z7" s="123">
        <v>0</v>
      </c>
      <c r="AA7" s="123">
        <v>0</v>
      </c>
      <c r="AB7" s="123">
        <v>9</v>
      </c>
      <c r="AC7" s="123">
        <v>0.8</v>
      </c>
      <c r="AD7" s="50">
        <v>1.25</v>
      </c>
      <c r="AE7" s="50">
        <f t="shared" si="0"/>
        <v>3.6176470588235294</v>
      </c>
      <c r="AF7" s="50">
        <v>0.8</v>
      </c>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33"/>
      <c r="AE8" s="33"/>
      <c r="AF8" s="33"/>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33"/>
      <c r="AE9" s="33"/>
      <c r="AF9" s="33"/>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33"/>
      <c r="AE10" s="33"/>
      <c r="AF10" s="33"/>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87"/>
      <c r="Q11" s="87"/>
      <c r="R11" s="87"/>
      <c r="S11" s="87"/>
      <c r="T11" s="33"/>
      <c r="U11" s="33"/>
      <c r="V11" s="33"/>
      <c r="W11" s="33"/>
      <c r="X11" s="33"/>
      <c r="Y11" s="33"/>
      <c r="Z11" s="33"/>
      <c r="AA11" s="33"/>
      <c r="AB11" s="33"/>
      <c r="AC11" s="33"/>
      <c r="AD11" s="33"/>
      <c r="AE11" s="33"/>
      <c r="AF11" s="33"/>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87"/>
      <c r="Q12" s="87"/>
      <c r="R12" s="87"/>
      <c r="S12" s="87"/>
      <c r="T12" s="33"/>
      <c r="U12" s="33"/>
      <c r="V12" s="33"/>
      <c r="W12" s="33"/>
      <c r="X12" s="33"/>
      <c r="Y12" s="33"/>
      <c r="Z12" s="33"/>
      <c r="AA12" s="33"/>
      <c r="AB12" s="33"/>
      <c r="AC12" s="33"/>
      <c r="AD12" s="33"/>
      <c r="AE12" s="33"/>
      <c r="AF12" s="33"/>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87"/>
      <c r="Q13" s="87"/>
      <c r="R13" s="87"/>
      <c r="S13" s="87"/>
      <c r="T13" s="33"/>
      <c r="U13" s="33"/>
      <c r="V13" s="33"/>
      <c r="W13" s="33"/>
      <c r="X13" s="33"/>
      <c r="Y13" s="33"/>
      <c r="Z13" s="33"/>
      <c r="AA13" s="33"/>
      <c r="AB13" s="33"/>
      <c r="AC13" s="33"/>
      <c r="AD13" s="33"/>
      <c r="AE13" s="33"/>
      <c r="AF13" s="33"/>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A65" s="115" t="s">
        <v>274</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8:AB13">
    <cfRule type="expression" dxfId="97" priority="8">
      <formula>$T8="Stevens"</formula>
    </cfRule>
  </conditionalFormatting>
  <conditionalFormatting sqref="U8:X13">
    <cfRule type="expression" dxfId="96" priority="7">
      <formula>$T8="Alm_Hamre"</formula>
    </cfRule>
  </conditionalFormatting>
  <conditionalFormatting sqref="U8:X13">
    <cfRule type="expression" dxfId="95" priority="6">
      <formula>$T8="ICP_18"</formula>
    </cfRule>
  </conditionalFormatting>
  <conditionalFormatting sqref="U8:X13">
    <cfRule type="expression" dxfId="94" priority="5">
      <formula>$T$2="Stevens"</formula>
    </cfRule>
  </conditionalFormatting>
  <conditionalFormatting sqref="Y2:AB7">
    <cfRule type="expression" dxfId="93" priority="4">
      <formula>$T2="Stevens"</formula>
    </cfRule>
  </conditionalFormatting>
  <conditionalFormatting sqref="U2:X7">
    <cfRule type="expression" dxfId="92" priority="3">
      <formula>$T2="Alm_Hamre"</formula>
    </cfRule>
  </conditionalFormatting>
  <conditionalFormatting sqref="U2:X7">
    <cfRule type="expression" dxfId="91" priority="2">
      <formula>$T2="ICP_18"</formula>
    </cfRule>
  </conditionalFormatting>
  <conditionalFormatting sqref="U2:X7">
    <cfRule type="expression" dxfId="90" priority="1">
      <formula>$T$2="Stevens"</formula>
    </cfRule>
  </conditionalFormatting>
  <dataValidations count="5">
    <dataValidation type="list" allowBlank="1" showInputMessage="1" showErrorMessage="1" sqref="T6 T3" xr:uid="{7EA7E5D5-9041-4935-B714-80224B203914}">
      <formula1>$A$60:$A$64</formula1>
    </dataValidation>
    <dataValidation type="list" allowBlank="1" showInputMessage="1" showErrorMessage="1" sqref="S2:S7" xr:uid="{95550636-C433-42AA-BF58-1C76AE1FB228}">
      <formula1>$A$67:$A$71</formula1>
    </dataValidation>
    <dataValidation type="list" allowBlank="1" showInputMessage="1" showErrorMessage="1" sqref="T7 T2 T4:T5" xr:uid="{69B234BE-6037-43BE-8794-1027203E6F9F}">
      <formula1>$A$60:$A$63</formula1>
    </dataValidation>
    <dataValidation type="list" allowBlank="1" showInputMessage="1" showErrorMessage="1" sqref="T8:T13" xr:uid="{3525DC4D-9D07-48D6-8014-9D43B8B8FBE4}">
      <formula1>$A$60:$A$65</formula1>
    </dataValidation>
    <dataValidation type="list" allowBlank="1" showInputMessage="1" showErrorMessage="1" sqref="S8:S13" xr:uid="{1602E59F-1B06-4810-A759-821110961F82}">
      <formula1>$A$67:$A$72</formula1>
    </dataValidation>
  </dataValidations>
  <pageMargins left="0.7" right="0.7" top="0.75" bottom="0.75" header="0.3" footer="0.3"/>
  <pageSetup paperSize="9" orientation="portrait" horizontalDpi="300" verticalDpi="30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0D3B-0642-4B32-88F9-161190948D0A}">
  <sheetPr>
    <tabColor rgb="FF7030A0"/>
  </sheetPr>
  <dimension ref="A1:AG72"/>
  <sheetViews>
    <sheetView zoomScale="70" zoomScaleNormal="70" workbookViewId="0">
      <selection activeCell="U14" sqref="U14"/>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2</v>
      </c>
      <c r="S2" s="125" t="s">
        <v>178</v>
      </c>
      <c r="T2" s="123" t="s">
        <v>122</v>
      </c>
      <c r="U2" s="123">
        <v>0.5</v>
      </c>
      <c r="V2" s="123">
        <v>0.25</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Q7" si="1">R2</f>
        <v>2</v>
      </c>
      <c r="R3" s="125">
        <v>6</v>
      </c>
      <c r="S3" s="125" t="s">
        <v>179</v>
      </c>
      <c r="T3" s="123" t="s">
        <v>122</v>
      </c>
      <c r="U3" s="123">
        <v>0.5</v>
      </c>
      <c r="V3" s="123">
        <v>0.25</v>
      </c>
      <c r="W3" s="123">
        <v>2.5</v>
      </c>
      <c r="X3" s="123">
        <v>2.5</v>
      </c>
      <c r="Y3" s="123">
        <v>1</v>
      </c>
      <c r="Z3" s="123">
        <v>0</v>
      </c>
      <c r="AA3" s="123">
        <v>0</v>
      </c>
      <c r="AB3" s="123">
        <v>9</v>
      </c>
      <c r="AC3" s="123">
        <v>0.8</v>
      </c>
      <c r="AD3" s="50">
        <v>1.25</v>
      </c>
      <c r="AE3" s="50">
        <f t="shared" si="0"/>
        <v>3.6176470588235294</v>
      </c>
      <c r="AF3" s="50">
        <v>0.8</v>
      </c>
    </row>
    <row r="4" spans="2:33" x14ac:dyDescent="0.25">
      <c r="B4" s="50"/>
      <c r="C4" s="50"/>
      <c r="D4" s="50"/>
      <c r="E4" s="50"/>
      <c r="F4" s="50"/>
      <c r="G4" s="124">
        <v>1.25</v>
      </c>
      <c r="H4" s="124">
        <v>1.27</v>
      </c>
      <c r="I4" s="124" t="s">
        <v>161</v>
      </c>
      <c r="J4" s="124" t="s">
        <v>163</v>
      </c>
      <c r="K4" s="50"/>
      <c r="L4" s="124">
        <v>3</v>
      </c>
      <c r="M4" s="124">
        <v>3.7</v>
      </c>
      <c r="N4" s="124">
        <v>0</v>
      </c>
      <c r="O4" s="50"/>
      <c r="P4" s="125">
        <v>3</v>
      </c>
      <c r="Q4" s="125">
        <f t="shared" si="1"/>
        <v>6</v>
      </c>
      <c r="R4" s="125">
        <v>19</v>
      </c>
      <c r="S4" s="125" t="s">
        <v>178</v>
      </c>
      <c r="T4" s="123" t="s">
        <v>122</v>
      </c>
      <c r="U4" s="123">
        <v>0.5</v>
      </c>
      <c r="V4" s="123">
        <v>0.25</v>
      </c>
      <c r="W4" s="123">
        <v>2.5</v>
      </c>
      <c r="X4" s="123">
        <v>2.5</v>
      </c>
      <c r="Y4" s="123">
        <v>1</v>
      </c>
      <c r="Z4" s="123">
        <v>0</v>
      </c>
      <c r="AA4" s="123">
        <v>0</v>
      </c>
      <c r="AB4" s="123">
        <v>9</v>
      </c>
      <c r="AC4" s="123">
        <v>0.8</v>
      </c>
      <c r="AD4" s="50">
        <v>1.25</v>
      </c>
      <c r="AE4" s="50">
        <f t="shared" si="0"/>
        <v>3.6176470588235294</v>
      </c>
      <c r="AF4" s="50">
        <v>0.8</v>
      </c>
    </row>
    <row r="5" spans="2:33" x14ac:dyDescent="0.25">
      <c r="B5" s="50"/>
      <c r="C5" s="50"/>
      <c r="D5" s="50"/>
      <c r="E5" s="50"/>
      <c r="F5" s="50"/>
      <c r="G5" s="124">
        <v>1.35</v>
      </c>
      <c r="H5" s="124">
        <v>1.27</v>
      </c>
      <c r="I5" s="124" t="s">
        <v>161</v>
      </c>
      <c r="J5" s="124" t="s">
        <v>163</v>
      </c>
      <c r="K5" s="50"/>
      <c r="L5" s="124">
        <v>4</v>
      </c>
      <c r="M5" s="124">
        <v>5</v>
      </c>
      <c r="N5" s="124">
        <v>0</v>
      </c>
      <c r="O5" s="50"/>
      <c r="P5" s="125">
        <v>4</v>
      </c>
      <c r="Q5" s="125">
        <f t="shared" si="1"/>
        <v>19</v>
      </c>
      <c r="R5" s="125">
        <v>22</v>
      </c>
      <c r="S5" s="125" t="s">
        <v>179</v>
      </c>
      <c r="T5" s="123" t="s">
        <v>122</v>
      </c>
      <c r="U5" s="123">
        <v>0.5</v>
      </c>
      <c r="V5" s="123">
        <v>0.25</v>
      </c>
      <c r="W5" s="123">
        <v>2.5</v>
      </c>
      <c r="X5" s="123">
        <v>2.5</v>
      </c>
      <c r="Y5" s="123">
        <v>1</v>
      </c>
      <c r="Z5" s="123">
        <v>0</v>
      </c>
      <c r="AA5" s="123">
        <v>0</v>
      </c>
      <c r="AB5" s="123">
        <v>9</v>
      </c>
      <c r="AC5" s="123">
        <v>0.8</v>
      </c>
      <c r="AD5" s="50">
        <v>1.25</v>
      </c>
      <c r="AE5" s="50">
        <f t="shared" si="0"/>
        <v>3.6176470588235294</v>
      </c>
      <c r="AF5" s="50">
        <v>0.8</v>
      </c>
    </row>
    <row r="6" spans="2:33" x14ac:dyDescent="0.25">
      <c r="B6" s="50"/>
      <c r="C6" s="50"/>
      <c r="D6" s="50"/>
      <c r="E6" s="50"/>
      <c r="F6" s="50"/>
      <c r="G6" s="124">
        <v>2</v>
      </c>
      <c r="H6" s="124">
        <v>1.325</v>
      </c>
      <c r="I6" s="124" t="s">
        <v>161</v>
      </c>
      <c r="J6" s="124" t="s">
        <v>61</v>
      </c>
      <c r="K6" s="50"/>
      <c r="L6" s="124">
        <v>5</v>
      </c>
      <c r="M6" s="124">
        <v>6</v>
      </c>
      <c r="N6" s="124">
        <v>0</v>
      </c>
      <c r="O6" s="50"/>
      <c r="P6" s="125">
        <v>5</v>
      </c>
      <c r="Q6" s="125">
        <f t="shared" si="1"/>
        <v>22</v>
      </c>
      <c r="R6" s="125">
        <v>29</v>
      </c>
      <c r="S6" s="125" t="s">
        <v>178</v>
      </c>
      <c r="T6" s="123" t="s">
        <v>122</v>
      </c>
      <c r="U6" s="123">
        <v>0.5</v>
      </c>
      <c r="V6" s="123">
        <v>0.25</v>
      </c>
      <c r="W6" s="123">
        <v>2.5</v>
      </c>
      <c r="X6" s="123">
        <v>2.5</v>
      </c>
      <c r="Y6" s="123">
        <v>1</v>
      </c>
      <c r="Z6" s="123">
        <v>0</v>
      </c>
      <c r="AA6" s="123">
        <v>0</v>
      </c>
      <c r="AB6" s="123">
        <v>9</v>
      </c>
      <c r="AC6" s="123">
        <v>0.8</v>
      </c>
      <c r="AD6" s="50">
        <v>1.25</v>
      </c>
      <c r="AE6" s="50">
        <f t="shared" si="0"/>
        <v>3.6176470588235294</v>
      </c>
      <c r="AF6" s="50">
        <v>0.8</v>
      </c>
    </row>
    <row r="7" spans="2:33" x14ac:dyDescent="0.25">
      <c r="B7" s="50"/>
      <c r="C7" s="50"/>
      <c r="D7" s="50"/>
      <c r="E7" s="50"/>
      <c r="F7" s="50"/>
      <c r="G7" s="124">
        <v>2.7149999999999999</v>
      </c>
      <c r="H7" s="124">
        <v>1.1100000000000001</v>
      </c>
      <c r="I7" s="124" t="s">
        <v>164</v>
      </c>
      <c r="J7" s="124" t="s">
        <v>163</v>
      </c>
      <c r="K7" s="50"/>
      <c r="L7" s="124">
        <v>6</v>
      </c>
      <c r="M7" s="124">
        <v>7.3</v>
      </c>
      <c r="N7" s="124">
        <v>0</v>
      </c>
      <c r="O7" s="50"/>
      <c r="P7" s="125">
        <v>6</v>
      </c>
      <c r="Q7" s="125">
        <f t="shared" si="1"/>
        <v>29</v>
      </c>
      <c r="R7" s="125">
        <v>45</v>
      </c>
      <c r="S7" s="125" t="s">
        <v>178</v>
      </c>
      <c r="T7" s="123" t="s">
        <v>122</v>
      </c>
      <c r="U7" s="123">
        <v>0.5</v>
      </c>
      <c r="V7" s="123">
        <v>0.25</v>
      </c>
      <c r="W7" s="123">
        <v>2.5</v>
      </c>
      <c r="X7" s="123">
        <v>2.5</v>
      </c>
      <c r="Y7" s="123">
        <v>1</v>
      </c>
      <c r="Z7" s="123">
        <v>0</v>
      </c>
      <c r="AA7" s="123">
        <v>0</v>
      </c>
      <c r="AB7" s="123">
        <v>9</v>
      </c>
      <c r="AC7" s="123">
        <v>0.8</v>
      </c>
      <c r="AD7" s="50">
        <v>1.25</v>
      </c>
      <c r="AE7" s="50">
        <f t="shared" si="0"/>
        <v>3.6176470588235294</v>
      </c>
      <c r="AF7" s="50">
        <v>0.8</v>
      </c>
    </row>
    <row r="8" spans="2:33" x14ac:dyDescent="0.25">
      <c r="B8" s="50"/>
      <c r="C8" s="50"/>
      <c r="D8" s="50"/>
      <c r="E8" s="50"/>
      <c r="F8" s="50"/>
      <c r="G8" s="124">
        <v>2.8149999999999999</v>
      </c>
      <c r="H8" s="124">
        <v>1.23</v>
      </c>
      <c r="I8" s="124" t="s">
        <v>164</v>
      </c>
      <c r="J8" s="124" t="s">
        <v>163</v>
      </c>
      <c r="K8" s="50"/>
      <c r="L8" s="124">
        <v>7</v>
      </c>
      <c r="M8" s="124">
        <v>10</v>
      </c>
      <c r="N8" s="124">
        <v>0</v>
      </c>
      <c r="O8" s="50"/>
      <c r="P8" s="125">
        <v>7</v>
      </c>
      <c r="Q8" s="125">
        <f>R7</f>
        <v>45</v>
      </c>
      <c r="R8" s="125">
        <v>50</v>
      </c>
      <c r="S8" s="125" t="s">
        <v>178</v>
      </c>
      <c r="T8" s="123" t="s">
        <v>122</v>
      </c>
      <c r="U8" s="123">
        <v>0.5</v>
      </c>
      <c r="V8" s="123">
        <v>0.25</v>
      </c>
      <c r="W8" s="123">
        <v>2.5</v>
      </c>
      <c r="X8" s="123">
        <v>2.5</v>
      </c>
      <c r="Y8" s="123">
        <v>1</v>
      </c>
      <c r="Z8" s="123">
        <v>0</v>
      </c>
      <c r="AA8" s="123">
        <v>0</v>
      </c>
      <c r="AB8" s="123">
        <v>9</v>
      </c>
      <c r="AC8" s="123">
        <v>0.8</v>
      </c>
      <c r="AD8" s="50">
        <v>1.25</v>
      </c>
      <c r="AE8" s="50">
        <f>IF(T8="Alm_Hamre_2018",1.5,369/102)</f>
        <v>3.6176470588235294</v>
      </c>
      <c r="AF8" s="50">
        <v>0.8</v>
      </c>
    </row>
    <row r="9" spans="2:33" x14ac:dyDescent="0.25">
      <c r="B9" s="50"/>
      <c r="C9" s="50"/>
      <c r="D9" s="50"/>
      <c r="E9" s="50"/>
      <c r="F9" s="50"/>
      <c r="G9" s="124">
        <v>2.8849999999999998</v>
      </c>
      <c r="H9" s="124">
        <v>1.1100000000000001</v>
      </c>
      <c r="I9" s="124" t="s">
        <v>164</v>
      </c>
      <c r="J9" s="124" t="s">
        <v>163</v>
      </c>
      <c r="K9" s="50"/>
      <c r="L9" s="124">
        <v>8</v>
      </c>
      <c r="M9" s="124">
        <v>12.93</v>
      </c>
      <c r="N9" s="124">
        <v>0</v>
      </c>
      <c r="O9" s="50"/>
      <c r="P9" s="125">
        <v>8</v>
      </c>
      <c r="Q9" s="125">
        <f>R8</f>
        <v>50</v>
      </c>
      <c r="R9" s="125">
        <v>52</v>
      </c>
      <c r="S9" s="125" t="s">
        <v>179</v>
      </c>
      <c r="T9" s="123" t="s">
        <v>122</v>
      </c>
      <c r="U9" s="123">
        <v>0.5</v>
      </c>
      <c r="V9" s="123">
        <v>0.25</v>
      </c>
      <c r="W9" s="123">
        <v>2.5</v>
      </c>
      <c r="X9" s="123">
        <v>2.5</v>
      </c>
      <c r="Y9" s="123">
        <v>1</v>
      </c>
      <c r="Z9" s="123">
        <v>0</v>
      </c>
      <c r="AA9" s="123">
        <v>0</v>
      </c>
      <c r="AB9" s="123">
        <v>9</v>
      </c>
      <c r="AC9" s="123">
        <v>0.8</v>
      </c>
      <c r="AD9" s="50">
        <v>1.25</v>
      </c>
      <c r="AE9" s="50">
        <f>IF(T9="Alm_Hamre_2018",1.5,369/102)</f>
        <v>3.6176470588235294</v>
      </c>
      <c r="AF9" s="50">
        <v>0.8</v>
      </c>
      <c r="AG9" s="116"/>
    </row>
    <row r="10" spans="2:33" x14ac:dyDescent="0.25">
      <c r="B10" s="50"/>
      <c r="C10" s="50"/>
      <c r="D10" s="50"/>
      <c r="E10" s="50"/>
      <c r="F10" s="50"/>
      <c r="G10" s="124">
        <v>2.89</v>
      </c>
      <c r="H10" s="124">
        <v>1.23</v>
      </c>
      <c r="I10" s="124" t="s">
        <v>164</v>
      </c>
      <c r="J10" s="124" t="s">
        <v>163</v>
      </c>
      <c r="K10" s="50"/>
      <c r="L10" s="124">
        <v>9</v>
      </c>
      <c r="M10" s="124">
        <v>17.399999999999999</v>
      </c>
      <c r="N10" s="124">
        <v>0</v>
      </c>
      <c r="O10" s="50"/>
      <c r="P10" s="125">
        <v>9</v>
      </c>
      <c r="Q10" s="125">
        <f>R9</f>
        <v>52</v>
      </c>
      <c r="R10" s="125">
        <v>100</v>
      </c>
      <c r="S10" s="125" t="s">
        <v>178</v>
      </c>
      <c r="T10" s="123" t="s">
        <v>122</v>
      </c>
      <c r="U10" s="123">
        <v>0.5</v>
      </c>
      <c r="V10" s="123">
        <v>0.25</v>
      </c>
      <c r="W10" s="123">
        <v>2.5</v>
      </c>
      <c r="X10" s="123">
        <v>2.5</v>
      </c>
      <c r="Y10" s="123">
        <v>1</v>
      </c>
      <c r="Z10" s="123">
        <v>0</v>
      </c>
      <c r="AA10" s="123">
        <v>0</v>
      </c>
      <c r="AB10" s="123">
        <v>9</v>
      </c>
      <c r="AC10" s="123">
        <v>0.8</v>
      </c>
      <c r="AD10" s="50">
        <v>1.25</v>
      </c>
      <c r="AE10" s="50">
        <f>IF(T10="Alm_Hamre_2018",1.5,369/102)</f>
        <v>3.6176470588235294</v>
      </c>
      <c r="AF10" s="50">
        <v>1.25</v>
      </c>
      <c r="AG10" s="116"/>
    </row>
    <row r="11" spans="2:33" x14ac:dyDescent="0.25">
      <c r="B11" s="50"/>
      <c r="C11" s="50"/>
      <c r="D11" s="50"/>
      <c r="E11" s="50"/>
      <c r="F11" s="50"/>
      <c r="G11" s="124">
        <v>3.165</v>
      </c>
      <c r="H11" s="124">
        <v>1.23</v>
      </c>
      <c r="I11" s="124" t="s">
        <v>164</v>
      </c>
      <c r="J11" s="124" t="s">
        <v>163</v>
      </c>
      <c r="K11" s="50"/>
      <c r="L11" s="124">
        <v>10</v>
      </c>
      <c r="M11" s="124">
        <v>25</v>
      </c>
      <c r="N11" s="124">
        <v>0</v>
      </c>
      <c r="O11" s="50"/>
      <c r="P11" s="50"/>
      <c r="Q11" s="50"/>
      <c r="R11" s="50"/>
      <c r="S11" s="50"/>
      <c r="T11" s="50"/>
      <c r="U11" s="50"/>
      <c r="V11" s="50"/>
      <c r="W11" s="50"/>
      <c r="X11" s="50"/>
      <c r="Y11" s="50"/>
      <c r="Z11" s="50"/>
      <c r="AA11" s="50"/>
      <c r="AB11" s="50"/>
      <c r="AC11" s="50"/>
      <c r="AD11" s="50"/>
      <c r="AE11" s="50"/>
      <c r="AF11" s="50"/>
      <c r="AG11" s="116"/>
    </row>
    <row r="12" spans="2:33" x14ac:dyDescent="0.25">
      <c r="B12" s="50"/>
      <c r="C12" s="50"/>
      <c r="D12" s="50"/>
      <c r="E12" s="50"/>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c r="C13" s="50"/>
      <c r="D13" s="50"/>
      <c r="E13" s="50"/>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row>
    <row r="15" spans="2:33"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0">
    <cfRule type="expression" dxfId="89" priority="4">
      <formula>$T2="Stevens"</formula>
    </cfRule>
  </conditionalFormatting>
  <conditionalFormatting sqref="U2:X10">
    <cfRule type="expression" dxfId="88" priority="3">
      <formula>$T2="Alm_Hamre"</formula>
    </cfRule>
  </conditionalFormatting>
  <conditionalFormatting sqref="U2:X10">
    <cfRule type="expression" dxfId="87" priority="2">
      <formula>$T2="ICP_18"</formula>
    </cfRule>
  </conditionalFormatting>
  <conditionalFormatting sqref="U2:X10">
    <cfRule type="expression" dxfId="86" priority="1">
      <formula>$T$2="Stevens"</formula>
    </cfRule>
  </conditionalFormatting>
  <dataValidations count="2">
    <dataValidation type="list" allowBlank="1" showInputMessage="1" showErrorMessage="1" sqref="S11" xr:uid="{7BBB0707-3462-49DB-883F-C3EA660B197B}">
      <formula1>$A$67:$A$71</formula1>
    </dataValidation>
    <dataValidation type="list" allowBlank="1" showInputMessage="1" showErrorMessage="1" sqref="T11" xr:uid="{4D455719-A646-45FE-97AA-94FB07C87012}">
      <formula1>$A$60:$A$64</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A2162ECF-2C43-4F3F-A46B-62BDF2228B1C}">
          <x14:formula1>
            <xm:f>Hidden_settings!$B$3:$B$16</xm:f>
          </x14:formula1>
          <xm:sqref>T2:T10</xm:sqref>
        </x14:dataValidation>
        <x14:dataValidation type="list" showInputMessage="1" showErrorMessage="1" xr:uid="{AF6054BA-1D92-4F8F-A79D-1463177226E1}">
          <x14:formula1>
            <xm:f>Hidden_settings!$C$3:$C$16</xm:f>
          </x14:formula1>
          <xm:sqref>S2:S10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tint="0.79998168889431442"/>
  </sheetPr>
  <dimension ref="A1:AB81"/>
  <sheetViews>
    <sheetView zoomScale="85" zoomScaleNormal="85" workbookViewId="0">
      <selection activeCell="J39" sqref="J39"/>
    </sheetView>
  </sheetViews>
  <sheetFormatPr defaultRowHeight="15" x14ac:dyDescent="0.25"/>
  <cols>
    <col min="2" max="2" width="13.140625" customWidth="1"/>
    <col min="3" max="3" width="23.85546875" bestFit="1" customWidth="1"/>
    <col min="4" max="4" width="15.140625" bestFit="1" customWidth="1"/>
    <col min="5" max="5" width="12.85546875" customWidth="1"/>
    <col min="6" max="6" width="12.7109375" customWidth="1"/>
    <col min="7" max="7" width="19" customWidth="1"/>
    <col min="8" max="8" width="15.85546875" customWidth="1"/>
    <col min="9" max="9" width="11.28515625" bestFit="1" customWidth="1"/>
    <col min="10" max="10" width="19" customWidth="1"/>
    <col min="11" max="11" width="12.85546875" customWidth="1"/>
    <col min="12" max="12" width="14.85546875" customWidth="1"/>
    <col min="14" max="14" width="13.140625" bestFit="1" customWidth="1"/>
    <col min="18" max="18" width="12.28515625" customWidth="1"/>
    <col min="19" max="19" width="12.5703125" bestFit="1" customWidth="1"/>
    <col min="22" max="22" width="11" customWidth="1"/>
    <col min="24" max="24" width="17.85546875" bestFit="1" customWidth="1"/>
    <col min="25" max="25" width="20.85546875" customWidth="1"/>
    <col min="26" max="26" width="20.7109375" customWidth="1"/>
    <col min="27" max="27" width="15.42578125" customWidth="1"/>
  </cols>
  <sheetData>
    <row r="1" spans="1:26" ht="15.75" thickBot="1" x14ac:dyDescent="0.3"/>
    <row r="2" spans="1:26" ht="30.75" customHeight="1" thickBot="1" x14ac:dyDescent="0.3">
      <c r="A2" t="s">
        <v>289</v>
      </c>
      <c r="B2" s="67" t="s">
        <v>251</v>
      </c>
      <c r="C2" s="68" t="s">
        <v>35</v>
      </c>
      <c r="D2" s="79" t="s">
        <v>34</v>
      </c>
      <c r="E2" s="108" t="s">
        <v>36</v>
      </c>
      <c r="F2" s="109" t="s">
        <v>37</v>
      </c>
      <c r="G2" s="110" t="s">
        <v>261</v>
      </c>
      <c r="H2" s="111" t="s">
        <v>95</v>
      </c>
      <c r="I2" s="110" t="s">
        <v>167</v>
      </c>
      <c r="K2" s="144" t="s">
        <v>42</v>
      </c>
      <c r="L2" s="145"/>
      <c r="M2" s="49"/>
      <c r="N2" s="144" t="s">
        <v>204</v>
      </c>
      <c r="O2" s="145"/>
    </row>
    <row r="3" spans="1:26" ht="15.75" thickBot="1" x14ac:dyDescent="0.3">
      <c r="A3" s="139" t="s">
        <v>287</v>
      </c>
      <c r="B3" s="132">
        <v>1</v>
      </c>
      <c r="C3" s="134" t="s">
        <v>279</v>
      </c>
      <c r="D3" s="134">
        <v>0</v>
      </c>
      <c r="E3" s="134">
        <f t="shared" ref="E3:E11" si="0">B26</f>
        <v>1</v>
      </c>
      <c r="F3" s="134">
        <v>1</v>
      </c>
      <c r="G3" s="134">
        <v>0</v>
      </c>
      <c r="H3" s="134">
        <v>1</v>
      </c>
      <c r="I3" s="135">
        <v>0</v>
      </c>
      <c r="K3" s="19" t="s">
        <v>39</v>
      </c>
      <c r="L3" s="44" t="s">
        <v>174</v>
      </c>
      <c r="M3" s="49"/>
      <c r="N3" s="29" t="s">
        <v>252</v>
      </c>
      <c r="O3" s="27">
        <v>0</v>
      </c>
      <c r="Y3" s="53"/>
      <c r="Z3" s="53"/>
    </row>
    <row r="4" spans="1:26" ht="15.75" thickBot="1" x14ac:dyDescent="0.3">
      <c r="A4" s="139" t="s">
        <v>287</v>
      </c>
      <c r="B4" s="133">
        <f>IF(C4="","",B3+1)</f>
        <v>2</v>
      </c>
      <c r="C4" s="136" t="s">
        <v>280</v>
      </c>
      <c r="D4" s="136">
        <v>0</v>
      </c>
      <c r="E4" s="136">
        <f t="shared" si="0"/>
        <v>2</v>
      </c>
      <c r="F4" s="136">
        <v>1</v>
      </c>
      <c r="G4" s="136">
        <v>0</v>
      </c>
      <c r="H4" s="136">
        <v>1</v>
      </c>
      <c r="I4" s="137">
        <v>0</v>
      </c>
      <c r="K4" s="16" t="s">
        <v>40</v>
      </c>
      <c r="L4" s="45" t="s">
        <v>175</v>
      </c>
      <c r="M4" s="49"/>
      <c r="N4" s="19" t="s">
        <v>87</v>
      </c>
      <c r="O4" s="2">
        <v>0</v>
      </c>
    </row>
    <row r="5" spans="1:26" ht="15.75" thickBot="1" x14ac:dyDescent="0.3">
      <c r="A5" s="139" t="s">
        <v>288</v>
      </c>
      <c r="B5" s="133">
        <f t="shared" ref="B5:B22" si="1">IF(C5="","",B4+1)</f>
        <v>3</v>
      </c>
      <c r="C5" s="136" t="s">
        <v>281</v>
      </c>
      <c r="D5" s="136">
        <v>1</v>
      </c>
      <c r="E5" s="136">
        <f t="shared" si="0"/>
        <v>3</v>
      </c>
      <c r="F5" s="136">
        <v>1</v>
      </c>
      <c r="G5" s="136">
        <v>0</v>
      </c>
      <c r="H5" s="136">
        <v>1</v>
      </c>
      <c r="I5" s="137">
        <v>0</v>
      </c>
      <c r="K5" s="16" t="s">
        <v>38</v>
      </c>
      <c r="L5" s="45" t="s">
        <v>111</v>
      </c>
      <c r="M5" s="49"/>
      <c r="N5" s="29" t="s">
        <v>9</v>
      </c>
      <c r="O5" s="27">
        <v>1</v>
      </c>
    </row>
    <row r="6" spans="1:26" x14ac:dyDescent="0.25">
      <c r="A6" s="140" t="s">
        <v>288</v>
      </c>
      <c r="B6" s="133">
        <f t="shared" si="1"/>
        <v>4</v>
      </c>
      <c r="C6" s="136" t="s">
        <v>282</v>
      </c>
      <c r="D6" s="136">
        <v>1</v>
      </c>
      <c r="E6" s="136">
        <f t="shared" si="0"/>
        <v>4</v>
      </c>
      <c r="F6" s="136">
        <v>1</v>
      </c>
      <c r="G6" s="136">
        <v>0</v>
      </c>
      <c r="H6" s="136">
        <v>1</v>
      </c>
      <c r="I6" s="137">
        <v>0</v>
      </c>
      <c r="K6" s="16" t="s">
        <v>200</v>
      </c>
      <c r="L6" s="45" t="s">
        <v>201</v>
      </c>
      <c r="M6" s="49"/>
    </row>
    <row r="7" spans="1:26" ht="15.75" customHeight="1" thickBot="1" x14ac:dyDescent="0.3">
      <c r="A7" s="140" t="s">
        <v>290</v>
      </c>
      <c r="B7" s="133">
        <f t="shared" si="1"/>
        <v>5</v>
      </c>
      <c r="C7" s="136" t="s">
        <v>283</v>
      </c>
      <c r="D7" s="136">
        <v>0</v>
      </c>
      <c r="E7" s="136">
        <f t="shared" si="0"/>
        <v>5</v>
      </c>
      <c r="F7" s="136">
        <v>1</v>
      </c>
      <c r="G7" s="136">
        <v>0</v>
      </c>
      <c r="H7" s="136">
        <v>1</v>
      </c>
      <c r="I7" s="137">
        <v>0</v>
      </c>
      <c r="K7" s="52" t="s">
        <v>198</v>
      </c>
      <c r="L7" s="17" t="s">
        <v>199</v>
      </c>
      <c r="M7" s="49"/>
      <c r="N7" s="49"/>
      <c r="O7" s="49"/>
    </row>
    <row r="8" spans="1:26" ht="15.75" customHeight="1" x14ac:dyDescent="0.25">
      <c r="A8" s="140" t="s">
        <v>290</v>
      </c>
      <c r="B8" s="133">
        <f t="shared" si="1"/>
        <v>6</v>
      </c>
      <c r="C8" s="136" t="s">
        <v>284</v>
      </c>
      <c r="D8" s="136">
        <v>0</v>
      </c>
      <c r="E8" s="136">
        <f t="shared" si="0"/>
        <v>6</v>
      </c>
      <c r="F8" s="136">
        <v>1</v>
      </c>
      <c r="G8" s="136">
        <v>0</v>
      </c>
      <c r="H8" s="136">
        <v>1</v>
      </c>
      <c r="I8" s="137">
        <v>0</v>
      </c>
      <c r="K8" s="19" t="s">
        <v>253</v>
      </c>
      <c r="L8" s="44">
        <v>0</v>
      </c>
      <c r="M8" s="49"/>
    </row>
    <row r="9" spans="1:26" x14ac:dyDescent="0.25">
      <c r="A9" s="140" t="s">
        <v>291</v>
      </c>
      <c r="B9" s="133">
        <f t="shared" si="1"/>
        <v>7</v>
      </c>
      <c r="C9" s="136" t="s">
        <v>285</v>
      </c>
      <c r="D9" s="136">
        <v>0</v>
      </c>
      <c r="E9" s="136">
        <f t="shared" si="0"/>
        <v>7</v>
      </c>
      <c r="F9" s="136">
        <v>1</v>
      </c>
      <c r="G9" s="136">
        <v>0</v>
      </c>
      <c r="H9" s="136">
        <v>1</v>
      </c>
      <c r="I9" s="137">
        <v>0</v>
      </c>
      <c r="K9" s="16" t="s">
        <v>254</v>
      </c>
      <c r="L9" s="45"/>
      <c r="M9" s="49"/>
    </row>
    <row r="10" spans="1:26" x14ac:dyDescent="0.25">
      <c r="A10" s="140" t="s">
        <v>291</v>
      </c>
      <c r="B10" s="133">
        <f t="shared" si="1"/>
        <v>8</v>
      </c>
      <c r="C10" s="136" t="s">
        <v>286</v>
      </c>
      <c r="D10" s="136">
        <v>0</v>
      </c>
      <c r="E10" s="136">
        <f t="shared" si="0"/>
        <v>8</v>
      </c>
      <c r="F10" s="136">
        <v>1</v>
      </c>
      <c r="G10" s="136">
        <v>0</v>
      </c>
      <c r="H10" s="136">
        <v>1</v>
      </c>
      <c r="I10" s="137">
        <v>0</v>
      </c>
      <c r="K10" s="16" t="s">
        <v>255</v>
      </c>
      <c r="L10" s="45">
        <v>1000</v>
      </c>
      <c r="M10" s="49"/>
    </row>
    <row r="11" spans="1:26" ht="15.75" customHeight="1" x14ac:dyDescent="0.25">
      <c r="B11" s="3">
        <f t="shared" si="1"/>
        <v>9</v>
      </c>
      <c r="C11" s="50" t="s">
        <v>313</v>
      </c>
      <c r="D11" s="33">
        <v>0</v>
      </c>
      <c r="E11" s="50">
        <f t="shared" si="0"/>
        <v>9</v>
      </c>
      <c r="F11" s="33">
        <v>1</v>
      </c>
      <c r="G11" s="33">
        <v>0</v>
      </c>
      <c r="H11" s="33">
        <v>1</v>
      </c>
      <c r="I11" s="32">
        <v>0</v>
      </c>
      <c r="K11" s="16" t="s">
        <v>256</v>
      </c>
      <c r="L11" s="45">
        <v>0</v>
      </c>
      <c r="M11" s="49"/>
      <c r="N11" s="49"/>
      <c r="O11" s="49"/>
    </row>
    <row r="12" spans="1:26" ht="15.75" thickBot="1" x14ac:dyDescent="0.3">
      <c r="B12" s="3">
        <f t="shared" si="1"/>
        <v>10</v>
      </c>
      <c r="C12" s="50" t="str">
        <f t="shared" ref="C11:C22" si="2">IF(C35="","",C35)</f>
        <v>JP_Blowcount_UB</v>
      </c>
      <c r="D12" s="33">
        <v>0</v>
      </c>
      <c r="E12" s="50">
        <v>10</v>
      </c>
      <c r="F12" s="33">
        <v>1</v>
      </c>
      <c r="G12" s="33">
        <v>0</v>
      </c>
      <c r="H12" s="33">
        <v>1</v>
      </c>
      <c r="I12" s="32">
        <v>0</v>
      </c>
      <c r="K12" s="52" t="s">
        <v>166</v>
      </c>
      <c r="L12" s="17" t="s">
        <v>189</v>
      </c>
      <c r="M12" s="49"/>
    </row>
    <row r="13" spans="1:26" x14ac:dyDescent="0.25">
      <c r="B13" s="3">
        <f t="shared" si="1"/>
        <v>11</v>
      </c>
      <c r="C13" s="50" t="str">
        <f t="shared" si="2"/>
        <v>Fatigue_BLOW</v>
      </c>
      <c r="D13" s="33">
        <v>0</v>
      </c>
      <c r="E13" s="50">
        <v>11</v>
      </c>
      <c r="F13" s="33">
        <v>1</v>
      </c>
      <c r="G13" s="33">
        <v>0</v>
      </c>
      <c r="H13" s="33">
        <v>1</v>
      </c>
      <c r="I13" s="32">
        <v>0</v>
      </c>
      <c r="K13" s="49"/>
      <c r="L13" s="49"/>
      <c r="M13" s="49"/>
    </row>
    <row r="14" spans="1:26" x14ac:dyDescent="0.25">
      <c r="B14" s="3">
        <f t="shared" si="1"/>
        <v>12</v>
      </c>
      <c r="C14" s="50" t="str">
        <f t="shared" si="2"/>
        <v>Fatigue_STRESS</v>
      </c>
      <c r="D14" s="50">
        <v>0</v>
      </c>
      <c r="E14" s="50">
        <f>B37</f>
        <v>12</v>
      </c>
      <c r="F14" s="50">
        <v>1</v>
      </c>
      <c r="G14" s="50">
        <v>0</v>
      </c>
      <c r="H14" s="50">
        <v>1</v>
      </c>
      <c r="I14" s="32">
        <v>0</v>
      </c>
      <c r="J14" s="49"/>
      <c r="K14" s="49"/>
      <c r="L14" s="49"/>
      <c r="M14" s="49"/>
    </row>
    <row r="15" spans="1:26" s="49" customFormat="1" ht="15.75" thickBot="1" x14ac:dyDescent="0.3">
      <c r="B15" s="3" t="str">
        <f t="shared" si="1"/>
        <v/>
      </c>
      <c r="C15" s="50" t="str">
        <f t="shared" si="2"/>
        <v/>
      </c>
      <c r="D15" s="50"/>
      <c r="E15" s="50"/>
      <c r="F15" s="50"/>
      <c r="G15" s="50"/>
      <c r="H15" s="50"/>
      <c r="I15" s="32"/>
    </row>
    <row r="16" spans="1:26" s="49" customFormat="1" ht="15.75" thickBot="1" x14ac:dyDescent="0.3">
      <c r="B16" s="3" t="str">
        <f t="shared" si="1"/>
        <v/>
      </c>
      <c r="C16" s="50" t="str">
        <f t="shared" si="2"/>
        <v/>
      </c>
      <c r="D16" s="50"/>
      <c r="E16" s="50"/>
      <c r="F16" s="50"/>
      <c r="G16" s="50"/>
      <c r="H16" s="50"/>
      <c r="I16" s="32"/>
      <c r="K16" s="144" t="s">
        <v>196</v>
      </c>
      <c r="L16" s="145"/>
    </row>
    <row r="17" spans="1:28" s="49" customFormat="1" x14ac:dyDescent="0.25">
      <c r="B17" s="3" t="str">
        <f t="shared" si="1"/>
        <v/>
      </c>
      <c r="C17" s="50" t="str">
        <f t="shared" si="2"/>
        <v/>
      </c>
      <c r="D17" s="50"/>
      <c r="E17" s="50"/>
      <c r="F17" s="50"/>
      <c r="G17" s="50"/>
      <c r="H17" s="50"/>
      <c r="I17" s="32"/>
      <c r="K17" s="19" t="s">
        <v>3</v>
      </c>
      <c r="L17" s="49" t="s">
        <v>264</v>
      </c>
    </row>
    <row r="18" spans="1:28" s="49" customFormat="1" ht="15.75" thickBot="1" x14ac:dyDescent="0.3">
      <c r="B18" s="3" t="str">
        <f t="shared" si="1"/>
        <v/>
      </c>
      <c r="C18" s="50" t="str">
        <f t="shared" si="2"/>
        <v/>
      </c>
      <c r="D18" s="50"/>
      <c r="E18" s="50"/>
      <c r="F18" s="50"/>
      <c r="G18" s="50"/>
      <c r="H18" s="50"/>
      <c r="I18" s="32"/>
      <c r="K18" s="52" t="s">
        <v>197</v>
      </c>
      <c r="L18" s="49" t="s">
        <v>263</v>
      </c>
    </row>
    <row r="19" spans="1:28" s="49" customFormat="1" x14ac:dyDescent="0.25">
      <c r="B19" s="3" t="str">
        <f t="shared" si="1"/>
        <v/>
      </c>
      <c r="C19" s="50" t="str">
        <f t="shared" si="2"/>
        <v/>
      </c>
      <c r="D19" s="50"/>
      <c r="E19" s="50"/>
      <c r="F19" s="50"/>
      <c r="G19" s="50"/>
      <c r="H19" s="50"/>
      <c r="I19" s="32"/>
    </row>
    <row r="20" spans="1:28" s="49" customFormat="1" x14ac:dyDescent="0.25">
      <c r="B20" s="3" t="str">
        <f t="shared" si="1"/>
        <v/>
      </c>
      <c r="C20" s="50" t="str">
        <f t="shared" si="2"/>
        <v/>
      </c>
      <c r="D20" s="50"/>
      <c r="E20" s="50"/>
      <c r="F20" s="50"/>
      <c r="G20" s="50"/>
      <c r="H20" s="50"/>
      <c r="I20" s="32"/>
    </row>
    <row r="21" spans="1:28" s="49" customFormat="1" x14ac:dyDescent="0.25">
      <c r="B21" s="3" t="str">
        <f t="shared" si="1"/>
        <v/>
      </c>
      <c r="C21" s="50" t="str">
        <f t="shared" si="2"/>
        <v/>
      </c>
      <c r="D21" s="50"/>
      <c r="E21" s="50"/>
      <c r="F21" s="50"/>
      <c r="G21" s="50"/>
      <c r="H21" s="50"/>
      <c r="I21" s="32"/>
    </row>
    <row r="22" spans="1:28" ht="15.75" thickBot="1" x14ac:dyDescent="0.3">
      <c r="B22" s="6" t="str">
        <f t="shared" si="1"/>
        <v/>
      </c>
      <c r="C22" s="7" t="str">
        <f t="shared" si="2"/>
        <v/>
      </c>
      <c r="D22" s="63"/>
      <c r="E22" s="7"/>
      <c r="F22" s="63"/>
      <c r="G22" s="63"/>
      <c r="H22" s="63"/>
      <c r="I22" s="8"/>
      <c r="J22" s="49"/>
      <c r="K22" s="49"/>
      <c r="L22" s="49"/>
      <c r="M22" s="49"/>
      <c r="N22" s="49"/>
      <c r="O22" s="49"/>
    </row>
    <row r="23" spans="1:28" ht="15.75" thickBot="1" x14ac:dyDescent="0.3"/>
    <row r="24" spans="1:28" ht="15.75" thickBot="1" x14ac:dyDescent="0.3">
      <c r="B24" s="142" t="s">
        <v>27</v>
      </c>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3"/>
    </row>
    <row r="25" spans="1:28" ht="35.25" customHeight="1" thickBot="1" x14ac:dyDescent="0.3">
      <c r="B25" s="105" t="s">
        <v>251</v>
      </c>
      <c r="C25" s="106" t="s">
        <v>112</v>
      </c>
      <c r="D25" s="106" t="s">
        <v>1</v>
      </c>
      <c r="E25" s="106" t="s">
        <v>2</v>
      </c>
      <c r="F25" s="106" t="s">
        <v>3</v>
      </c>
      <c r="G25" s="106" t="s">
        <v>44</v>
      </c>
      <c r="H25" s="106" t="s">
        <v>4</v>
      </c>
      <c r="I25" s="106" t="s">
        <v>45</v>
      </c>
      <c r="J25" s="106" t="s">
        <v>113</v>
      </c>
      <c r="K25" s="106" t="s">
        <v>129</v>
      </c>
      <c r="L25" s="106" t="s">
        <v>31</v>
      </c>
      <c r="M25" s="106" t="s">
        <v>5</v>
      </c>
      <c r="N25" s="106" t="s">
        <v>6</v>
      </c>
      <c r="O25" s="106" t="s">
        <v>7</v>
      </c>
      <c r="P25" s="106" t="s">
        <v>8</v>
      </c>
      <c r="Q25" s="106" t="s">
        <v>9</v>
      </c>
      <c r="R25" s="106" t="s">
        <v>10</v>
      </c>
      <c r="S25" s="106" t="s">
        <v>63</v>
      </c>
      <c r="T25" s="106" t="s">
        <v>126</v>
      </c>
      <c r="U25" s="106" t="s">
        <v>146</v>
      </c>
      <c r="V25" s="106" t="s">
        <v>147</v>
      </c>
      <c r="W25" s="106" t="s">
        <v>75</v>
      </c>
      <c r="X25" s="106" t="s">
        <v>114</v>
      </c>
      <c r="Y25" s="106" t="s">
        <v>130</v>
      </c>
      <c r="Z25" s="106" t="s">
        <v>93</v>
      </c>
      <c r="AA25" s="107" t="s">
        <v>148</v>
      </c>
      <c r="AB25" s="49"/>
    </row>
    <row r="26" spans="1:28" x14ac:dyDescent="0.25">
      <c r="A26" s="48"/>
      <c r="B26" s="133">
        <v>1</v>
      </c>
      <c r="C26" s="129" t="s">
        <v>279</v>
      </c>
      <c r="D26" s="129">
        <v>0</v>
      </c>
      <c r="E26" s="129">
        <v>1</v>
      </c>
      <c r="F26" s="129">
        <v>0</v>
      </c>
      <c r="G26" s="129">
        <v>4400</v>
      </c>
      <c r="H26" s="129">
        <v>2.04</v>
      </c>
      <c r="I26" s="129">
        <v>0.95</v>
      </c>
      <c r="J26" s="129">
        <f>237*9.81</f>
        <v>2324.9700000000003</v>
      </c>
      <c r="K26" s="129">
        <v>0</v>
      </c>
      <c r="L26" s="129">
        <v>90</v>
      </c>
      <c r="M26" s="129"/>
      <c r="N26" s="129">
        <v>1</v>
      </c>
      <c r="O26" s="129">
        <v>500</v>
      </c>
      <c r="P26" s="129">
        <v>1</v>
      </c>
      <c r="Q26" s="129" t="s">
        <v>277</v>
      </c>
      <c r="R26" s="129">
        <v>1</v>
      </c>
      <c r="S26" s="129" t="s">
        <v>96</v>
      </c>
      <c r="T26" s="129">
        <v>0</v>
      </c>
      <c r="U26" s="129">
        <v>0</v>
      </c>
      <c r="V26" s="129">
        <v>3733</v>
      </c>
      <c r="W26" s="129" t="s">
        <v>76</v>
      </c>
      <c r="X26" s="129" t="s">
        <v>250</v>
      </c>
      <c r="Y26" s="129">
        <v>0</v>
      </c>
      <c r="Z26" s="129">
        <v>0</v>
      </c>
      <c r="AA26" s="131">
        <v>0</v>
      </c>
    </row>
    <row r="27" spans="1:28" x14ac:dyDescent="0.25">
      <c r="A27" s="48"/>
      <c r="B27" s="133">
        <f>IF(C27="","",B26+1)</f>
        <v>2</v>
      </c>
      <c r="C27" s="129" t="s">
        <v>280</v>
      </c>
      <c r="D27" s="129">
        <v>0</v>
      </c>
      <c r="E27" s="129">
        <v>1</v>
      </c>
      <c r="F27" s="129">
        <v>0</v>
      </c>
      <c r="G27" s="129">
        <v>4400</v>
      </c>
      <c r="H27" s="129">
        <v>2.04</v>
      </c>
      <c r="I27" s="129">
        <v>0.95</v>
      </c>
      <c r="J27" s="129">
        <f>237*9.81</f>
        <v>2324.9700000000003</v>
      </c>
      <c r="K27" s="129">
        <v>0</v>
      </c>
      <c r="L27" s="129">
        <v>90</v>
      </c>
      <c r="M27" s="129"/>
      <c r="N27" s="129">
        <v>1</v>
      </c>
      <c r="O27" s="129">
        <v>500</v>
      </c>
      <c r="P27" s="129">
        <v>1</v>
      </c>
      <c r="Q27" s="129" t="s">
        <v>278</v>
      </c>
      <c r="R27" s="129">
        <v>1</v>
      </c>
      <c r="S27" s="129" t="s">
        <v>96</v>
      </c>
      <c r="T27" s="129">
        <v>0</v>
      </c>
      <c r="U27" s="129">
        <v>0</v>
      </c>
      <c r="V27" s="129">
        <v>3733</v>
      </c>
      <c r="W27" s="129" t="s">
        <v>76</v>
      </c>
      <c r="X27" s="129" t="s">
        <v>250</v>
      </c>
      <c r="Y27" s="129">
        <v>0</v>
      </c>
      <c r="Z27" s="129">
        <v>0</v>
      </c>
      <c r="AA27" s="131">
        <v>0</v>
      </c>
    </row>
    <row r="28" spans="1:28" x14ac:dyDescent="0.25">
      <c r="A28" s="48"/>
      <c r="B28" s="130">
        <f t="shared" ref="B28:B45" si="3">IF(C28="","",B27+1)</f>
        <v>3</v>
      </c>
      <c r="C28" s="129" t="s">
        <v>281</v>
      </c>
      <c r="D28" s="129">
        <v>0</v>
      </c>
      <c r="E28" s="129">
        <v>1</v>
      </c>
      <c r="F28" s="129">
        <v>0</v>
      </c>
      <c r="G28" s="129">
        <v>1335</v>
      </c>
      <c r="H28" s="129">
        <v>2.04</v>
      </c>
      <c r="I28" s="129">
        <v>0.95</v>
      </c>
      <c r="J28" s="129">
        <f>44*9.81</f>
        <v>431.64000000000004</v>
      </c>
      <c r="K28" s="129">
        <v>0</v>
      </c>
      <c r="L28" s="129">
        <v>90</v>
      </c>
      <c r="M28" s="129"/>
      <c r="N28" s="129">
        <v>1</v>
      </c>
      <c r="O28" s="129">
        <v>500</v>
      </c>
      <c r="P28" s="129">
        <v>1</v>
      </c>
      <c r="Q28" s="129" t="s">
        <v>277</v>
      </c>
      <c r="R28" s="129">
        <v>1</v>
      </c>
      <c r="S28" s="129" t="s">
        <v>96</v>
      </c>
      <c r="T28" s="129">
        <v>0</v>
      </c>
      <c r="U28" s="129">
        <v>0</v>
      </c>
      <c r="V28" s="129">
        <v>2900</v>
      </c>
      <c r="W28" s="129" t="s">
        <v>76</v>
      </c>
      <c r="X28" s="129" t="s">
        <v>89</v>
      </c>
      <c r="Y28" s="129">
        <v>0</v>
      </c>
      <c r="Z28" s="129">
        <v>0</v>
      </c>
      <c r="AA28" s="131">
        <v>0</v>
      </c>
    </row>
    <row r="29" spans="1:28" x14ac:dyDescent="0.25">
      <c r="A29" s="48"/>
      <c r="B29" s="133">
        <f t="shared" si="3"/>
        <v>4</v>
      </c>
      <c r="C29" s="129" t="s">
        <v>282</v>
      </c>
      <c r="D29" s="129">
        <v>0</v>
      </c>
      <c r="E29" s="129">
        <v>1</v>
      </c>
      <c r="F29" s="129">
        <v>0</v>
      </c>
      <c r="G29" s="129">
        <v>1335</v>
      </c>
      <c r="H29" s="129">
        <v>2.04</v>
      </c>
      <c r="I29" s="129">
        <v>0.95</v>
      </c>
      <c r="J29" s="129">
        <f>44*9.81</f>
        <v>431.64000000000004</v>
      </c>
      <c r="K29" s="129">
        <v>0</v>
      </c>
      <c r="L29" s="129">
        <v>90</v>
      </c>
      <c r="M29" s="129"/>
      <c r="N29" s="129">
        <v>1</v>
      </c>
      <c r="O29" s="129">
        <v>500</v>
      </c>
      <c r="P29" s="129">
        <v>1</v>
      </c>
      <c r="Q29" s="129" t="s">
        <v>278</v>
      </c>
      <c r="R29" s="129">
        <v>1</v>
      </c>
      <c r="S29" s="129" t="s">
        <v>96</v>
      </c>
      <c r="T29" s="129">
        <v>0</v>
      </c>
      <c r="U29" s="129">
        <v>0</v>
      </c>
      <c r="V29" s="129">
        <v>2900</v>
      </c>
      <c r="W29" s="129" t="s">
        <v>76</v>
      </c>
      <c r="X29" s="129" t="s">
        <v>89</v>
      </c>
      <c r="Y29" s="129">
        <v>0</v>
      </c>
      <c r="Z29" s="129">
        <v>0</v>
      </c>
      <c r="AA29" s="131">
        <v>0</v>
      </c>
    </row>
    <row r="30" spans="1:28" x14ac:dyDescent="0.25">
      <c r="A30" s="48"/>
      <c r="B30" s="133">
        <f t="shared" si="3"/>
        <v>5</v>
      </c>
      <c r="C30" s="129" t="s">
        <v>283</v>
      </c>
      <c r="D30" s="136">
        <v>0</v>
      </c>
      <c r="E30" s="136">
        <v>1</v>
      </c>
      <c r="F30" s="129">
        <v>0</v>
      </c>
      <c r="G30" s="129">
        <v>4400</v>
      </c>
      <c r="H30" s="129">
        <v>2.04</v>
      </c>
      <c r="I30" s="129">
        <v>0.95</v>
      </c>
      <c r="J30" s="129">
        <f>237*9.81</f>
        <v>2324.9700000000003</v>
      </c>
      <c r="K30" s="136">
        <v>0</v>
      </c>
      <c r="L30" s="136">
        <v>90</v>
      </c>
      <c r="M30" s="136"/>
      <c r="N30" s="136" t="s">
        <v>43</v>
      </c>
      <c r="O30" s="136">
        <v>500</v>
      </c>
      <c r="P30" s="136">
        <v>1</v>
      </c>
      <c r="Q30" s="136" t="s">
        <v>277</v>
      </c>
      <c r="R30" s="136">
        <v>1</v>
      </c>
      <c r="S30" s="136" t="s">
        <v>96</v>
      </c>
      <c r="T30" s="136">
        <v>0</v>
      </c>
      <c r="U30" s="136">
        <v>0</v>
      </c>
      <c r="V30" s="129">
        <v>3733</v>
      </c>
      <c r="W30" s="136" t="s">
        <v>76</v>
      </c>
      <c r="X30" s="136" t="s">
        <v>250</v>
      </c>
      <c r="Y30" s="136">
        <v>0</v>
      </c>
      <c r="Z30" s="136">
        <v>0</v>
      </c>
      <c r="AA30" s="137">
        <v>0</v>
      </c>
    </row>
    <row r="31" spans="1:28" x14ac:dyDescent="0.25">
      <c r="A31" s="48"/>
      <c r="B31" s="133">
        <f t="shared" si="3"/>
        <v>6</v>
      </c>
      <c r="C31" s="129" t="s">
        <v>284</v>
      </c>
      <c r="D31" s="136">
        <v>0</v>
      </c>
      <c r="E31" s="136">
        <v>1</v>
      </c>
      <c r="F31" s="129">
        <v>0</v>
      </c>
      <c r="G31" s="129">
        <v>4400</v>
      </c>
      <c r="H31" s="129">
        <v>2.04</v>
      </c>
      <c r="I31" s="129">
        <v>0.95</v>
      </c>
      <c r="J31" s="129">
        <f>237*9.81</f>
        <v>2324.9700000000003</v>
      </c>
      <c r="K31" s="136">
        <v>0</v>
      </c>
      <c r="L31" s="136">
        <v>90</v>
      </c>
      <c r="M31" s="136"/>
      <c r="N31" s="136" t="s">
        <v>43</v>
      </c>
      <c r="O31" s="136">
        <v>500</v>
      </c>
      <c r="P31" s="136">
        <v>1</v>
      </c>
      <c r="Q31" s="136" t="s">
        <v>277</v>
      </c>
      <c r="R31" s="136">
        <v>1</v>
      </c>
      <c r="S31" s="136" t="s">
        <v>96</v>
      </c>
      <c r="T31" s="136">
        <v>0</v>
      </c>
      <c r="U31" s="136">
        <v>0</v>
      </c>
      <c r="V31" s="129">
        <v>3733</v>
      </c>
      <c r="W31" s="136" t="s">
        <v>72</v>
      </c>
      <c r="X31" s="136" t="s">
        <v>250</v>
      </c>
      <c r="Y31" s="136">
        <v>0</v>
      </c>
      <c r="Z31" s="136">
        <v>0</v>
      </c>
      <c r="AA31" s="137">
        <v>0</v>
      </c>
    </row>
    <row r="32" spans="1:28" x14ac:dyDescent="0.25">
      <c r="A32" s="48"/>
      <c r="B32" s="133">
        <f t="shared" si="3"/>
        <v>7</v>
      </c>
      <c r="C32" s="129" t="s">
        <v>285</v>
      </c>
      <c r="D32" s="136">
        <v>0</v>
      </c>
      <c r="E32" s="136">
        <v>1</v>
      </c>
      <c r="F32" s="129">
        <v>0</v>
      </c>
      <c r="G32" s="129">
        <v>1335</v>
      </c>
      <c r="H32" s="129">
        <v>2.04</v>
      </c>
      <c r="I32" s="129">
        <v>0.95</v>
      </c>
      <c r="J32" s="129">
        <f>44*9.81</f>
        <v>431.64000000000004</v>
      </c>
      <c r="K32" s="136">
        <v>0</v>
      </c>
      <c r="L32" s="136">
        <v>90</v>
      </c>
      <c r="M32" s="136"/>
      <c r="N32" s="136" t="s">
        <v>43</v>
      </c>
      <c r="O32" s="136">
        <v>500</v>
      </c>
      <c r="P32" s="136">
        <v>1</v>
      </c>
      <c r="Q32" s="136" t="s">
        <v>277</v>
      </c>
      <c r="R32" s="136">
        <v>1</v>
      </c>
      <c r="S32" s="136" t="s">
        <v>96</v>
      </c>
      <c r="T32" s="136">
        <v>0</v>
      </c>
      <c r="U32" s="136">
        <v>0</v>
      </c>
      <c r="V32" s="129">
        <v>2900</v>
      </c>
      <c r="W32" s="136" t="s">
        <v>76</v>
      </c>
      <c r="X32" s="136" t="s">
        <v>89</v>
      </c>
      <c r="Y32" s="136">
        <v>0</v>
      </c>
      <c r="Z32" s="136">
        <v>0</v>
      </c>
      <c r="AA32" s="137">
        <v>0</v>
      </c>
    </row>
    <row r="33" spans="1:27" x14ac:dyDescent="0.25">
      <c r="A33" s="48"/>
      <c r="B33" s="133">
        <f t="shared" si="3"/>
        <v>8</v>
      </c>
      <c r="C33" s="129" t="s">
        <v>286</v>
      </c>
      <c r="D33" s="136">
        <v>0</v>
      </c>
      <c r="E33" s="136">
        <v>1</v>
      </c>
      <c r="F33" s="129">
        <v>0</v>
      </c>
      <c r="G33" s="129">
        <v>1335</v>
      </c>
      <c r="H33" s="129">
        <v>2.04</v>
      </c>
      <c r="I33" s="129">
        <v>0.95</v>
      </c>
      <c r="J33" s="129">
        <f>44*9.81</f>
        <v>431.64000000000004</v>
      </c>
      <c r="K33" s="136">
        <v>0</v>
      </c>
      <c r="L33" s="136">
        <v>90</v>
      </c>
      <c r="M33" s="136"/>
      <c r="N33" s="136" t="s">
        <v>43</v>
      </c>
      <c r="O33" s="136">
        <v>500</v>
      </c>
      <c r="P33" s="136">
        <v>1</v>
      </c>
      <c r="Q33" s="136" t="s">
        <v>277</v>
      </c>
      <c r="R33" s="136">
        <v>1</v>
      </c>
      <c r="S33" s="136" t="s">
        <v>96</v>
      </c>
      <c r="T33" s="136">
        <v>0</v>
      </c>
      <c r="U33" s="136">
        <v>0</v>
      </c>
      <c r="V33" s="129">
        <v>2900</v>
      </c>
      <c r="W33" s="136" t="s">
        <v>72</v>
      </c>
      <c r="X33" s="136" t="s">
        <v>89</v>
      </c>
      <c r="Y33" s="136">
        <v>0</v>
      </c>
      <c r="Z33" s="136">
        <v>0</v>
      </c>
      <c r="AA33" s="137">
        <v>0</v>
      </c>
    </row>
    <row r="34" spans="1:27" x14ac:dyDescent="0.25">
      <c r="A34" s="48"/>
      <c r="B34" s="48">
        <f t="shared" si="3"/>
        <v>9</v>
      </c>
      <c r="C34" s="50" t="s">
        <v>313</v>
      </c>
      <c r="D34" s="104">
        <v>0</v>
      </c>
      <c r="E34" s="104">
        <v>1</v>
      </c>
      <c r="F34" s="104">
        <v>0</v>
      </c>
      <c r="G34" s="104">
        <v>5500</v>
      </c>
      <c r="H34" s="104">
        <v>2.02</v>
      </c>
      <c r="I34" s="104">
        <v>0.95</v>
      </c>
      <c r="J34" s="104">
        <v>2575.1000000000004</v>
      </c>
      <c r="K34" s="104">
        <v>38487</v>
      </c>
      <c r="L34" s="104">
        <v>90</v>
      </c>
      <c r="M34" s="104"/>
      <c r="N34" s="104" t="s">
        <v>43</v>
      </c>
      <c r="O34" s="104">
        <v>500</v>
      </c>
      <c r="P34" s="104">
        <v>1</v>
      </c>
      <c r="Q34" s="104" t="s">
        <v>260</v>
      </c>
      <c r="R34" s="104">
        <v>1</v>
      </c>
      <c r="S34" s="104" t="s">
        <v>101</v>
      </c>
      <c r="T34" s="104">
        <v>300</v>
      </c>
      <c r="U34" s="104">
        <v>400</v>
      </c>
      <c r="V34" s="104">
        <v>3411.4</v>
      </c>
      <c r="W34" s="104" t="s">
        <v>76</v>
      </c>
      <c r="X34" s="104" t="s">
        <v>89</v>
      </c>
      <c r="Y34" s="104">
        <v>200</v>
      </c>
      <c r="Z34" s="104">
        <v>0</v>
      </c>
      <c r="AA34" s="112">
        <v>0</v>
      </c>
    </row>
    <row r="35" spans="1:27" x14ac:dyDescent="0.25">
      <c r="A35" s="48"/>
      <c r="B35" s="48">
        <f t="shared" si="3"/>
        <v>10</v>
      </c>
      <c r="C35" s="50" t="s">
        <v>314</v>
      </c>
      <c r="D35" s="104">
        <v>0</v>
      </c>
      <c r="E35" s="104">
        <v>1</v>
      </c>
      <c r="F35" s="104">
        <v>1</v>
      </c>
      <c r="G35" s="104">
        <v>1372</v>
      </c>
      <c r="H35" s="104">
        <v>2.02</v>
      </c>
      <c r="I35" s="104">
        <v>0.95</v>
      </c>
      <c r="J35" s="104">
        <v>2540.3000000000002</v>
      </c>
      <c r="K35" s="104">
        <v>28383.242427632627</v>
      </c>
      <c r="L35" s="104">
        <v>90</v>
      </c>
      <c r="M35" s="104"/>
      <c r="N35" s="104" t="s">
        <v>43</v>
      </c>
      <c r="O35" s="104">
        <v>500</v>
      </c>
      <c r="P35" s="104">
        <v>1</v>
      </c>
      <c r="Q35" s="104" t="s">
        <v>260</v>
      </c>
      <c r="R35" s="104">
        <v>1</v>
      </c>
      <c r="S35" s="104" t="s">
        <v>101</v>
      </c>
      <c r="T35" s="104">
        <v>300</v>
      </c>
      <c r="U35" s="104">
        <v>400</v>
      </c>
      <c r="V35" s="104">
        <v>3411.4</v>
      </c>
      <c r="W35" s="104" t="s">
        <v>76</v>
      </c>
      <c r="X35" s="104" t="s">
        <v>89</v>
      </c>
      <c r="Y35" s="104">
        <v>0</v>
      </c>
      <c r="Z35" s="104">
        <v>0</v>
      </c>
      <c r="AA35" s="112">
        <v>0</v>
      </c>
    </row>
    <row r="36" spans="1:27" x14ac:dyDescent="0.25">
      <c r="A36" s="48"/>
      <c r="B36" s="72">
        <f t="shared" si="3"/>
        <v>11</v>
      </c>
      <c r="C36" s="33" t="s">
        <v>187</v>
      </c>
      <c r="D36" s="33">
        <v>0</v>
      </c>
      <c r="E36" s="33">
        <v>1</v>
      </c>
      <c r="F36" s="33">
        <v>1</v>
      </c>
      <c r="G36" s="33">
        <v>1372</v>
      </c>
      <c r="H36" s="33">
        <v>2.02</v>
      </c>
      <c r="I36" s="33">
        <v>0.95</v>
      </c>
      <c r="J36" s="33">
        <v>2256.3000000000002</v>
      </c>
      <c r="K36" s="33">
        <v>0</v>
      </c>
      <c r="L36" s="33">
        <v>90</v>
      </c>
      <c r="M36" s="33"/>
      <c r="N36" s="33" t="s">
        <v>43</v>
      </c>
      <c r="O36" s="33">
        <v>500</v>
      </c>
      <c r="P36" s="33">
        <v>1</v>
      </c>
      <c r="Q36" s="33" t="s">
        <v>260</v>
      </c>
      <c r="R36" s="33">
        <v>1</v>
      </c>
      <c r="S36" s="33" t="s">
        <v>101</v>
      </c>
      <c r="T36" s="33">
        <v>0</v>
      </c>
      <c r="U36" s="33">
        <v>0</v>
      </c>
      <c r="V36" s="33">
        <v>3411.4</v>
      </c>
      <c r="W36" s="33" t="s">
        <v>72</v>
      </c>
      <c r="X36" s="33" t="s">
        <v>89</v>
      </c>
      <c r="Y36" s="33">
        <v>0</v>
      </c>
      <c r="Z36" s="33">
        <v>0</v>
      </c>
      <c r="AA36" s="32">
        <v>0</v>
      </c>
    </row>
    <row r="37" spans="1:27" x14ac:dyDescent="0.25">
      <c r="A37" s="48"/>
      <c r="B37" s="72">
        <f t="shared" si="3"/>
        <v>12</v>
      </c>
      <c r="C37" s="33" t="s">
        <v>188</v>
      </c>
      <c r="D37" s="33">
        <v>0</v>
      </c>
      <c r="E37" s="33">
        <v>1</v>
      </c>
      <c r="F37" s="33">
        <v>1</v>
      </c>
      <c r="G37" s="33">
        <v>1372</v>
      </c>
      <c r="H37" s="33">
        <v>2.02</v>
      </c>
      <c r="I37" s="33">
        <v>0.95</v>
      </c>
      <c r="J37" s="33">
        <v>2256.3000000000002</v>
      </c>
      <c r="K37" s="33">
        <v>0</v>
      </c>
      <c r="L37" s="33">
        <v>90</v>
      </c>
      <c r="M37" s="33"/>
      <c r="N37" s="33" t="s">
        <v>43</v>
      </c>
      <c r="O37" s="33">
        <v>500</v>
      </c>
      <c r="P37" s="33">
        <v>1</v>
      </c>
      <c r="Q37" s="33" t="s">
        <v>260</v>
      </c>
      <c r="R37" s="33">
        <v>1</v>
      </c>
      <c r="S37" s="33" t="s">
        <v>101</v>
      </c>
      <c r="T37" s="33">
        <v>0</v>
      </c>
      <c r="U37" s="33">
        <v>0</v>
      </c>
      <c r="V37" s="33">
        <v>3411.4</v>
      </c>
      <c r="W37" s="33" t="s">
        <v>72</v>
      </c>
      <c r="X37" s="33" t="s">
        <v>89</v>
      </c>
      <c r="Y37" s="33">
        <v>0</v>
      </c>
      <c r="Z37" s="33">
        <v>0</v>
      </c>
      <c r="AA37" s="32">
        <v>0</v>
      </c>
    </row>
    <row r="38" spans="1:27" s="49" customFormat="1" x14ac:dyDescent="0.25">
      <c r="A38" s="104"/>
      <c r="B38" s="48" t="str">
        <f t="shared" si="3"/>
        <v/>
      </c>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12"/>
    </row>
    <row r="39" spans="1:27" s="49" customFormat="1" x14ac:dyDescent="0.25">
      <c r="A39" s="48"/>
      <c r="B39" s="48" t="str">
        <f t="shared" si="3"/>
        <v/>
      </c>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12"/>
    </row>
    <row r="40" spans="1:27" s="49" customFormat="1" x14ac:dyDescent="0.25">
      <c r="A40" s="48"/>
      <c r="B40" s="48" t="str">
        <f t="shared" si="3"/>
        <v/>
      </c>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12"/>
    </row>
    <row r="41" spans="1:27" s="49" customFormat="1" x14ac:dyDescent="0.25">
      <c r="A41" s="48"/>
      <c r="B41" s="48" t="str">
        <f t="shared" si="3"/>
        <v/>
      </c>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12"/>
    </row>
    <row r="42" spans="1:27" s="49" customFormat="1" x14ac:dyDescent="0.25">
      <c r="A42" s="48"/>
      <c r="B42" s="48" t="str">
        <f t="shared" si="3"/>
        <v/>
      </c>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12"/>
    </row>
    <row r="43" spans="1:27" s="49" customFormat="1" x14ac:dyDescent="0.25">
      <c r="A43" s="48"/>
      <c r="B43" s="48" t="str">
        <f t="shared" si="3"/>
        <v/>
      </c>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12"/>
    </row>
    <row r="44" spans="1:27" x14ac:dyDescent="0.25">
      <c r="A44" s="48"/>
      <c r="B44" s="48" t="str">
        <f t="shared" si="3"/>
        <v/>
      </c>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12"/>
    </row>
    <row r="45" spans="1:27" s="49" customFormat="1" ht="15.75" thickBot="1" x14ac:dyDescent="0.3">
      <c r="A45" s="48"/>
      <c r="B45" s="51" t="str">
        <f t="shared" si="3"/>
        <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4"/>
    </row>
    <row r="46" spans="1:27" ht="15.75" thickBot="1" x14ac:dyDescent="0.3"/>
    <row r="47" spans="1:27" ht="15.75" thickBot="1" x14ac:dyDescent="0.3">
      <c r="B47" s="146" t="s">
        <v>28</v>
      </c>
      <c r="C47" s="147"/>
      <c r="D47" s="147"/>
      <c r="E47" s="147"/>
      <c r="F47" s="147"/>
      <c r="G47" s="147"/>
      <c r="H47" s="148"/>
      <c r="J47" s="146" t="s">
        <v>29</v>
      </c>
      <c r="K47" s="147"/>
      <c r="L47" s="147"/>
      <c r="M47" s="147"/>
      <c r="N47" s="147"/>
      <c r="O47" s="147"/>
      <c r="P47" s="147"/>
      <c r="Q47" s="147"/>
      <c r="R47" s="147"/>
      <c r="S47" s="147"/>
      <c r="T47" s="148"/>
    </row>
    <row r="48" spans="1:27" ht="15.75" thickBot="1" x14ac:dyDescent="0.3">
      <c r="B48" s="105" t="s">
        <v>0</v>
      </c>
      <c r="C48" s="106" t="s">
        <v>11</v>
      </c>
      <c r="D48" s="106" t="s">
        <v>12</v>
      </c>
      <c r="E48" s="106" t="s">
        <v>13</v>
      </c>
      <c r="F48" s="106" t="s">
        <v>14</v>
      </c>
      <c r="G48" s="106" t="s">
        <v>15</v>
      </c>
      <c r="H48" s="107" t="s">
        <v>16</v>
      </c>
      <c r="J48" s="10" t="s">
        <v>0</v>
      </c>
      <c r="K48" s="11" t="s">
        <v>17</v>
      </c>
      <c r="L48" s="11" t="s">
        <v>18</v>
      </c>
      <c r="M48" s="11" t="s">
        <v>19</v>
      </c>
      <c r="N48" s="11" t="s">
        <v>20</v>
      </c>
      <c r="O48" s="11" t="s">
        <v>21</v>
      </c>
      <c r="P48" s="11" t="s">
        <v>22</v>
      </c>
      <c r="Q48" s="11" t="s">
        <v>23</v>
      </c>
      <c r="R48" s="11" t="s">
        <v>24</v>
      </c>
      <c r="S48" s="11" t="s">
        <v>25</v>
      </c>
      <c r="T48" s="12" t="s">
        <v>26</v>
      </c>
    </row>
    <row r="49" spans="2:20" x14ac:dyDescent="0.25">
      <c r="B49" s="46">
        <v>1</v>
      </c>
      <c r="C49" s="41">
        <v>0.8</v>
      </c>
      <c r="D49" s="41">
        <v>9.81</v>
      </c>
      <c r="E49" s="41">
        <v>1</v>
      </c>
      <c r="F49" s="41">
        <v>1</v>
      </c>
      <c r="G49" s="41">
        <v>210000</v>
      </c>
      <c r="H49" s="28">
        <v>77.5</v>
      </c>
      <c r="J49" s="13">
        <v>1</v>
      </c>
      <c r="K49" s="1">
        <v>0.7</v>
      </c>
      <c r="L49" s="1">
        <v>9</v>
      </c>
      <c r="M49" s="1">
        <v>0.5</v>
      </c>
      <c r="N49" s="1">
        <v>0.5</v>
      </c>
      <c r="O49" s="1">
        <v>0.25</v>
      </c>
      <c r="P49" s="1">
        <v>0.25</v>
      </c>
      <c r="Q49" s="1">
        <v>2.5</v>
      </c>
      <c r="R49" s="1">
        <v>2.5</v>
      </c>
      <c r="S49" s="1">
        <v>1</v>
      </c>
      <c r="T49" s="2">
        <v>0</v>
      </c>
    </row>
    <row r="50" spans="2:20" x14ac:dyDescent="0.25">
      <c r="B50" s="3"/>
      <c r="C50" s="4"/>
      <c r="D50" s="4"/>
      <c r="E50" s="4"/>
      <c r="F50" s="4"/>
      <c r="G50" s="4"/>
      <c r="H50" s="5"/>
      <c r="J50" s="3">
        <v>2</v>
      </c>
      <c r="K50" s="50">
        <v>0.7</v>
      </c>
      <c r="L50" s="50">
        <v>5</v>
      </c>
      <c r="M50" s="50">
        <v>0.5</v>
      </c>
      <c r="N50" s="50">
        <v>0.5</v>
      </c>
      <c r="O50" s="50">
        <v>0.25</v>
      </c>
      <c r="P50" s="50">
        <v>0.25</v>
      </c>
      <c r="Q50" s="50">
        <v>5</v>
      </c>
      <c r="R50" s="50">
        <v>5</v>
      </c>
      <c r="S50" s="50">
        <v>5</v>
      </c>
      <c r="T50" s="5">
        <v>10</v>
      </c>
    </row>
    <row r="51" spans="2:20" x14ac:dyDescent="0.25">
      <c r="B51" s="3"/>
      <c r="C51" s="4"/>
      <c r="D51" s="4"/>
      <c r="E51" s="4"/>
      <c r="F51" s="4"/>
      <c r="G51" s="4"/>
      <c r="H51" s="5"/>
      <c r="J51" s="3"/>
      <c r="K51" s="50"/>
      <c r="L51" s="50"/>
      <c r="M51" s="50"/>
      <c r="N51" s="50"/>
      <c r="O51" s="50"/>
      <c r="P51" s="50"/>
      <c r="Q51" s="50"/>
      <c r="R51" s="50"/>
      <c r="S51" s="50"/>
      <c r="T51" s="5"/>
    </row>
    <row r="52" spans="2:20" x14ac:dyDescent="0.25">
      <c r="B52" s="3"/>
      <c r="C52" s="4"/>
      <c r="D52" s="4"/>
      <c r="E52" s="4"/>
      <c r="F52" s="4"/>
      <c r="G52" s="4"/>
      <c r="H52" s="5"/>
      <c r="J52" s="3"/>
      <c r="K52" s="50"/>
      <c r="L52" s="50"/>
      <c r="M52" s="50"/>
      <c r="N52" s="50"/>
      <c r="O52" s="50"/>
      <c r="P52" s="50"/>
      <c r="Q52" s="50"/>
      <c r="R52" s="50"/>
      <c r="S52" s="50"/>
      <c r="T52" s="5"/>
    </row>
    <row r="53" spans="2:20" x14ac:dyDescent="0.25">
      <c r="B53" s="3"/>
      <c r="C53" s="4"/>
      <c r="D53" s="4"/>
      <c r="E53" s="4"/>
      <c r="F53" s="4"/>
      <c r="G53" s="4"/>
      <c r="H53" s="5"/>
      <c r="J53" s="3"/>
      <c r="K53" s="50"/>
      <c r="L53" s="50"/>
      <c r="M53" s="50"/>
      <c r="N53" s="50"/>
      <c r="O53" s="50"/>
      <c r="P53" s="50"/>
      <c r="Q53" s="50"/>
      <c r="R53" s="50"/>
      <c r="S53" s="50"/>
      <c r="T53" s="5"/>
    </row>
    <row r="54" spans="2:20" x14ac:dyDescent="0.25">
      <c r="B54" s="3"/>
      <c r="C54" s="4"/>
      <c r="D54" s="4"/>
      <c r="E54" s="4"/>
      <c r="F54" s="4"/>
      <c r="G54" s="4"/>
      <c r="H54" s="5"/>
      <c r="J54" s="3"/>
      <c r="K54" s="50"/>
      <c r="L54" s="50"/>
      <c r="M54" s="50"/>
      <c r="N54" s="50"/>
      <c r="O54" s="50"/>
      <c r="P54" s="50"/>
      <c r="Q54" s="50"/>
      <c r="R54" s="50"/>
      <c r="S54" s="50"/>
      <c r="T54" s="5"/>
    </row>
    <row r="55" spans="2:20" x14ac:dyDescent="0.25">
      <c r="B55" s="3"/>
      <c r="C55" s="4"/>
      <c r="D55" s="4"/>
      <c r="E55" s="4"/>
      <c r="F55" s="4"/>
      <c r="G55" s="4"/>
      <c r="H55" s="5"/>
      <c r="J55" s="3"/>
      <c r="K55" s="50"/>
      <c r="L55" s="50"/>
      <c r="M55" s="50"/>
      <c r="N55" s="50"/>
      <c r="O55" s="50"/>
      <c r="P55" s="50"/>
      <c r="Q55" s="50"/>
      <c r="R55" s="50"/>
      <c r="S55" s="50"/>
      <c r="T55" s="5"/>
    </row>
    <row r="56" spans="2:20" x14ac:dyDescent="0.25">
      <c r="B56" s="3"/>
      <c r="C56" s="4"/>
      <c r="D56" s="4"/>
      <c r="E56" s="4"/>
      <c r="F56" s="4"/>
      <c r="G56" s="4"/>
      <c r="H56" s="5"/>
      <c r="J56" s="3"/>
      <c r="K56" s="50"/>
      <c r="L56" s="50"/>
      <c r="M56" s="50"/>
      <c r="N56" s="50"/>
      <c r="O56" s="50"/>
      <c r="P56" s="50"/>
      <c r="Q56" s="50"/>
      <c r="R56" s="50"/>
      <c r="S56" s="50"/>
      <c r="T56" s="5"/>
    </row>
    <row r="57" spans="2:20" x14ac:dyDescent="0.25">
      <c r="B57" s="3"/>
      <c r="C57" s="4"/>
      <c r="D57" s="4"/>
      <c r="E57" s="4"/>
      <c r="F57" s="4"/>
      <c r="G57" s="4"/>
      <c r="H57" s="5"/>
      <c r="J57" s="3"/>
      <c r="K57" s="50"/>
      <c r="L57" s="50"/>
      <c r="M57" s="50"/>
      <c r="N57" s="50"/>
      <c r="O57" s="50"/>
      <c r="P57" s="50"/>
      <c r="Q57" s="50"/>
      <c r="R57" s="50"/>
      <c r="S57" s="50"/>
      <c r="T57" s="5"/>
    </row>
    <row r="58" spans="2:20" x14ac:dyDescent="0.25">
      <c r="B58" s="3"/>
      <c r="C58" s="4"/>
      <c r="D58" s="4"/>
      <c r="E58" s="4"/>
      <c r="F58" s="4"/>
      <c r="G58" s="4"/>
      <c r="H58" s="5"/>
      <c r="J58" s="3"/>
      <c r="K58" s="50"/>
      <c r="L58" s="50"/>
      <c r="M58" s="50"/>
      <c r="N58" s="50"/>
      <c r="O58" s="50"/>
      <c r="P58" s="50"/>
      <c r="Q58" s="50"/>
      <c r="R58" s="50"/>
      <c r="S58" s="50"/>
      <c r="T58" s="5"/>
    </row>
    <row r="59" spans="2:20" x14ac:dyDescent="0.25">
      <c r="B59" s="3"/>
      <c r="C59" s="4"/>
      <c r="D59" s="4"/>
      <c r="E59" s="4"/>
      <c r="F59" s="4"/>
      <c r="G59" s="4"/>
      <c r="H59" s="5"/>
      <c r="J59" s="3"/>
      <c r="K59" s="50"/>
      <c r="L59" s="50"/>
      <c r="M59" s="50"/>
      <c r="N59" s="50"/>
      <c r="O59" s="50"/>
      <c r="P59" s="50"/>
      <c r="Q59" s="50"/>
      <c r="R59" s="50"/>
      <c r="S59" s="50"/>
      <c r="T59" s="5"/>
    </row>
    <row r="60" spans="2:20" ht="15.75" thickBot="1" x14ac:dyDescent="0.3">
      <c r="B60" s="6"/>
      <c r="C60" s="7"/>
      <c r="D60" s="7"/>
      <c r="E60" s="7"/>
      <c r="F60" s="7"/>
      <c r="G60" s="7"/>
      <c r="H60" s="8"/>
      <c r="J60" s="6"/>
      <c r="K60" s="7"/>
      <c r="L60" s="7"/>
      <c r="M60" s="7"/>
      <c r="N60" s="7"/>
      <c r="O60" s="7"/>
      <c r="P60" s="7"/>
      <c r="Q60" s="7"/>
      <c r="R60" s="7"/>
      <c r="S60" s="7"/>
      <c r="T60" s="8"/>
    </row>
    <row r="62" spans="2:20" ht="15.75" thickBot="1" x14ac:dyDescent="0.3"/>
    <row r="63" spans="2:20" ht="15.75" thickBot="1" x14ac:dyDescent="0.3">
      <c r="B63" s="142" t="s">
        <v>127</v>
      </c>
      <c r="C63" s="143"/>
    </row>
    <row r="64" spans="2:20" ht="15.75" thickBot="1" x14ac:dyDescent="0.3">
      <c r="B64" s="105" t="s">
        <v>92</v>
      </c>
      <c r="C64" s="107" t="s">
        <v>128</v>
      </c>
    </row>
    <row r="65" spans="2:3" x14ac:dyDescent="0.25">
      <c r="B65" s="13">
        <v>1</v>
      </c>
      <c r="C65" s="2">
        <v>0.1</v>
      </c>
    </row>
    <row r="66" spans="2:3" x14ac:dyDescent="0.25">
      <c r="B66" s="3">
        <v>2</v>
      </c>
      <c r="C66" s="5">
        <v>0.2</v>
      </c>
    </row>
    <row r="67" spans="2:3" x14ac:dyDescent="0.25">
      <c r="B67" s="3">
        <v>3</v>
      </c>
      <c r="C67" s="5">
        <v>0.3</v>
      </c>
    </row>
    <row r="68" spans="2:3" x14ac:dyDescent="0.25">
      <c r="B68" s="3">
        <v>4</v>
      </c>
      <c r="C68" s="5">
        <v>0.4</v>
      </c>
    </row>
    <row r="69" spans="2:3" x14ac:dyDescent="0.25">
      <c r="B69" s="3">
        <v>5</v>
      </c>
      <c r="C69" s="5">
        <v>0.5</v>
      </c>
    </row>
    <row r="70" spans="2:3" x14ac:dyDescent="0.25">
      <c r="B70" s="3">
        <v>6</v>
      </c>
      <c r="C70" s="5">
        <v>0.6</v>
      </c>
    </row>
    <row r="71" spans="2:3" x14ac:dyDescent="0.25">
      <c r="B71" s="3">
        <v>7</v>
      </c>
      <c r="C71" s="5">
        <v>0.7</v>
      </c>
    </row>
    <row r="72" spans="2:3" x14ac:dyDescent="0.25">
      <c r="B72" s="3">
        <v>8</v>
      </c>
      <c r="C72" s="5">
        <v>0.8</v>
      </c>
    </row>
    <row r="73" spans="2:3" x14ac:dyDescent="0.25">
      <c r="B73" s="3">
        <v>9</v>
      </c>
      <c r="C73" s="5">
        <v>0.9</v>
      </c>
    </row>
    <row r="74" spans="2:3" x14ac:dyDescent="0.25">
      <c r="B74" s="3">
        <v>10</v>
      </c>
      <c r="C74" s="5">
        <v>0.95</v>
      </c>
    </row>
    <row r="75" spans="2:3" x14ac:dyDescent="0.25">
      <c r="B75" s="3"/>
      <c r="C75" s="5"/>
    </row>
    <row r="76" spans="2:3" x14ac:dyDescent="0.25">
      <c r="B76" s="3"/>
      <c r="C76" s="5"/>
    </row>
    <row r="77" spans="2:3" x14ac:dyDescent="0.25">
      <c r="B77" s="3"/>
      <c r="C77" s="5"/>
    </row>
    <row r="78" spans="2:3" x14ac:dyDescent="0.25">
      <c r="B78" s="3"/>
      <c r="C78" s="5"/>
    </row>
    <row r="79" spans="2:3" x14ac:dyDescent="0.25">
      <c r="B79" s="3"/>
      <c r="C79" s="5"/>
    </row>
    <row r="80" spans="2:3" x14ac:dyDescent="0.25">
      <c r="B80" s="3"/>
      <c r="C80" s="5"/>
    </row>
    <row r="81" spans="2:3" ht="15.75" thickBot="1" x14ac:dyDescent="0.3">
      <c r="B81" s="6"/>
      <c r="C81" s="8"/>
    </row>
  </sheetData>
  <mergeCells count="7">
    <mergeCell ref="B63:C63"/>
    <mergeCell ref="K2:L2"/>
    <mergeCell ref="N2:O2"/>
    <mergeCell ref="B47:H47"/>
    <mergeCell ref="J47:T47"/>
    <mergeCell ref="B24:AA24"/>
    <mergeCell ref="K16:L16"/>
  </mergeCells>
  <phoneticPr fontId="11" type="noConversion"/>
  <dataValidations count="6">
    <dataValidation type="list" allowBlank="1" showInputMessage="1" showErrorMessage="1" sqref="X37:X43 X26:X33" xr:uid="{3900C4C6-43F3-4DF6-8675-9B5D9868FF8C}">
      <formula1>"Not Applied, IHC S-1200, IHC S-2000, IHC S-4000"</formula1>
    </dataValidation>
    <dataValidation type="list" allowBlank="1" showInputMessage="1" showErrorMessage="1" sqref="X34:X36" xr:uid="{6CCC0A35-6707-47E0-BBCE-DF3BF7CD2ABA}">
      <formula1>"Not Applied,IHC S-1200,IHC S-2000,IHC S-4000"</formula1>
    </dataValidation>
    <dataValidation type="list" allowBlank="1" showInputMessage="1" showErrorMessage="1" sqref="W26:W43" xr:uid="{0A6E4592-A1B3-4934-9B92-F44984C26EB1}">
      <formula1>"LB,UB,BE,LB/UB"</formula1>
    </dataValidation>
    <dataValidation type="list" allowBlank="1" showInputMessage="1" showErrorMessage="1" sqref="S26:S43" xr:uid="{568B7630-D0D0-439A-8DC0-67AFD922C505}">
      <formula1>"Normal,Acceleration,Force,Displacement,Velocity"</formula1>
    </dataValidation>
    <dataValidation type="decimal" allowBlank="1" showInputMessage="1" showErrorMessage="1" sqref="I26:I45" xr:uid="{34412A3F-BA3F-4186-89DE-2AC0433242D5}">
      <formula1>0</formula1>
      <formula2>1</formula2>
    </dataValidation>
    <dataValidation type="list" allowBlank="1" showInputMessage="1" showErrorMessage="1" sqref="D3:D22 F3:I22 O3:O5 R26:R45 P26:P45 D26:F45" xr:uid="{3B6ED0C1-09EF-4375-B621-8270F8B21411}">
      <formula1>"0,1"</formula1>
    </dataValidation>
  </dataValidations>
  <pageMargins left="0.7" right="0.7" top="0.75" bottom="0.75" header="0.3" footer="0.3"/>
  <pageSetup paperSize="9" orientation="portrait" r:id="rId1"/>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2B28-0142-4614-B111-89A4790B473F}">
  <sheetPr>
    <tabColor rgb="FF7030A0"/>
  </sheetPr>
  <dimension ref="A1:AG72"/>
  <sheetViews>
    <sheetView zoomScale="70" zoomScaleNormal="70" workbookViewId="0">
      <selection activeCell="T2" sqref="T2:T3"/>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45</v>
      </c>
      <c r="S2" s="125" t="s">
        <v>178</v>
      </c>
      <c r="T2" s="123" t="s">
        <v>122</v>
      </c>
      <c r="U2" s="123">
        <v>0.5</v>
      </c>
      <c r="V2" s="123">
        <v>0.25</v>
      </c>
      <c r="W2" s="123">
        <v>2.5</v>
      </c>
      <c r="X2" s="123">
        <v>2.5</v>
      </c>
      <c r="Y2" s="123">
        <v>1</v>
      </c>
      <c r="Z2" s="123">
        <v>0</v>
      </c>
      <c r="AA2" s="123">
        <v>0</v>
      </c>
      <c r="AB2" s="123">
        <v>9</v>
      </c>
      <c r="AC2" s="123">
        <f>1/1.25</f>
        <v>0.8</v>
      </c>
      <c r="AD2" s="50">
        <v>1.25</v>
      </c>
      <c r="AE2" s="50">
        <f t="shared" ref="AE2:AE3" si="0">IF(T2="Alm_Hamre_2018",1.5,369/102)</f>
        <v>3.6176470588235294</v>
      </c>
      <c r="AF2" s="50">
        <f>IF(S2="Clay",AC2,AD2)</f>
        <v>1.25</v>
      </c>
      <c r="AG2" s="50"/>
    </row>
    <row r="3" spans="2:33"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 si="1">R2</f>
        <v>45</v>
      </c>
      <c r="R3" s="125">
        <v>100</v>
      </c>
      <c r="S3" s="125" t="s">
        <v>178</v>
      </c>
      <c r="T3" s="123" t="s">
        <v>122</v>
      </c>
      <c r="U3" s="123">
        <v>0.5</v>
      </c>
      <c r="V3" s="123">
        <v>0.25</v>
      </c>
      <c r="W3" s="123">
        <v>2.5</v>
      </c>
      <c r="X3" s="123">
        <v>2.5</v>
      </c>
      <c r="Y3" s="123">
        <v>1</v>
      </c>
      <c r="Z3" s="123">
        <v>0</v>
      </c>
      <c r="AA3" s="123">
        <v>0</v>
      </c>
      <c r="AB3" s="123">
        <v>9</v>
      </c>
      <c r="AC3" s="123">
        <v>0.8</v>
      </c>
      <c r="AD3" s="50">
        <v>1.25</v>
      </c>
      <c r="AE3" s="50">
        <f t="shared" si="0"/>
        <v>3.6176470588235294</v>
      </c>
      <c r="AF3" s="50">
        <v>0.8</v>
      </c>
      <c r="AG3" s="50"/>
    </row>
    <row r="4" spans="2:33" x14ac:dyDescent="0.25">
      <c r="B4" s="50"/>
      <c r="C4" s="50"/>
      <c r="D4" s="50"/>
      <c r="E4" s="50"/>
      <c r="F4" s="50"/>
      <c r="G4" s="124">
        <v>1.25</v>
      </c>
      <c r="H4" s="124">
        <v>1.27</v>
      </c>
      <c r="I4" s="124" t="s">
        <v>161</v>
      </c>
      <c r="J4" s="124" t="s">
        <v>163</v>
      </c>
      <c r="K4" s="50"/>
      <c r="L4" s="124">
        <v>3</v>
      </c>
      <c r="M4" s="124">
        <v>3.7</v>
      </c>
      <c r="N4" s="124">
        <v>0</v>
      </c>
      <c r="O4" s="50"/>
      <c r="P4" s="87"/>
      <c r="Q4" s="87"/>
      <c r="R4" s="87"/>
      <c r="S4" s="87"/>
      <c r="T4" s="33"/>
      <c r="U4" s="33"/>
      <c r="V4" s="33"/>
      <c r="W4" s="33"/>
      <c r="X4" s="33"/>
      <c r="Y4" s="33"/>
      <c r="Z4" s="33"/>
      <c r="AA4" s="33"/>
      <c r="AB4" s="33"/>
      <c r="AC4" s="33"/>
      <c r="AD4" s="50"/>
      <c r="AE4" s="50"/>
      <c r="AF4" s="50"/>
    </row>
    <row r="5" spans="2:33" x14ac:dyDescent="0.25">
      <c r="B5" s="50"/>
      <c r="C5" s="50"/>
      <c r="D5" s="50"/>
      <c r="E5" s="50"/>
      <c r="F5" s="50"/>
      <c r="G5" s="124">
        <v>1.35</v>
      </c>
      <c r="H5" s="124">
        <v>1.27</v>
      </c>
      <c r="I5" s="124" t="s">
        <v>161</v>
      </c>
      <c r="J5" s="124" t="s">
        <v>163</v>
      </c>
      <c r="K5" s="50"/>
      <c r="L5" s="124">
        <v>4</v>
      </c>
      <c r="M5" s="124">
        <v>5</v>
      </c>
      <c r="N5" s="124">
        <v>0</v>
      </c>
      <c r="O5" s="50"/>
      <c r="P5" s="87"/>
      <c r="Q5" s="87"/>
      <c r="R5" s="87"/>
      <c r="S5" s="87"/>
      <c r="T5" s="33"/>
      <c r="U5" s="33"/>
      <c r="V5" s="33"/>
      <c r="W5" s="33"/>
      <c r="X5" s="33"/>
      <c r="Y5" s="33"/>
      <c r="Z5" s="33"/>
      <c r="AA5" s="33"/>
      <c r="AB5" s="33"/>
      <c r="AC5" s="33"/>
      <c r="AD5" s="50"/>
      <c r="AE5" s="50"/>
      <c r="AF5" s="50"/>
    </row>
    <row r="6" spans="2:33" x14ac:dyDescent="0.25">
      <c r="B6" s="50"/>
      <c r="C6" s="50"/>
      <c r="D6" s="50"/>
      <c r="E6" s="50"/>
      <c r="F6" s="50"/>
      <c r="G6" s="124">
        <v>2</v>
      </c>
      <c r="H6" s="124">
        <v>1.325</v>
      </c>
      <c r="I6" s="124" t="s">
        <v>161</v>
      </c>
      <c r="J6" s="124" t="s">
        <v>61</v>
      </c>
      <c r="K6" s="50"/>
      <c r="L6" s="124">
        <v>5</v>
      </c>
      <c r="M6" s="124">
        <v>6</v>
      </c>
      <c r="N6" s="124">
        <v>0</v>
      </c>
      <c r="O6" s="50"/>
      <c r="P6" s="87"/>
      <c r="Q6" s="87"/>
      <c r="R6" s="87"/>
      <c r="S6" s="87"/>
      <c r="T6" s="33"/>
      <c r="U6" s="33"/>
      <c r="V6" s="33"/>
      <c r="W6" s="33"/>
      <c r="X6" s="33"/>
      <c r="Y6" s="33"/>
      <c r="Z6" s="33"/>
      <c r="AA6" s="33"/>
      <c r="AB6" s="33"/>
      <c r="AC6" s="33"/>
      <c r="AD6" s="50"/>
      <c r="AE6" s="50"/>
      <c r="AF6" s="50"/>
    </row>
    <row r="7" spans="2:33" x14ac:dyDescent="0.25">
      <c r="B7" s="50"/>
      <c r="C7" s="50"/>
      <c r="D7" s="50"/>
      <c r="E7" s="50"/>
      <c r="F7" s="50"/>
      <c r="G7" s="124">
        <v>2.7149999999999999</v>
      </c>
      <c r="H7" s="124">
        <v>1.1100000000000001</v>
      </c>
      <c r="I7" s="124" t="s">
        <v>164</v>
      </c>
      <c r="J7" s="124" t="s">
        <v>163</v>
      </c>
      <c r="K7" s="50"/>
      <c r="L7" s="124">
        <v>6</v>
      </c>
      <c r="M7" s="124">
        <v>7.3</v>
      </c>
      <c r="N7" s="124">
        <v>0</v>
      </c>
      <c r="O7" s="50"/>
      <c r="P7" s="87"/>
      <c r="Q7" s="87"/>
      <c r="R7" s="87"/>
      <c r="S7" s="87"/>
      <c r="T7" s="33"/>
      <c r="U7" s="33"/>
      <c r="V7" s="33"/>
      <c r="W7" s="33"/>
      <c r="X7" s="33"/>
      <c r="Y7" s="33"/>
      <c r="Z7" s="33"/>
      <c r="AA7" s="33"/>
      <c r="AB7" s="33"/>
      <c r="AC7" s="33"/>
      <c r="AD7" s="50"/>
      <c r="AE7" s="50"/>
      <c r="AF7" s="50"/>
    </row>
    <row r="8" spans="2:33" x14ac:dyDescent="0.25">
      <c r="B8" s="50"/>
      <c r="C8" s="50"/>
      <c r="D8" s="50"/>
      <c r="E8" s="50"/>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50"/>
      <c r="AE8" s="50"/>
      <c r="AF8" s="50"/>
    </row>
    <row r="9" spans="2:33" x14ac:dyDescent="0.25">
      <c r="B9" s="50"/>
      <c r="C9" s="50"/>
      <c r="D9" s="50"/>
      <c r="E9" s="50"/>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50"/>
      <c r="AE9" s="50"/>
      <c r="AF9" s="50"/>
      <c r="AG9" s="116"/>
    </row>
    <row r="10" spans="2:33" x14ac:dyDescent="0.25">
      <c r="B10" s="50"/>
      <c r="C10" s="50"/>
      <c r="D10" s="50"/>
      <c r="E10" s="50"/>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50"/>
      <c r="AE10" s="50"/>
      <c r="AF10" s="50"/>
      <c r="AG10" s="116"/>
    </row>
    <row r="11" spans="2:33" x14ac:dyDescent="0.25">
      <c r="B11" s="50"/>
      <c r="C11" s="50"/>
      <c r="D11" s="50"/>
      <c r="E11" s="50"/>
      <c r="F11" s="50"/>
      <c r="G11" s="124">
        <v>3.165</v>
      </c>
      <c r="H11" s="124">
        <v>1.23</v>
      </c>
      <c r="I11" s="124" t="s">
        <v>164</v>
      </c>
      <c r="J11" s="124" t="s">
        <v>163</v>
      </c>
      <c r="K11" s="50"/>
      <c r="L11" s="124">
        <v>10</v>
      </c>
      <c r="M11" s="124">
        <v>25</v>
      </c>
      <c r="N11" s="124">
        <v>0</v>
      </c>
      <c r="O11" s="50"/>
      <c r="P11" s="33"/>
      <c r="Q11" s="33"/>
      <c r="R11" s="33"/>
      <c r="S11" s="33"/>
      <c r="T11" s="33"/>
      <c r="U11" s="33"/>
      <c r="V11" s="33"/>
      <c r="W11" s="33"/>
      <c r="X11" s="33"/>
      <c r="Y11" s="33"/>
      <c r="Z11" s="33"/>
      <c r="AA11" s="33"/>
      <c r="AB11" s="33"/>
      <c r="AC11" s="33"/>
      <c r="AD11" s="50"/>
      <c r="AE11" s="50"/>
      <c r="AF11" s="50"/>
      <c r="AG11" s="116"/>
    </row>
    <row r="12" spans="2:33" x14ac:dyDescent="0.25">
      <c r="B12" s="50"/>
      <c r="C12" s="50"/>
      <c r="D12" s="50"/>
      <c r="E12" s="50"/>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c r="C13" s="50"/>
      <c r="D13" s="50"/>
      <c r="E13" s="50"/>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row>
    <row r="15" spans="2:33"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4:AB10">
    <cfRule type="expression" dxfId="85" priority="8">
      <formula>$T4="Stevens"</formula>
    </cfRule>
  </conditionalFormatting>
  <conditionalFormatting sqref="U4:X10">
    <cfRule type="expression" dxfId="84" priority="7">
      <formula>$T4="Alm_Hamre"</formula>
    </cfRule>
  </conditionalFormatting>
  <conditionalFormatting sqref="U4:X10">
    <cfRule type="expression" dxfId="83" priority="6">
      <formula>$T4="ICP_18"</formula>
    </cfRule>
  </conditionalFormatting>
  <conditionalFormatting sqref="U4:X10">
    <cfRule type="expression" dxfId="82" priority="5">
      <formula>$T$2="Stevens"</formula>
    </cfRule>
  </conditionalFormatting>
  <conditionalFormatting sqref="Y2:AB3">
    <cfRule type="expression" dxfId="81" priority="4">
      <formula>$T2="Stevens"</formula>
    </cfRule>
  </conditionalFormatting>
  <conditionalFormatting sqref="U2:X3">
    <cfRule type="expression" dxfId="80" priority="3">
      <formula>$T2="Alm_Hamre"</formula>
    </cfRule>
  </conditionalFormatting>
  <conditionalFormatting sqref="U2:X3">
    <cfRule type="expression" dxfId="79" priority="2">
      <formula>$T2="ICP_18"</formula>
    </cfRule>
  </conditionalFormatting>
  <conditionalFormatting sqref="U2:X3">
    <cfRule type="expression" dxfId="78" priority="1">
      <formula>$T$2="Stevens"</formula>
    </cfRule>
  </conditionalFormatting>
  <dataValidations count="3">
    <dataValidation type="list" allowBlank="1" showInputMessage="1" showErrorMessage="1" sqref="T11" xr:uid="{2FC80906-3AD3-4996-91DA-BF8CCF1D74CE}">
      <formula1>$A$60:$A$64</formula1>
    </dataValidation>
    <dataValidation type="list" allowBlank="1" showInputMessage="1" showErrorMessage="1" sqref="S11 S2:S3" xr:uid="{CA4E4CBB-52AD-471B-A938-5DA4A08C2A76}">
      <formula1>$A$67:$A$71</formula1>
    </dataValidation>
    <dataValidation type="list" allowBlank="1" showInputMessage="1" showErrorMessage="1" sqref="T2:T3" xr:uid="{ED7F9179-F44A-4D85-A9FD-747014B2548C}">
      <formula1>$A$60:$A$63</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8A458B12-377C-4CCC-95A4-3153C6EE7230}">
          <x14:formula1>
            <xm:f>Hidden_settings!$C$3:$C$16</xm:f>
          </x14:formula1>
          <xm:sqref>S4:S10</xm:sqref>
        </x14:dataValidation>
        <x14:dataValidation type="list" showInputMessage="1" showErrorMessage="1" xr:uid="{3D05640A-3F76-4A5B-AE86-0479E5288A28}">
          <x14:formula1>
            <xm:f>Hidden_settings!$B$3:$B$16</xm:f>
          </x14:formula1>
          <xm:sqref>T4:T10</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63EC1-FDA8-4078-BC7B-7911A0EA110A}">
  <sheetPr>
    <tabColor rgb="FF7030A0"/>
  </sheetPr>
  <dimension ref="A1:AG72"/>
  <sheetViews>
    <sheetView zoomScale="70" zoomScaleNormal="70" workbookViewId="0">
      <selection activeCell="U58" sqref="U58"/>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16</v>
      </c>
      <c r="S2" s="125" t="s">
        <v>178</v>
      </c>
      <c r="T2" s="123" t="s">
        <v>122</v>
      </c>
      <c r="U2" s="123">
        <v>0.5</v>
      </c>
      <c r="V2" s="123">
        <v>0.25</v>
      </c>
      <c r="W2" s="123">
        <v>2.5</v>
      </c>
      <c r="X2" s="123">
        <v>2.5</v>
      </c>
      <c r="Y2" s="123">
        <v>1</v>
      </c>
      <c r="Z2" s="123">
        <v>0</v>
      </c>
      <c r="AA2" s="123">
        <v>0</v>
      </c>
      <c r="AB2" s="123">
        <v>9</v>
      </c>
      <c r="AC2" s="123">
        <f>1/1.25</f>
        <v>0.8</v>
      </c>
      <c r="AD2" s="50">
        <v>1.25</v>
      </c>
      <c r="AE2" s="50">
        <f t="shared" ref="AE2:AE7" si="0">IF(T2="Alm_Hamre_2018",1.5,369/102)</f>
        <v>3.6176470588235294</v>
      </c>
      <c r="AF2" s="50">
        <f>IF(S2="Clay",AC2,AD2)</f>
        <v>1.25</v>
      </c>
      <c r="AG2" s="50"/>
    </row>
    <row r="3" spans="2:33"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Q7" si="1">R2</f>
        <v>16</v>
      </c>
      <c r="R3" s="125">
        <v>20</v>
      </c>
      <c r="S3" s="125" t="s">
        <v>179</v>
      </c>
      <c r="T3" s="123" t="s">
        <v>122</v>
      </c>
      <c r="U3" s="123">
        <v>0.5</v>
      </c>
      <c r="V3" s="123">
        <v>0.25</v>
      </c>
      <c r="W3" s="123">
        <v>2.5</v>
      </c>
      <c r="X3" s="123">
        <v>2.5</v>
      </c>
      <c r="Y3" s="123">
        <v>1</v>
      </c>
      <c r="Z3" s="123">
        <v>0</v>
      </c>
      <c r="AA3" s="123">
        <v>0</v>
      </c>
      <c r="AB3" s="123">
        <v>9</v>
      </c>
      <c r="AC3" s="123">
        <v>0.8</v>
      </c>
      <c r="AD3" s="50">
        <v>1.25</v>
      </c>
      <c r="AE3" s="50">
        <f t="shared" si="0"/>
        <v>3.6176470588235294</v>
      </c>
      <c r="AF3" s="50">
        <v>0.8</v>
      </c>
      <c r="AG3" s="50"/>
    </row>
    <row r="4" spans="2:33" x14ac:dyDescent="0.25">
      <c r="B4" s="50"/>
      <c r="C4" s="50"/>
      <c r="D4" s="50"/>
      <c r="E4" s="50"/>
      <c r="F4" s="50"/>
      <c r="G4" s="124">
        <v>1.25</v>
      </c>
      <c r="H4" s="124">
        <v>1.27</v>
      </c>
      <c r="I4" s="124" t="s">
        <v>161</v>
      </c>
      <c r="J4" s="124" t="s">
        <v>163</v>
      </c>
      <c r="K4" s="50"/>
      <c r="L4" s="124">
        <v>3</v>
      </c>
      <c r="M4" s="124">
        <v>3.7</v>
      </c>
      <c r="N4" s="124">
        <v>0</v>
      </c>
      <c r="O4" s="50"/>
      <c r="P4" s="125">
        <v>3</v>
      </c>
      <c r="Q4" s="125">
        <f t="shared" si="1"/>
        <v>20</v>
      </c>
      <c r="R4" s="125">
        <v>30</v>
      </c>
      <c r="S4" s="125" t="s">
        <v>178</v>
      </c>
      <c r="T4" s="123" t="s">
        <v>122</v>
      </c>
      <c r="U4" s="123">
        <v>0.5</v>
      </c>
      <c r="V4" s="123">
        <v>0.25</v>
      </c>
      <c r="W4" s="123">
        <v>2.5</v>
      </c>
      <c r="X4" s="123">
        <v>2.5</v>
      </c>
      <c r="Y4" s="123">
        <v>1</v>
      </c>
      <c r="Z4" s="123">
        <v>0</v>
      </c>
      <c r="AA4" s="123">
        <v>0</v>
      </c>
      <c r="AB4" s="123">
        <v>9</v>
      </c>
      <c r="AC4" s="123">
        <v>0.8</v>
      </c>
      <c r="AD4" s="50">
        <v>1.25</v>
      </c>
      <c r="AE4" s="50">
        <f t="shared" si="0"/>
        <v>3.6176470588235294</v>
      </c>
      <c r="AF4" s="50">
        <v>0.8</v>
      </c>
    </row>
    <row r="5" spans="2:33" x14ac:dyDescent="0.25">
      <c r="B5" s="50"/>
      <c r="C5" s="50"/>
      <c r="D5" s="50"/>
      <c r="E5" s="50"/>
      <c r="F5" s="50"/>
      <c r="G5" s="124">
        <v>1.35</v>
      </c>
      <c r="H5" s="124">
        <v>1.27</v>
      </c>
      <c r="I5" s="124" t="s">
        <v>161</v>
      </c>
      <c r="J5" s="124" t="s">
        <v>163</v>
      </c>
      <c r="K5" s="50"/>
      <c r="L5" s="124">
        <v>4</v>
      </c>
      <c r="M5" s="124">
        <v>5</v>
      </c>
      <c r="N5" s="124">
        <v>0</v>
      </c>
      <c r="O5" s="50"/>
      <c r="P5" s="125">
        <v>4</v>
      </c>
      <c r="Q5" s="125">
        <f t="shared" si="1"/>
        <v>30</v>
      </c>
      <c r="R5" s="125">
        <v>34</v>
      </c>
      <c r="S5" s="125" t="s">
        <v>178</v>
      </c>
      <c r="T5" s="123" t="s">
        <v>122</v>
      </c>
      <c r="U5" s="123">
        <v>0.5</v>
      </c>
      <c r="V5" s="123">
        <v>0.25</v>
      </c>
      <c r="W5" s="123">
        <v>2.5</v>
      </c>
      <c r="X5" s="123">
        <v>2.5</v>
      </c>
      <c r="Y5" s="123">
        <v>1</v>
      </c>
      <c r="Z5" s="123">
        <v>0</v>
      </c>
      <c r="AA5" s="123">
        <v>0</v>
      </c>
      <c r="AB5" s="123">
        <v>9</v>
      </c>
      <c r="AC5" s="123">
        <v>0.8</v>
      </c>
      <c r="AD5" s="50">
        <v>1.25</v>
      </c>
      <c r="AE5" s="50">
        <f t="shared" si="0"/>
        <v>3.6176470588235294</v>
      </c>
      <c r="AF5" s="50">
        <v>0.8</v>
      </c>
    </row>
    <row r="6" spans="2:33" x14ac:dyDescent="0.25">
      <c r="B6" s="50"/>
      <c r="C6" s="50"/>
      <c r="D6" s="50"/>
      <c r="E6" s="50"/>
      <c r="F6" s="50"/>
      <c r="G6" s="124">
        <v>2</v>
      </c>
      <c r="H6" s="124">
        <v>1.325</v>
      </c>
      <c r="I6" s="124" t="s">
        <v>161</v>
      </c>
      <c r="J6" s="124" t="s">
        <v>61</v>
      </c>
      <c r="K6" s="50"/>
      <c r="L6" s="124">
        <v>5</v>
      </c>
      <c r="M6" s="124">
        <v>6</v>
      </c>
      <c r="N6" s="124">
        <v>0</v>
      </c>
      <c r="O6" s="50"/>
      <c r="P6" s="125">
        <v>5</v>
      </c>
      <c r="Q6" s="125">
        <f t="shared" si="1"/>
        <v>34</v>
      </c>
      <c r="R6" s="125">
        <v>40</v>
      </c>
      <c r="S6" s="125" t="s">
        <v>179</v>
      </c>
      <c r="T6" s="123" t="s">
        <v>122</v>
      </c>
      <c r="U6" s="123">
        <v>0.5</v>
      </c>
      <c r="V6" s="123">
        <v>0.25</v>
      </c>
      <c r="W6" s="123">
        <v>2.5</v>
      </c>
      <c r="X6" s="123">
        <v>2.5</v>
      </c>
      <c r="Y6" s="123">
        <v>1</v>
      </c>
      <c r="Z6" s="123">
        <v>0</v>
      </c>
      <c r="AA6" s="123">
        <v>0</v>
      </c>
      <c r="AB6" s="123">
        <v>9</v>
      </c>
      <c r="AC6" s="123">
        <v>0.8</v>
      </c>
      <c r="AD6" s="50">
        <v>1.25</v>
      </c>
      <c r="AE6" s="50">
        <f t="shared" si="0"/>
        <v>3.6176470588235294</v>
      </c>
      <c r="AF6" s="50">
        <v>0.8</v>
      </c>
    </row>
    <row r="7" spans="2:33" x14ac:dyDescent="0.25">
      <c r="B7" s="50"/>
      <c r="C7" s="50"/>
      <c r="D7" s="50"/>
      <c r="E7" s="50"/>
      <c r="F7" s="50"/>
      <c r="G7" s="124">
        <v>2.7149999999999999</v>
      </c>
      <c r="H7" s="124">
        <v>1.1100000000000001</v>
      </c>
      <c r="I7" s="124" t="s">
        <v>164</v>
      </c>
      <c r="J7" s="124" t="s">
        <v>163</v>
      </c>
      <c r="K7" s="50"/>
      <c r="L7" s="124">
        <v>6</v>
      </c>
      <c r="M7" s="124">
        <v>7.3</v>
      </c>
      <c r="N7" s="124">
        <v>0</v>
      </c>
      <c r="O7" s="50"/>
      <c r="P7" s="125">
        <v>6</v>
      </c>
      <c r="Q7" s="125">
        <f t="shared" si="1"/>
        <v>40</v>
      </c>
      <c r="R7" s="125">
        <v>100</v>
      </c>
      <c r="S7" s="125" t="s">
        <v>178</v>
      </c>
      <c r="T7" s="123" t="s">
        <v>122</v>
      </c>
      <c r="U7" s="123">
        <v>0.5</v>
      </c>
      <c r="V7" s="123">
        <v>0.25</v>
      </c>
      <c r="W7" s="123">
        <v>2.5</v>
      </c>
      <c r="X7" s="123">
        <v>2.5</v>
      </c>
      <c r="Y7" s="123">
        <v>1</v>
      </c>
      <c r="Z7" s="123">
        <v>0</v>
      </c>
      <c r="AA7" s="123">
        <v>0</v>
      </c>
      <c r="AB7" s="123">
        <v>9</v>
      </c>
      <c r="AC7" s="123">
        <v>0.8</v>
      </c>
      <c r="AD7" s="50">
        <v>1.25</v>
      </c>
      <c r="AE7" s="50">
        <f t="shared" si="0"/>
        <v>3.6176470588235294</v>
      </c>
      <c r="AF7" s="50">
        <v>0.8</v>
      </c>
    </row>
    <row r="8" spans="2:33" x14ac:dyDescent="0.25">
      <c r="B8" s="50"/>
      <c r="C8" s="50"/>
      <c r="D8" s="50"/>
      <c r="E8" s="50"/>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50"/>
      <c r="AE8" s="50"/>
      <c r="AF8" s="50"/>
    </row>
    <row r="9" spans="2:33" x14ac:dyDescent="0.25">
      <c r="B9" s="50"/>
      <c r="C9" s="50"/>
      <c r="D9" s="50"/>
      <c r="E9" s="50"/>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50"/>
      <c r="AE9" s="50"/>
      <c r="AF9" s="50"/>
      <c r="AG9" s="116"/>
    </row>
    <row r="10" spans="2:33" x14ac:dyDescent="0.25">
      <c r="B10" s="50"/>
      <c r="C10" s="50"/>
      <c r="D10" s="50"/>
      <c r="E10" s="50"/>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50"/>
      <c r="AE10" s="50"/>
      <c r="AF10" s="50"/>
      <c r="AG10" s="116"/>
    </row>
    <row r="11" spans="2:33" x14ac:dyDescent="0.25">
      <c r="B11" s="50"/>
      <c r="C11" s="50"/>
      <c r="D11" s="50"/>
      <c r="E11" s="50"/>
      <c r="F11" s="50"/>
      <c r="G11" s="124">
        <v>3.165</v>
      </c>
      <c r="H11" s="124">
        <v>1.23</v>
      </c>
      <c r="I11" s="124" t="s">
        <v>164</v>
      </c>
      <c r="J11" s="124" t="s">
        <v>163</v>
      </c>
      <c r="K11" s="50"/>
      <c r="L11" s="124">
        <v>10</v>
      </c>
      <c r="M11" s="124">
        <v>25</v>
      </c>
      <c r="N11" s="124">
        <v>0</v>
      </c>
      <c r="O11" s="50"/>
      <c r="P11" s="33"/>
      <c r="Q11" s="33"/>
      <c r="R11" s="33"/>
      <c r="S11" s="33"/>
      <c r="T11" s="33"/>
      <c r="U11" s="33"/>
      <c r="V11" s="33"/>
      <c r="W11" s="33"/>
      <c r="X11" s="33"/>
      <c r="Y11" s="33"/>
      <c r="Z11" s="33"/>
      <c r="AA11" s="33"/>
      <c r="AB11" s="33"/>
      <c r="AC11" s="33"/>
      <c r="AD11" s="50"/>
      <c r="AE11" s="50"/>
      <c r="AF11" s="50"/>
      <c r="AG11" s="116"/>
    </row>
    <row r="12" spans="2:33" x14ac:dyDescent="0.25">
      <c r="B12" s="50"/>
      <c r="C12" s="50"/>
      <c r="D12" s="50"/>
      <c r="E12" s="50"/>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c r="C13" s="50"/>
      <c r="D13" s="50"/>
      <c r="E13" s="50"/>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row>
    <row r="15" spans="2:33"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8:AB10">
    <cfRule type="expression" dxfId="77" priority="12">
      <formula>$T8="Stevens"</formula>
    </cfRule>
  </conditionalFormatting>
  <conditionalFormatting sqref="U8:X10">
    <cfRule type="expression" dxfId="76" priority="11">
      <formula>$T8="Alm_Hamre"</formula>
    </cfRule>
  </conditionalFormatting>
  <conditionalFormatting sqref="U8:X10">
    <cfRule type="expression" dxfId="75" priority="10">
      <formula>$T8="ICP_18"</formula>
    </cfRule>
  </conditionalFormatting>
  <conditionalFormatting sqref="U8:X10">
    <cfRule type="expression" dxfId="74" priority="9">
      <formula>$T$2="Stevens"</formula>
    </cfRule>
  </conditionalFormatting>
  <conditionalFormatting sqref="Y2:AB7">
    <cfRule type="expression" dxfId="73" priority="4">
      <formula>$T2="Stevens"</formula>
    </cfRule>
  </conditionalFormatting>
  <conditionalFormatting sqref="U2:X7">
    <cfRule type="expression" dxfId="72" priority="3">
      <formula>$T2="Alm_Hamre"</formula>
    </cfRule>
  </conditionalFormatting>
  <conditionalFormatting sqref="U2:X7">
    <cfRule type="expression" dxfId="71" priority="2">
      <formula>$T2="ICP_18"</formula>
    </cfRule>
  </conditionalFormatting>
  <conditionalFormatting sqref="U2:X7">
    <cfRule type="expression" dxfId="70" priority="1">
      <formula>$T$2="Stevens"</formula>
    </cfRule>
  </conditionalFormatting>
  <dataValidations count="3">
    <dataValidation type="list" allowBlank="1" showInputMessage="1" showErrorMessage="1" sqref="T2:T7" xr:uid="{86581666-A677-4914-BF52-1A839037A5FC}">
      <formula1>$A$60:$A$63</formula1>
    </dataValidation>
    <dataValidation type="list" allowBlank="1" showInputMessage="1" showErrorMessage="1" sqref="S11 S2:S7" xr:uid="{EA905BEF-0161-44C2-B36D-D0B81FC52091}">
      <formula1>$A$67:$A$71</formula1>
    </dataValidation>
    <dataValidation type="list" allowBlank="1" showInputMessage="1" showErrorMessage="1" sqref="T11" xr:uid="{5DF6728E-791B-43A7-98D0-92DC162E821F}">
      <formula1>$A$60:$A$64</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7BF466F1-07A2-42D3-A7B3-5D8945977C9B}">
          <x14:formula1>
            <xm:f>Hidden_settings!$B$3:$B$16</xm:f>
          </x14:formula1>
          <xm:sqref>T8:T10</xm:sqref>
        </x14:dataValidation>
        <x14:dataValidation type="list" showInputMessage="1" showErrorMessage="1" xr:uid="{9F9E89AB-253F-4AFC-82DB-533D9FE339B7}">
          <x14:formula1>
            <xm:f>Hidden_settings!$C$3:$C$16</xm:f>
          </x14:formula1>
          <xm:sqref>S8:S10</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55702-1A79-4A98-B664-BF9FBE55BC13}">
  <sheetPr>
    <tabColor rgb="FF7030A0"/>
  </sheetPr>
  <dimension ref="A1:AG72"/>
  <sheetViews>
    <sheetView zoomScale="70" zoomScaleNormal="70" workbookViewId="0">
      <selection activeCell="T2" sqref="T2:T10"/>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2</v>
      </c>
      <c r="S2" s="125" t="s">
        <v>178</v>
      </c>
      <c r="T2" s="123" t="s">
        <v>122</v>
      </c>
      <c r="U2" s="123">
        <v>0.5</v>
      </c>
      <c r="V2" s="123">
        <v>0.25</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Q7" si="1">R2</f>
        <v>2</v>
      </c>
      <c r="R3" s="125">
        <v>6</v>
      </c>
      <c r="S3" s="125" t="s">
        <v>179</v>
      </c>
      <c r="T3" s="123" t="s">
        <v>122</v>
      </c>
      <c r="U3" s="123">
        <v>0.5</v>
      </c>
      <c r="V3" s="123">
        <v>0.25</v>
      </c>
      <c r="W3" s="123">
        <v>2.5</v>
      </c>
      <c r="X3" s="123">
        <v>2.5</v>
      </c>
      <c r="Y3" s="123">
        <v>1</v>
      </c>
      <c r="Z3" s="123">
        <v>0</v>
      </c>
      <c r="AA3" s="123">
        <v>0</v>
      </c>
      <c r="AB3" s="123">
        <v>9</v>
      </c>
      <c r="AC3" s="123">
        <v>0.8</v>
      </c>
      <c r="AD3" s="50">
        <v>1.25</v>
      </c>
      <c r="AE3" s="50">
        <f t="shared" si="0"/>
        <v>3.6176470588235294</v>
      </c>
      <c r="AF3" s="50">
        <v>0.8</v>
      </c>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125">
        <v>3</v>
      </c>
      <c r="Q4" s="125">
        <f t="shared" si="1"/>
        <v>6</v>
      </c>
      <c r="R4" s="125">
        <v>19</v>
      </c>
      <c r="S4" s="125" t="s">
        <v>178</v>
      </c>
      <c r="T4" s="123" t="s">
        <v>122</v>
      </c>
      <c r="U4" s="123">
        <v>0.5</v>
      </c>
      <c r="V4" s="123">
        <v>0.25</v>
      </c>
      <c r="W4" s="123">
        <v>2.5</v>
      </c>
      <c r="X4" s="123">
        <v>2.5</v>
      </c>
      <c r="Y4" s="123">
        <v>1</v>
      </c>
      <c r="Z4" s="123">
        <v>0</v>
      </c>
      <c r="AA4" s="123">
        <v>0</v>
      </c>
      <c r="AB4" s="123">
        <v>9</v>
      </c>
      <c r="AC4" s="123">
        <v>0.8</v>
      </c>
      <c r="AD4" s="50">
        <v>1.25</v>
      </c>
      <c r="AE4" s="50">
        <f t="shared" si="0"/>
        <v>3.6176470588235294</v>
      </c>
      <c r="AF4" s="50">
        <v>0.8</v>
      </c>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125">
        <v>4</v>
      </c>
      <c r="Q5" s="125">
        <f t="shared" si="1"/>
        <v>19</v>
      </c>
      <c r="R5" s="125">
        <v>22</v>
      </c>
      <c r="S5" s="125" t="s">
        <v>179</v>
      </c>
      <c r="T5" s="123" t="s">
        <v>122</v>
      </c>
      <c r="U5" s="123">
        <v>0.5</v>
      </c>
      <c r="V5" s="123">
        <v>0.25</v>
      </c>
      <c r="W5" s="123">
        <v>2.5</v>
      </c>
      <c r="X5" s="123">
        <v>2.5</v>
      </c>
      <c r="Y5" s="123">
        <v>1</v>
      </c>
      <c r="Z5" s="123">
        <v>0</v>
      </c>
      <c r="AA5" s="123">
        <v>0</v>
      </c>
      <c r="AB5" s="123">
        <v>9</v>
      </c>
      <c r="AC5" s="123">
        <v>0.8</v>
      </c>
      <c r="AD5" s="50">
        <v>1.25</v>
      </c>
      <c r="AE5" s="50">
        <f t="shared" si="0"/>
        <v>3.6176470588235294</v>
      </c>
      <c r="AF5" s="50">
        <v>0.8</v>
      </c>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125">
        <v>5</v>
      </c>
      <c r="Q6" s="125">
        <f t="shared" si="1"/>
        <v>22</v>
      </c>
      <c r="R6" s="125">
        <v>29</v>
      </c>
      <c r="S6" s="125" t="s">
        <v>178</v>
      </c>
      <c r="T6" s="123" t="s">
        <v>122</v>
      </c>
      <c r="U6" s="123">
        <v>0.5</v>
      </c>
      <c r="V6" s="123">
        <v>0.25</v>
      </c>
      <c r="W6" s="123">
        <v>2.5</v>
      </c>
      <c r="X6" s="123">
        <v>2.5</v>
      </c>
      <c r="Y6" s="123">
        <v>1</v>
      </c>
      <c r="Z6" s="123">
        <v>0</v>
      </c>
      <c r="AA6" s="123">
        <v>0</v>
      </c>
      <c r="AB6" s="123">
        <v>9</v>
      </c>
      <c r="AC6" s="123">
        <v>0.8</v>
      </c>
      <c r="AD6" s="50">
        <v>1.25</v>
      </c>
      <c r="AE6" s="50">
        <f t="shared" si="0"/>
        <v>3.6176470588235294</v>
      </c>
      <c r="AF6" s="50">
        <v>0.8</v>
      </c>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125">
        <v>6</v>
      </c>
      <c r="Q7" s="125">
        <f t="shared" si="1"/>
        <v>29</v>
      </c>
      <c r="R7" s="125">
        <v>45</v>
      </c>
      <c r="S7" s="125" t="s">
        <v>178</v>
      </c>
      <c r="T7" s="123" t="s">
        <v>122</v>
      </c>
      <c r="U7" s="123">
        <v>0.5</v>
      </c>
      <c r="V7" s="123">
        <v>0.25</v>
      </c>
      <c r="W7" s="123">
        <v>2.5</v>
      </c>
      <c r="X7" s="123">
        <v>2.5</v>
      </c>
      <c r="Y7" s="123">
        <v>1</v>
      </c>
      <c r="Z7" s="123">
        <v>0</v>
      </c>
      <c r="AA7" s="123">
        <v>0</v>
      </c>
      <c r="AB7" s="123">
        <v>9</v>
      </c>
      <c r="AC7" s="123">
        <v>0.8</v>
      </c>
      <c r="AD7" s="50">
        <v>1.25</v>
      </c>
      <c r="AE7" s="50">
        <f t="shared" si="0"/>
        <v>3.6176470588235294</v>
      </c>
      <c r="AF7" s="50">
        <v>0.8</v>
      </c>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125">
        <v>7</v>
      </c>
      <c r="Q8" s="125">
        <f>R7</f>
        <v>45</v>
      </c>
      <c r="R8" s="125">
        <v>50</v>
      </c>
      <c r="S8" s="125" t="s">
        <v>178</v>
      </c>
      <c r="T8" s="123" t="s">
        <v>122</v>
      </c>
      <c r="U8" s="123">
        <v>0.5</v>
      </c>
      <c r="V8" s="123">
        <v>0.25</v>
      </c>
      <c r="W8" s="123">
        <v>2.5</v>
      </c>
      <c r="X8" s="123">
        <v>2.5</v>
      </c>
      <c r="Y8" s="123">
        <v>1</v>
      </c>
      <c r="Z8" s="123">
        <v>0</v>
      </c>
      <c r="AA8" s="123">
        <v>0</v>
      </c>
      <c r="AB8" s="123">
        <v>9</v>
      </c>
      <c r="AC8" s="123">
        <v>0.8</v>
      </c>
      <c r="AD8" s="50">
        <v>1.25</v>
      </c>
      <c r="AE8" s="50">
        <f>IF(T8="Alm_Hamre_2018",1.5,369/102)</f>
        <v>3.6176470588235294</v>
      </c>
      <c r="AF8" s="50">
        <v>0.8</v>
      </c>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125">
        <v>8</v>
      </c>
      <c r="Q9" s="125">
        <f>R8</f>
        <v>50</v>
      </c>
      <c r="R9" s="125">
        <v>52</v>
      </c>
      <c r="S9" s="125" t="s">
        <v>179</v>
      </c>
      <c r="T9" s="123" t="s">
        <v>122</v>
      </c>
      <c r="U9" s="123">
        <v>0.5</v>
      </c>
      <c r="V9" s="123">
        <v>0.25</v>
      </c>
      <c r="W9" s="123">
        <v>2.5</v>
      </c>
      <c r="X9" s="123">
        <v>2.5</v>
      </c>
      <c r="Y9" s="123">
        <v>1</v>
      </c>
      <c r="Z9" s="123">
        <v>0</v>
      </c>
      <c r="AA9" s="123">
        <v>0</v>
      </c>
      <c r="AB9" s="123">
        <v>9</v>
      </c>
      <c r="AC9" s="123">
        <v>0.8</v>
      </c>
      <c r="AD9" s="50">
        <v>1.25</v>
      </c>
      <c r="AE9" s="50">
        <f>IF(T9="Alm_Hamre_2018",1.5,369/102)</f>
        <v>3.6176470588235294</v>
      </c>
      <c r="AF9" s="50">
        <v>0.8</v>
      </c>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125">
        <v>9</v>
      </c>
      <c r="Q10" s="125">
        <f>R9</f>
        <v>52</v>
      </c>
      <c r="R10" s="125">
        <v>100</v>
      </c>
      <c r="S10" s="125" t="s">
        <v>178</v>
      </c>
      <c r="T10" s="123" t="s">
        <v>122</v>
      </c>
      <c r="U10" s="123">
        <v>0.5</v>
      </c>
      <c r="V10" s="123">
        <v>0.25</v>
      </c>
      <c r="W10" s="123">
        <v>2.5</v>
      </c>
      <c r="X10" s="123">
        <v>2.5</v>
      </c>
      <c r="Y10" s="123">
        <v>1</v>
      </c>
      <c r="Z10" s="123">
        <v>0</v>
      </c>
      <c r="AA10" s="123">
        <v>0</v>
      </c>
      <c r="AB10" s="123">
        <v>9</v>
      </c>
      <c r="AC10" s="123">
        <v>0.8</v>
      </c>
      <c r="AD10" s="50">
        <v>1.25</v>
      </c>
      <c r="AE10" s="50">
        <f>IF(T10="Alm_Hamre_2018",1.5,369/102)</f>
        <v>3.6176470588235294</v>
      </c>
      <c r="AF10" s="50">
        <v>1.25</v>
      </c>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50"/>
      <c r="Q11" s="50"/>
      <c r="R11" s="50"/>
      <c r="S11" s="50"/>
      <c r="T11" s="50"/>
      <c r="U11" s="50"/>
      <c r="V11" s="50"/>
      <c r="W11" s="50"/>
      <c r="X11" s="50"/>
      <c r="Y11" s="50"/>
      <c r="Z11" s="50"/>
      <c r="AA11" s="50"/>
      <c r="AB11" s="50"/>
      <c r="AC11" s="50"/>
      <c r="AD11" s="50"/>
      <c r="AE11" s="50"/>
      <c r="AF11" s="50"/>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0">
    <cfRule type="expression" dxfId="69" priority="4">
      <formula>$T2="Stevens"</formula>
    </cfRule>
  </conditionalFormatting>
  <conditionalFormatting sqref="U2:X10">
    <cfRule type="expression" dxfId="68" priority="3">
      <formula>$T2="Alm_Hamre"</formula>
    </cfRule>
  </conditionalFormatting>
  <conditionalFormatting sqref="U2:X10">
    <cfRule type="expression" dxfId="67" priority="2">
      <formula>$T2="ICP_18"</formula>
    </cfRule>
  </conditionalFormatting>
  <conditionalFormatting sqref="U2:X10">
    <cfRule type="expression" dxfId="66" priority="1">
      <formula>$T$2="Stevens"</formula>
    </cfRule>
  </conditionalFormatting>
  <dataValidations count="2">
    <dataValidation type="list" allowBlank="1" showInputMessage="1" showErrorMessage="1" sqref="T11" xr:uid="{53897A4D-4FAA-4BA1-B51E-DAA4B782BA5D}">
      <formula1>$A$60:$A$64</formula1>
    </dataValidation>
    <dataValidation type="list" allowBlank="1" showInputMessage="1" showErrorMessage="1" sqref="S11" xr:uid="{4C86B035-EC30-4ACE-9020-1399E237DE26}">
      <formula1>$A$67:$A$71</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098B3231-B9B0-4357-871E-7803913E56B6}">
          <x14:formula1>
            <xm:f>Hidden_settings!$C$3:$C$16</xm:f>
          </x14:formula1>
          <xm:sqref>S2:S10</xm:sqref>
        </x14:dataValidation>
        <x14:dataValidation type="list" showInputMessage="1" showErrorMessage="1" xr:uid="{23DA2E4D-866F-4A71-A017-BE7522742430}">
          <x14:formula1>
            <xm:f>Hidden_settings!$B$3:$B$16</xm:f>
          </x14:formula1>
          <xm:sqref>T2:T10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D7D7-B363-483F-B256-23635A0C8299}">
  <sheetPr>
    <tabColor rgb="FF7030A0"/>
  </sheetPr>
  <dimension ref="A1:AG72"/>
  <sheetViews>
    <sheetView zoomScale="70" zoomScaleNormal="70" workbookViewId="0">
      <selection activeCell="T2" sqref="T2:T3"/>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45</v>
      </c>
      <c r="S2" s="125" t="s">
        <v>178</v>
      </c>
      <c r="T2" s="123" t="s">
        <v>122</v>
      </c>
      <c r="U2" s="123">
        <v>0.5</v>
      </c>
      <c r="V2" s="123">
        <v>0.25</v>
      </c>
      <c r="W2" s="123">
        <v>2.5</v>
      </c>
      <c r="X2" s="123">
        <v>2.5</v>
      </c>
      <c r="Y2" s="123">
        <v>1</v>
      </c>
      <c r="Z2" s="123">
        <v>0</v>
      </c>
      <c r="AA2" s="123">
        <v>0</v>
      </c>
      <c r="AB2" s="123">
        <v>9</v>
      </c>
      <c r="AC2" s="123">
        <f>1/1.25</f>
        <v>0.8</v>
      </c>
      <c r="AD2" s="50">
        <v>1.25</v>
      </c>
      <c r="AE2" s="50">
        <f t="shared" ref="AE2:AE3" si="0">IF(T2="Alm_Hamre_2018",1.5,369/102)</f>
        <v>3.6176470588235294</v>
      </c>
      <c r="AF2" s="50">
        <f>IF(S2="Clay",AC2,AD2)</f>
        <v>1.25</v>
      </c>
      <c r="AG2" s="50"/>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 si="1">R2</f>
        <v>45</v>
      </c>
      <c r="R3" s="125">
        <v>100</v>
      </c>
      <c r="S3" s="125" t="s">
        <v>178</v>
      </c>
      <c r="T3" s="123" t="s">
        <v>122</v>
      </c>
      <c r="U3" s="123">
        <v>0.5</v>
      </c>
      <c r="V3" s="123">
        <v>0.25</v>
      </c>
      <c r="W3" s="123">
        <v>2.5</v>
      </c>
      <c r="X3" s="123">
        <v>2.5</v>
      </c>
      <c r="Y3" s="123">
        <v>1</v>
      </c>
      <c r="Z3" s="123">
        <v>0</v>
      </c>
      <c r="AA3" s="123">
        <v>0</v>
      </c>
      <c r="AB3" s="123">
        <v>9</v>
      </c>
      <c r="AC3" s="123">
        <v>0.8</v>
      </c>
      <c r="AD3" s="50">
        <v>1.25</v>
      </c>
      <c r="AE3" s="50">
        <f t="shared" si="0"/>
        <v>3.6176470588235294</v>
      </c>
      <c r="AF3" s="50">
        <v>0.8</v>
      </c>
      <c r="AG3" s="50"/>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87"/>
      <c r="Q4" s="87"/>
      <c r="R4" s="87"/>
      <c r="S4" s="87"/>
      <c r="T4" s="33"/>
      <c r="U4" s="33"/>
      <c r="V4" s="33"/>
      <c r="W4" s="33"/>
      <c r="X4" s="33"/>
      <c r="Y4" s="33"/>
      <c r="Z4" s="33"/>
      <c r="AA4" s="33"/>
      <c r="AB4" s="33"/>
      <c r="AC4" s="33"/>
      <c r="AD4" s="50"/>
      <c r="AE4" s="50"/>
      <c r="AF4" s="50"/>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87"/>
      <c r="Q5" s="87"/>
      <c r="R5" s="87"/>
      <c r="S5" s="87"/>
      <c r="T5" s="33"/>
      <c r="U5" s="33"/>
      <c r="V5" s="33"/>
      <c r="W5" s="33"/>
      <c r="X5" s="33"/>
      <c r="Y5" s="33"/>
      <c r="Z5" s="33"/>
      <c r="AA5" s="33"/>
      <c r="AB5" s="33"/>
      <c r="AC5" s="33"/>
      <c r="AD5" s="50"/>
      <c r="AE5" s="50"/>
      <c r="AF5" s="50"/>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87"/>
      <c r="Q6" s="87"/>
      <c r="R6" s="87"/>
      <c r="S6" s="87"/>
      <c r="T6" s="33"/>
      <c r="U6" s="33"/>
      <c r="V6" s="33"/>
      <c r="W6" s="33"/>
      <c r="X6" s="33"/>
      <c r="Y6" s="33"/>
      <c r="Z6" s="33"/>
      <c r="AA6" s="33"/>
      <c r="AB6" s="33"/>
      <c r="AC6" s="33"/>
      <c r="AD6" s="50"/>
      <c r="AE6" s="50"/>
      <c r="AF6" s="50"/>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87"/>
      <c r="Q7" s="87"/>
      <c r="R7" s="87"/>
      <c r="S7" s="87"/>
      <c r="T7" s="33"/>
      <c r="U7" s="33"/>
      <c r="V7" s="33"/>
      <c r="W7" s="33"/>
      <c r="X7" s="33"/>
      <c r="Y7" s="33"/>
      <c r="Z7" s="33"/>
      <c r="AA7" s="33"/>
      <c r="AB7" s="33"/>
      <c r="AC7" s="33"/>
      <c r="AD7" s="50"/>
      <c r="AE7" s="50"/>
      <c r="AF7" s="50"/>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50"/>
      <c r="AE8" s="50"/>
      <c r="AF8" s="50"/>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50"/>
      <c r="AE9" s="50"/>
      <c r="AF9" s="50"/>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50"/>
      <c r="AE10" s="50"/>
      <c r="AF10" s="50"/>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33"/>
      <c r="Q11" s="33"/>
      <c r="R11" s="33"/>
      <c r="S11" s="33"/>
      <c r="T11" s="33"/>
      <c r="U11" s="33"/>
      <c r="V11" s="33"/>
      <c r="W11" s="33"/>
      <c r="X11" s="33"/>
      <c r="Y11" s="33"/>
      <c r="Z11" s="33"/>
      <c r="AA11" s="33"/>
      <c r="AB11" s="33"/>
      <c r="AC11" s="33"/>
      <c r="AD11" s="50"/>
      <c r="AE11" s="50"/>
      <c r="AF11" s="50"/>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4:AB10">
    <cfRule type="expression" dxfId="65" priority="8">
      <formula>$T4="Stevens"</formula>
    </cfRule>
  </conditionalFormatting>
  <conditionalFormatting sqref="U4:X10">
    <cfRule type="expression" dxfId="64" priority="7">
      <formula>$T4="Alm_Hamre"</formula>
    </cfRule>
  </conditionalFormatting>
  <conditionalFormatting sqref="U4:X10">
    <cfRule type="expression" dxfId="63" priority="6">
      <formula>$T4="ICP_18"</formula>
    </cfRule>
  </conditionalFormatting>
  <conditionalFormatting sqref="U4:X10">
    <cfRule type="expression" dxfId="62" priority="5">
      <formula>$T$2="Stevens"</formula>
    </cfRule>
  </conditionalFormatting>
  <conditionalFormatting sqref="Y2:AB3">
    <cfRule type="expression" dxfId="61" priority="4">
      <formula>$T2="Stevens"</formula>
    </cfRule>
  </conditionalFormatting>
  <conditionalFormatting sqref="U2:X3">
    <cfRule type="expression" dxfId="60" priority="3">
      <formula>$T2="Alm_Hamre"</formula>
    </cfRule>
  </conditionalFormatting>
  <conditionalFormatting sqref="U2:X3">
    <cfRule type="expression" dxfId="59" priority="2">
      <formula>$T2="ICP_18"</formula>
    </cfRule>
  </conditionalFormatting>
  <conditionalFormatting sqref="U2:X3">
    <cfRule type="expression" dxfId="58" priority="1">
      <formula>$T$2="Stevens"</formula>
    </cfRule>
  </conditionalFormatting>
  <dataValidations count="3">
    <dataValidation type="list" allowBlank="1" showInputMessage="1" showErrorMessage="1" sqref="T2:T3" xr:uid="{7E191ACE-DCF6-4E1B-91F1-4DB571A47FE4}">
      <formula1>$A$60:$A$63</formula1>
    </dataValidation>
    <dataValidation type="list" allowBlank="1" showInputMessage="1" showErrorMessage="1" sqref="S11 S2:S3" xr:uid="{79977F60-E9C8-4523-BE07-6A23117955E0}">
      <formula1>$A$67:$A$71</formula1>
    </dataValidation>
    <dataValidation type="list" allowBlank="1" showInputMessage="1" showErrorMessage="1" sqref="T11" xr:uid="{E31B035C-40CD-436C-AE71-CAC266AB2873}">
      <formula1>$A$60:$A$64</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8A562C5C-63A7-4299-9903-5ADB8D0097CE}">
          <x14:formula1>
            <xm:f>Hidden_settings!$B$3:$B$16</xm:f>
          </x14:formula1>
          <xm:sqref>T4:T10</xm:sqref>
        </x14:dataValidation>
        <x14:dataValidation type="list" showInputMessage="1" showErrorMessage="1" xr:uid="{062039A1-FF79-4A32-922E-12C8D62789FB}">
          <x14:formula1>
            <xm:f>Hidden_settings!$C$3:$C$16</xm:f>
          </x14:formula1>
          <xm:sqref>S4:S10</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E95AB-7365-411E-A8D3-3DFC4DE5320B}">
  <sheetPr>
    <tabColor rgb="FF7030A0"/>
  </sheetPr>
  <dimension ref="A1:AG72"/>
  <sheetViews>
    <sheetView zoomScale="70" zoomScaleNormal="70" workbookViewId="0">
      <selection activeCell="T2" sqref="T2:T7"/>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9.5589999999999993</v>
      </c>
      <c r="C2" s="50">
        <v>10.753</v>
      </c>
      <c r="D2" s="50">
        <v>13</v>
      </c>
      <c r="E2" s="50">
        <v>129</v>
      </c>
      <c r="F2" s="50"/>
      <c r="G2" s="124">
        <v>0.215</v>
      </c>
      <c r="H2" s="124">
        <v>1.383</v>
      </c>
      <c r="I2" s="124" t="s">
        <v>161</v>
      </c>
      <c r="J2" s="124" t="s">
        <v>61</v>
      </c>
      <c r="K2" s="50"/>
      <c r="L2" s="124">
        <v>1</v>
      </c>
      <c r="M2" s="124">
        <v>0.1</v>
      </c>
      <c r="N2" s="124">
        <v>1</v>
      </c>
      <c r="O2" s="50"/>
      <c r="P2" s="125">
        <v>1</v>
      </c>
      <c r="Q2" s="125">
        <v>0</v>
      </c>
      <c r="R2" s="125">
        <v>16</v>
      </c>
      <c r="S2" s="125" t="s">
        <v>178</v>
      </c>
      <c r="T2" s="123" t="s">
        <v>122</v>
      </c>
      <c r="U2" s="123">
        <v>0.5</v>
      </c>
      <c r="V2" s="123">
        <v>0.25</v>
      </c>
      <c r="W2" s="123">
        <v>2.5</v>
      </c>
      <c r="X2" s="123">
        <v>2.5</v>
      </c>
      <c r="Y2" s="123">
        <v>1</v>
      </c>
      <c r="Z2" s="123">
        <v>0</v>
      </c>
      <c r="AA2" s="123">
        <v>0</v>
      </c>
      <c r="AB2" s="123">
        <v>9</v>
      </c>
      <c r="AC2" s="123">
        <f>1/1.25</f>
        <v>0.8</v>
      </c>
      <c r="AD2" s="50">
        <v>1.25</v>
      </c>
      <c r="AE2" s="50">
        <f t="shared" ref="AE2:AE7" si="0">IF(T2="Alm_Hamre_2018",1.5,369/102)</f>
        <v>3.6176470588235294</v>
      </c>
      <c r="AF2" s="50">
        <f>IF(S2="Clay",AC2,AD2)</f>
        <v>1.25</v>
      </c>
      <c r="AG2" s="50"/>
    </row>
    <row r="3" spans="2:33" x14ac:dyDescent="0.25">
      <c r="B3" s="50">
        <v>10.753</v>
      </c>
      <c r="C3" s="50">
        <v>11.067</v>
      </c>
      <c r="D3" s="50">
        <v>3</v>
      </c>
      <c r="E3" s="50">
        <v>155</v>
      </c>
      <c r="F3" s="50"/>
      <c r="G3" s="124">
        <v>1.1000000000000001</v>
      </c>
      <c r="H3" s="124">
        <v>3</v>
      </c>
      <c r="I3" s="124" t="s">
        <v>162</v>
      </c>
      <c r="J3" s="124" t="s">
        <v>163</v>
      </c>
      <c r="K3" s="50"/>
      <c r="L3" s="124">
        <v>2</v>
      </c>
      <c r="M3" s="124">
        <v>3</v>
      </c>
      <c r="N3" s="124">
        <v>0</v>
      </c>
      <c r="O3" s="50"/>
      <c r="P3" s="125">
        <v>2</v>
      </c>
      <c r="Q3" s="125">
        <f t="shared" ref="Q3:Q7" si="1">R2</f>
        <v>16</v>
      </c>
      <c r="R3" s="125">
        <v>20</v>
      </c>
      <c r="S3" s="125" t="s">
        <v>179</v>
      </c>
      <c r="T3" s="123" t="s">
        <v>122</v>
      </c>
      <c r="U3" s="123">
        <v>0.5</v>
      </c>
      <c r="V3" s="123">
        <v>0.25</v>
      </c>
      <c r="W3" s="123">
        <v>2.5</v>
      </c>
      <c r="X3" s="123">
        <v>2.5</v>
      </c>
      <c r="Y3" s="123">
        <v>1</v>
      </c>
      <c r="Z3" s="123">
        <v>0</v>
      </c>
      <c r="AA3" s="123">
        <v>0</v>
      </c>
      <c r="AB3" s="123">
        <v>9</v>
      </c>
      <c r="AC3" s="123">
        <v>0.8</v>
      </c>
      <c r="AD3" s="50">
        <v>1.25</v>
      </c>
      <c r="AE3" s="50">
        <f t="shared" si="0"/>
        <v>3.6176470588235294</v>
      </c>
      <c r="AF3" s="50">
        <v>0.8</v>
      </c>
      <c r="AG3" s="50"/>
    </row>
    <row r="4" spans="2:33" x14ac:dyDescent="0.25">
      <c r="B4" s="50">
        <v>11.067</v>
      </c>
      <c r="C4" s="50">
        <v>11.327999999999999</v>
      </c>
      <c r="D4" s="50">
        <v>3</v>
      </c>
      <c r="E4" s="50">
        <v>159</v>
      </c>
      <c r="F4" s="50"/>
      <c r="G4" s="124">
        <v>1.25</v>
      </c>
      <c r="H4" s="124">
        <v>1.27</v>
      </c>
      <c r="I4" s="124" t="s">
        <v>161</v>
      </c>
      <c r="J4" s="124" t="s">
        <v>163</v>
      </c>
      <c r="K4" s="50"/>
      <c r="L4" s="124">
        <v>3</v>
      </c>
      <c r="M4" s="124">
        <v>3.7</v>
      </c>
      <c r="N4" s="124">
        <v>0</v>
      </c>
      <c r="O4" s="50"/>
      <c r="P4" s="125">
        <v>3</v>
      </c>
      <c r="Q4" s="125">
        <f t="shared" si="1"/>
        <v>20</v>
      </c>
      <c r="R4" s="125">
        <v>30</v>
      </c>
      <c r="S4" s="125" t="s">
        <v>178</v>
      </c>
      <c r="T4" s="123" t="s">
        <v>122</v>
      </c>
      <c r="U4" s="123">
        <v>0.5</v>
      </c>
      <c r="V4" s="123">
        <v>0.25</v>
      </c>
      <c r="W4" s="123">
        <v>2.5</v>
      </c>
      <c r="X4" s="123">
        <v>2.5</v>
      </c>
      <c r="Y4" s="123">
        <v>1</v>
      </c>
      <c r="Z4" s="123">
        <v>0</v>
      </c>
      <c r="AA4" s="123">
        <v>0</v>
      </c>
      <c r="AB4" s="123">
        <v>9</v>
      </c>
      <c r="AC4" s="123">
        <v>0.8</v>
      </c>
      <c r="AD4" s="50">
        <v>1.25</v>
      </c>
      <c r="AE4" s="50">
        <f t="shared" si="0"/>
        <v>3.6176470588235294</v>
      </c>
      <c r="AF4" s="50">
        <v>0.8</v>
      </c>
    </row>
    <row r="5" spans="2:33" x14ac:dyDescent="0.25">
      <c r="B5" s="50">
        <v>11.327999999999999</v>
      </c>
      <c r="C5" s="50">
        <v>11.589</v>
      </c>
      <c r="D5" s="50">
        <v>3</v>
      </c>
      <c r="E5" s="50">
        <v>157</v>
      </c>
      <c r="F5" s="50"/>
      <c r="G5" s="124">
        <v>1.35</v>
      </c>
      <c r="H5" s="124">
        <v>1.27</v>
      </c>
      <c r="I5" s="124" t="s">
        <v>161</v>
      </c>
      <c r="J5" s="124" t="s">
        <v>163</v>
      </c>
      <c r="K5" s="50"/>
      <c r="L5" s="124">
        <v>4</v>
      </c>
      <c r="M5" s="124">
        <v>5</v>
      </c>
      <c r="N5" s="124">
        <v>0</v>
      </c>
      <c r="O5" s="50"/>
      <c r="P5" s="125">
        <v>4</v>
      </c>
      <c r="Q5" s="125">
        <f t="shared" si="1"/>
        <v>30</v>
      </c>
      <c r="R5" s="125">
        <v>34</v>
      </c>
      <c r="S5" s="125" t="s">
        <v>178</v>
      </c>
      <c r="T5" s="123" t="s">
        <v>122</v>
      </c>
      <c r="U5" s="123">
        <v>0.5</v>
      </c>
      <c r="V5" s="123">
        <v>0.25</v>
      </c>
      <c r="W5" s="123">
        <v>2.5</v>
      </c>
      <c r="X5" s="123">
        <v>2.5</v>
      </c>
      <c r="Y5" s="123">
        <v>1</v>
      </c>
      <c r="Z5" s="123">
        <v>0</v>
      </c>
      <c r="AA5" s="123">
        <v>0</v>
      </c>
      <c r="AB5" s="123">
        <v>9</v>
      </c>
      <c r="AC5" s="123">
        <v>0.8</v>
      </c>
      <c r="AD5" s="50">
        <v>1.25</v>
      </c>
      <c r="AE5" s="50">
        <f t="shared" si="0"/>
        <v>3.6176470588235294</v>
      </c>
      <c r="AF5" s="50">
        <v>0.8</v>
      </c>
    </row>
    <row r="6" spans="2:33" x14ac:dyDescent="0.25">
      <c r="B6" s="50">
        <v>11.589</v>
      </c>
      <c r="C6" s="50">
        <v>11.85</v>
      </c>
      <c r="D6" s="50">
        <v>3</v>
      </c>
      <c r="E6" s="50">
        <v>154</v>
      </c>
      <c r="F6" s="50"/>
      <c r="G6" s="124">
        <v>2</v>
      </c>
      <c r="H6" s="124">
        <v>1.325</v>
      </c>
      <c r="I6" s="124" t="s">
        <v>161</v>
      </c>
      <c r="J6" s="124" t="s">
        <v>61</v>
      </c>
      <c r="K6" s="50"/>
      <c r="L6" s="124">
        <v>5</v>
      </c>
      <c r="M6" s="124">
        <v>6</v>
      </c>
      <c r="N6" s="124">
        <v>0</v>
      </c>
      <c r="O6" s="50"/>
      <c r="P6" s="125">
        <v>5</v>
      </c>
      <c r="Q6" s="125">
        <f t="shared" si="1"/>
        <v>34</v>
      </c>
      <c r="R6" s="125">
        <v>40</v>
      </c>
      <c r="S6" s="125" t="s">
        <v>179</v>
      </c>
      <c r="T6" s="123" t="s">
        <v>122</v>
      </c>
      <c r="U6" s="123">
        <v>0.5</v>
      </c>
      <c r="V6" s="123">
        <v>0.25</v>
      </c>
      <c r="W6" s="123">
        <v>2.5</v>
      </c>
      <c r="X6" s="123">
        <v>2.5</v>
      </c>
      <c r="Y6" s="123">
        <v>1</v>
      </c>
      <c r="Z6" s="123">
        <v>0</v>
      </c>
      <c r="AA6" s="123">
        <v>0</v>
      </c>
      <c r="AB6" s="123">
        <v>9</v>
      </c>
      <c r="AC6" s="123">
        <v>0.8</v>
      </c>
      <c r="AD6" s="50">
        <v>1.25</v>
      </c>
      <c r="AE6" s="50">
        <f t="shared" si="0"/>
        <v>3.6176470588235294</v>
      </c>
      <c r="AF6" s="50">
        <v>0.8</v>
      </c>
    </row>
    <row r="7" spans="2:33" x14ac:dyDescent="0.25">
      <c r="B7" s="50">
        <v>11.85</v>
      </c>
      <c r="C7" s="50">
        <v>12.111000000000001</v>
      </c>
      <c r="D7" s="50">
        <v>3</v>
      </c>
      <c r="E7" s="50">
        <v>151</v>
      </c>
      <c r="F7" s="50"/>
      <c r="G7" s="124">
        <v>2.7149999999999999</v>
      </c>
      <c r="H7" s="124">
        <v>1.1100000000000001</v>
      </c>
      <c r="I7" s="124" t="s">
        <v>164</v>
      </c>
      <c r="J7" s="124" t="s">
        <v>163</v>
      </c>
      <c r="K7" s="50"/>
      <c r="L7" s="124">
        <v>6</v>
      </c>
      <c r="M7" s="124">
        <v>7.3</v>
      </c>
      <c r="N7" s="124">
        <v>0</v>
      </c>
      <c r="O7" s="50"/>
      <c r="P7" s="125">
        <v>6</v>
      </c>
      <c r="Q7" s="125">
        <f t="shared" si="1"/>
        <v>40</v>
      </c>
      <c r="R7" s="125">
        <v>100</v>
      </c>
      <c r="S7" s="125" t="s">
        <v>178</v>
      </c>
      <c r="T7" s="123" t="s">
        <v>122</v>
      </c>
      <c r="U7" s="123">
        <v>0.5</v>
      </c>
      <c r="V7" s="123">
        <v>0.25</v>
      </c>
      <c r="W7" s="123">
        <v>2.5</v>
      </c>
      <c r="X7" s="123">
        <v>2.5</v>
      </c>
      <c r="Y7" s="123">
        <v>1</v>
      </c>
      <c r="Z7" s="123">
        <v>0</v>
      </c>
      <c r="AA7" s="123">
        <v>0</v>
      </c>
      <c r="AB7" s="123">
        <v>9</v>
      </c>
      <c r="AC7" s="123">
        <v>0.8</v>
      </c>
      <c r="AD7" s="50">
        <v>1.25</v>
      </c>
      <c r="AE7" s="50">
        <f t="shared" si="0"/>
        <v>3.6176470588235294</v>
      </c>
      <c r="AF7" s="50">
        <v>0.8</v>
      </c>
    </row>
    <row r="8" spans="2:33" x14ac:dyDescent="0.25">
      <c r="B8" s="50">
        <v>12.111000000000001</v>
      </c>
      <c r="C8" s="50">
        <v>12.372</v>
      </c>
      <c r="D8" s="50">
        <v>3</v>
      </c>
      <c r="E8" s="50">
        <v>147</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50"/>
      <c r="AE8" s="50"/>
      <c r="AF8" s="50"/>
    </row>
    <row r="9" spans="2:33" x14ac:dyDescent="0.25">
      <c r="B9" s="50">
        <v>12.372</v>
      </c>
      <c r="C9" s="50">
        <v>12.632999999999999</v>
      </c>
      <c r="D9" s="50">
        <v>3</v>
      </c>
      <c r="E9" s="50">
        <v>143</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50"/>
      <c r="AE9" s="50"/>
      <c r="AF9" s="50"/>
      <c r="AG9" s="116"/>
    </row>
    <row r="10" spans="2:33" x14ac:dyDescent="0.25">
      <c r="B10" s="50">
        <v>12.632999999999999</v>
      </c>
      <c r="C10" s="50">
        <v>12.894</v>
      </c>
      <c r="D10" s="50">
        <v>3</v>
      </c>
      <c r="E10" s="50">
        <v>140</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50"/>
      <c r="AE10" s="50"/>
      <c r="AF10" s="50"/>
      <c r="AG10" s="116"/>
    </row>
    <row r="11" spans="2:33" x14ac:dyDescent="0.25">
      <c r="B11" s="50">
        <v>12.894</v>
      </c>
      <c r="C11" s="50">
        <v>13.154999999999999</v>
      </c>
      <c r="D11" s="50">
        <v>3</v>
      </c>
      <c r="E11" s="50">
        <v>144</v>
      </c>
      <c r="F11" s="50"/>
      <c r="G11" s="124">
        <v>3.165</v>
      </c>
      <c r="H11" s="124">
        <v>1.23</v>
      </c>
      <c r="I11" s="124" t="s">
        <v>164</v>
      </c>
      <c r="J11" s="124" t="s">
        <v>163</v>
      </c>
      <c r="K11" s="50"/>
      <c r="L11" s="124">
        <v>10</v>
      </c>
      <c r="M11" s="124">
        <v>25</v>
      </c>
      <c r="N11" s="124">
        <v>0</v>
      </c>
      <c r="O11" s="50"/>
      <c r="P11" s="33"/>
      <c r="Q11" s="33"/>
      <c r="R11" s="33"/>
      <c r="S11" s="33"/>
      <c r="T11" s="33"/>
      <c r="U11" s="33"/>
      <c r="V11" s="33"/>
      <c r="W11" s="33"/>
      <c r="X11" s="33"/>
      <c r="Y11" s="33"/>
      <c r="Z11" s="33"/>
      <c r="AA11" s="33"/>
      <c r="AB11" s="33"/>
      <c r="AC11" s="33"/>
      <c r="AD11" s="50"/>
      <c r="AE11" s="50"/>
      <c r="AF11" s="50"/>
      <c r="AG11" s="116"/>
    </row>
    <row r="12" spans="2:33" x14ac:dyDescent="0.25">
      <c r="B12" s="50">
        <v>13.154999999999999</v>
      </c>
      <c r="C12" s="50">
        <v>13.154999999999999</v>
      </c>
      <c r="D12" s="50">
        <v>3</v>
      </c>
      <c r="E12" s="50">
        <v>144</v>
      </c>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v>13.154999999999999</v>
      </c>
      <c r="C13" s="50">
        <v>13.154999999999999</v>
      </c>
      <c r="D13" s="50">
        <v>3</v>
      </c>
      <c r="E13" s="50">
        <v>147</v>
      </c>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v>13.154999999999999</v>
      </c>
      <c r="C14" s="50">
        <v>13.154999999999999</v>
      </c>
      <c r="D14" s="50">
        <v>3</v>
      </c>
      <c r="E14" s="50">
        <v>150</v>
      </c>
      <c r="F14" s="50"/>
      <c r="G14" s="124">
        <v>3.4</v>
      </c>
      <c r="H14" s="124">
        <v>3</v>
      </c>
      <c r="I14" s="124" t="s">
        <v>162</v>
      </c>
      <c r="J14" s="124" t="s">
        <v>163</v>
      </c>
      <c r="K14" s="50"/>
      <c r="L14" s="124">
        <v>13</v>
      </c>
      <c r="M14" s="124">
        <f>SUM(D2:D36)-5</f>
        <v>103.67999999999999</v>
      </c>
      <c r="N14" s="124">
        <v>0</v>
      </c>
      <c r="O14" s="50"/>
      <c r="P14" s="50"/>
      <c r="Q14" s="50"/>
      <c r="R14" s="50"/>
      <c r="S14" s="50"/>
      <c r="T14" s="50"/>
      <c r="U14" s="50"/>
      <c r="V14" s="50"/>
      <c r="W14" s="50"/>
      <c r="X14" s="50"/>
      <c r="Y14" s="50"/>
      <c r="Z14" s="50"/>
      <c r="AA14" s="50"/>
      <c r="AB14" s="50"/>
      <c r="AC14" s="50"/>
      <c r="AD14" s="50"/>
      <c r="AE14" s="50"/>
      <c r="AF14" s="50"/>
    </row>
    <row r="15" spans="2:33" x14ac:dyDescent="0.25">
      <c r="B15" s="50">
        <v>13.154999999999999</v>
      </c>
      <c r="C15" s="50">
        <v>13.154999999999999</v>
      </c>
      <c r="D15" s="50">
        <v>3</v>
      </c>
      <c r="E15" s="50">
        <v>153</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13.154999999999999</v>
      </c>
      <c r="C16" s="50">
        <v>13.154999999999999</v>
      </c>
      <c r="D16" s="50">
        <v>3</v>
      </c>
      <c r="E16" s="50">
        <v>156</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13.154999999999999</v>
      </c>
      <c r="C17" s="50">
        <v>13.154999999999999</v>
      </c>
      <c r="D17" s="50">
        <v>2</v>
      </c>
      <c r="E17" s="50">
        <v>160</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13.154999999999999</v>
      </c>
      <c r="C18" s="50">
        <v>13.154999999999999</v>
      </c>
      <c r="D18" s="50">
        <v>3.4500000000000028</v>
      </c>
      <c r="E18" s="50">
        <v>158</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13.154999999999999</v>
      </c>
      <c r="C19" s="50">
        <v>13.154999999999999</v>
      </c>
      <c r="D19" s="50">
        <v>3.009999999999998</v>
      </c>
      <c r="E19" s="50">
        <v>137</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13.154999999999999</v>
      </c>
      <c r="C20" s="50">
        <v>13.154999999999999</v>
      </c>
      <c r="D20" s="50">
        <v>3.019999999999996</v>
      </c>
      <c r="E20" s="50">
        <v>127</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13.154999999999999</v>
      </c>
      <c r="C21" s="50">
        <v>13.154999999999999</v>
      </c>
      <c r="D21" s="50">
        <v>3.0100000000000051</v>
      </c>
      <c r="E21" s="50">
        <v>120</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13.154999999999999</v>
      </c>
      <c r="C22" s="50">
        <v>13.154999999999999</v>
      </c>
      <c r="D22" s="50">
        <v>3.0200000000000031</v>
      </c>
      <c r="E22" s="50">
        <v>114</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13.154999999999999</v>
      </c>
      <c r="C23" s="50">
        <v>13.154999999999999</v>
      </c>
      <c r="D23" s="50">
        <v>3.0099999999999909</v>
      </c>
      <c r="E23" s="50">
        <v>110</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13.154999999999999</v>
      </c>
      <c r="C24" s="50">
        <v>13.154999999999999</v>
      </c>
      <c r="D24" s="50">
        <v>3.0200000000000102</v>
      </c>
      <c r="E24" s="50">
        <v>110</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13.154999999999999</v>
      </c>
      <c r="C25" s="50">
        <v>13.154999999999999</v>
      </c>
      <c r="D25" s="50">
        <v>3.0099999999999909</v>
      </c>
      <c r="E25" s="50">
        <v>110</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13.154999999999999</v>
      </c>
      <c r="C26" s="50">
        <v>13.154999999999999</v>
      </c>
      <c r="D26" s="50">
        <v>3.019999999999996</v>
      </c>
      <c r="E26" s="50">
        <v>110</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13.154999999999999</v>
      </c>
      <c r="C27" s="50">
        <v>13.154999999999999</v>
      </c>
      <c r="D27" s="50">
        <v>3.0100000000000051</v>
      </c>
      <c r="E27" s="50">
        <v>110</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13.154999999999999</v>
      </c>
      <c r="C28" s="50">
        <v>13.154999999999999</v>
      </c>
      <c r="D28" s="50">
        <v>3.0100000000000051</v>
      </c>
      <c r="E28" s="50">
        <v>110</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13.154999999999999</v>
      </c>
      <c r="C29" s="50">
        <v>13.154999999999999</v>
      </c>
      <c r="D29" s="128">
        <v>3.019999999999996</v>
      </c>
      <c r="E29" s="50">
        <v>110</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13.154999999999999</v>
      </c>
      <c r="C30" s="50">
        <v>13.154999999999999</v>
      </c>
      <c r="D30" s="128">
        <v>3.0100000000000051</v>
      </c>
      <c r="E30" s="50">
        <v>110</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13.154999999999999</v>
      </c>
      <c r="C31" s="50">
        <v>13.154999999999999</v>
      </c>
      <c r="D31" s="50">
        <v>3.019999999999996</v>
      </c>
      <c r="E31" s="50">
        <v>110</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13.154999999999999</v>
      </c>
      <c r="C32" s="50">
        <v>13.154999999999999</v>
      </c>
      <c r="D32" s="50">
        <v>3.0100000000000051</v>
      </c>
      <c r="E32" s="50">
        <v>110</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v>13.154999999999999</v>
      </c>
      <c r="C33" s="50">
        <v>13.154999999999999</v>
      </c>
      <c r="D33" s="50">
        <v>3.019999999999996</v>
      </c>
      <c r="E33" s="50">
        <v>110</v>
      </c>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v>13.154999999999999</v>
      </c>
      <c r="C34" s="50">
        <v>13.154999999999999</v>
      </c>
      <c r="D34" s="50">
        <v>3.0100000000000051</v>
      </c>
      <c r="E34" s="141">
        <v>140</v>
      </c>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8:AB10">
    <cfRule type="expression" dxfId="57" priority="12">
      <formula>$T8="Stevens"</formula>
    </cfRule>
  </conditionalFormatting>
  <conditionalFormatting sqref="U8:X10">
    <cfRule type="expression" dxfId="56" priority="11">
      <formula>$T8="Alm_Hamre"</formula>
    </cfRule>
  </conditionalFormatting>
  <conditionalFormatting sqref="U8:X10">
    <cfRule type="expression" dxfId="55" priority="10">
      <formula>$T8="ICP_18"</formula>
    </cfRule>
  </conditionalFormatting>
  <conditionalFormatting sqref="U8:X10">
    <cfRule type="expression" dxfId="54" priority="9">
      <formula>$T$2="Stevens"</formula>
    </cfRule>
  </conditionalFormatting>
  <conditionalFormatting sqref="Y2:AB7">
    <cfRule type="expression" dxfId="53" priority="4">
      <formula>$T2="Stevens"</formula>
    </cfRule>
  </conditionalFormatting>
  <conditionalFormatting sqref="U2:X7">
    <cfRule type="expression" dxfId="52" priority="3">
      <formula>$T2="Alm_Hamre"</formula>
    </cfRule>
  </conditionalFormatting>
  <conditionalFormatting sqref="U2:X7">
    <cfRule type="expression" dxfId="51" priority="2">
      <formula>$T2="ICP_18"</formula>
    </cfRule>
  </conditionalFormatting>
  <conditionalFormatting sqref="U2:X7">
    <cfRule type="expression" dxfId="50" priority="1">
      <formula>$T$2="Stevens"</formula>
    </cfRule>
  </conditionalFormatting>
  <dataValidations count="3">
    <dataValidation type="list" allowBlank="1" showInputMessage="1" showErrorMessage="1" sqref="T11" xr:uid="{024D333C-0807-4FFD-BF2D-73D71E2620CC}">
      <formula1>$A$60:$A$64</formula1>
    </dataValidation>
    <dataValidation type="list" allowBlank="1" showInputMessage="1" showErrorMessage="1" sqref="S11 S2:S7" xr:uid="{9D7BC207-0A03-4217-989E-9915DDCCE928}">
      <formula1>$A$67:$A$71</formula1>
    </dataValidation>
    <dataValidation type="list" allowBlank="1" showInputMessage="1" showErrorMessage="1" sqref="T2:T7" xr:uid="{215DE4EB-BFC8-42A1-8326-3F48318E1DF7}">
      <formula1>$A$60:$A$63</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BC1088B9-3D39-49F5-9386-DEFA9A29D761}">
          <x14:formula1>
            <xm:f>Hidden_settings!$C$3:$C$16</xm:f>
          </x14:formula1>
          <xm:sqref>S8:S10</xm:sqref>
        </x14:dataValidation>
        <x14:dataValidation type="list" showInputMessage="1" showErrorMessage="1" xr:uid="{30426E51-AE68-4EED-B9F7-AA183C6D72EA}">
          <x14:formula1>
            <xm:f>Hidden_settings!$B$3:$B$16</xm:f>
          </x14:formula1>
          <xm:sqref>T8:T10</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8C37A-8514-42D3-A6EB-2D379E1BB9F5}">
  <sheetPr>
    <tabColor rgb="FF7030A0"/>
  </sheetPr>
  <dimension ref="A1:AG72"/>
  <sheetViews>
    <sheetView zoomScale="70" zoomScaleNormal="70" workbookViewId="0">
      <selection activeCell="T2" sqref="T2:T10"/>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2</v>
      </c>
      <c r="S2" s="125" t="s">
        <v>178</v>
      </c>
      <c r="T2" s="123" t="s">
        <v>122</v>
      </c>
      <c r="U2" s="123">
        <v>0.5</v>
      </c>
      <c r="V2" s="123">
        <v>0.25</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Q7" si="1">R2</f>
        <v>2</v>
      </c>
      <c r="R3" s="125">
        <v>6</v>
      </c>
      <c r="S3" s="125" t="s">
        <v>179</v>
      </c>
      <c r="T3" s="123" t="s">
        <v>122</v>
      </c>
      <c r="U3" s="123">
        <v>0.5</v>
      </c>
      <c r="V3" s="123">
        <v>0.25</v>
      </c>
      <c r="W3" s="123">
        <v>2.5</v>
      </c>
      <c r="X3" s="123">
        <v>2.5</v>
      </c>
      <c r="Y3" s="123">
        <v>1</v>
      </c>
      <c r="Z3" s="123">
        <v>0</v>
      </c>
      <c r="AA3" s="123">
        <v>0</v>
      </c>
      <c r="AB3" s="123">
        <v>9</v>
      </c>
      <c r="AC3" s="123">
        <v>0.8</v>
      </c>
      <c r="AD3" s="50">
        <v>1.25</v>
      </c>
      <c r="AE3" s="50">
        <f t="shared" si="0"/>
        <v>3.6176470588235294</v>
      </c>
      <c r="AF3" s="50">
        <v>0.8</v>
      </c>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125">
        <v>3</v>
      </c>
      <c r="Q4" s="125">
        <f t="shared" si="1"/>
        <v>6</v>
      </c>
      <c r="R4" s="125">
        <v>19</v>
      </c>
      <c r="S4" s="125" t="s">
        <v>178</v>
      </c>
      <c r="T4" s="123" t="s">
        <v>122</v>
      </c>
      <c r="U4" s="123">
        <v>0.5</v>
      </c>
      <c r="V4" s="123">
        <v>0.25</v>
      </c>
      <c r="W4" s="123">
        <v>2.5</v>
      </c>
      <c r="X4" s="123">
        <v>2.5</v>
      </c>
      <c r="Y4" s="123">
        <v>1</v>
      </c>
      <c r="Z4" s="123">
        <v>0</v>
      </c>
      <c r="AA4" s="123">
        <v>0</v>
      </c>
      <c r="AB4" s="123">
        <v>9</v>
      </c>
      <c r="AC4" s="123">
        <v>0.8</v>
      </c>
      <c r="AD4" s="50">
        <v>1.25</v>
      </c>
      <c r="AE4" s="50">
        <f t="shared" si="0"/>
        <v>3.6176470588235294</v>
      </c>
      <c r="AF4" s="50">
        <v>0.8</v>
      </c>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125">
        <v>4</v>
      </c>
      <c r="Q5" s="125">
        <f t="shared" si="1"/>
        <v>19</v>
      </c>
      <c r="R5" s="125">
        <v>22</v>
      </c>
      <c r="S5" s="125" t="s">
        <v>179</v>
      </c>
      <c r="T5" s="123" t="s">
        <v>122</v>
      </c>
      <c r="U5" s="123">
        <v>0.5</v>
      </c>
      <c r="V5" s="123">
        <v>0.25</v>
      </c>
      <c r="W5" s="123">
        <v>2.5</v>
      </c>
      <c r="X5" s="123">
        <v>2.5</v>
      </c>
      <c r="Y5" s="123">
        <v>1</v>
      </c>
      <c r="Z5" s="123">
        <v>0</v>
      </c>
      <c r="AA5" s="123">
        <v>0</v>
      </c>
      <c r="AB5" s="123">
        <v>9</v>
      </c>
      <c r="AC5" s="123">
        <v>0.8</v>
      </c>
      <c r="AD5" s="50">
        <v>1.25</v>
      </c>
      <c r="AE5" s="50">
        <f t="shared" si="0"/>
        <v>3.6176470588235294</v>
      </c>
      <c r="AF5" s="50">
        <v>0.8</v>
      </c>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125">
        <v>5</v>
      </c>
      <c r="Q6" s="125">
        <f t="shared" si="1"/>
        <v>22</v>
      </c>
      <c r="R6" s="125">
        <v>29</v>
      </c>
      <c r="S6" s="125" t="s">
        <v>178</v>
      </c>
      <c r="T6" s="123" t="s">
        <v>122</v>
      </c>
      <c r="U6" s="123">
        <v>0.5</v>
      </c>
      <c r="V6" s="123">
        <v>0.25</v>
      </c>
      <c r="W6" s="123">
        <v>2.5</v>
      </c>
      <c r="X6" s="123">
        <v>2.5</v>
      </c>
      <c r="Y6" s="123">
        <v>1</v>
      </c>
      <c r="Z6" s="123">
        <v>0</v>
      </c>
      <c r="AA6" s="123">
        <v>0</v>
      </c>
      <c r="AB6" s="123">
        <v>9</v>
      </c>
      <c r="AC6" s="123">
        <v>0.8</v>
      </c>
      <c r="AD6" s="50">
        <v>1.25</v>
      </c>
      <c r="AE6" s="50">
        <f t="shared" si="0"/>
        <v>3.6176470588235294</v>
      </c>
      <c r="AF6" s="50">
        <v>0.8</v>
      </c>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125">
        <v>6</v>
      </c>
      <c r="Q7" s="125">
        <f t="shared" si="1"/>
        <v>29</v>
      </c>
      <c r="R7" s="125">
        <v>45</v>
      </c>
      <c r="S7" s="125" t="s">
        <v>178</v>
      </c>
      <c r="T7" s="123" t="s">
        <v>122</v>
      </c>
      <c r="U7" s="123">
        <v>0.5</v>
      </c>
      <c r="V7" s="123">
        <v>0.25</v>
      </c>
      <c r="W7" s="123">
        <v>2.5</v>
      </c>
      <c r="X7" s="123">
        <v>2.5</v>
      </c>
      <c r="Y7" s="123">
        <v>1</v>
      </c>
      <c r="Z7" s="123">
        <v>0</v>
      </c>
      <c r="AA7" s="123">
        <v>0</v>
      </c>
      <c r="AB7" s="123">
        <v>9</v>
      </c>
      <c r="AC7" s="123">
        <v>0.8</v>
      </c>
      <c r="AD7" s="50">
        <v>1.25</v>
      </c>
      <c r="AE7" s="50">
        <f t="shared" si="0"/>
        <v>3.6176470588235294</v>
      </c>
      <c r="AF7" s="50">
        <v>0.8</v>
      </c>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125">
        <v>7</v>
      </c>
      <c r="Q8" s="125">
        <f>R7</f>
        <v>45</v>
      </c>
      <c r="R8" s="125">
        <v>50</v>
      </c>
      <c r="S8" s="125" t="s">
        <v>178</v>
      </c>
      <c r="T8" s="123" t="s">
        <v>122</v>
      </c>
      <c r="U8" s="123">
        <v>0.5</v>
      </c>
      <c r="V8" s="123">
        <v>0.25</v>
      </c>
      <c r="W8" s="123">
        <v>2.5</v>
      </c>
      <c r="X8" s="123">
        <v>2.5</v>
      </c>
      <c r="Y8" s="123">
        <v>1</v>
      </c>
      <c r="Z8" s="123">
        <v>0</v>
      </c>
      <c r="AA8" s="123">
        <v>0</v>
      </c>
      <c r="AB8" s="123">
        <v>9</v>
      </c>
      <c r="AC8" s="123">
        <v>0.8</v>
      </c>
      <c r="AD8" s="50">
        <v>1.25</v>
      </c>
      <c r="AE8" s="50">
        <f>IF(T8="Alm_Hamre_2018",1.5,369/102)</f>
        <v>3.6176470588235294</v>
      </c>
      <c r="AF8" s="50">
        <v>0.8</v>
      </c>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125">
        <v>8</v>
      </c>
      <c r="Q9" s="125">
        <f>R8</f>
        <v>50</v>
      </c>
      <c r="R9" s="125">
        <v>52</v>
      </c>
      <c r="S9" s="125" t="s">
        <v>179</v>
      </c>
      <c r="T9" s="123" t="s">
        <v>122</v>
      </c>
      <c r="U9" s="123">
        <v>0.5</v>
      </c>
      <c r="V9" s="123">
        <v>0.25</v>
      </c>
      <c r="W9" s="123">
        <v>2.5</v>
      </c>
      <c r="X9" s="123">
        <v>2.5</v>
      </c>
      <c r="Y9" s="123">
        <v>1</v>
      </c>
      <c r="Z9" s="123">
        <v>0</v>
      </c>
      <c r="AA9" s="123">
        <v>0</v>
      </c>
      <c r="AB9" s="123">
        <v>9</v>
      </c>
      <c r="AC9" s="123">
        <v>0.8</v>
      </c>
      <c r="AD9" s="50">
        <v>1.25</v>
      </c>
      <c r="AE9" s="50">
        <f>IF(T9="Alm_Hamre_2018",1.5,369/102)</f>
        <v>3.6176470588235294</v>
      </c>
      <c r="AF9" s="50">
        <v>0.8</v>
      </c>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125">
        <v>9</v>
      </c>
      <c r="Q10" s="125">
        <f>R9</f>
        <v>52</v>
      </c>
      <c r="R10" s="125">
        <v>100</v>
      </c>
      <c r="S10" s="125" t="s">
        <v>178</v>
      </c>
      <c r="T10" s="123" t="s">
        <v>122</v>
      </c>
      <c r="U10" s="123">
        <v>0.5</v>
      </c>
      <c r="V10" s="123">
        <v>0.25</v>
      </c>
      <c r="W10" s="123">
        <v>2.5</v>
      </c>
      <c r="X10" s="123">
        <v>2.5</v>
      </c>
      <c r="Y10" s="123">
        <v>1</v>
      </c>
      <c r="Z10" s="123">
        <v>0</v>
      </c>
      <c r="AA10" s="123">
        <v>0</v>
      </c>
      <c r="AB10" s="123">
        <v>9</v>
      </c>
      <c r="AC10" s="123">
        <v>0.8</v>
      </c>
      <c r="AD10" s="50">
        <v>1.25</v>
      </c>
      <c r="AE10" s="50">
        <f>IF(T10="Alm_Hamre_2018",1.5,369/102)</f>
        <v>3.6176470588235294</v>
      </c>
      <c r="AF10" s="50">
        <v>1.25</v>
      </c>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50"/>
      <c r="Q11" s="50"/>
      <c r="R11" s="50"/>
      <c r="S11" s="50"/>
      <c r="T11" s="50"/>
      <c r="U11" s="50"/>
      <c r="V11" s="50"/>
      <c r="W11" s="50"/>
      <c r="X11" s="50"/>
      <c r="Y11" s="50"/>
      <c r="Z11" s="50"/>
      <c r="AA11" s="50"/>
      <c r="AB11" s="50"/>
      <c r="AC11" s="50"/>
      <c r="AD11" s="50"/>
      <c r="AE11" s="50"/>
      <c r="AF11" s="50"/>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0">
    <cfRule type="expression" dxfId="49" priority="4">
      <formula>$T2="Stevens"</formula>
    </cfRule>
  </conditionalFormatting>
  <conditionalFormatting sqref="U2:X10">
    <cfRule type="expression" dxfId="48" priority="3">
      <formula>$T2="Alm_Hamre"</formula>
    </cfRule>
  </conditionalFormatting>
  <conditionalFormatting sqref="U2:X10">
    <cfRule type="expression" dxfId="47" priority="2">
      <formula>$T2="ICP_18"</formula>
    </cfRule>
  </conditionalFormatting>
  <conditionalFormatting sqref="U2:X10">
    <cfRule type="expression" dxfId="46" priority="1">
      <formula>$T$2="Stevens"</formula>
    </cfRule>
  </conditionalFormatting>
  <dataValidations count="2">
    <dataValidation type="list" allowBlank="1" showInputMessage="1" showErrorMessage="1" sqref="S11" xr:uid="{9EC1ED3E-3AFB-4FA9-8C7E-2409E05027E5}">
      <formula1>$A$67:$A$71</formula1>
    </dataValidation>
    <dataValidation type="list" allowBlank="1" showInputMessage="1" showErrorMessage="1" sqref="T11" xr:uid="{C13159BB-52FF-42C8-A2F3-C4D805765B28}">
      <formula1>$A$60:$A$64</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BC52DA2A-FF8E-4288-B719-010CB7EBF463}">
          <x14:formula1>
            <xm:f>Hidden_settings!$B$3:$B$16</xm:f>
          </x14:formula1>
          <xm:sqref>T2:T10</xm:sqref>
        </x14:dataValidation>
        <x14:dataValidation type="list" showInputMessage="1" showErrorMessage="1" xr:uid="{0C05317D-2D7E-4B35-841E-A9D22C4DF4B3}">
          <x14:formula1>
            <xm:f>Hidden_settings!$C$3:$C$16</xm:f>
          </x14:formula1>
          <xm:sqref>S2:S10</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9043-5EDD-4661-82F3-21FD20617FE4}">
  <sheetPr>
    <tabColor rgb="FF7030A0"/>
  </sheetPr>
  <dimension ref="A1:AG72"/>
  <sheetViews>
    <sheetView zoomScale="70" zoomScaleNormal="70" workbookViewId="0">
      <selection activeCell="T2" sqref="T2:T3"/>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45</v>
      </c>
      <c r="S2" s="125" t="s">
        <v>178</v>
      </c>
      <c r="T2" s="123" t="s">
        <v>122</v>
      </c>
      <c r="U2" s="123">
        <v>0.5</v>
      </c>
      <c r="V2" s="123">
        <v>0.25</v>
      </c>
      <c r="W2" s="123">
        <v>2.5</v>
      </c>
      <c r="X2" s="123">
        <v>2.5</v>
      </c>
      <c r="Y2" s="123">
        <v>1</v>
      </c>
      <c r="Z2" s="123">
        <v>0</v>
      </c>
      <c r="AA2" s="123">
        <v>0</v>
      </c>
      <c r="AB2" s="123">
        <v>9</v>
      </c>
      <c r="AC2" s="123">
        <f>1/1.25</f>
        <v>0.8</v>
      </c>
      <c r="AD2" s="50">
        <v>1.25</v>
      </c>
      <c r="AE2" s="50">
        <f t="shared" ref="AE2:AE3" si="0">IF(T2="Alm_Hamre_2018",1.5,369/102)</f>
        <v>3.6176470588235294</v>
      </c>
      <c r="AF2" s="50">
        <f>IF(S2="Clay",AC2,AD2)</f>
        <v>1.25</v>
      </c>
      <c r="AG2" s="50"/>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 si="1">R2</f>
        <v>45</v>
      </c>
      <c r="R3" s="125">
        <v>100</v>
      </c>
      <c r="S3" s="125" t="s">
        <v>178</v>
      </c>
      <c r="T3" s="123" t="s">
        <v>122</v>
      </c>
      <c r="U3" s="123">
        <v>0.5</v>
      </c>
      <c r="V3" s="123">
        <v>0.25</v>
      </c>
      <c r="W3" s="123">
        <v>2.5</v>
      </c>
      <c r="X3" s="123">
        <v>2.5</v>
      </c>
      <c r="Y3" s="123">
        <v>1</v>
      </c>
      <c r="Z3" s="123">
        <v>0</v>
      </c>
      <c r="AA3" s="123">
        <v>0</v>
      </c>
      <c r="AB3" s="123">
        <v>9</v>
      </c>
      <c r="AC3" s="123">
        <v>0.8</v>
      </c>
      <c r="AD3" s="50">
        <v>1.25</v>
      </c>
      <c r="AE3" s="50">
        <f t="shared" si="0"/>
        <v>3.6176470588235294</v>
      </c>
      <c r="AF3" s="50">
        <v>0.8</v>
      </c>
      <c r="AG3" s="50"/>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87"/>
      <c r="Q4" s="87"/>
      <c r="R4" s="87"/>
      <c r="S4" s="87"/>
      <c r="T4" s="33"/>
      <c r="U4" s="33"/>
      <c r="V4" s="33"/>
      <c r="W4" s="33"/>
      <c r="X4" s="33"/>
      <c r="Y4" s="33"/>
      <c r="Z4" s="33"/>
      <c r="AA4" s="33"/>
      <c r="AB4" s="33"/>
      <c r="AC4" s="33"/>
      <c r="AD4" s="50"/>
      <c r="AE4" s="50"/>
      <c r="AF4" s="50"/>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87"/>
      <c r="Q5" s="87"/>
      <c r="R5" s="87"/>
      <c r="S5" s="87"/>
      <c r="T5" s="33"/>
      <c r="U5" s="33"/>
      <c r="V5" s="33"/>
      <c r="W5" s="33"/>
      <c r="X5" s="33"/>
      <c r="Y5" s="33"/>
      <c r="Z5" s="33"/>
      <c r="AA5" s="33"/>
      <c r="AB5" s="33"/>
      <c r="AC5" s="33"/>
      <c r="AD5" s="50"/>
      <c r="AE5" s="50"/>
      <c r="AF5" s="50"/>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87"/>
      <c r="Q6" s="87"/>
      <c r="R6" s="87"/>
      <c r="S6" s="87"/>
      <c r="T6" s="33"/>
      <c r="U6" s="33"/>
      <c r="V6" s="33"/>
      <c r="W6" s="33"/>
      <c r="X6" s="33"/>
      <c r="Y6" s="33"/>
      <c r="Z6" s="33"/>
      <c r="AA6" s="33"/>
      <c r="AB6" s="33"/>
      <c r="AC6" s="33"/>
      <c r="AD6" s="50"/>
      <c r="AE6" s="50"/>
      <c r="AF6" s="50"/>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87"/>
      <c r="Q7" s="87"/>
      <c r="R7" s="87"/>
      <c r="S7" s="87"/>
      <c r="T7" s="33"/>
      <c r="U7" s="33"/>
      <c r="V7" s="33"/>
      <c r="W7" s="33"/>
      <c r="X7" s="33"/>
      <c r="Y7" s="33"/>
      <c r="Z7" s="33"/>
      <c r="AA7" s="33"/>
      <c r="AB7" s="33"/>
      <c r="AC7" s="33"/>
      <c r="AD7" s="50"/>
      <c r="AE7" s="50"/>
      <c r="AF7" s="50"/>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50"/>
      <c r="AE8" s="50"/>
      <c r="AF8" s="50"/>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50"/>
      <c r="AE9" s="50"/>
      <c r="AF9" s="50"/>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50"/>
      <c r="AE10" s="50"/>
      <c r="AF10" s="50"/>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33"/>
      <c r="Q11" s="33"/>
      <c r="R11" s="33"/>
      <c r="S11" s="33"/>
      <c r="T11" s="33"/>
      <c r="U11" s="33"/>
      <c r="V11" s="33"/>
      <c r="W11" s="33"/>
      <c r="X11" s="33"/>
      <c r="Y11" s="33"/>
      <c r="Z11" s="33"/>
      <c r="AA11" s="33"/>
      <c r="AB11" s="33"/>
      <c r="AC11" s="33"/>
      <c r="AD11" s="50"/>
      <c r="AE11" s="50"/>
      <c r="AF11" s="50"/>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4:AB10">
    <cfRule type="expression" dxfId="45" priority="8">
      <formula>$T4="Stevens"</formula>
    </cfRule>
  </conditionalFormatting>
  <conditionalFormatting sqref="U4:X10">
    <cfRule type="expression" dxfId="44" priority="7">
      <formula>$T4="Alm_Hamre"</formula>
    </cfRule>
  </conditionalFormatting>
  <conditionalFormatting sqref="U4:X10">
    <cfRule type="expression" dxfId="43" priority="6">
      <formula>$T4="ICP_18"</formula>
    </cfRule>
  </conditionalFormatting>
  <conditionalFormatting sqref="U4:X10">
    <cfRule type="expression" dxfId="42" priority="5">
      <formula>$T$2="Stevens"</formula>
    </cfRule>
  </conditionalFormatting>
  <conditionalFormatting sqref="Y2:AB3">
    <cfRule type="expression" dxfId="41" priority="4">
      <formula>$T2="Stevens"</formula>
    </cfRule>
  </conditionalFormatting>
  <conditionalFormatting sqref="U2:X3">
    <cfRule type="expression" dxfId="40" priority="3">
      <formula>$T2="Alm_Hamre"</formula>
    </cfRule>
  </conditionalFormatting>
  <conditionalFormatting sqref="U2:X3">
    <cfRule type="expression" dxfId="39" priority="2">
      <formula>$T2="ICP_18"</formula>
    </cfRule>
  </conditionalFormatting>
  <conditionalFormatting sqref="U2:X3">
    <cfRule type="expression" dxfId="38" priority="1">
      <formula>$T$2="Stevens"</formula>
    </cfRule>
  </conditionalFormatting>
  <dataValidations count="3">
    <dataValidation type="list" allowBlank="1" showInputMessage="1" showErrorMessage="1" sqref="T11" xr:uid="{53390163-E27A-43AA-83E3-2BB4D3BB8ED4}">
      <formula1>$A$60:$A$64</formula1>
    </dataValidation>
    <dataValidation type="list" allowBlank="1" showInputMessage="1" showErrorMessage="1" sqref="S11 S2:S3" xr:uid="{EAC215F2-8583-4CC7-96F6-AA3B528AF9E1}">
      <formula1>$A$67:$A$71</formula1>
    </dataValidation>
    <dataValidation type="list" allowBlank="1" showInputMessage="1" showErrorMessage="1" sqref="T2:T3" xr:uid="{64E79C8B-E1F1-4132-BD06-991D0F511077}">
      <formula1>$A$60:$A$63</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64988685-021B-4662-886C-B4D661BD5701}">
          <x14:formula1>
            <xm:f>Hidden_settings!$C$3:$C$16</xm:f>
          </x14:formula1>
          <xm:sqref>S4:S10</xm:sqref>
        </x14:dataValidation>
        <x14:dataValidation type="list" showInputMessage="1" showErrorMessage="1" xr:uid="{BE0CA03B-D337-40AB-B8CA-6316D02AB68B}">
          <x14:formula1>
            <xm:f>Hidden_settings!$B$3:$B$16</xm:f>
          </x14:formula1>
          <xm:sqref>T4:T10</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293E-3FF7-41A7-BB0E-946FA5AEEB93}">
  <sheetPr>
    <tabColor rgb="FF7030A0"/>
  </sheetPr>
  <dimension ref="A1:AG72"/>
  <sheetViews>
    <sheetView zoomScale="70" zoomScaleNormal="70" workbookViewId="0">
      <selection activeCell="I46" sqref="I46"/>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9.6839999999999993</v>
      </c>
      <c r="C2" s="50">
        <v>10.644</v>
      </c>
      <c r="D2" s="50">
        <v>13</v>
      </c>
      <c r="E2" s="50">
        <v>120</v>
      </c>
      <c r="F2" s="50"/>
      <c r="G2" s="124">
        <v>0.215</v>
      </c>
      <c r="H2" s="124">
        <v>1.383</v>
      </c>
      <c r="I2" s="124" t="s">
        <v>161</v>
      </c>
      <c r="J2" s="124" t="s">
        <v>61</v>
      </c>
      <c r="K2" s="50"/>
      <c r="L2" s="124">
        <v>1</v>
      </c>
      <c r="M2" s="124">
        <v>0.1</v>
      </c>
      <c r="N2" s="124">
        <v>1</v>
      </c>
      <c r="O2" s="50"/>
      <c r="P2" s="125">
        <v>1</v>
      </c>
      <c r="Q2" s="125">
        <v>0</v>
      </c>
      <c r="R2" s="125">
        <v>16</v>
      </c>
      <c r="S2" s="125" t="s">
        <v>178</v>
      </c>
      <c r="T2" s="123" t="s">
        <v>122</v>
      </c>
      <c r="U2" s="123">
        <v>0.5</v>
      </c>
      <c r="V2" s="123">
        <v>0.25</v>
      </c>
      <c r="W2" s="123">
        <v>2.5</v>
      </c>
      <c r="X2" s="123">
        <v>2.5</v>
      </c>
      <c r="Y2" s="123">
        <v>1</v>
      </c>
      <c r="Z2" s="123">
        <v>0</v>
      </c>
      <c r="AA2" s="123">
        <v>0</v>
      </c>
      <c r="AB2" s="123">
        <v>9</v>
      </c>
      <c r="AC2" s="123">
        <f>1/1.25</f>
        <v>0.8</v>
      </c>
      <c r="AD2" s="50">
        <v>1.25</v>
      </c>
      <c r="AE2" s="50">
        <f t="shared" ref="AE2:AE7" si="0">IF(T2="Alm_Hamre_2018",1.5,369/102)</f>
        <v>3.6176470588235294</v>
      </c>
      <c r="AF2" s="50">
        <f>IF(S2="Clay",AC2,AD2)</f>
        <v>1.25</v>
      </c>
      <c r="AG2" s="50"/>
    </row>
    <row r="3" spans="2:33" x14ac:dyDescent="0.25">
      <c r="B3" s="50">
        <v>10.644</v>
      </c>
      <c r="C3" s="50">
        <v>10.906000000000001</v>
      </c>
      <c r="D3" s="50">
        <v>3</v>
      </c>
      <c r="E3" s="50">
        <v>145</v>
      </c>
      <c r="F3" s="50"/>
      <c r="G3" s="124">
        <v>1.1000000000000001</v>
      </c>
      <c r="H3" s="124">
        <v>3</v>
      </c>
      <c r="I3" s="124" t="s">
        <v>162</v>
      </c>
      <c r="J3" s="124" t="s">
        <v>163</v>
      </c>
      <c r="K3" s="50"/>
      <c r="L3" s="124">
        <v>2</v>
      </c>
      <c r="M3" s="124">
        <v>3</v>
      </c>
      <c r="N3" s="124">
        <v>0</v>
      </c>
      <c r="O3" s="50"/>
      <c r="P3" s="125">
        <v>2</v>
      </c>
      <c r="Q3" s="125">
        <f t="shared" ref="Q3:Q7" si="1">R2</f>
        <v>16</v>
      </c>
      <c r="R3" s="125">
        <v>20</v>
      </c>
      <c r="S3" s="125" t="s">
        <v>179</v>
      </c>
      <c r="T3" s="123" t="s">
        <v>122</v>
      </c>
      <c r="U3" s="123">
        <v>0.5</v>
      </c>
      <c r="V3" s="123">
        <v>0.25</v>
      </c>
      <c r="W3" s="123">
        <v>2.5</v>
      </c>
      <c r="X3" s="123">
        <v>2.5</v>
      </c>
      <c r="Y3" s="123">
        <v>1</v>
      </c>
      <c r="Z3" s="123">
        <v>0</v>
      </c>
      <c r="AA3" s="123">
        <v>0</v>
      </c>
      <c r="AB3" s="123">
        <v>9</v>
      </c>
      <c r="AC3" s="123">
        <v>0.8</v>
      </c>
      <c r="AD3" s="50">
        <v>1.25</v>
      </c>
      <c r="AE3" s="50">
        <f t="shared" si="0"/>
        <v>3.6176470588235294</v>
      </c>
      <c r="AF3" s="50">
        <v>0.8</v>
      </c>
      <c r="AG3" s="50"/>
    </row>
    <row r="4" spans="2:33" x14ac:dyDescent="0.25">
      <c r="B4" s="50">
        <v>10.906000000000001</v>
      </c>
      <c r="C4" s="50">
        <v>11.167999999999999</v>
      </c>
      <c r="D4" s="50">
        <v>3</v>
      </c>
      <c r="E4" s="50">
        <v>150</v>
      </c>
      <c r="F4" s="50"/>
      <c r="G4" s="124">
        <v>1.25</v>
      </c>
      <c r="H4" s="124">
        <v>1.27</v>
      </c>
      <c r="I4" s="124" t="s">
        <v>161</v>
      </c>
      <c r="J4" s="124" t="s">
        <v>163</v>
      </c>
      <c r="K4" s="50"/>
      <c r="L4" s="124">
        <v>3</v>
      </c>
      <c r="M4" s="124">
        <v>3.7</v>
      </c>
      <c r="N4" s="124">
        <v>0</v>
      </c>
      <c r="O4" s="50"/>
      <c r="P4" s="125">
        <v>3</v>
      </c>
      <c r="Q4" s="125">
        <f t="shared" si="1"/>
        <v>20</v>
      </c>
      <c r="R4" s="125">
        <v>30</v>
      </c>
      <c r="S4" s="125" t="s">
        <v>178</v>
      </c>
      <c r="T4" s="123" t="s">
        <v>122</v>
      </c>
      <c r="U4" s="123">
        <v>0.5</v>
      </c>
      <c r="V4" s="123">
        <v>0.25</v>
      </c>
      <c r="W4" s="123">
        <v>2.5</v>
      </c>
      <c r="X4" s="123">
        <v>2.5</v>
      </c>
      <c r="Y4" s="123">
        <v>1</v>
      </c>
      <c r="Z4" s="123">
        <v>0</v>
      </c>
      <c r="AA4" s="123">
        <v>0</v>
      </c>
      <c r="AB4" s="123">
        <v>9</v>
      </c>
      <c r="AC4" s="123">
        <v>0.8</v>
      </c>
      <c r="AD4" s="50">
        <v>1.25</v>
      </c>
      <c r="AE4" s="50">
        <f t="shared" si="0"/>
        <v>3.6176470588235294</v>
      </c>
      <c r="AF4" s="50">
        <v>0.8</v>
      </c>
    </row>
    <row r="5" spans="2:33" x14ac:dyDescent="0.25">
      <c r="B5" s="50">
        <v>11.167999999999999</v>
      </c>
      <c r="C5" s="50">
        <v>11.43</v>
      </c>
      <c r="D5" s="50">
        <v>3</v>
      </c>
      <c r="E5" s="50">
        <v>148</v>
      </c>
      <c r="F5" s="50"/>
      <c r="G5" s="124">
        <v>1.35</v>
      </c>
      <c r="H5" s="124">
        <v>1.27</v>
      </c>
      <c r="I5" s="124" t="s">
        <v>161</v>
      </c>
      <c r="J5" s="124" t="s">
        <v>163</v>
      </c>
      <c r="K5" s="50"/>
      <c r="L5" s="124">
        <v>4</v>
      </c>
      <c r="M5" s="124">
        <v>5</v>
      </c>
      <c r="N5" s="124">
        <v>0</v>
      </c>
      <c r="O5" s="50"/>
      <c r="P5" s="125">
        <v>4</v>
      </c>
      <c r="Q5" s="125">
        <f t="shared" si="1"/>
        <v>30</v>
      </c>
      <c r="R5" s="125">
        <v>34</v>
      </c>
      <c r="S5" s="125" t="s">
        <v>178</v>
      </c>
      <c r="T5" s="123" t="s">
        <v>122</v>
      </c>
      <c r="U5" s="123">
        <v>0.5</v>
      </c>
      <c r="V5" s="123">
        <v>0.25</v>
      </c>
      <c r="W5" s="123">
        <v>2.5</v>
      </c>
      <c r="X5" s="123">
        <v>2.5</v>
      </c>
      <c r="Y5" s="123">
        <v>1</v>
      </c>
      <c r="Z5" s="123">
        <v>0</v>
      </c>
      <c r="AA5" s="123">
        <v>0</v>
      </c>
      <c r="AB5" s="123">
        <v>9</v>
      </c>
      <c r="AC5" s="123">
        <v>0.8</v>
      </c>
      <c r="AD5" s="50">
        <v>1.25</v>
      </c>
      <c r="AE5" s="50">
        <f t="shared" si="0"/>
        <v>3.6176470588235294</v>
      </c>
      <c r="AF5" s="50">
        <v>0.8</v>
      </c>
    </row>
    <row r="6" spans="2:33" x14ac:dyDescent="0.25">
      <c r="B6" s="50">
        <v>11.43</v>
      </c>
      <c r="C6" s="50">
        <v>11.692</v>
      </c>
      <c r="D6" s="50">
        <v>3</v>
      </c>
      <c r="E6" s="50">
        <v>146</v>
      </c>
      <c r="F6" s="50"/>
      <c r="G6" s="124">
        <v>2</v>
      </c>
      <c r="H6" s="124">
        <v>1.325</v>
      </c>
      <c r="I6" s="124" t="s">
        <v>161</v>
      </c>
      <c r="J6" s="124" t="s">
        <v>61</v>
      </c>
      <c r="K6" s="50"/>
      <c r="L6" s="124">
        <v>5</v>
      </c>
      <c r="M6" s="124">
        <v>6</v>
      </c>
      <c r="N6" s="124">
        <v>0</v>
      </c>
      <c r="O6" s="50"/>
      <c r="P6" s="125">
        <v>5</v>
      </c>
      <c r="Q6" s="125">
        <f t="shared" si="1"/>
        <v>34</v>
      </c>
      <c r="R6" s="125">
        <v>40</v>
      </c>
      <c r="S6" s="125" t="s">
        <v>179</v>
      </c>
      <c r="T6" s="123" t="s">
        <v>122</v>
      </c>
      <c r="U6" s="123">
        <v>0.5</v>
      </c>
      <c r="V6" s="123">
        <v>0.25</v>
      </c>
      <c r="W6" s="123">
        <v>2.5</v>
      </c>
      <c r="X6" s="123">
        <v>2.5</v>
      </c>
      <c r="Y6" s="123">
        <v>1</v>
      </c>
      <c r="Z6" s="123">
        <v>0</v>
      </c>
      <c r="AA6" s="123">
        <v>0</v>
      </c>
      <c r="AB6" s="123">
        <v>9</v>
      </c>
      <c r="AC6" s="123">
        <v>0.8</v>
      </c>
      <c r="AD6" s="50">
        <v>1.25</v>
      </c>
      <c r="AE6" s="50">
        <f t="shared" si="0"/>
        <v>3.6176470588235294</v>
      </c>
      <c r="AF6" s="50">
        <v>0.8</v>
      </c>
    </row>
    <row r="7" spans="2:33" x14ac:dyDescent="0.25">
      <c r="B7" s="50">
        <v>11.692</v>
      </c>
      <c r="C7" s="50">
        <v>11.954000000000001</v>
      </c>
      <c r="D7" s="50">
        <v>3</v>
      </c>
      <c r="E7" s="50">
        <v>145</v>
      </c>
      <c r="F7" s="50"/>
      <c r="G7" s="124">
        <v>2.7149999999999999</v>
      </c>
      <c r="H7" s="124">
        <v>1.1100000000000001</v>
      </c>
      <c r="I7" s="124" t="s">
        <v>164</v>
      </c>
      <c r="J7" s="124" t="s">
        <v>163</v>
      </c>
      <c r="K7" s="50"/>
      <c r="L7" s="124">
        <v>6</v>
      </c>
      <c r="M7" s="124">
        <v>7.3</v>
      </c>
      <c r="N7" s="124">
        <v>0</v>
      </c>
      <c r="O7" s="50"/>
      <c r="P7" s="125">
        <v>6</v>
      </c>
      <c r="Q7" s="125">
        <f t="shared" si="1"/>
        <v>40</v>
      </c>
      <c r="R7" s="125">
        <v>100</v>
      </c>
      <c r="S7" s="125" t="s">
        <v>178</v>
      </c>
      <c r="T7" s="123" t="s">
        <v>122</v>
      </c>
      <c r="U7" s="123">
        <v>0.5</v>
      </c>
      <c r="V7" s="123">
        <v>0.25</v>
      </c>
      <c r="W7" s="123">
        <v>2.5</v>
      </c>
      <c r="X7" s="123">
        <v>2.5</v>
      </c>
      <c r="Y7" s="123">
        <v>1</v>
      </c>
      <c r="Z7" s="123">
        <v>0</v>
      </c>
      <c r="AA7" s="123">
        <v>0</v>
      </c>
      <c r="AB7" s="123">
        <v>9</v>
      </c>
      <c r="AC7" s="123">
        <v>0.8</v>
      </c>
      <c r="AD7" s="50">
        <v>1.25</v>
      </c>
      <c r="AE7" s="50">
        <f t="shared" si="0"/>
        <v>3.6176470588235294</v>
      </c>
      <c r="AF7" s="50">
        <v>0.8</v>
      </c>
    </row>
    <row r="8" spans="2:33" x14ac:dyDescent="0.25">
      <c r="B8" s="50">
        <v>11.954000000000001</v>
      </c>
      <c r="C8" s="50">
        <v>12.215999999999999</v>
      </c>
      <c r="D8" s="50">
        <v>3</v>
      </c>
      <c r="E8" s="50">
        <v>143</v>
      </c>
      <c r="F8" s="50"/>
      <c r="G8" s="124">
        <v>2.8149999999999999</v>
      </c>
      <c r="H8" s="124">
        <v>1.23</v>
      </c>
      <c r="I8" s="124" t="s">
        <v>164</v>
      </c>
      <c r="J8" s="124" t="s">
        <v>163</v>
      </c>
      <c r="K8" s="50"/>
      <c r="L8" s="124">
        <v>7</v>
      </c>
      <c r="M8" s="124">
        <v>10</v>
      </c>
      <c r="N8" s="124">
        <v>0</v>
      </c>
      <c r="O8" s="50"/>
      <c r="P8" s="87"/>
      <c r="Q8" s="87"/>
      <c r="R8" s="87"/>
      <c r="S8" s="87"/>
      <c r="T8" s="33"/>
      <c r="U8" s="33"/>
      <c r="V8" s="33"/>
      <c r="W8" s="33"/>
      <c r="X8" s="33"/>
      <c r="Y8" s="33"/>
      <c r="Z8" s="33"/>
      <c r="AA8" s="33"/>
      <c r="AB8" s="33"/>
      <c r="AC8" s="33"/>
      <c r="AD8" s="50"/>
      <c r="AE8" s="50"/>
      <c r="AF8" s="50"/>
    </row>
    <row r="9" spans="2:33" x14ac:dyDescent="0.25">
      <c r="B9" s="50">
        <v>12.215999999999999</v>
      </c>
      <c r="C9" s="50">
        <v>12.478</v>
      </c>
      <c r="D9" s="50">
        <v>3</v>
      </c>
      <c r="E9" s="50">
        <v>140</v>
      </c>
      <c r="F9" s="50"/>
      <c r="G9" s="124">
        <v>2.8849999999999998</v>
      </c>
      <c r="H9" s="124">
        <v>1.1100000000000001</v>
      </c>
      <c r="I9" s="124" t="s">
        <v>164</v>
      </c>
      <c r="J9" s="124" t="s">
        <v>163</v>
      </c>
      <c r="K9" s="50"/>
      <c r="L9" s="124">
        <v>8</v>
      </c>
      <c r="M9" s="124">
        <v>12.93</v>
      </c>
      <c r="N9" s="124">
        <v>0</v>
      </c>
      <c r="O9" s="50"/>
      <c r="P9" s="87"/>
      <c r="Q9" s="87"/>
      <c r="R9" s="87"/>
      <c r="S9" s="87"/>
      <c r="T9" s="33"/>
      <c r="U9" s="33"/>
      <c r="V9" s="33"/>
      <c r="W9" s="33"/>
      <c r="X9" s="33"/>
      <c r="Y9" s="33"/>
      <c r="Z9" s="33"/>
      <c r="AA9" s="33"/>
      <c r="AB9" s="33"/>
      <c r="AC9" s="33"/>
      <c r="AD9" s="50"/>
      <c r="AE9" s="50"/>
      <c r="AF9" s="50"/>
      <c r="AG9" s="116"/>
    </row>
    <row r="10" spans="2:33" x14ac:dyDescent="0.25">
      <c r="B10" s="50">
        <v>12.478</v>
      </c>
      <c r="C10" s="50">
        <v>12.74</v>
      </c>
      <c r="D10" s="50">
        <v>3</v>
      </c>
      <c r="E10" s="50">
        <v>142</v>
      </c>
      <c r="F10" s="50"/>
      <c r="G10" s="124">
        <v>2.89</v>
      </c>
      <c r="H10" s="124">
        <v>1.23</v>
      </c>
      <c r="I10" s="124" t="s">
        <v>164</v>
      </c>
      <c r="J10" s="124" t="s">
        <v>163</v>
      </c>
      <c r="K10" s="50"/>
      <c r="L10" s="124">
        <v>9</v>
      </c>
      <c r="M10" s="124">
        <v>17.399999999999999</v>
      </c>
      <c r="N10" s="124">
        <v>0</v>
      </c>
      <c r="O10" s="50"/>
      <c r="P10" s="87"/>
      <c r="Q10" s="87"/>
      <c r="R10" s="87"/>
      <c r="S10" s="87"/>
      <c r="T10" s="33"/>
      <c r="U10" s="33"/>
      <c r="V10" s="33"/>
      <c r="W10" s="33"/>
      <c r="X10" s="33"/>
      <c r="Y10" s="33"/>
      <c r="Z10" s="33"/>
      <c r="AA10" s="33"/>
      <c r="AB10" s="33"/>
      <c r="AC10" s="33"/>
      <c r="AD10" s="50"/>
      <c r="AE10" s="50"/>
      <c r="AF10" s="50"/>
      <c r="AG10" s="116"/>
    </row>
    <row r="11" spans="2:33" x14ac:dyDescent="0.25">
      <c r="B11" s="50">
        <v>12.74</v>
      </c>
      <c r="C11" s="50">
        <v>12.74</v>
      </c>
      <c r="D11" s="50">
        <v>3</v>
      </c>
      <c r="E11" s="50">
        <v>142</v>
      </c>
      <c r="F11" s="50"/>
      <c r="G11" s="124">
        <v>3.165</v>
      </c>
      <c r="H11" s="124">
        <v>1.23</v>
      </c>
      <c r="I11" s="124" t="s">
        <v>164</v>
      </c>
      <c r="J11" s="124" t="s">
        <v>163</v>
      </c>
      <c r="K11" s="50"/>
      <c r="L11" s="124">
        <v>10</v>
      </c>
      <c r="M11" s="124">
        <v>25</v>
      </c>
      <c r="N11" s="124">
        <v>0</v>
      </c>
      <c r="O11" s="50"/>
      <c r="P11" s="33"/>
      <c r="Q11" s="33"/>
      <c r="R11" s="33"/>
      <c r="S11" s="33"/>
      <c r="T11" s="33"/>
      <c r="U11" s="33"/>
      <c r="V11" s="33"/>
      <c r="W11" s="33"/>
      <c r="X11" s="33"/>
      <c r="Y11" s="33"/>
      <c r="Z11" s="33"/>
      <c r="AA11" s="33"/>
      <c r="AB11" s="33"/>
      <c r="AC11" s="33"/>
      <c r="AD11" s="50"/>
      <c r="AE11" s="50"/>
      <c r="AF11" s="50"/>
      <c r="AG11" s="116"/>
    </row>
    <row r="12" spans="2:33" x14ac:dyDescent="0.25">
      <c r="B12" s="50">
        <v>12.74</v>
      </c>
      <c r="C12" s="50">
        <v>12.74</v>
      </c>
      <c r="D12" s="50">
        <v>3</v>
      </c>
      <c r="E12" s="50">
        <v>143</v>
      </c>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v>12.74</v>
      </c>
      <c r="C13" s="50">
        <v>12.74</v>
      </c>
      <c r="D13" s="50">
        <v>3</v>
      </c>
      <c r="E13" s="50">
        <v>146</v>
      </c>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v>12.74</v>
      </c>
      <c r="C14" s="50">
        <v>12.74</v>
      </c>
      <c r="D14" s="50">
        <v>3</v>
      </c>
      <c r="E14" s="50">
        <v>149</v>
      </c>
      <c r="F14" s="50"/>
      <c r="G14" s="124">
        <v>3.4</v>
      </c>
      <c r="H14" s="124">
        <v>3</v>
      </c>
      <c r="I14" s="124" t="s">
        <v>162</v>
      </c>
      <c r="J14" s="124" t="s">
        <v>163</v>
      </c>
      <c r="K14" s="50"/>
      <c r="L14" s="124">
        <v>13</v>
      </c>
      <c r="M14" s="124">
        <f>SUM(D2:D36)-5</f>
        <v>93.53</v>
      </c>
      <c r="N14" s="124">
        <v>0</v>
      </c>
      <c r="O14" s="50"/>
      <c r="P14" s="50"/>
      <c r="Q14" s="50"/>
      <c r="R14" s="50"/>
      <c r="S14" s="50"/>
      <c r="T14" s="50"/>
      <c r="U14" s="50"/>
      <c r="V14" s="50"/>
      <c r="W14" s="50"/>
      <c r="X14" s="50"/>
      <c r="Y14" s="50"/>
      <c r="Z14" s="50"/>
      <c r="AA14" s="50"/>
      <c r="AB14" s="50"/>
      <c r="AC14" s="50"/>
      <c r="AD14" s="50"/>
      <c r="AE14" s="50"/>
      <c r="AF14" s="50"/>
    </row>
    <row r="15" spans="2:33" x14ac:dyDescent="0.25">
      <c r="B15" s="50">
        <v>12.74</v>
      </c>
      <c r="C15" s="50">
        <v>12.74</v>
      </c>
      <c r="D15" s="50">
        <v>3</v>
      </c>
      <c r="E15" s="50">
        <v>150</v>
      </c>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v>12.74</v>
      </c>
      <c r="C16" s="50">
        <v>12.74</v>
      </c>
      <c r="D16" s="50">
        <v>3.4500000000000028</v>
      </c>
      <c r="E16" s="50">
        <v>150</v>
      </c>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v>12.74</v>
      </c>
      <c r="C17" s="50">
        <v>12.74</v>
      </c>
      <c r="D17" s="50">
        <v>2.6899999999999977</v>
      </c>
      <c r="E17" s="50">
        <v>131</v>
      </c>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v>12.74</v>
      </c>
      <c r="C18" s="50">
        <v>12.74</v>
      </c>
      <c r="D18" s="50">
        <v>2.6899999999999977</v>
      </c>
      <c r="E18" s="50">
        <v>124</v>
      </c>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v>12.74</v>
      </c>
      <c r="C19" s="50">
        <v>12.74</v>
      </c>
      <c r="D19" s="50">
        <v>2.7000000000000028</v>
      </c>
      <c r="E19" s="50">
        <v>122</v>
      </c>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v>12.74</v>
      </c>
      <c r="C20" s="50">
        <v>12.74</v>
      </c>
      <c r="D20" s="50">
        <v>2.6899999999999977</v>
      </c>
      <c r="E20" s="50">
        <v>120</v>
      </c>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v>12.74</v>
      </c>
      <c r="C21" s="50">
        <v>12.74</v>
      </c>
      <c r="D21" s="50">
        <v>2.6899999999999977</v>
      </c>
      <c r="E21" s="50">
        <v>115</v>
      </c>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v>12.74</v>
      </c>
      <c r="C22" s="50">
        <v>12.74</v>
      </c>
      <c r="D22" s="50">
        <v>2.6899999999999977</v>
      </c>
      <c r="E22" s="50">
        <v>108</v>
      </c>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v>12.74</v>
      </c>
      <c r="C23" s="50">
        <v>12.74</v>
      </c>
      <c r="D23" s="50">
        <v>2.7000000000000028</v>
      </c>
      <c r="E23" s="50">
        <v>106</v>
      </c>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v>12.74</v>
      </c>
      <c r="C24" s="50">
        <v>12.74</v>
      </c>
      <c r="D24" s="50">
        <v>2.6899999999999977</v>
      </c>
      <c r="E24" s="50">
        <v>106</v>
      </c>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v>12.74</v>
      </c>
      <c r="C25" s="50">
        <v>12.74</v>
      </c>
      <c r="D25" s="50">
        <v>2.6900000000000119</v>
      </c>
      <c r="E25" s="50">
        <v>106</v>
      </c>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v>12.74</v>
      </c>
      <c r="C26" s="50">
        <v>12.74</v>
      </c>
      <c r="D26" s="50">
        <v>2.6899999999999977</v>
      </c>
      <c r="E26" s="50">
        <v>106</v>
      </c>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v>12.74</v>
      </c>
      <c r="C27" s="50">
        <v>12.74</v>
      </c>
      <c r="D27" s="50">
        <v>2.6999999999999886</v>
      </c>
      <c r="E27" s="50">
        <v>106</v>
      </c>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v>12.74</v>
      </c>
      <c r="C28" s="50">
        <v>12.74</v>
      </c>
      <c r="D28" s="50">
        <v>2.6900000000000119</v>
      </c>
      <c r="E28" s="50">
        <v>106</v>
      </c>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v>12.74</v>
      </c>
      <c r="C29" s="50">
        <v>12.74</v>
      </c>
      <c r="D29" s="128">
        <v>2.6899999999999977</v>
      </c>
      <c r="E29" s="50">
        <v>106</v>
      </c>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v>12.74</v>
      </c>
      <c r="C30" s="50">
        <v>12.74</v>
      </c>
      <c r="D30" s="128">
        <v>2.6899999999999977</v>
      </c>
      <c r="E30" s="50">
        <v>106</v>
      </c>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v>12.74</v>
      </c>
      <c r="C31" s="50">
        <v>12.74</v>
      </c>
      <c r="D31" s="50">
        <v>2.7000000000000028</v>
      </c>
      <c r="E31" s="50">
        <v>106</v>
      </c>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v>12.74</v>
      </c>
      <c r="C32" s="50">
        <v>12.74</v>
      </c>
      <c r="D32" s="50">
        <v>2.6899999999999977</v>
      </c>
      <c r="E32" s="50">
        <v>136</v>
      </c>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8:AB10">
    <cfRule type="expression" dxfId="37" priority="8">
      <formula>$T8="Stevens"</formula>
    </cfRule>
  </conditionalFormatting>
  <conditionalFormatting sqref="U8:X10">
    <cfRule type="expression" dxfId="36" priority="7">
      <formula>$T8="Alm_Hamre"</formula>
    </cfRule>
  </conditionalFormatting>
  <conditionalFormatting sqref="U8:X10">
    <cfRule type="expression" dxfId="35" priority="6">
      <formula>$T8="ICP_18"</formula>
    </cfRule>
  </conditionalFormatting>
  <conditionalFormatting sqref="U8:X10">
    <cfRule type="expression" dxfId="34" priority="5">
      <formula>$T$2="Stevens"</formula>
    </cfRule>
  </conditionalFormatting>
  <conditionalFormatting sqref="Y2:AB7">
    <cfRule type="expression" dxfId="33" priority="4">
      <formula>$T2="Stevens"</formula>
    </cfRule>
  </conditionalFormatting>
  <conditionalFormatting sqref="U2:X7">
    <cfRule type="expression" dxfId="32" priority="3">
      <formula>$T2="Alm_Hamre"</formula>
    </cfRule>
  </conditionalFormatting>
  <conditionalFormatting sqref="U2:X7">
    <cfRule type="expression" dxfId="31" priority="2">
      <formula>$T2="ICP_18"</formula>
    </cfRule>
  </conditionalFormatting>
  <conditionalFormatting sqref="U2:X7">
    <cfRule type="expression" dxfId="30" priority="1">
      <formula>$T$2="Stevens"</formula>
    </cfRule>
  </conditionalFormatting>
  <dataValidations count="3">
    <dataValidation type="list" allowBlank="1" showInputMessage="1" showErrorMessage="1" sqref="T2:T7" xr:uid="{F456E551-5244-4907-AB62-B4128587F31B}">
      <formula1>$A$60:$A$63</formula1>
    </dataValidation>
    <dataValidation type="list" allowBlank="1" showInputMessage="1" showErrorMessage="1" sqref="S11 S2:S7" xr:uid="{E5F90391-B416-4835-A8EA-29B78042AC99}">
      <formula1>$A$67:$A$71</formula1>
    </dataValidation>
    <dataValidation type="list" allowBlank="1" showInputMessage="1" showErrorMessage="1" sqref="T11" xr:uid="{D0860102-3B34-416A-95A6-B1FD574DC6AC}">
      <formula1>$A$60:$A$64</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9B90D36B-B54A-4F51-A4C2-18FF3A91BB63}">
          <x14:formula1>
            <xm:f>Hidden_settings!$B$3:$B$16</xm:f>
          </x14:formula1>
          <xm:sqref>T8:T10</xm:sqref>
        </x14:dataValidation>
        <x14:dataValidation type="list" showInputMessage="1" showErrorMessage="1" xr:uid="{D0826C2C-0081-4EA9-BAC2-377D10A48E9E}">
          <x14:formula1>
            <xm:f>Hidden_settings!$C$3:$C$16</xm:f>
          </x14:formula1>
          <xm:sqref>S8:S10</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DDD79-4D68-495B-BE7A-71DC4131C6BD}">
  <dimension ref="B1:D16"/>
  <sheetViews>
    <sheetView workbookViewId="0">
      <selection activeCell="Q30" sqref="Q30"/>
    </sheetView>
  </sheetViews>
  <sheetFormatPr defaultRowHeight="15" x14ac:dyDescent="0.25"/>
  <cols>
    <col min="2" max="2" width="14.5703125" customWidth="1"/>
    <col min="4" max="4" width="11.140625" customWidth="1"/>
  </cols>
  <sheetData>
    <row r="1" spans="2:4" ht="15.75" thickBot="1" x14ac:dyDescent="0.3"/>
    <row r="2" spans="2:4" ht="15.75" thickBot="1" x14ac:dyDescent="0.3">
      <c r="B2" s="78" t="s">
        <v>202</v>
      </c>
      <c r="C2" s="78" t="s">
        <v>203</v>
      </c>
      <c r="D2" s="78" t="s">
        <v>257</v>
      </c>
    </row>
    <row r="3" spans="2:4" x14ac:dyDescent="0.25">
      <c r="B3" s="76" t="s">
        <v>41</v>
      </c>
      <c r="C3" s="76" t="s">
        <v>178</v>
      </c>
      <c r="D3" s="76" t="s">
        <v>259</v>
      </c>
    </row>
    <row r="4" spans="2:4" x14ac:dyDescent="0.25">
      <c r="B4" s="76" t="s">
        <v>122</v>
      </c>
      <c r="C4" s="76" t="s">
        <v>179</v>
      </c>
      <c r="D4" s="76" t="s">
        <v>84</v>
      </c>
    </row>
    <row r="5" spans="2:4" x14ac:dyDescent="0.25">
      <c r="B5" s="76" t="s">
        <v>66</v>
      </c>
      <c r="C5" s="76" t="s">
        <v>183</v>
      </c>
      <c r="D5" s="76" t="s">
        <v>258</v>
      </c>
    </row>
    <row r="6" spans="2:4" x14ac:dyDescent="0.25">
      <c r="B6" s="76" t="s">
        <v>182</v>
      </c>
      <c r="C6" s="76" t="s">
        <v>184</v>
      </c>
      <c r="D6" s="76"/>
    </row>
    <row r="7" spans="2:4" x14ac:dyDescent="0.25">
      <c r="B7" s="76" t="s">
        <v>191</v>
      </c>
      <c r="C7" s="76" t="s">
        <v>180</v>
      </c>
      <c r="D7" s="76"/>
    </row>
    <row r="8" spans="2:4" x14ac:dyDescent="0.25">
      <c r="B8" s="23" t="s">
        <v>274</v>
      </c>
      <c r="C8" s="23" t="s">
        <v>273</v>
      </c>
      <c r="D8" s="23"/>
    </row>
    <row r="9" spans="2:4" x14ac:dyDescent="0.25">
      <c r="B9" s="23"/>
      <c r="C9" s="23"/>
      <c r="D9" s="23"/>
    </row>
    <row r="10" spans="2:4" x14ac:dyDescent="0.25">
      <c r="B10" s="23"/>
      <c r="C10" s="23"/>
      <c r="D10" s="23"/>
    </row>
    <row r="11" spans="2:4" x14ac:dyDescent="0.25">
      <c r="B11" s="23"/>
      <c r="C11" s="23"/>
      <c r="D11" s="23"/>
    </row>
    <row r="12" spans="2:4" x14ac:dyDescent="0.25">
      <c r="B12" s="23"/>
      <c r="C12" s="23"/>
      <c r="D12" s="23"/>
    </row>
    <row r="13" spans="2:4" x14ac:dyDescent="0.25">
      <c r="B13" s="23"/>
      <c r="C13" s="23"/>
      <c r="D13" s="23"/>
    </row>
    <row r="14" spans="2:4" x14ac:dyDescent="0.25">
      <c r="B14" s="23"/>
      <c r="C14" s="23"/>
      <c r="D14" s="23"/>
    </row>
    <row r="15" spans="2:4" x14ac:dyDescent="0.25">
      <c r="B15" s="23"/>
      <c r="C15" s="23"/>
      <c r="D15" s="23"/>
    </row>
    <row r="16" spans="2:4" ht="15.75" thickBot="1" x14ac:dyDescent="0.3">
      <c r="B16" s="77"/>
      <c r="C16" s="77"/>
      <c r="D16"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318BA-9F8B-4C9F-8BE4-BF0BBD1532DD}">
  <sheetPr codeName="Sheet5">
    <tabColor theme="5" tint="0.79998168889431442"/>
  </sheetPr>
  <dimension ref="A1:AT42"/>
  <sheetViews>
    <sheetView workbookViewId="0">
      <pane xSplit="14" ySplit="2" topLeftCell="O3" activePane="bottomRight" state="frozen"/>
      <selection activeCell="C17" sqref="C17"/>
      <selection pane="topRight" activeCell="C17" sqref="C17"/>
      <selection pane="bottomLeft" activeCell="C17" sqref="C17"/>
      <selection pane="bottomRight" activeCell="L13" sqref="L13"/>
    </sheetView>
  </sheetViews>
  <sheetFormatPr defaultRowHeight="15" x14ac:dyDescent="0.25"/>
  <cols>
    <col min="1" max="1" width="12.42578125" bestFit="1" customWidth="1"/>
    <col min="2" max="2" width="20.140625" bestFit="1" customWidth="1"/>
    <col min="3" max="3" width="2" style="53" bestFit="1" customWidth="1"/>
    <col min="4" max="4" width="6.85546875" bestFit="1" customWidth="1"/>
    <col min="5" max="5" width="12.42578125" customWidth="1"/>
    <col min="6" max="6" width="16.7109375" bestFit="1" customWidth="1"/>
    <col min="7" max="7" width="16.7109375" customWidth="1"/>
    <col min="14" max="14" width="5.85546875" customWidth="1"/>
    <col min="15" max="15" width="18.140625" bestFit="1" customWidth="1"/>
    <col min="16" max="16" width="15.7109375" bestFit="1" customWidth="1"/>
  </cols>
  <sheetData>
    <row r="1" spans="1:46" ht="15.75" thickBot="1" x14ac:dyDescent="0.3"/>
    <row r="2" spans="1:46" ht="15.75" thickBot="1" x14ac:dyDescent="0.3">
      <c r="A2" s="65" t="s">
        <v>104</v>
      </c>
      <c r="B2" s="66" t="s">
        <v>103</v>
      </c>
      <c r="C2" s="86"/>
      <c r="D2" s="67" t="s">
        <v>153</v>
      </c>
      <c r="E2" s="68" t="s">
        <v>119</v>
      </c>
      <c r="F2" s="67" t="s">
        <v>78</v>
      </c>
      <c r="G2" s="68" t="s">
        <v>83</v>
      </c>
      <c r="H2" s="150" t="s">
        <v>80</v>
      </c>
      <c r="I2" s="150"/>
      <c r="J2" s="150"/>
      <c r="K2" s="150"/>
      <c r="L2" s="150"/>
      <c r="M2" s="150"/>
      <c r="N2" s="151"/>
      <c r="O2" s="152" t="s">
        <v>82</v>
      </c>
      <c r="P2" s="150"/>
      <c r="Q2" s="150"/>
      <c r="R2" s="150"/>
      <c r="S2" s="150"/>
      <c r="T2" s="150"/>
      <c r="U2" s="151"/>
      <c r="V2" s="152" t="s">
        <v>88</v>
      </c>
      <c r="W2" s="150"/>
      <c r="X2" s="150"/>
      <c r="Y2" s="150"/>
      <c r="Z2" s="150"/>
      <c r="AA2" s="150"/>
      <c r="AB2" s="151"/>
    </row>
    <row r="3" spans="1:46" x14ac:dyDescent="0.25">
      <c r="A3" s="57">
        <f>IF(B3="","",PROJ!B26)</f>
        <v>1</v>
      </c>
      <c r="B3" s="54" t="str">
        <f>IF(PROJ!C26="","",PROJ!C26)</f>
        <v>Stevens_BE_4400</v>
      </c>
      <c r="C3" s="33"/>
      <c r="D3" s="46">
        <v>0</v>
      </c>
      <c r="E3" s="84">
        <v>1</v>
      </c>
      <c r="F3" s="41" t="s">
        <v>177</v>
      </c>
      <c r="G3" s="121" t="s">
        <v>85</v>
      </c>
      <c r="H3" s="33">
        <v>3</v>
      </c>
      <c r="I3" s="33">
        <v>4</v>
      </c>
      <c r="J3" s="33"/>
      <c r="K3" s="33"/>
      <c r="L3" s="33"/>
      <c r="M3" s="33"/>
      <c r="N3" s="28"/>
      <c r="O3" s="72" t="s">
        <v>76</v>
      </c>
      <c r="P3" s="33" t="s">
        <v>72</v>
      </c>
      <c r="Q3" s="33"/>
      <c r="R3" s="33"/>
      <c r="S3" s="33"/>
      <c r="T3" s="33"/>
      <c r="U3" s="32"/>
      <c r="V3" s="9" t="s">
        <v>90</v>
      </c>
      <c r="W3" s="50" t="s">
        <v>91</v>
      </c>
      <c r="X3" s="50"/>
      <c r="Y3" s="50"/>
      <c r="Z3" s="50"/>
      <c r="AA3" s="50"/>
      <c r="AB3" s="5"/>
    </row>
    <row r="4" spans="1:46" x14ac:dyDescent="0.25">
      <c r="A4" s="58">
        <f>IF(B4="","",PROJ!B27)</f>
        <v>2</v>
      </c>
      <c r="B4" s="55" t="str">
        <f>IF(PROJ!C27="","",IF(B3="","",PROJ!C27))</f>
        <v>Stevens_UB_4400</v>
      </c>
      <c r="C4" s="33"/>
      <c r="D4" s="72">
        <v>0</v>
      </c>
      <c r="E4" s="62">
        <f>IF(F4="","",E3+1)</f>
        <v>2</v>
      </c>
      <c r="F4" s="33" t="s">
        <v>118</v>
      </c>
      <c r="G4" s="88" t="s">
        <v>85</v>
      </c>
      <c r="H4" s="33">
        <v>8</v>
      </c>
      <c r="I4" s="33">
        <v>6</v>
      </c>
      <c r="J4" s="33"/>
      <c r="K4" s="33"/>
      <c r="L4" s="33"/>
      <c r="M4" s="33"/>
      <c r="N4" s="32"/>
      <c r="O4" s="72" t="s">
        <v>76</v>
      </c>
      <c r="P4" s="33" t="s">
        <v>72</v>
      </c>
      <c r="Q4" s="33"/>
      <c r="R4" s="33"/>
      <c r="S4" s="33"/>
      <c r="T4" s="33"/>
      <c r="U4" s="32"/>
      <c r="V4" s="9" t="s">
        <v>90</v>
      </c>
      <c r="W4" s="50" t="s">
        <v>91</v>
      </c>
      <c r="X4" s="50"/>
      <c r="Y4" s="50"/>
      <c r="Z4" s="50"/>
      <c r="AA4" s="50"/>
      <c r="AB4" s="5"/>
      <c r="AL4" s="3"/>
      <c r="AM4" s="4"/>
      <c r="AN4" s="4"/>
      <c r="AO4" s="4"/>
      <c r="AP4" s="4"/>
      <c r="AQ4" s="4"/>
      <c r="AR4" s="4"/>
      <c r="AS4" s="9"/>
      <c r="AT4" s="9"/>
    </row>
    <row r="5" spans="1:46" x14ac:dyDescent="0.25">
      <c r="A5" s="58">
        <f>IF(B5="","",PROJ!B28)</f>
        <v>3</v>
      </c>
      <c r="B5" s="55" t="str">
        <f>IF(PROJ!C28="","",IF(B4="","",PROJ!C28))</f>
        <v>Stevens_BE_3000</v>
      </c>
      <c r="C5" s="33"/>
      <c r="D5" s="72">
        <f t="shared" ref="D5:D40" si="0">IF(E5="","",0)</f>
        <v>0</v>
      </c>
      <c r="E5" s="62">
        <f t="shared" ref="E5:E40" si="1">IF(F5="","",E4+1)</f>
        <v>3</v>
      </c>
      <c r="F5" s="33" t="s">
        <v>84</v>
      </c>
      <c r="G5" s="88" t="s">
        <v>84</v>
      </c>
      <c r="H5" s="33">
        <v>8</v>
      </c>
      <c r="I5" s="33">
        <v>6</v>
      </c>
      <c r="J5" s="33"/>
      <c r="K5" s="33"/>
      <c r="L5" s="33"/>
      <c r="M5" s="33"/>
      <c r="N5" s="32"/>
      <c r="O5" s="72" t="s">
        <v>76</v>
      </c>
      <c r="P5" s="33" t="s">
        <v>72</v>
      </c>
      <c r="Q5" s="33"/>
      <c r="R5" s="33"/>
      <c r="S5" s="33"/>
      <c r="T5" s="33"/>
      <c r="U5" s="32"/>
      <c r="V5" s="9" t="s">
        <v>90</v>
      </c>
      <c r="W5" s="50" t="s">
        <v>91</v>
      </c>
      <c r="X5" s="50"/>
      <c r="Y5" s="50"/>
      <c r="Z5" s="50"/>
      <c r="AA5" s="50"/>
      <c r="AB5" s="5"/>
      <c r="AS5" s="9"/>
    </row>
    <row r="6" spans="1:46" x14ac:dyDescent="0.25">
      <c r="A6" s="58">
        <f>IF(B6="","",PROJ!B29)</f>
        <v>4</v>
      </c>
      <c r="B6" s="55" t="str">
        <f>IF(PROJ!C29="","",IF(B5="","",PROJ!C29))</f>
        <v>Stevens_UB_3000</v>
      </c>
      <c r="C6" s="33"/>
      <c r="D6" s="72">
        <f t="shared" si="0"/>
        <v>0</v>
      </c>
      <c r="E6" s="62">
        <f t="shared" si="1"/>
        <v>4</v>
      </c>
      <c r="F6" s="33" t="s">
        <v>176</v>
      </c>
      <c r="G6" s="88" t="s">
        <v>86</v>
      </c>
      <c r="H6" s="33">
        <v>1</v>
      </c>
      <c r="I6" s="33">
        <v>9</v>
      </c>
      <c r="J6" s="33"/>
      <c r="K6" s="33"/>
      <c r="L6" s="33"/>
      <c r="M6" s="33"/>
      <c r="N6" s="32"/>
      <c r="O6" s="72" t="s">
        <v>195</v>
      </c>
      <c r="P6" s="33" t="s">
        <v>194</v>
      </c>
      <c r="Q6" s="33"/>
      <c r="R6" s="33"/>
      <c r="S6" s="33"/>
      <c r="T6" s="33"/>
      <c r="U6" s="32"/>
      <c r="V6" s="9" t="s">
        <v>90</v>
      </c>
      <c r="W6" s="50" t="s">
        <v>91</v>
      </c>
      <c r="X6" s="50"/>
      <c r="Y6" s="50"/>
      <c r="Z6" s="50"/>
      <c r="AA6" s="50"/>
      <c r="AB6" s="5"/>
    </row>
    <row r="7" spans="1:46" x14ac:dyDescent="0.25">
      <c r="A7" s="58">
        <f>IF(B7="","",PROJ!B30)</f>
        <v>5</v>
      </c>
      <c r="B7" s="55" t="str">
        <f>IF(PROJ!C30="","",IF(B6="","",PROJ!C30))</f>
        <v>AlmHamre_BE_4400</v>
      </c>
      <c r="C7" s="33"/>
      <c r="D7" s="72">
        <f t="shared" si="0"/>
        <v>0</v>
      </c>
      <c r="E7" s="62">
        <f t="shared" si="1"/>
        <v>5</v>
      </c>
      <c r="F7" s="33" t="s">
        <v>176</v>
      </c>
      <c r="G7" s="88" t="s">
        <v>86</v>
      </c>
      <c r="H7" s="33">
        <v>1</v>
      </c>
      <c r="I7" s="33"/>
      <c r="J7" s="33"/>
      <c r="K7" s="33"/>
      <c r="L7" s="33"/>
      <c r="M7" s="33"/>
      <c r="N7" s="32"/>
      <c r="O7" s="72" t="s">
        <v>192</v>
      </c>
      <c r="P7" s="33"/>
      <c r="Q7" s="33"/>
      <c r="R7" s="33"/>
      <c r="S7" s="33"/>
      <c r="T7" s="33"/>
      <c r="U7" s="32"/>
      <c r="V7" s="9" t="s">
        <v>90</v>
      </c>
      <c r="W7" s="50"/>
      <c r="X7" s="50"/>
      <c r="Y7" s="50"/>
      <c r="Z7" s="50"/>
      <c r="AA7" s="50"/>
      <c r="AB7" s="5"/>
    </row>
    <row r="8" spans="1:46" x14ac:dyDescent="0.25">
      <c r="A8" s="58">
        <f>IF(B8="","",PROJ!B31)</f>
        <v>6</v>
      </c>
      <c r="B8" s="55" t="str">
        <f>IF(PROJ!C31="","",IF(B7="","",PROJ!C31))</f>
        <v>AlmHamre_UB_4400</v>
      </c>
      <c r="C8" s="33"/>
      <c r="D8" s="72">
        <f t="shared" si="0"/>
        <v>0</v>
      </c>
      <c r="E8" s="62">
        <f t="shared" si="1"/>
        <v>6</v>
      </c>
      <c r="F8" s="33" t="s">
        <v>81</v>
      </c>
      <c r="G8" s="88" t="s">
        <v>87</v>
      </c>
      <c r="H8" s="33">
        <v>7</v>
      </c>
      <c r="I8" s="33">
        <v>8</v>
      </c>
      <c r="J8" s="33"/>
      <c r="K8" s="33"/>
      <c r="L8" s="33"/>
      <c r="M8" s="33"/>
      <c r="N8" s="32"/>
      <c r="O8" s="72" t="s">
        <v>110</v>
      </c>
      <c r="P8" s="33" t="s">
        <v>152</v>
      </c>
      <c r="Q8" s="33"/>
      <c r="R8" s="33"/>
      <c r="S8" s="33"/>
      <c r="T8" s="33"/>
      <c r="U8" s="32"/>
      <c r="V8" s="9" t="s">
        <v>91</v>
      </c>
      <c r="W8" s="50" t="s">
        <v>90</v>
      </c>
      <c r="X8" s="50"/>
      <c r="Y8" s="50"/>
      <c r="Z8" s="50"/>
      <c r="AA8" s="50"/>
      <c r="AB8" s="5"/>
    </row>
    <row r="9" spans="1:46" x14ac:dyDescent="0.25">
      <c r="A9" s="58">
        <f>IF(B9="","",PROJ!B32)</f>
        <v>7</v>
      </c>
      <c r="B9" s="55" t="str">
        <f>IF(PROJ!C32="","",IF(B8="","",PROJ!C32))</f>
        <v>AlmHamre_BE_3000</v>
      </c>
      <c r="C9" s="33"/>
      <c r="D9" s="72">
        <f t="shared" si="0"/>
        <v>0</v>
      </c>
      <c r="E9" s="62">
        <f t="shared" si="1"/>
        <v>7</v>
      </c>
      <c r="F9" s="33" t="s">
        <v>109</v>
      </c>
      <c r="G9" s="88" t="s">
        <v>87</v>
      </c>
      <c r="H9" s="33">
        <v>4</v>
      </c>
      <c r="I9" s="33">
        <v>3</v>
      </c>
      <c r="J9" s="33"/>
      <c r="K9" s="33"/>
      <c r="L9" s="33"/>
      <c r="M9" s="33"/>
      <c r="N9" s="32"/>
      <c r="O9" s="72" t="s">
        <v>110</v>
      </c>
      <c r="P9" s="33" t="s">
        <v>152</v>
      </c>
      <c r="Q9" s="33"/>
      <c r="R9" s="33"/>
      <c r="S9" s="33"/>
      <c r="T9" s="33"/>
      <c r="U9" s="32"/>
      <c r="V9" s="9" t="s">
        <v>91</v>
      </c>
      <c r="W9" s="50" t="s">
        <v>90</v>
      </c>
      <c r="X9" s="50"/>
      <c r="Y9" s="50"/>
      <c r="Z9" s="50"/>
      <c r="AA9" s="50"/>
      <c r="AB9" s="5"/>
    </row>
    <row r="10" spans="1:46" x14ac:dyDescent="0.25">
      <c r="A10" s="58">
        <f>IF(B10="","",PROJ!B33)</f>
        <v>8</v>
      </c>
      <c r="B10" s="55" t="str">
        <f>IF(PROJ!C33="","",IF(B9="","",PROJ!C33))</f>
        <v>AlmHamre_UB_3000</v>
      </c>
      <c r="C10" s="33"/>
      <c r="D10" s="72">
        <f t="shared" si="0"/>
        <v>0</v>
      </c>
      <c r="E10" s="62">
        <f t="shared" si="1"/>
        <v>8</v>
      </c>
      <c r="F10" s="33" t="s">
        <v>108</v>
      </c>
      <c r="G10" s="88" t="s">
        <v>85</v>
      </c>
      <c r="H10" s="33">
        <v>9</v>
      </c>
      <c r="I10" s="33"/>
      <c r="J10" s="33"/>
      <c r="K10" s="33"/>
      <c r="L10" s="33"/>
      <c r="M10" s="33"/>
      <c r="N10" s="32"/>
      <c r="O10" s="72" t="s">
        <v>168</v>
      </c>
      <c r="P10" s="33"/>
      <c r="Q10" s="33"/>
      <c r="R10" s="33"/>
      <c r="S10" s="33"/>
      <c r="T10" s="33"/>
      <c r="U10" s="32"/>
      <c r="V10" s="9" t="s">
        <v>90</v>
      </c>
      <c r="W10" s="50"/>
      <c r="X10" s="50"/>
      <c r="Y10" s="50"/>
      <c r="Z10" s="50"/>
      <c r="AA10" s="50"/>
      <c r="AB10" s="5"/>
    </row>
    <row r="11" spans="1:46" x14ac:dyDescent="0.25">
      <c r="A11" s="58">
        <f>IF(B11="","",PROJ!B34)</f>
        <v>9</v>
      </c>
      <c r="B11" s="55" t="str">
        <f>IF(PROJ!C34="","",IF(B10="","",PROJ!C34))</f>
        <v>JP_Blowcount_BE</v>
      </c>
      <c r="C11" s="33"/>
      <c r="D11" s="72">
        <f t="shared" si="0"/>
        <v>0</v>
      </c>
      <c r="E11" s="62">
        <f t="shared" si="1"/>
        <v>9</v>
      </c>
      <c r="F11" s="33" t="s">
        <v>120</v>
      </c>
      <c r="G11" s="88" t="s">
        <v>85</v>
      </c>
      <c r="H11" s="33">
        <v>1</v>
      </c>
      <c r="I11" s="33">
        <v>9</v>
      </c>
      <c r="J11" s="33"/>
      <c r="K11" s="33"/>
      <c r="L11" s="33"/>
      <c r="M11" s="33"/>
      <c r="N11" s="32"/>
      <c r="O11" s="72" t="s">
        <v>195</v>
      </c>
      <c r="P11" s="33" t="s">
        <v>194</v>
      </c>
      <c r="Q11" s="33"/>
      <c r="R11" s="33"/>
      <c r="S11" s="33"/>
      <c r="T11" s="33"/>
      <c r="U11" s="32"/>
      <c r="V11" s="9" t="s">
        <v>90</v>
      </c>
      <c r="W11" s="50" t="s">
        <v>91</v>
      </c>
      <c r="X11" s="50"/>
      <c r="Y11" s="50"/>
      <c r="Z11" s="50"/>
      <c r="AA11" s="50"/>
      <c r="AB11" s="5"/>
    </row>
    <row r="12" spans="1:46" x14ac:dyDescent="0.25">
      <c r="A12" s="58">
        <f>IF(B12="","",PROJ!B35)</f>
        <v>10</v>
      </c>
      <c r="B12" s="55" t="str">
        <f>IF(PROJ!C35="","",IF(B11="","",PROJ!C35))</f>
        <v>JP_Blowcount_UB</v>
      </c>
      <c r="C12" s="33"/>
      <c r="D12" s="72">
        <f t="shared" si="0"/>
        <v>0</v>
      </c>
      <c r="E12" s="62">
        <f t="shared" si="1"/>
        <v>10</v>
      </c>
      <c r="F12" s="33" t="s">
        <v>107</v>
      </c>
      <c r="G12" s="88" t="s">
        <v>8</v>
      </c>
      <c r="H12" s="33">
        <v>8</v>
      </c>
      <c r="I12" s="33"/>
      <c r="J12" s="33"/>
      <c r="K12" s="33"/>
      <c r="L12" s="33"/>
      <c r="M12" s="33"/>
      <c r="N12" s="32"/>
      <c r="O12" s="72" t="s">
        <v>193</v>
      </c>
      <c r="P12" s="33"/>
      <c r="Q12" s="33"/>
      <c r="R12" s="33"/>
      <c r="S12" s="33"/>
      <c r="T12" s="33"/>
      <c r="U12" s="32"/>
      <c r="V12" s="9" t="s">
        <v>90</v>
      </c>
      <c r="W12" s="50"/>
      <c r="X12" s="50"/>
      <c r="Y12" s="50"/>
      <c r="Z12" s="50"/>
      <c r="AA12" s="50"/>
      <c r="AB12" s="5"/>
    </row>
    <row r="13" spans="1:46" x14ac:dyDescent="0.25">
      <c r="A13" s="58">
        <f>IF(B13="","",PROJ!B36)</f>
        <v>11</v>
      </c>
      <c r="B13" s="55" t="str">
        <f>IF(PROJ!C36="","",IF(B12="","",PROJ!C36))</f>
        <v>Fatigue_BLOW</v>
      </c>
      <c r="C13" s="33"/>
      <c r="D13" s="72">
        <f t="shared" si="0"/>
        <v>0</v>
      </c>
      <c r="E13" s="62">
        <f t="shared" si="1"/>
        <v>11</v>
      </c>
      <c r="F13" s="33" t="s">
        <v>118</v>
      </c>
      <c r="G13" s="88" t="s">
        <v>85</v>
      </c>
      <c r="H13" s="33">
        <v>5</v>
      </c>
      <c r="I13" s="33">
        <v>6</v>
      </c>
      <c r="J13" s="33"/>
      <c r="K13" s="33"/>
      <c r="L13" s="33"/>
      <c r="M13" s="33"/>
      <c r="N13" s="32"/>
      <c r="O13" s="72" t="s">
        <v>102</v>
      </c>
      <c r="P13" s="33" t="s">
        <v>72</v>
      </c>
      <c r="Q13" s="33"/>
      <c r="R13" s="33"/>
      <c r="S13" s="33"/>
      <c r="T13" s="33"/>
      <c r="U13" s="32"/>
      <c r="V13" s="9" t="s">
        <v>91</v>
      </c>
      <c r="W13" s="50" t="s">
        <v>90</v>
      </c>
      <c r="X13" s="50"/>
      <c r="Y13" s="50"/>
      <c r="Z13" s="50"/>
      <c r="AA13" s="50"/>
      <c r="AB13" s="5"/>
    </row>
    <row r="14" spans="1:46" x14ac:dyDescent="0.25">
      <c r="A14" s="58">
        <f>IF(B14="","",PROJ!B37)</f>
        <v>12</v>
      </c>
      <c r="B14" s="55" t="str">
        <f>IF(PROJ!C37="","",IF(B13="","",PROJ!C37))</f>
        <v>Fatigue_STRESS</v>
      </c>
      <c r="C14" s="33"/>
      <c r="D14" s="72">
        <f t="shared" si="0"/>
        <v>0</v>
      </c>
      <c r="E14" s="62">
        <f t="shared" si="1"/>
        <v>12</v>
      </c>
      <c r="F14" s="33" t="s">
        <v>105</v>
      </c>
      <c r="G14" s="88" t="s">
        <v>84</v>
      </c>
      <c r="H14" s="33">
        <v>8</v>
      </c>
      <c r="I14" s="33"/>
      <c r="J14" s="33"/>
      <c r="K14" s="33"/>
      <c r="L14" s="33"/>
      <c r="M14" s="33"/>
      <c r="N14" s="32"/>
      <c r="O14" s="72" t="s">
        <v>76</v>
      </c>
      <c r="P14" s="33"/>
      <c r="Q14" s="33"/>
      <c r="R14" s="33"/>
      <c r="S14" s="33"/>
      <c r="T14" s="33"/>
      <c r="U14" s="32"/>
      <c r="V14" s="9" t="s">
        <v>90</v>
      </c>
      <c r="W14" s="50"/>
      <c r="X14" s="50"/>
      <c r="Y14" s="50"/>
      <c r="Z14" s="50"/>
      <c r="AA14" s="50"/>
      <c r="AB14" s="5"/>
    </row>
    <row r="15" spans="1:46" x14ac:dyDescent="0.25">
      <c r="A15" s="58" t="str">
        <f>IF(B15="","",PROJ!B44)</f>
        <v/>
      </c>
      <c r="B15" s="55" t="str">
        <f>IF(PROJ!C44="","",IF(B14="","",PROJ!C44))</f>
        <v/>
      </c>
      <c r="C15" s="33"/>
      <c r="D15" s="72">
        <f t="shared" si="0"/>
        <v>0</v>
      </c>
      <c r="E15" s="62">
        <f t="shared" si="1"/>
        <v>13</v>
      </c>
      <c r="F15" s="33" t="s">
        <v>121</v>
      </c>
      <c r="G15" s="88" t="s">
        <v>84</v>
      </c>
      <c r="H15" s="33">
        <v>3</v>
      </c>
      <c r="I15" s="33"/>
      <c r="J15" s="33"/>
      <c r="K15" s="33"/>
      <c r="L15" s="33"/>
      <c r="M15" s="33"/>
      <c r="N15" s="32"/>
      <c r="O15" s="72" t="s">
        <v>72</v>
      </c>
      <c r="P15" s="33"/>
      <c r="Q15" s="33"/>
      <c r="R15" s="33"/>
      <c r="S15" s="33"/>
      <c r="T15" s="33"/>
      <c r="U15" s="32"/>
      <c r="V15" s="9" t="s">
        <v>90</v>
      </c>
      <c r="W15" s="50"/>
      <c r="X15" s="50"/>
      <c r="Y15" s="50"/>
      <c r="Z15" s="50"/>
      <c r="AA15" s="50"/>
      <c r="AB15" s="5"/>
    </row>
    <row r="16" spans="1:46" x14ac:dyDescent="0.25">
      <c r="A16" s="58" t="str">
        <f>IF(B16="","",PROJ!B46)</f>
        <v/>
      </c>
      <c r="B16" s="55" t="str">
        <f>IF(PROJ!C46="","",IF(B15="","",PROJ!C46))</f>
        <v/>
      </c>
      <c r="C16" s="33"/>
      <c r="D16" s="72" t="str">
        <f t="shared" si="0"/>
        <v/>
      </c>
      <c r="E16" s="62" t="str">
        <f t="shared" si="1"/>
        <v/>
      </c>
      <c r="F16" s="33"/>
      <c r="G16" s="32"/>
      <c r="H16" s="33"/>
      <c r="I16" s="33"/>
      <c r="J16" s="33"/>
      <c r="K16" s="33"/>
      <c r="L16" s="33"/>
      <c r="M16" s="33"/>
      <c r="N16" s="32"/>
      <c r="O16" s="72"/>
      <c r="P16" s="33"/>
      <c r="Q16" s="33"/>
      <c r="R16" s="33"/>
      <c r="S16" s="33"/>
      <c r="T16" s="33"/>
      <c r="U16" s="32"/>
      <c r="V16" s="9"/>
      <c r="W16" s="50"/>
      <c r="X16" s="50"/>
      <c r="Y16" s="50"/>
      <c r="Z16" s="50"/>
      <c r="AA16" s="50"/>
      <c r="AB16" s="5"/>
    </row>
    <row r="17" spans="1:28" x14ac:dyDescent="0.25">
      <c r="A17" s="58" t="str">
        <f>IF(B17="","",PROJ!B47)</f>
        <v/>
      </c>
      <c r="B17" s="55" t="str">
        <f>IF(PROJ!C47="","",IF(B16="","",PROJ!C47))</f>
        <v/>
      </c>
      <c r="C17" s="33"/>
      <c r="D17" s="72" t="str">
        <f t="shared" si="0"/>
        <v/>
      </c>
      <c r="E17" s="62" t="str">
        <f t="shared" si="1"/>
        <v/>
      </c>
      <c r="F17" s="50"/>
      <c r="G17" s="5"/>
      <c r="H17" s="50"/>
      <c r="I17" s="50"/>
      <c r="J17" s="50"/>
      <c r="K17" s="50"/>
      <c r="L17" s="50"/>
      <c r="M17" s="50"/>
      <c r="N17" s="5"/>
      <c r="O17" s="3"/>
      <c r="P17" s="50"/>
      <c r="Q17" s="50"/>
      <c r="R17" s="50"/>
      <c r="S17" s="50"/>
      <c r="T17" s="50"/>
      <c r="U17" s="5"/>
      <c r="V17" s="3"/>
      <c r="W17" s="50"/>
      <c r="X17" s="50"/>
      <c r="Y17" s="50"/>
      <c r="Z17" s="50"/>
      <c r="AA17" s="50"/>
      <c r="AB17" s="5"/>
    </row>
    <row r="18" spans="1:28" x14ac:dyDescent="0.25">
      <c r="A18" s="58" t="str">
        <f>IF(B18="","",PROJ!B48)</f>
        <v/>
      </c>
      <c r="B18" s="55" t="str">
        <f>IF(PROJ!C48="","",IF(B17="","",PROJ!C48))</f>
        <v/>
      </c>
      <c r="D18" s="72" t="str">
        <f t="shared" si="0"/>
        <v/>
      </c>
      <c r="E18" s="62" t="str">
        <f t="shared" si="1"/>
        <v/>
      </c>
      <c r="F18" s="50"/>
      <c r="G18" s="5"/>
      <c r="H18" s="50"/>
      <c r="I18" s="50"/>
      <c r="J18" s="50"/>
      <c r="K18" s="50"/>
      <c r="L18" s="50"/>
      <c r="M18" s="50"/>
      <c r="N18" s="5"/>
      <c r="O18" s="3"/>
      <c r="P18" s="50"/>
      <c r="Q18" s="50"/>
      <c r="R18" s="50"/>
      <c r="S18" s="50"/>
      <c r="T18" s="50"/>
      <c r="U18" s="5"/>
      <c r="V18" s="3"/>
      <c r="W18" s="50"/>
      <c r="X18" s="50"/>
      <c r="Y18" s="50"/>
      <c r="Z18" s="50"/>
      <c r="AA18" s="50"/>
      <c r="AB18" s="5"/>
    </row>
    <row r="19" spans="1:28" x14ac:dyDescent="0.25">
      <c r="A19" s="58" t="str">
        <f>IF(B19="","",PROJ!B49)</f>
        <v/>
      </c>
      <c r="B19" s="55" t="str">
        <f>IF(PROJ!C49="","",IF(B18="","",PROJ!C49))</f>
        <v/>
      </c>
      <c r="D19" s="72" t="str">
        <f t="shared" si="0"/>
        <v/>
      </c>
      <c r="E19" s="62" t="str">
        <f t="shared" si="1"/>
        <v/>
      </c>
      <c r="F19" s="50"/>
      <c r="G19" s="5"/>
      <c r="H19" s="50"/>
      <c r="I19" s="50"/>
      <c r="J19" s="50"/>
      <c r="K19" s="50"/>
      <c r="L19" s="50"/>
      <c r="M19" s="50"/>
      <c r="N19" s="5"/>
      <c r="O19" s="3"/>
      <c r="P19" s="50"/>
      <c r="Q19" s="50"/>
      <c r="R19" s="50"/>
      <c r="S19" s="50"/>
      <c r="T19" s="50"/>
      <c r="U19" s="5"/>
      <c r="V19" s="3"/>
      <c r="W19" s="50"/>
      <c r="X19" s="50"/>
      <c r="Y19" s="50"/>
      <c r="Z19" s="50"/>
      <c r="AA19" s="50"/>
      <c r="AB19" s="5"/>
    </row>
    <row r="20" spans="1:28" x14ac:dyDescent="0.25">
      <c r="A20" s="58" t="str">
        <f>IF(B20="","",PROJ!B50)</f>
        <v/>
      </c>
      <c r="B20" s="55" t="str">
        <f>IF(PROJ!C50="","",IF(B19="","",PROJ!C50))</f>
        <v/>
      </c>
      <c r="D20" s="72" t="str">
        <f t="shared" si="0"/>
        <v/>
      </c>
      <c r="E20" s="62" t="str">
        <f t="shared" si="1"/>
        <v/>
      </c>
      <c r="F20" s="50"/>
      <c r="G20" s="5"/>
      <c r="H20" s="50"/>
      <c r="I20" s="50"/>
      <c r="J20" s="50"/>
      <c r="K20" s="50"/>
      <c r="L20" s="50"/>
      <c r="M20" s="50"/>
      <c r="N20" s="5"/>
      <c r="O20" s="3"/>
      <c r="P20" s="50"/>
      <c r="Q20" s="50"/>
      <c r="R20" s="50"/>
      <c r="S20" s="50"/>
      <c r="T20" s="50"/>
      <c r="U20" s="5"/>
      <c r="V20" s="3"/>
      <c r="W20" s="50"/>
      <c r="X20" s="50"/>
      <c r="Y20" s="50"/>
      <c r="Z20" s="50"/>
      <c r="AA20" s="50"/>
      <c r="AB20" s="5"/>
    </row>
    <row r="21" spans="1:28" x14ac:dyDescent="0.25">
      <c r="A21" s="58" t="str">
        <f>IF(B21="","",PROJ!B51)</f>
        <v/>
      </c>
      <c r="B21" s="55" t="str">
        <f>IF(PROJ!C51="","",IF(B20="","",PROJ!C51))</f>
        <v/>
      </c>
      <c r="C21" s="87"/>
      <c r="D21" s="72" t="str">
        <f t="shared" si="0"/>
        <v/>
      </c>
      <c r="E21" s="62" t="str">
        <f t="shared" si="1"/>
        <v/>
      </c>
      <c r="F21" s="50"/>
      <c r="G21" s="5"/>
      <c r="H21" s="50"/>
      <c r="I21" s="50"/>
      <c r="J21" s="50"/>
      <c r="K21" s="50"/>
      <c r="L21" s="50"/>
      <c r="M21" s="50"/>
      <c r="N21" s="5"/>
      <c r="O21" s="3"/>
      <c r="P21" s="50"/>
      <c r="Q21" s="50"/>
      <c r="R21" s="50"/>
      <c r="S21" s="50"/>
      <c r="T21" s="50"/>
      <c r="U21" s="5"/>
      <c r="V21" s="3"/>
      <c r="W21" s="50"/>
      <c r="X21" s="50"/>
      <c r="Y21" s="50"/>
      <c r="Z21" s="50"/>
      <c r="AA21" s="50"/>
      <c r="AB21" s="5"/>
    </row>
    <row r="22" spans="1:28" ht="15.75" thickBot="1" x14ac:dyDescent="0.3">
      <c r="A22" s="59" t="str">
        <f>IF(B22="","",PROJ!B52)</f>
        <v/>
      </c>
      <c r="B22" s="56" t="str">
        <f>IF(PROJ!C52="","",IF(B21="","",PROJ!C52))</f>
        <v/>
      </c>
      <c r="D22" s="72" t="str">
        <f t="shared" si="0"/>
        <v/>
      </c>
      <c r="E22" s="62" t="str">
        <f t="shared" si="1"/>
        <v/>
      </c>
      <c r="F22" s="50"/>
      <c r="G22" s="5"/>
      <c r="H22" s="50"/>
      <c r="I22" s="50"/>
      <c r="J22" s="50"/>
      <c r="K22" s="50"/>
      <c r="L22" s="50"/>
      <c r="M22" s="50"/>
      <c r="N22" s="5"/>
      <c r="O22" s="3"/>
      <c r="P22" s="50"/>
      <c r="Q22" s="50"/>
      <c r="R22" s="50"/>
      <c r="S22" s="50"/>
      <c r="T22" s="50"/>
      <c r="U22" s="5"/>
      <c r="V22" s="3"/>
      <c r="W22" s="50"/>
      <c r="X22" s="50"/>
      <c r="Y22" s="50"/>
      <c r="Z22" s="50"/>
      <c r="AA22" s="50"/>
      <c r="AB22" s="5"/>
    </row>
    <row r="23" spans="1:28" x14ac:dyDescent="0.25">
      <c r="D23" s="72" t="str">
        <f t="shared" si="0"/>
        <v/>
      </c>
      <c r="E23" s="62" t="str">
        <f t="shared" si="1"/>
        <v/>
      </c>
      <c r="F23" s="50"/>
      <c r="G23" s="5"/>
      <c r="H23" s="50"/>
      <c r="I23" s="50"/>
      <c r="J23" s="50"/>
      <c r="K23" s="50"/>
      <c r="L23" s="50"/>
      <c r="M23" s="50"/>
      <c r="N23" s="5"/>
      <c r="O23" s="3"/>
      <c r="P23" s="50"/>
      <c r="Q23" s="50"/>
      <c r="R23" s="50"/>
      <c r="S23" s="50"/>
      <c r="T23" s="50"/>
      <c r="U23" s="5"/>
      <c r="V23" s="3"/>
      <c r="W23" s="50"/>
      <c r="X23" s="50"/>
      <c r="Y23" s="50"/>
      <c r="Z23" s="50"/>
      <c r="AA23" s="50"/>
      <c r="AB23" s="5"/>
    </row>
    <row r="24" spans="1:28" x14ac:dyDescent="0.25">
      <c r="D24" s="72" t="str">
        <f t="shared" si="0"/>
        <v/>
      </c>
      <c r="E24" s="62" t="str">
        <f t="shared" si="1"/>
        <v/>
      </c>
      <c r="F24" s="50"/>
      <c r="G24" s="5"/>
      <c r="H24" s="50"/>
      <c r="I24" s="50"/>
      <c r="J24" s="50"/>
      <c r="K24" s="50"/>
      <c r="L24" s="50"/>
      <c r="M24" s="50"/>
      <c r="N24" s="5"/>
      <c r="O24" s="3"/>
      <c r="P24" s="50"/>
      <c r="Q24" s="50"/>
      <c r="R24" s="50"/>
      <c r="S24" s="50"/>
      <c r="T24" s="50"/>
      <c r="U24" s="5"/>
      <c r="V24" s="3"/>
      <c r="W24" s="50"/>
      <c r="X24" s="50"/>
      <c r="Y24" s="50"/>
      <c r="Z24" s="50"/>
      <c r="AA24" s="50"/>
      <c r="AB24" s="5"/>
    </row>
    <row r="25" spans="1:28" x14ac:dyDescent="0.25">
      <c r="D25" s="72" t="str">
        <f t="shared" si="0"/>
        <v/>
      </c>
      <c r="E25" s="62" t="str">
        <f t="shared" si="1"/>
        <v/>
      </c>
      <c r="F25" s="50"/>
      <c r="G25" s="5"/>
      <c r="H25" s="50"/>
      <c r="I25" s="50"/>
      <c r="J25" s="50"/>
      <c r="K25" s="50"/>
      <c r="L25" s="50"/>
      <c r="M25" s="50"/>
      <c r="N25" s="5"/>
      <c r="O25" s="3"/>
      <c r="P25" s="50"/>
      <c r="Q25" s="50"/>
      <c r="R25" s="50"/>
      <c r="S25" s="50"/>
      <c r="T25" s="50"/>
      <c r="U25" s="5"/>
      <c r="V25" s="3"/>
      <c r="W25" s="50"/>
      <c r="X25" s="50"/>
      <c r="Y25" s="50"/>
      <c r="Z25" s="50"/>
      <c r="AA25" s="50"/>
      <c r="AB25" s="5"/>
    </row>
    <row r="26" spans="1:28" ht="15.75" thickBot="1" x14ac:dyDescent="0.3">
      <c r="D26" s="72" t="str">
        <f t="shared" si="0"/>
        <v/>
      </c>
      <c r="E26" s="62" t="str">
        <f t="shared" si="1"/>
        <v/>
      </c>
      <c r="F26" s="50"/>
      <c r="G26" s="5"/>
      <c r="H26" s="50"/>
      <c r="I26" s="50"/>
      <c r="J26" s="50"/>
      <c r="K26" s="50"/>
      <c r="L26" s="50"/>
      <c r="M26" s="50"/>
      <c r="N26" s="5"/>
      <c r="O26" s="3"/>
      <c r="P26" s="50"/>
      <c r="Q26" s="50"/>
      <c r="R26" s="50"/>
      <c r="S26" s="50"/>
      <c r="T26" s="50"/>
      <c r="U26" s="5"/>
      <c r="V26" s="3"/>
      <c r="W26" s="50"/>
      <c r="X26" s="50"/>
      <c r="Y26" s="50"/>
      <c r="Z26" s="50"/>
      <c r="AA26" s="50"/>
      <c r="AB26" s="5"/>
    </row>
    <row r="27" spans="1:28" ht="15.75" thickBot="1" x14ac:dyDescent="0.3">
      <c r="A27" s="153" t="s">
        <v>206</v>
      </c>
      <c r="B27" s="154"/>
      <c r="D27" s="72" t="str">
        <f t="shared" si="0"/>
        <v/>
      </c>
      <c r="E27" s="62" t="str">
        <f t="shared" si="1"/>
        <v/>
      </c>
      <c r="F27" s="50"/>
      <c r="G27" s="5"/>
      <c r="H27" s="50"/>
      <c r="I27" s="50"/>
      <c r="J27" s="50"/>
      <c r="K27" s="50"/>
      <c r="L27" s="50"/>
      <c r="M27" s="50"/>
      <c r="N27" s="5"/>
      <c r="O27" s="3"/>
      <c r="P27" s="50"/>
      <c r="Q27" s="50"/>
      <c r="R27" s="50"/>
      <c r="S27" s="50"/>
      <c r="T27" s="50"/>
      <c r="U27" s="5"/>
      <c r="V27" s="3"/>
      <c r="W27" s="50"/>
      <c r="X27" s="50"/>
      <c r="Y27" s="50"/>
      <c r="Z27" s="50"/>
      <c r="AA27" s="50"/>
      <c r="AB27" s="5"/>
    </row>
    <row r="28" spans="1:28" x14ac:dyDescent="0.25">
      <c r="A28">
        <v>1</v>
      </c>
      <c r="B28" t="s">
        <v>115</v>
      </c>
      <c r="D28" s="72" t="str">
        <f t="shared" si="0"/>
        <v/>
      </c>
      <c r="E28" s="62" t="str">
        <f t="shared" si="1"/>
        <v/>
      </c>
      <c r="F28" s="50"/>
      <c r="G28" s="5"/>
      <c r="H28" s="50"/>
      <c r="I28" s="50"/>
      <c r="J28" s="50"/>
      <c r="K28" s="50"/>
      <c r="L28" s="50"/>
      <c r="M28" s="50"/>
      <c r="N28" s="5"/>
      <c r="O28" s="3"/>
      <c r="P28" s="50"/>
      <c r="Q28" s="50"/>
      <c r="R28" s="50"/>
      <c r="S28" s="50"/>
      <c r="T28" s="50"/>
      <c r="U28" s="5"/>
      <c r="V28" s="3"/>
      <c r="W28" s="50"/>
      <c r="X28" s="50"/>
      <c r="Y28" s="50"/>
      <c r="Z28" s="50"/>
      <c r="AA28" s="50"/>
      <c r="AB28" s="5"/>
    </row>
    <row r="29" spans="1:28" x14ac:dyDescent="0.25">
      <c r="A29">
        <v>2</v>
      </c>
      <c r="B29" t="s">
        <v>79</v>
      </c>
      <c r="D29" s="72" t="str">
        <f t="shared" si="0"/>
        <v/>
      </c>
      <c r="E29" s="62" t="str">
        <f t="shared" si="1"/>
        <v/>
      </c>
      <c r="F29" s="50"/>
      <c r="G29" s="5"/>
      <c r="H29" s="50"/>
      <c r="I29" s="50"/>
      <c r="J29" s="50"/>
      <c r="K29" s="50"/>
      <c r="L29" s="50"/>
      <c r="M29" s="50"/>
      <c r="N29" s="5"/>
      <c r="O29" s="3"/>
      <c r="P29" s="50"/>
      <c r="Q29" s="50"/>
      <c r="R29" s="50"/>
      <c r="S29" s="50"/>
      <c r="T29" s="50"/>
      <c r="U29" s="5"/>
      <c r="V29" s="3"/>
      <c r="W29" s="50"/>
      <c r="X29" s="50"/>
      <c r="Y29" s="50"/>
      <c r="Z29" s="50"/>
      <c r="AA29" s="50"/>
      <c r="AB29" s="5"/>
    </row>
    <row r="30" spans="1:28" x14ac:dyDescent="0.25">
      <c r="A30">
        <v>3</v>
      </c>
      <c r="B30" t="s">
        <v>84</v>
      </c>
      <c r="D30" s="72" t="str">
        <f t="shared" si="0"/>
        <v/>
      </c>
      <c r="E30" s="62" t="str">
        <f t="shared" si="1"/>
        <v/>
      </c>
      <c r="F30" s="50"/>
      <c r="G30" s="5"/>
      <c r="H30" s="50"/>
      <c r="I30" s="50"/>
      <c r="J30" s="50"/>
      <c r="K30" s="50"/>
      <c r="L30" s="50"/>
      <c r="M30" s="50"/>
      <c r="N30" s="5"/>
      <c r="O30" s="3"/>
      <c r="P30" s="50"/>
      <c r="Q30" s="50"/>
      <c r="R30" s="50"/>
      <c r="S30" s="50"/>
      <c r="T30" s="50"/>
      <c r="U30" s="5"/>
      <c r="V30" s="3"/>
      <c r="W30" s="50"/>
      <c r="X30" s="50"/>
      <c r="Y30" s="50"/>
      <c r="Z30" s="50"/>
      <c r="AA30" s="50"/>
      <c r="AB30" s="5"/>
    </row>
    <row r="31" spans="1:28" x14ac:dyDescent="0.25">
      <c r="A31">
        <v>4</v>
      </c>
      <c r="B31" t="s">
        <v>176</v>
      </c>
      <c r="D31" s="72" t="str">
        <f t="shared" si="0"/>
        <v/>
      </c>
      <c r="E31" s="62" t="str">
        <f t="shared" si="1"/>
        <v/>
      </c>
      <c r="F31" s="50"/>
      <c r="G31" s="5"/>
      <c r="H31" s="50"/>
      <c r="I31" s="50"/>
      <c r="J31" s="50"/>
      <c r="K31" s="50"/>
      <c r="L31" s="50"/>
      <c r="M31" s="50"/>
      <c r="N31" s="5"/>
      <c r="O31" s="3"/>
      <c r="P31" s="50"/>
      <c r="Q31" s="50"/>
      <c r="R31" s="50"/>
      <c r="S31" s="50"/>
      <c r="T31" s="50"/>
      <c r="U31" s="5"/>
      <c r="V31" s="3"/>
      <c r="W31" s="50"/>
      <c r="X31" s="50"/>
      <c r="Y31" s="50"/>
      <c r="Z31" s="50"/>
      <c r="AA31" s="50"/>
      <c r="AB31" s="5"/>
    </row>
    <row r="32" spans="1:28" x14ac:dyDescent="0.25">
      <c r="A32">
        <v>5</v>
      </c>
      <c r="B32" t="s">
        <v>106</v>
      </c>
      <c r="D32" s="72" t="str">
        <f t="shared" si="0"/>
        <v/>
      </c>
      <c r="E32" s="62" t="str">
        <f t="shared" si="1"/>
        <v/>
      </c>
      <c r="F32" s="50"/>
      <c r="G32" s="5"/>
      <c r="H32" s="50"/>
      <c r="I32" s="50"/>
      <c r="J32" s="50"/>
      <c r="K32" s="50"/>
      <c r="L32" s="50"/>
      <c r="M32" s="50"/>
      <c r="N32" s="5"/>
      <c r="O32" s="3"/>
      <c r="P32" s="50"/>
      <c r="Q32" s="50"/>
      <c r="R32" s="50"/>
      <c r="S32" s="50"/>
      <c r="T32" s="50"/>
      <c r="U32" s="5"/>
      <c r="V32" s="3"/>
      <c r="W32" s="50"/>
      <c r="X32" s="50"/>
      <c r="Y32" s="50"/>
      <c r="Z32" s="50"/>
      <c r="AA32" s="50"/>
      <c r="AB32" s="5"/>
    </row>
    <row r="33" spans="1:28" x14ac:dyDescent="0.25">
      <c r="A33">
        <v>6</v>
      </c>
      <c r="B33" t="s">
        <v>81</v>
      </c>
      <c r="D33" s="72" t="str">
        <f t="shared" si="0"/>
        <v/>
      </c>
      <c r="E33" s="62" t="str">
        <f t="shared" si="1"/>
        <v/>
      </c>
      <c r="F33" s="50"/>
      <c r="G33" s="5"/>
      <c r="H33" s="50"/>
      <c r="I33" s="50"/>
      <c r="J33" s="50"/>
      <c r="K33" s="50"/>
      <c r="L33" s="50"/>
      <c r="M33" s="50"/>
      <c r="N33" s="5"/>
      <c r="O33" s="3"/>
      <c r="P33" s="50"/>
      <c r="Q33" s="50"/>
      <c r="R33" s="50"/>
      <c r="S33" s="50"/>
      <c r="T33" s="50"/>
      <c r="U33" s="5"/>
      <c r="V33" s="3"/>
      <c r="W33" s="50"/>
      <c r="X33" s="50"/>
      <c r="Y33" s="50"/>
      <c r="Z33" s="50"/>
      <c r="AA33" s="50"/>
      <c r="AB33" s="5"/>
    </row>
    <row r="34" spans="1:28" x14ac:dyDescent="0.25">
      <c r="A34">
        <v>7</v>
      </c>
      <c r="B34" t="s">
        <v>109</v>
      </c>
      <c r="D34" s="72" t="str">
        <f t="shared" si="0"/>
        <v/>
      </c>
      <c r="E34" s="62" t="str">
        <f t="shared" si="1"/>
        <v/>
      </c>
      <c r="F34" s="50"/>
      <c r="G34" s="5"/>
      <c r="H34" s="50"/>
      <c r="I34" s="50"/>
      <c r="J34" s="50"/>
      <c r="K34" s="50"/>
      <c r="L34" s="50"/>
      <c r="M34" s="50"/>
      <c r="N34" s="5"/>
      <c r="O34" s="3"/>
      <c r="P34" s="50"/>
      <c r="Q34" s="50"/>
      <c r="R34" s="50"/>
      <c r="S34" s="50"/>
      <c r="T34" s="50"/>
      <c r="U34" s="5"/>
      <c r="V34" s="3"/>
      <c r="W34" s="50"/>
      <c r="X34" s="50"/>
      <c r="Y34" s="50"/>
      <c r="Z34" s="50"/>
      <c r="AA34" s="50"/>
      <c r="AB34" s="5"/>
    </row>
    <row r="35" spans="1:28" x14ac:dyDescent="0.25">
      <c r="A35">
        <v>8</v>
      </c>
      <c r="B35" t="s">
        <v>177</v>
      </c>
      <c r="D35" s="72" t="str">
        <f t="shared" si="0"/>
        <v/>
      </c>
      <c r="E35" s="62" t="str">
        <f t="shared" si="1"/>
        <v/>
      </c>
      <c r="F35" s="50"/>
      <c r="G35" s="5"/>
      <c r="H35" s="50"/>
      <c r="I35" s="50"/>
      <c r="J35" s="50"/>
      <c r="K35" s="50"/>
      <c r="L35" s="50"/>
      <c r="M35" s="50"/>
      <c r="N35" s="5"/>
      <c r="O35" s="3"/>
      <c r="P35" s="50"/>
      <c r="Q35" s="50"/>
      <c r="R35" s="50"/>
      <c r="S35" s="50"/>
      <c r="T35" s="50"/>
      <c r="U35" s="5"/>
      <c r="V35" s="3"/>
      <c r="W35" s="50"/>
      <c r="X35" s="50"/>
      <c r="Y35" s="50"/>
      <c r="Z35" s="50"/>
      <c r="AA35" s="50"/>
      <c r="AB35" s="5"/>
    </row>
    <row r="36" spans="1:28" x14ac:dyDescent="0.25">
      <c r="A36">
        <v>9</v>
      </c>
      <c r="B36" t="s">
        <v>120</v>
      </c>
      <c r="D36" s="72" t="str">
        <f t="shared" si="0"/>
        <v/>
      </c>
      <c r="E36" s="62" t="str">
        <f t="shared" si="1"/>
        <v/>
      </c>
      <c r="F36" s="50"/>
      <c r="G36" s="5"/>
      <c r="H36" s="50"/>
      <c r="I36" s="50"/>
      <c r="J36" s="50"/>
      <c r="K36" s="50"/>
      <c r="L36" s="50"/>
      <c r="M36" s="50"/>
      <c r="N36" s="5"/>
      <c r="O36" s="3"/>
      <c r="P36" s="50"/>
      <c r="Q36" s="50"/>
      <c r="R36" s="50"/>
      <c r="S36" s="50"/>
      <c r="T36" s="50"/>
      <c r="U36" s="5"/>
      <c r="V36" s="3"/>
      <c r="W36" s="50"/>
      <c r="X36" s="50"/>
      <c r="Y36" s="50"/>
      <c r="Z36" s="50"/>
      <c r="AA36" s="50"/>
      <c r="AB36" s="5"/>
    </row>
    <row r="37" spans="1:28" x14ac:dyDescent="0.25">
      <c r="A37">
        <v>10</v>
      </c>
      <c r="B37" t="s">
        <v>107</v>
      </c>
      <c r="D37" s="72" t="str">
        <f t="shared" si="0"/>
        <v/>
      </c>
      <c r="E37" s="62" t="str">
        <f t="shared" si="1"/>
        <v/>
      </c>
      <c r="F37" s="50"/>
      <c r="G37" s="5"/>
      <c r="H37" s="50"/>
      <c r="I37" s="50"/>
      <c r="J37" s="50"/>
      <c r="K37" s="50"/>
      <c r="L37" s="50"/>
      <c r="M37" s="50"/>
      <c r="N37" s="5"/>
      <c r="O37" s="3"/>
      <c r="P37" s="50"/>
      <c r="Q37" s="50"/>
      <c r="R37" s="50"/>
      <c r="S37" s="50"/>
      <c r="T37" s="50"/>
      <c r="U37" s="5"/>
      <c r="V37" s="3"/>
      <c r="W37" s="50"/>
      <c r="X37" s="50"/>
      <c r="Y37" s="50"/>
      <c r="Z37" s="50"/>
      <c r="AA37" s="50"/>
      <c r="AB37" s="5"/>
    </row>
    <row r="38" spans="1:28" x14ac:dyDescent="0.25">
      <c r="A38">
        <v>11</v>
      </c>
      <c r="B38" t="s">
        <v>118</v>
      </c>
      <c r="D38" s="72" t="str">
        <f t="shared" si="0"/>
        <v/>
      </c>
      <c r="E38" s="62" t="str">
        <f t="shared" si="1"/>
        <v/>
      </c>
      <c r="F38" s="50"/>
      <c r="G38" s="5"/>
      <c r="H38" s="50"/>
      <c r="I38" s="50"/>
      <c r="J38" s="50"/>
      <c r="K38" s="50"/>
      <c r="L38" s="50"/>
      <c r="M38" s="50"/>
      <c r="N38" s="5"/>
      <c r="O38" s="3"/>
      <c r="P38" s="50"/>
      <c r="Q38" s="50"/>
      <c r="R38" s="50"/>
      <c r="S38" s="50"/>
      <c r="T38" s="50"/>
      <c r="U38" s="5"/>
      <c r="V38" s="3"/>
      <c r="W38" s="50"/>
      <c r="X38" s="50"/>
      <c r="Y38" s="50"/>
      <c r="Z38" s="50"/>
      <c r="AA38" s="50"/>
      <c r="AB38" s="5"/>
    </row>
    <row r="39" spans="1:28" x14ac:dyDescent="0.25">
      <c r="A39">
        <v>12</v>
      </c>
      <c r="B39" t="s">
        <v>105</v>
      </c>
      <c r="D39" s="72" t="str">
        <f t="shared" si="0"/>
        <v/>
      </c>
      <c r="E39" s="62" t="str">
        <f t="shared" si="1"/>
        <v/>
      </c>
      <c r="F39" s="50"/>
      <c r="G39" s="5"/>
      <c r="H39" s="50"/>
      <c r="I39" s="50"/>
      <c r="J39" s="50"/>
      <c r="K39" s="50"/>
      <c r="L39" s="50"/>
      <c r="M39" s="50"/>
      <c r="N39" s="5"/>
      <c r="O39" s="3"/>
      <c r="P39" s="50"/>
      <c r="Q39" s="50"/>
      <c r="R39" s="50"/>
      <c r="S39" s="50"/>
      <c r="T39" s="50"/>
      <c r="U39" s="5"/>
      <c r="V39" s="3"/>
      <c r="W39" s="50"/>
      <c r="X39" s="50"/>
      <c r="Y39" s="50"/>
      <c r="Z39" s="50"/>
      <c r="AA39" s="50"/>
      <c r="AB39" s="5"/>
    </row>
    <row r="40" spans="1:28" ht="15.75" thickBot="1" x14ac:dyDescent="0.3">
      <c r="A40">
        <v>13</v>
      </c>
      <c r="B40" t="s">
        <v>121</v>
      </c>
      <c r="D40" s="73" t="str">
        <f t="shared" si="0"/>
        <v/>
      </c>
      <c r="E40" s="122" t="str">
        <f t="shared" si="1"/>
        <v/>
      </c>
      <c r="F40" s="7"/>
      <c r="G40" s="8"/>
      <c r="H40" s="7"/>
      <c r="I40" s="7"/>
      <c r="J40" s="7"/>
      <c r="K40" s="7"/>
      <c r="L40" s="7"/>
      <c r="M40" s="7"/>
      <c r="N40" s="8"/>
      <c r="O40" s="6"/>
      <c r="P40" s="7"/>
      <c r="Q40" s="7"/>
      <c r="R40" s="7"/>
      <c r="S40" s="7"/>
      <c r="T40" s="7"/>
      <c r="U40" s="8"/>
      <c r="V40" s="6"/>
      <c r="W40" s="7"/>
      <c r="X40" s="7"/>
      <c r="Y40" s="7"/>
      <c r="Z40" s="7"/>
      <c r="AA40" s="7"/>
      <c r="AB40" s="8"/>
    </row>
    <row r="41" spans="1:28" x14ac:dyDescent="0.25">
      <c r="A41">
        <v>14</v>
      </c>
      <c r="B41" t="s">
        <v>125</v>
      </c>
    </row>
    <row r="42" spans="1:28" x14ac:dyDescent="0.25">
      <c r="A42">
        <v>15</v>
      </c>
    </row>
  </sheetData>
  <mergeCells count="4">
    <mergeCell ref="H2:N2"/>
    <mergeCell ref="O2:U2"/>
    <mergeCell ref="V2:AB2"/>
    <mergeCell ref="A27:B27"/>
  </mergeCells>
  <conditionalFormatting sqref="D3:AB40">
    <cfRule type="expression" dxfId="176" priority="1">
      <formula>$D3=1</formula>
    </cfRule>
  </conditionalFormatting>
  <dataValidations count="6">
    <dataValidation type="list" allowBlank="1" showInputMessage="1" showErrorMessage="1" sqref="G10:G15" xr:uid="{A0F243FA-6754-45A6-9279-C58FE865E29C}">
      <formula1>"SRD,Blow Count, Stress, Fatigue,CPT"</formula1>
    </dataValidation>
    <dataValidation type="list" allowBlank="1" showInputMessage="1" showErrorMessage="1" sqref="AS4:AT4 V14:V16 AS5 V3 V4:W13" xr:uid="{D1D538C5-918F-4145-AEBD-2EAFC8CC9DD1}">
      <formula1>"line,dash,circle,plus,dash dott"</formula1>
    </dataValidation>
    <dataValidation type="list" allowBlank="1" showInputMessage="1" showErrorMessage="1" sqref="G3:G9" xr:uid="{9EF4F000-8108-4C18-865A-41563FCFEA85}">
      <formula1>"SRD,Blow Count, Stress, Fatigue"</formula1>
    </dataValidation>
    <dataValidation type="list" allowBlank="1" showInputMessage="1" showErrorMessage="1" sqref="F3:F13" xr:uid="{5694C676-8CBE-408B-8558-601963CCE2EF}">
      <formula1>$B$28:$B$38</formula1>
    </dataValidation>
    <dataValidation type="list" allowBlank="1" showInputMessage="1" showErrorMessage="1" sqref="F14:F15" xr:uid="{4E959F5D-A497-4E19-A0E9-63F9BCBB82D7}">
      <formula1>$B$28:$B$40</formula1>
    </dataValidation>
    <dataValidation type="list" allowBlank="1" showInputMessage="1" showErrorMessage="1" sqref="D3:D40" xr:uid="{DA7E651C-685D-45C8-AFE8-A671E7E58915}">
      <formula1>"0,1"</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D28F8-FB0F-4992-93A9-7535C26323BC}">
  <sheetPr>
    <tabColor theme="5" tint="0.79998168889431442"/>
  </sheetPr>
  <dimension ref="A1:XFD105"/>
  <sheetViews>
    <sheetView workbookViewId="0">
      <selection activeCell="G35" sqref="G35"/>
    </sheetView>
  </sheetViews>
  <sheetFormatPr defaultRowHeight="15" x14ac:dyDescent="0.25"/>
  <cols>
    <col min="1" max="1" width="12.42578125" style="49" bestFit="1" customWidth="1"/>
    <col min="2" max="2" width="20.140625" style="49" bestFit="1" customWidth="1"/>
    <col min="3" max="3" width="5.28515625" style="49" customWidth="1"/>
    <col min="4" max="4" width="6.85546875" style="49" bestFit="1" customWidth="1"/>
    <col min="5" max="5" width="15.28515625" style="49" bestFit="1" customWidth="1"/>
    <col min="6" max="6" width="15.28515625" style="49" customWidth="1"/>
    <col min="7" max="7" width="24.140625" style="49" customWidth="1"/>
    <col min="8" max="8" width="17.7109375" style="49" customWidth="1"/>
    <col min="9" max="9" width="10.140625" style="49" customWidth="1"/>
    <col min="10" max="10" width="22.85546875" style="49" customWidth="1"/>
    <col min="11" max="12" width="10" style="49" customWidth="1"/>
    <col min="13" max="13" width="9.85546875" style="49" customWidth="1"/>
    <col min="14" max="14" width="10.140625" style="49" customWidth="1"/>
    <col min="15" max="15" width="9.7109375" style="49" customWidth="1"/>
    <col min="16" max="16" width="10.140625" style="49" customWidth="1"/>
    <col min="17" max="17" width="9.7109375" style="49" bestFit="1" customWidth="1"/>
    <col min="18" max="18" width="9.85546875" style="49" bestFit="1" customWidth="1"/>
    <col min="19" max="19" width="9.7109375" style="49" bestFit="1" customWidth="1"/>
    <col min="20" max="20" width="9.85546875" style="49" bestFit="1" customWidth="1"/>
    <col min="21" max="21" width="9.7109375" style="49" bestFit="1" customWidth="1"/>
    <col min="22" max="22" width="9.85546875" style="49" bestFit="1" customWidth="1"/>
    <col min="23" max="23" width="9.7109375" style="49" bestFit="1" customWidth="1"/>
    <col min="24" max="24" width="9.85546875" style="49" bestFit="1" customWidth="1"/>
    <col min="25" max="25" width="9.7109375" style="49" bestFit="1" customWidth="1"/>
    <col min="26" max="26" width="10.85546875" style="49" bestFit="1" customWidth="1"/>
    <col min="27" max="27" width="10.7109375" style="49" bestFit="1" customWidth="1"/>
    <col min="28" max="16384" width="9.140625" style="49"/>
  </cols>
  <sheetData>
    <row r="1" spans="1:31" ht="15.75" thickBot="1" x14ac:dyDescent="0.3"/>
    <row r="2" spans="1:31" ht="15.75" thickBot="1" x14ac:dyDescent="0.3">
      <c r="A2" s="65" t="s">
        <v>104</v>
      </c>
      <c r="B2" s="66" t="s">
        <v>103</v>
      </c>
      <c r="C2" s="20"/>
      <c r="D2" s="67" t="s">
        <v>153</v>
      </c>
      <c r="E2" s="68" t="s">
        <v>227</v>
      </c>
      <c r="F2" s="68" t="s">
        <v>62</v>
      </c>
      <c r="G2" s="69" t="s">
        <v>205</v>
      </c>
      <c r="H2" s="68" t="s">
        <v>207</v>
      </c>
      <c r="I2" s="68" t="s">
        <v>208</v>
      </c>
      <c r="J2" s="68" t="s">
        <v>209</v>
      </c>
      <c r="K2" s="68" t="s">
        <v>210</v>
      </c>
      <c r="L2" s="68" t="s">
        <v>211</v>
      </c>
      <c r="M2" s="68" t="s">
        <v>212</v>
      </c>
      <c r="N2" s="68" t="s">
        <v>213</v>
      </c>
      <c r="O2" s="68" t="s">
        <v>214</v>
      </c>
      <c r="P2" s="68" t="s">
        <v>215</v>
      </c>
      <c r="Q2" s="68" t="s">
        <v>216</v>
      </c>
      <c r="R2" s="68" t="s">
        <v>217</v>
      </c>
      <c r="S2" s="68" t="s">
        <v>218</v>
      </c>
      <c r="T2" s="68" t="s">
        <v>219</v>
      </c>
      <c r="U2" s="68" t="s">
        <v>220</v>
      </c>
      <c r="V2" s="68" t="s">
        <v>221</v>
      </c>
      <c r="W2" s="68" t="s">
        <v>222</v>
      </c>
      <c r="X2" s="68" t="s">
        <v>223</v>
      </c>
      <c r="Y2" s="68" t="s">
        <v>224</v>
      </c>
      <c r="Z2" s="69" t="s">
        <v>225</v>
      </c>
      <c r="AA2" s="68" t="s">
        <v>226</v>
      </c>
    </row>
    <row r="3" spans="1:31" x14ac:dyDescent="0.25">
      <c r="A3" s="57">
        <f>IF(B3="","",PROJ!B26)</f>
        <v>1</v>
      </c>
      <c r="B3" s="54" t="str">
        <f>IF(PROJ!C26="","",PROJ!C26)</f>
        <v>Stevens_BE_4400</v>
      </c>
      <c r="C3" s="33"/>
      <c r="D3" s="72">
        <v>1</v>
      </c>
      <c r="E3" s="70">
        <v>1</v>
      </c>
      <c r="F3" s="70" t="s">
        <v>259</v>
      </c>
      <c r="G3" s="32" t="s">
        <v>315</v>
      </c>
      <c r="H3" s="74" t="s">
        <v>292</v>
      </c>
      <c r="I3" s="32">
        <v>3</v>
      </c>
      <c r="J3" s="74" t="s">
        <v>292</v>
      </c>
      <c r="K3" s="32">
        <v>4</v>
      </c>
      <c r="L3" s="3"/>
      <c r="M3" s="5"/>
      <c r="N3" s="3"/>
      <c r="O3" s="5"/>
      <c r="P3" s="3"/>
      <c r="Q3" s="5"/>
      <c r="R3" s="3"/>
      <c r="S3" s="5"/>
      <c r="T3" s="3"/>
      <c r="U3" s="5"/>
      <c r="V3" s="3"/>
      <c r="W3" s="5"/>
      <c r="X3" s="3"/>
      <c r="Y3" s="5"/>
      <c r="Z3" s="13"/>
      <c r="AA3" s="2"/>
    </row>
    <row r="4" spans="1:31" x14ac:dyDescent="0.25">
      <c r="A4" s="58">
        <f>IF(B4="","",PROJ!B27)</f>
        <v>2</v>
      </c>
      <c r="B4" s="55" t="str">
        <f>IF(PROJ!C27="","",IF(B3="","",PROJ!C27))</f>
        <v>Stevens_UB_4400</v>
      </c>
      <c r="C4" s="33"/>
      <c r="D4" s="72">
        <v>1</v>
      </c>
      <c r="E4" s="70">
        <f>IF(G4="","",E3+1)</f>
        <v>2</v>
      </c>
      <c r="F4" s="70" t="s">
        <v>84</v>
      </c>
      <c r="G4" s="32" t="s">
        <v>316</v>
      </c>
      <c r="H4" s="74" t="s">
        <v>292</v>
      </c>
      <c r="I4" s="32">
        <v>3</v>
      </c>
      <c r="J4" s="74" t="s">
        <v>292</v>
      </c>
      <c r="K4" s="32">
        <v>4</v>
      </c>
      <c r="L4" s="3"/>
      <c r="M4" s="5"/>
      <c r="N4" s="3"/>
      <c r="O4" s="5"/>
      <c r="P4" s="3"/>
      <c r="Q4" s="5"/>
      <c r="R4" s="3"/>
      <c r="S4" s="5"/>
      <c r="T4" s="3"/>
      <c r="U4" s="5"/>
      <c r="V4" s="3"/>
      <c r="W4" s="5"/>
      <c r="X4" s="3"/>
      <c r="Y4" s="5"/>
      <c r="Z4" s="3"/>
      <c r="AA4" s="5"/>
      <c r="AB4" s="50"/>
      <c r="AC4" s="50"/>
      <c r="AD4" s="61"/>
      <c r="AE4" s="61"/>
    </row>
    <row r="5" spans="1:31" x14ac:dyDescent="0.25">
      <c r="A5" s="58">
        <f>IF(B5="","",PROJ!B28)</f>
        <v>3</v>
      </c>
      <c r="B5" s="55" t="str">
        <f>IF(PROJ!C28="","",IF(B4="","",PROJ!C28))</f>
        <v>Stevens_BE_3000</v>
      </c>
      <c r="C5" s="33"/>
      <c r="D5" s="72">
        <v>1</v>
      </c>
      <c r="E5" s="70">
        <f t="shared" ref="E5" si="0">IF(G5="","",E4+1)</f>
        <v>3</v>
      </c>
      <c r="F5" s="70" t="s">
        <v>258</v>
      </c>
      <c r="G5" s="32" t="s">
        <v>317</v>
      </c>
      <c r="H5" s="74" t="s">
        <v>292</v>
      </c>
      <c r="I5" s="32">
        <v>3</v>
      </c>
      <c r="J5" s="74" t="s">
        <v>292</v>
      </c>
      <c r="K5" s="32">
        <v>4</v>
      </c>
      <c r="L5" s="3"/>
      <c r="M5" s="5"/>
      <c r="N5" s="3"/>
      <c r="O5" s="5"/>
      <c r="P5" s="3"/>
      <c r="Q5" s="5"/>
      <c r="R5" s="3"/>
      <c r="S5" s="5"/>
      <c r="T5" s="3"/>
      <c r="U5" s="5"/>
      <c r="V5" s="3"/>
      <c r="W5" s="5"/>
      <c r="X5" s="3"/>
      <c r="Y5" s="5"/>
      <c r="Z5" s="3"/>
      <c r="AA5" s="5"/>
      <c r="AC5" s="50"/>
      <c r="AD5" s="61"/>
      <c r="AE5" s="50"/>
    </row>
    <row r="6" spans="1:31" x14ac:dyDescent="0.25">
      <c r="A6" s="58">
        <f>IF(B6="","",PROJ!B29)</f>
        <v>4</v>
      </c>
      <c r="B6" s="55" t="str">
        <f>IF(PROJ!C29="","",IF(B5="","",PROJ!C29))</f>
        <v>Stevens_UB_3000</v>
      </c>
      <c r="C6" s="33"/>
      <c r="D6" s="72">
        <v>1</v>
      </c>
      <c r="E6" s="70">
        <v>4</v>
      </c>
      <c r="F6" s="70" t="s">
        <v>259</v>
      </c>
      <c r="G6" s="32" t="s">
        <v>318</v>
      </c>
      <c r="H6" s="74" t="s">
        <v>293</v>
      </c>
      <c r="I6" s="32">
        <v>3</v>
      </c>
      <c r="J6" s="74" t="s">
        <v>293</v>
      </c>
      <c r="K6" s="32">
        <v>4</v>
      </c>
      <c r="L6" s="3"/>
      <c r="M6" s="5"/>
      <c r="N6" s="3"/>
      <c r="O6" s="5"/>
      <c r="P6" s="3"/>
      <c r="Q6" s="5"/>
      <c r="R6" s="3"/>
      <c r="S6" s="5"/>
      <c r="T6" s="3"/>
      <c r="U6" s="5"/>
      <c r="V6" s="3"/>
      <c r="W6" s="5"/>
      <c r="X6" s="3"/>
      <c r="Y6" s="5"/>
      <c r="Z6" s="3"/>
      <c r="AA6" s="5"/>
      <c r="AC6" s="50"/>
      <c r="AD6" s="50"/>
      <c r="AE6" s="50"/>
    </row>
    <row r="7" spans="1:31" x14ac:dyDescent="0.25">
      <c r="A7" s="58">
        <f>IF(B7="","",PROJ!B30)</f>
        <v>5</v>
      </c>
      <c r="B7" s="55" t="str">
        <f>IF(PROJ!C30="","",IF(B6="","",PROJ!C30))</f>
        <v>AlmHamre_BE_4400</v>
      </c>
      <c r="C7" s="33"/>
      <c r="D7" s="72">
        <v>1</v>
      </c>
      <c r="E7" s="70">
        <v>5</v>
      </c>
      <c r="F7" s="70" t="s">
        <v>84</v>
      </c>
      <c r="G7" s="32" t="s">
        <v>319</v>
      </c>
      <c r="H7" s="74" t="s">
        <v>293</v>
      </c>
      <c r="I7" s="32">
        <v>3</v>
      </c>
      <c r="J7" s="74" t="s">
        <v>293</v>
      </c>
      <c r="K7" s="32">
        <v>4</v>
      </c>
      <c r="L7" s="3"/>
      <c r="M7" s="5"/>
      <c r="N7" s="3"/>
      <c r="O7" s="5"/>
      <c r="P7" s="3"/>
      <c r="Q7" s="5"/>
      <c r="R7" s="3"/>
      <c r="S7" s="5"/>
      <c r="T7" s="3"/>
      <c r="U7" s="5"/>
      <c r="V7" s="3"/>
      <c r="W7" s="5"/>
      <c r="X7" s="3"/>
      <c r="Y7" s="5"/>
      <c r="Z7" s="3"/>
      <c r="AA7" s="5"/>
    </row>
    <row r="8" spans="1:31" x14ac:dyDescent="0.25">
      <c r="A8" s="58">
        <f>IF(B8="","",PROJ!B31)</f>
        <v>6</v>
      </c>
      <c r="B8" s="55" t="str">
        <f>IF(PROJ!C31="","",IF(B7="","",PROJ!C31))</f>
        <v>AlmHamre_UB_4400</v>
      </c>
      <c r="C8" s="33"/>
      <c r="D8" s="72">
        <v>1</v>
      </c>
      <c r="E8" s="70">
        <v>6</v>
      </c>
      <c r="F8" s="70" t="s">
        <v>258</v>
      </c>
      <c r="G8" s="32" t="s">
        <v>320</v>
      </c>
      <c r="H8" s="74" t="s">
        <v>293</v>
      </c>
      <c r="I8" s="32">
        <v>3</v>
      </c>
      <c r="J8" s="74" t="s">
        <v>293</v>
      </c>
      <c r="K8" s="32">
        <v>4</v>
      </c>
      <c r="L8" s="3"/>
      <c r="M8" s="5"/>
      <c r="N8" s="3"/>
      <c r="O8" s="5"/>
      <c r="P8" s="3"/>
      <c r="Q8" s="5"/>
      <c r="R8" s="3"/>
      <c r="S8" s="5"/>
      <c r="T8" s="3"/>
      <c r="U8" s="5"/>
      <c r="V8" s="3"/>
      <c r="W8" s="5"/>
      <c r="X8" s="3"/>
      <c r="Y8" s="5"/>
      <c r="Z8" s="3"/>
      <c r="AA8" s="5"/>
    </row>
    <row r="9" spans="1:31" x14ac:dyDescent="0.25">
      <c r="A9" s="58">
        <f>IF(B9="","",PROJ!B32)</f>
        <v>7</v>
      </c>
      <c r="B9" s="55" t="str">
        <f>IF(PROJ!C32="","",IF(B8="","",PROJ!C32))</f>
        <v>AlmHamre_BE_3000</v>
      </c>
      <c r="C9" s="33"/>
      <c r="D9" s="72">
        <v>1</v>
      </c>
      <c r="E9" s="70">
        <v>7</v>
      </c>
      <c r="F9" s="70" t="s">
        <v>259</v>
      </c>
      <c r="G9" s="32" t="s">
        <v>321</v>
      </c>
      <c r="H9" s="74" t="s">
        <v>294</v>
      </c>
      <c r="I9" s="32">
        <v>3</v>
      </c>
      <c r="J9" s="74" t="s">
        <v>294</v>
      </c>
      <c r="K9" s="32">
        <v>4</v>
      </c>
      <c r="L9" s="3"/>
      <c r="M9" s="5"/>
      <c r="N9" s="3"/>
      <c r="O9" s="5"/>
      <c r="P9" s="3"/>
      <c r="Q9" s="5"/>
      <c r="R9" s="3"/>
      <c r="S9" s="5"/>
      <c r="T9" s="3"/>
      <c r="U9" s="5"/>
      <c r="V9" s="3"/>
      <c r="W9" s="5"/>
      <c r="X9" s="3"/>
      <c r="Y9" s="5"/>
      <c r="Z9" s="3"/>
      <c r="AA9" s="5"/>
    </row>
    <row r="10" spans="1:31" x14ac:dyDescent="0.25">
      <c r="A10" s="58">
        <f>IF(B10="","",PROJ!B33)</f>
        <v>8</v>
      </c>
      <c r="B10" s="55" t="str">
        <f>IF(PROJ!C33="","",IF(B9="","",PROJ!C33))</f>
        <v>AlmHamre_UB_3000</v>
      </c>
      <c r="C10" s="33"/>
      <c r="D10" s="72">
        <v>1</v>
      </c>
      <c r="E10" s="70">
        <v>8</v>
      </c>
      <c r="F10" s="70" t="s">
        <v>84</v>
      </c>
      <c r="G10" s="32" t="s">
        <v>322</v>
      </c>
      <c r="H10" s="74" t="s">
        <v>294</v>
      </c>
      <c r="I10" s="32">
        <v>3</v>
      </c>
      <c r="J10" s="74" t="s">
        <v>294</v>
      </c>
      <c r="K10" s="32">
        <v>4</v>
      </c>
      <c r="L10" s="3"/>
      <c r="M10" s="5"/>
      <c r="N10" s="3"/>
      <c r="O10" s="5"/>
      <c r="P10" s="3"/>
      <c r="Q10" s="5"/>
      <c r="R10" s="3"/>
      <c r="S10" s="5"/>
      <c r="T10" s="3"/>
      <c r="U10" s="5"/>
      <c r="V10" s="3"/>
      <c r="W10" s="5"/>
      <c r="X10" s="3"/>
      <c r="Y10" s="5"/>
      <c r="Z10" s="3"/>
      <c r="AA10" s="5"/>
    </row>
    <row r="11" spans="1:31" x14ac:dyDescent="0.25">
      <c r="A11" s="58">
        <f>IF(B11="","",PROJ!B34)</f>
        <v>9</v>
      </c>
      <c r="B11" s="55" t="str">
        <f>IF(PROJ!C34="","",IF(B10="","",PROJ!C34))</f>
        <v>JP_Blowcount_BE</v>
      </c>
      <c r="C11" s="33"/>
      <c r="D11" s="72">
        <v>1</v>
      </c>
      <c r="E11" s="70">
        <v>9</v>
      </c>
      <c r="F11" s="70" t="s">
        <v>258</v>
      </c>
      <c r="G11" s="32" t="s">
        <v>323</v>
      </c>
      <c r="H11" s="74" t="s">
        <v>294</v>
      </c>
      <c r="I11" s="32">
        <v>3</v>
      </c>
      <c r="J11" s="74" t="s">
        <v>294</v>
      </c>
      <c r="K11" s="32">
        <v>4</v>
      </c>
      <c r="L11" s="3"/>
      <c r="M11" s="5"/>
      <c r="N11" s="3"/>
      <c r="O11" s="5"/>
      <c r="P11" s="3"/>
      <c r="Q11" s="5"/>
      <c r="R11" s="3"/>
      <c r="S11" s="5"/>
      <c r="T11" s="3"/>
      <c r="U11" s="5"/>
      <c r="V11" s="3"/>
      <c r="W11" s="5"/>
      <c r="X11" s="3"/>
      <c r="Y11" s="5"/>
      <c r="Z11" s="3"/>
      <c r="AA11" s="5"/>
    </row>
    <row r="12" spans="1:31" x14ac:dyDescent="0.25">
      <c r="A12" s="58">
        <f>IF(B12="","",PROJ!B35)</f>
        <v>10</v>
      </c>
      <c r="B12" s="55" t="str">
        <f>IF(PROJ!C35="","",IF(B11="","",PROJ!C35))</f>
        <v>JP_Blowcount_UB</v>
      </c>
      <c r="C12" s="33"/>
      <c r="D12" s="72">
        <v>1</v>
      </c>
      <c r="E12" s="70">
        <v>10</v>
      </c>
      <c r="F12" s="70" t="s">
        <v>259</v>
      </c>
      <c r="G12" s="32" t="s">
        <v>324</v>
      </c>
      <c r="H12" s="74" t="s">
        <v>295</v>
      </c>
      <c r="I12" s="32">
        <v>3</v>
      </c>
      <c r="J12" s="74" t="s">
        <v>295</v>
      </c>
      <c r="K12" s="32">
        <v>4</v>
      </c>
      <c r="L12" s="3"/>
      <c r="M12" s="5"/>
      <c r="N12" s="3"/>
      <c r="O12" s="5"/>
      <c r="P12" s="3"/>
      <c r="Q12" s="5"/>
      <c r="R12" s="3"/>
      <c r="S12" s="5"/>
      <c r="T12" s="3"/>
      <c r="U12" s="5"/>
      <c r="V12" s="3"/>
      <c r="W12" s="5"/>
      <c r="X12" s="3"/>
      <c r="Y12" s="5"/>
      <c r="Z12" s="3"/>
      <c r="AA12" s="5"/>
    </row>
    <row r="13" spans="1:31" x14ac:dyDescent="0.25">
      <c r="A13" s="58">
        <f>IF(B13="","",PROJ!B36)</f>
        <v>11</v>
      </c>
      <c r="B13" s="55" t="str">
        <f>IF(PROJ!C36="","",IF(B12="","",PROJ!C36))</f>
        <v>Fatigue_BLOW</v>
      </c>
      <c r="C13" s="33"/>
      <c r="D13" s="72">
        <v>1</v>
      </c>
      <c r="E13" s="70">
        <v>11</v>
      </c>
      <c r="F13" s="70" t="s">
        <v>84</v>
      </c>
      <c r="G13" s="32" t="s">
        <v>325</v>
      </c>
      <c r="H13" s="74" t="s">
        <v>295</v>
      </c>
      <c r="I13" s="32">
        <v>3</v>
      </c>
      <c r="J13" s="74" t="s">
        <v>295</v>
      </c>
      <c r="K13" s="32">
        <v>4</v>
      </c>
      <c r="L13" s="3"/>
      <c r="M13" s="5"/>
      <c r="N13" s="3"/>
      <c r="O13" s="5"/>
      <c r="P13" s="3"/>
      <c r="Q13" s="5"/>
      <c r="R13" s="3"/>
      <c r="S13" s="5"/>
      <c r="T13" s="3"/>
      <c r="U13" s="5"/>
      <c r="V13" s="3"/>
      <c r="W13" s="5"/>
      <c r="X13" s="3"/>
      <c r="Y13" s="5"/>
      <c r="Z13" s="3"/>
      <c r="AA13" s="5"/>
    </row>
    <row r="14" spans="1:31" x14ac:dyDescent="0.25">
      <c r="A14" s="58">
        <f>IF(B14="","",PROJ!B37)</f>
        <v>12</v>
      </c>
      <c r="B14" s="55" t="str">
        <f>IF(PROJ!C37="","",IF(B13="","",PROJ!C37))</f>
        <v>Fatigue_STRESS</v>
      </c>
      <c r="C14" s="33"/>
      <c r="D14" s="72">
        <v>1</v>
      </c>
      <c r="E14" s="70">
        <v>12</v>
      </c>
      <c r="F14" s="70" t="s">
        <v>258</v>
      </c>
      <c r="G14" s="32" t="s">
        <v>326</v>
      </c>
      <c r="H14" s="74" t="s">
        <v>295</v>
      </c>
      <c r="I14" s="32">
        <v>3</v>
      </c>
      <c r="J14" s="74" t="s">
        <v>295</v>
      </c>
      <c r="K14" s="32">
        <v>4</v>
      </c>
      <c r="L14" s="3"/>
      <c r="M14" s="5"/>
      <c r="N14" s="3"/>
      <c r="O14" s="5"/>
      <c r="P14" s="3"/>
      <c r="Q14" s="5"/>
      <c r="R14" s="3"/>
      <c r="S14" s="5"/>
      <c r="T14" s="3"/>
      <c r="U14" s="5"/>
      <c r="V14" s="3"/>
      <c r="W14" s="5"/>
      <c r="X14" s="3"/>
      <c r="Y14" s="5"/>
      <c r="Z14" s="3"/>
      <c r="AA14" s="5"/>
    </row>
    <row r="15" spans="1:31" x14ac:dyDescent="0.25">
      <c r="A15" s="58" t="str">
        <f>IF(B15="","",PROJ!B44)</f>
        <v/>
      </c>
      <c r="B15" s="55" t="str">
        <f>IF(PROJ!C44="","",IF(B14="","",PROJ!C44))</f>
        <v/>
      </c>
      <c r="C15" s="33"/>
      <c r="D15" s="72">
        <v>0</v>
      </c>
      <c r="E15" s="70">
        <v>13</v>
      </c>
      <c r="F15" s="70" t="s">
        <v>259</v>
      </c>
      <c r="G15" s="32" t="s">
        <v>315</v>
      </c>
      <c r="H15" s="74" t="s">
        <v>304</v>
      </c>
      <c r="I15" s="32">
        <v>7</v>
      </c>
      <c r="J15" s="74" t="s">
        <v>304</v>
      </c>
      <c r="K15" s="32">
        <v>8</v>
      </c>
      <c r="L15" s="3"/>
      <c r="M15" s="5"/>
      <c r="N15" s="3"/>
      <c r="O15" s="5"/>
      <c r="P15" s="3"/>
      <c r="Q15" s="5"/>
      <c r="R15" s="3"/>
      <c r="S15" s="5"/>
      <c r="T15" s="3"/>
      <c r="U15" s="5"/>
      <c r="V15" s="3"/>
      <c r="W15" s="5"/>
      <c r="X15" s="3"/>
      <c r="Y15" s="5"/>
      <c r="Z15" s="3"/>
      <c r="AA15" s="5"/>
    </row>
    <row r="16" spans="1:31" x14ac:dyDescent="0.25">
      <c r="A16" s="58" t="str">
        <f>IF(B16="","",PROJ!B46)</f>
        <v/>
      </c>
      <c r="B16" s="55" t="str">
        <f>IF(PROJ!C46="","",IF(B15="","",PROJ!C46))</f>
        <v/>
      </c>
      <c r="C16" s="33"/>
      <c r="D16" s="72">
        <v>0</v>
      </c>
      <c r="E16" s="70">
        <v>14</v>
      </c>
      <c r="F16" s="70" t="s">
        <v>84</v>
      </c>
      <c r="G16" s="32" t="s">
        <v>316</v>
      </c>
      <c r="H16" s="74" t="s">
        <v>304</v>
      </c>
      <c r="I16" s="32">
        <v>7</v>
      </c>
      <c r="J16" s="74" t="s">
        <v>304</v>
      </c>
      <c r="K16" s="32">
        <v>8</v>
      </c>
      <c r="L16" s="3"/>
      <c r="M16" s="5"/>
      <c r="N16" s="3"/>
      <c r="O16" s="5"/>
      <c r="P16" s="3"/>
      <c r="Q16" s="5"/>
      <c r="R16" s="3"/>
      <c r="S16" s="5"/>
      <c r="T16" s="3"/>
      <c r="U16" s="5"/>
      <c r="V16" s="3"/>
      <c r="W16" s="5"/>
      <c r="X16" s="3"/>
      <c r="Y16" s="5"/>
      <c r="Z16" s="3"/>
      <c r="AA16" s="5"/>
    </row>
    <row r="17" spans="1:27" x14ac:dyDescent="0.25">
      <c r="A17" s="58" t="str">
        <f>IF(B17="","",PROJ!B47)</f>
        <v/>
      </c>
      <c r="B17" s="55" t="str">
        <f>IF(PROJ!C47="","",IF(B16="","",PROJ!C47))</f>
        <v/>
      </c>
      <c r="C17" s="33"/>
      <c r="D17" s="72">
        <v>0</v>
      </c>
      <c r="E17" s="70">
        <v>15</v>
      </c>
      <c r="F17" s="70" t="s">
        <v>258</v>
      </c>
      <c r="G17" s="32" t="s">
        <v>317</v>
      </c>
      <c r="H17" s="74" t="s">
        <v>304</v>
      </c>
      <c r="I17" s="32">
        <v>7</v>
      </c>
      <c r="J17" s="74" t="s">
        <v>304</v>
      </c>
      <c r="K17" s="32">
        <v>8</v>
      </c>
      <c r="L17" s="3"/>
      <c r="M17" s="5"/>
      <c r="N17" s="3"/>
      <c r="O17" s="5"/>
      <c r="P17" s="3"/>
      <c r="Q17" s="5"/>
      <c r="R17" s="3"/>
      <c r="S17" s="5"/>
      <c r="T17" s="3"/>
      <c r="U17" s="5"/>
      <c r="V17" s="3"/>
      <c r="W17" s="5"/>
      <c r="X17" s="3"/>
      <c r="Y17" s="5"/>
      <c r="Z17" s="3"/>
      <c r="AA17" s="5"/>
    </row>
    <row r="18" spans="1:27" x14ac:dyDescent="0.25">
      <c r="A18" s="58" t="str">
        <f>IF(B18="","",PROJ!B48)</f>
        <v/>
      </c>
      <c r="B18" s="55" t="str">
        <f>IF(PROJ!C48="","",IF(B17="","",PROJ!C48))</f>
        <v/>
      </c>
      <c r="C18" s="33"/>
      <c r="D18" s="72">
        <v>0</v>
      </c>
      <c r="E18" s="70">
        <v>16</v>
      </c>
      <c r="F18" s="70" t="s">
        <v>259</v>
      </c>
      <c r="G18" s="32" t="s">
        <v>321</v>
      </c>
      <c r="H18" s="74" t="s">
        <v>305</v>
      </c>
      <c r="I18" s="32">
        <v>7</v>
      </c>
      <c r="J18" s="74" t="s">
        <v>305</v>
      </c>
      <c r="K18" s="32">
        <v>8</v>
      </c>
      <c r="L18" s="3"/>
      <c r="M18" s="5"/>
      <c r="N18" s="3"/>
      <c r="O18" s="5"/>
      <c r="P18" s="3"/>
      <c r="Q18" s="5"/>
      <c r="R18" s="3"/>
      <c r="S18" s="5"/>
      <c r="T18" s="3"/>
      <c r="U18" s="5"/>
      <c r="V18" s="3"/>
      <c r="W18" s="5"/>
      <c r="X18" s="3"/>
      <c r="Y18" s="5"/>
      <c r="Z18" s="3"/>
      <c r="AA18" s="5"/>
    </row>
    <row r="19" spans="1:27" x14ac:dyDescent="0.25">
      <c r="A19" s="58" t="str">
        <f>IF(B19="","",PROJ!B49)</f>
        <v/>
      </c>
      <c r="B19" s="55" t="str">
        <f>IF(PROJ!C49="","",IF(B18="","",PROJ!C49))</f>
        <v/>
      </c>
      <c r="C19" s="33"/>
      <c r="D19" s="72">
        <v>0</v>
      </c>
      <c r="E19" s="70">
        <v>17</v>
      </c>
      <c r="F19" s="70" t="s">
        <v>84</v>
      </c>
      <c r="G19" s="32" t="s">
        <v>322</v>
      </c>
      <c r="H19" s="74" t="s">
        <v>305</v>
      </c>
      <c r="I19" s="32">
        <v>7</v>
      </c>
      <c r="J19" s="74" t="s">
        <v>305</v>
      </c>
      <c r="K19" s="32">
        <v>8</v>
      </c>
      <c r="L19" s="3"/>
      <c r="M19" s="5"/>
      <c r="N19" s="3"/>
      <c r="O19" s="5"/>
      <c r="P19" s="3"/>
      <c r="Q19" s="5"/>
      <c r="R19" s="3"/>
      <c r="S19" s="5"/>
      <c r="T19" s="3"/>
      <c r="U19" s="5"/>
      <c r="V19" s="3"/>
      <c r="W19" s="5"/>
      <c r="X19" s="3"/>
      <c r="Y19" s="5"/>
      <c r="Z19" s="3"/>
      <c r="AA19" s="5"/>
    </row>
    <row r="20" spans="1:27" x14ac:dyDescent="0.25">
      <c r="A20" s="58" t="str">
        <f>IF(B20="","",PROJ!B50)</f>
        <v/>
      </c>
      <c r="B20" s="55" t="str">
        <f>IF(PROJ!C50="","",IF(B19="","",PROJ!C50))</f>
        <v/>
      </c>
      <c r="C20" s="33"/>
      <c r="D20" s="72">
        <v>0</v>
      </c>
      <c r="E20" s="70">
        <v>18</v>
      </c>
      <c r="F20" s="70" t="s">
        <v>258</v>
      </c>
      <c r="G20" s="32" t="s">
        <v>323</v>
      </c>
      <c r="H20" s="74" t="s">
        <v>305</v>
      </c>
      <c r="I20" s="32">
        <v>7</v>
      </c>
      <c r="J20" s="74" t="s">
        <v>305</v>
      </c>
      <c r="K20" s="32">
        <v>8</v>
      </c>
      <c r="L20" s="3"/>
      <c r="M20" s="5"/>
      <c r="N20" s="3"/>
      <c r="O20" s="5"/>
      <c r="P20" s="3"/>
      <c r="Q20" s="5"/>
      <c r="R20" s="3"/>
      <c r="S20" s="5"/>
      <c r="T20" s="3"/>
      <c r="U20" s="5"/>
      <c r="V20" s="3"/>
      <c r="W20" s="5"/>
      <c r="X20" s="3"/>
      <c r="Y20" s="5"/>
      <c r="Z20" s="3"/>
      <c r="AA20" s="5"/>
    </row>
    <row r="21" spans="1:27" x14ac:dyDescent="0.25">
      <c r="A21" s="58" t="str">
        <f>IF(B21="","",PROJ!B51)</f>
        <v/>
      </c>
      <c r="B21" s="55" t="str">
        <f>IF(PROJ!C51="","",IF(B20="","",PROJ!C51))</f>
        <v/>
      </c>
      <c r="C21" s="33"/>
      <c r="D21" s="72">
        <v>0</v>
      </c>
      <c r="E21" s="70">
        <v>19</v>
      </c>
      <c r="F21" s="70" t="s">
        <v>259</v>
      </c>
      <c r="G21" s="32" t="s">
        <v>324</v>
      </c>
      <c r="H21" s="74" t="s">
        <v>306</v>
      </c>
      <c r="I21" s="32">
        <v>7</v>
      </c>
      <c r="J21" s="74" t="s">
        <v>306</v>
      </c>
      <c r="K21" s="32">
        <v>8</v>
      </c>
      <c r="L21" s="3"/>
      <c r="M21" s="5"/>
      <c r="N21" s="3"/>
      <c r="O21" s="5"/>
      <c r="P21" s="3"/>
      <c r="Q21" s="5"/>
      <c r="R21" s="3"/>
      <c r="S21" s="5"/>
      <c r="T21" s="3"/>
      <c r="U21" s="5"/>
      <c r="V21" s="3"/>
      <c r="W21" s="5"/>
      <c r="X21" s="3"/>
      <c r="Y21" s="5"/>
      <c r="Z21" s="3"/>
      <c r="AA21" s="5"/>
    </row>
    <row r="22" spans="1:27" ht="15.75" thickBot="1" x14ac:dyDescent="0.3">
      <c r="A22" s="59" t="str">
        <f>IF(B22="","",PROJ!B52)</f>
        <v/>
      </c>
      <c r="B22" s="56" t="str">
        <f>IF(PROJ!C52="","",IF(B21="","",PROJ!C52))</f>
        <v/>
      </c>
      <c r="C22" s="33"/>
      <c r="D22" s="72">
        <v>0</v>
      </c>
      <c r="E22" s="70">
        <v>20</v>
      </c>
      <c r="F22" s="70" t="s">
        <v>84</v>
      </c>
      <c r="G22" s="32" t="s">
        <v>325</v>
      </c>
      <c r="H22" s="74" t="s">
        <v>306</v>
      </c>
      <c r="I22" s="32">
        <v>7</v>
      </c>
      <c r="J22" s="74" t="s">
        <v>306</v>
      </c>
      <c r="K22" s="32">
        <v>8</v>
      </c>
      <c r="L22" s="3"/>
      <c r="M22" s="5"/>
      <c r="N22" s="3"/>
      <c r="O22" s="5"/>
      <c r="P22" s="3"/>
      <c r="Q22" s="5"/>
      <c r="R22" s="3"/>
      <c r="S22" s="5"/>
      <c r="T22" s="3"/>
      <c r="U22" s="5"/>
      <c r="V22" s="3"/>
      <c r="W22" s="5"/>
      <c r="X22" s="3"/>
      <c r="Y22" s="5"/>
      <c r="Z22" s="3"/>
      <c r="AA22" s="5"/>
    </row>
    <row r="23" spans="1:27" x14ac:dyDescent="0.25">
      <c r="A23" s="33"/>
      <c r="B23" s="33"/>
      <c r="C23" s="33"/>
      <c r="D23" s="72">
        <v>0</v>
      </c>
      <c r="E23" s="70">
        <v>21</v>
      </c>
      <c r="F23" s="70" t="s">
        <v>258</v>
      </c>
      <c r="G23" s="32" t="s">
        <v>326</v>
      </c>
      <c r="H23" s="74" t="s">
        <v>306</v>
      </c>
      <c r="I23" s="32">
        <v>7</v>
      </c>
      <c r="J23" s="74" t="s">
        <v>306</v>
      </c>
      <c r="K23" s="32">
        <v>8</v>
      </c>
      <c r="L23" s="3"/>
      <c r="M23" s="5"/>
      <c r="N23" s="3"/>
      <c r="O23" s="5"/>
      <c r="P23" s="3"/>
      <c r="Q23" s="5"/>
      <c r="R23" s="3"/>
      <c r="S23" s="5"/>
      <c r="T23" s="3"/>
      <c r="U23" s="5"/>
      <c r="V23" s="3"/>
      <c r="W23" s="5"/>
      <c r="X23" s="3"/>
      <c r="Y23" s="5"/>
      <c r="Z23" s="3"/>
      <c r="AA23" s="5"/>
    </row>
    <row r="24" spans="1:27" x14ac:dyDescent="0.25">
      <c r="A24" s="33"/>
      <c r="B24" s="33"/>
      <c r="C24" s="33"/>
      <c r="D24" s="72">
        <v>0</v>
      </c>
      <c r="E24" s="70">
        <v>22</v>
      </c>
      <c r="F24" s="70" t="s">
        <v>259</v>
      </c>
      <c r="G24" s="32" t="s">
        <v>315</v>
      </c>
      <c r="H24" s="72" t="s">
        <v>299</v>
      </c>
      <c r="I24" s="32">
        <v>1</v>
      </c>
      <c r="J24" s="72" t="s">
        <v>299</v>
      </c>
      <c r="K24" s="32">
        <v>2</v>
      </c>
      <c r="L24" s="3"/>
      <c r="M24" s="5"/>
      <c r="N24" s="3"/>
      <c r="O24" s="5"/>
      <c r="P24" s="3"/>
      <c r="Q24" s="5"/>
      <c r="R24" s="3"/>
      <c r="S24" s="5"/>
      <c r="T24" s="3"/>
      <c r="U24" s="5"/>
      <c r="V24" s="3"/>
      <c r="W24" s="5"/>
      <c r="X24" s="3"/>
      <c r="Y24" s="5"/>
      <c r="Z24" s="3"/>
      <c r="AA24" s="5"/>
    </row>
    <row r="25" spans="1:27" x14ac:dyDescent="0.25">
      <c r="A25" s="33"/>
      <c r="B25" s="33"/>
      <c r="C25" s="33"/>
      <c r="D25" s="72">
        <v>0</v>
      </c>
      <c r="E25" s="70">
        <v>23</v>
      </c>
      <c r="F25" s="70" t="s">
        <v>84</v>
      </c>
      <c r="G25" s="32" t="s">
        <v>316</v>
      </c>
      <c r="H25" s="72" t="s">
        <v>299</v>
      </c>
      <c r="I25" s="32">
        <v>1</v>
      </c>
      <c r="J25" s="72" t="s">
        <v>299</v>
      </c>
      <c r="K25" s="32">
        <v>2</v>
      </c>
      <c r="L25" s="3"/>
      <c r="M25" s="5"/>
      <c r="N25" s="3"/>
      <c r="O25" s="5"/>
      <c r="P25" s="3"/>
      <c r="Q25" s="5"/>
      <c r="R25" s="3"/>
      <c r="S25" s="5"/>
      <c r="T25" s="3"/>
      <c r="U25" s="5"/>
      <c r="V25" s="3"/>
      <c r="W25" s="5"/>
      <c r="X25" s="3"/>
      <c r="Y25" s="5"/>
      <c r="Z25" s="3"/>
      <c r="AA25" s="5"/>
    </row>
    <row r="26" spans="1:27" x14ac:dyDescent="0.25">
      <c r="A26" s="33"/>
      <c r="B26" s="33"/>
      <c r="C26" s="33"/>
      <c r="D26" s="72">
        <v>0</v>
      </c>
      <c r="E26" s="70">
        <v>24</v>
      </c>
      <c r="F26" s="70" t="s">
        <v>258</v>
      </c>
      <c r="G26" s="32" t="s">
        <v>317</v>
      </c>
      <c r="H26" s="72" t="s">
        <v>299</v>
      </c>
      <c r="I26" s="32">
        <v>1</v>
      </c>
      <c r="J26" s="72" t="s">
        <v>299</v>
      </c>
      <c r="K26" s="32">
        <v>2</v>
      </c>
      <c r="L26" s="3"/>
      <c r="M26" s="5"/>
      <c r="N26" s="3"/>
      <c r="O26" s="5"/>
      <c r="P26" s="3"/>
      <c r="Q26" s="5"/>
      <c r="R26" s="3"/>
      <c r="S26" s="5"/>
      <c r="T26" s="3"/>
      <c r="U26" s="5"/>
      <c r="V26" s="3"/>
      <c r="W26" s="5"/>
      <c r="X26" s="3"/>
      <c r="Y26" s="5"/>
      <c r="Z26" s="3"/>
      <c r="AA26" s="5"/>
    </row>
    <row r="27" spans="1:27" x14ac:dyDescent="0.25">
      <c r="A27" s="33"/>
      <c r="B27" s="33"/>
      <c r="C27" s="33"/>
      <c r="D27" s="72">
        <v>0</v>
      </c>
      <c r="E27" s="70">
        <v>25</v>
      </c>
      <c r="F27" s="70" t="s">
        <v>259</v>
      </c>
      <c r="G27" s="32" t="s">
        <v>318</v>
      </c>
      <c r="H27" s="72" t="s">
        <v>298</v>
      </c>
      <c r="I27" s="32">
        <v>1</v>
      </c>
      <c r="J27" s="72" t="s">
        <v>298</v>
      </c>
      <c r="K27" s="32">
        <v>2</v>
      </c>
      <c r="L27" s="3"/>
      <c r="M27" s="5"/>
      <c r="N27" s="3"/>
      <c r="O27" s="5"/>
      <c r="P27" s="3"/>
      <c r="Q27" s="5"/>
      <c r="R27" s="3"/>
      <c r="S27" s="5"/>
      <c r="T27" s="3"/>
      <c r="U27" s="5"/>
      <c r="V27" s="3"/>
      <c r="W27" s="5"/>
      <c r="X27" s="3"/>
      <c r="Y27" s="5"/>
      <c r="Z27" s="3"/>
      <c r="AA27" s="5"/>
    </row>
    <row r="28" spans="1:27" x14ac:dyDescent="0.25">
      <c r="A28" s="33"/>
      <c r="B28" s="33"/>
      <c r="C28" s="33"/>
      <c r="D28" s="72">
        <v>0</v>
      </c>
      <c r="E28" s="70">
        <v>26</v>
      </c>
      <c r="F28" s="70" t="s">
        <v>84</v>
      </c>
      <c r="G28" s="32" t="s">
        <v>319</v>
      </c>
      <c r="H28" s="72" t="s">
        <v>298</v>
      </c>
      <c r="I28" s="32">
        <v>1</v>
      </c>
      <c r="J28" s="72" t="s">
        <v>298</v>
      </c>
      <c r="K28" s="32">
        <v>2</v>
      </c>
      <c r="L28" s="3"/>
      <c r="M28" s="5"/>
      <c r="N28" s="3"/>
      <c r="O28" s="5"/>
      <c r="P28" s="3"/>
      <c r="Q28" s="5"/>
      <c r="R28" s="3"/>
      <c r="S28" s="5"/>
      <c r="T28" s="3"/>
      <c r="U28" s="5"/>
      <c r="V28" s="3"/>
      <c r="W28" s="5"/>
      <c r="X28" s="3"/>
      <c r="Y28" s="5"/>
      <c r="Z28" s="3"/>
      <c r="AA28" s="5"/>
    </row>
    <row r="29" spans="1:27" x14ac:dyDescent="0.25">
      <c r="A29" s="33"/>
      <c r="B29" s="33"/>
      <c r="C29" s="33"/>
      <c r="D29" s="72">
        <v>0</v>
      </c>
      <c r="E29" s="70">
        <v>27</v>
      </c>
      <c r="F29" s="70" t="s">
        <v>258</v>
      </c>
      <c r="G29" s="32" t="s">
        <v>320</v>
      </c>
      <c r="H29" s="72" t="s">
        <v>298</v>
      </c>
      <c r="I29" s="32">
        <v>1</v>
      </c>
      <c r="J29" s="72" t="s">
        <v>298</v>
      </c>
      <c r="K29" s="32">
        <v>2</v>
      </c>
      <c r="L29" s="3"/>
      <c r="M29" s="5"/>
      <c r="N29" s="3"/>
      <c r="O29" s="5"/>
      <c r="P29" s="3"/>
      <c r="Q29" s="5"/>
      <c r="R29" s="3"/>
      <c r="S29" s="5"/>
      <c r="T29" s="3"/>
      <c r="U29" s="5"/>
      <c r="V29" s="3"/>
      <c r="W29" s="5"/>
      <c r="X29" s="3"/>
      <c r="Y29" s="5"/>
      <c r="Z29" s="3"/>
      <c r="AA29" s="5"/>
    </row>
    <row r="30" spans="1:27" x14ac:dyDescent="0.25">
      <c r="A30" s="33"/>
      <c r="B30" s="33"/>
      <c r="C30" s="33"/>
      <c r="D30" s="72">
        <v>0</v>
      </c>
      <c r="E30" s="70">
        <v>28</v>
      </c>
      <c r="F30" s="70" t="s">
        <v>259</v>
      </c>
      <c r="G30" s="32" t="s">
        <v>321</v>
      </c>
      <c r="H30" s="72" t="s">
        <v>297</v>
      </c>
      <c r="I30" s="32">
        <v>1</v>
      </c>
      <c r="J30" s="72" t="s">
        <v>297</v>
      </c>
      <c r="K30" s="32">
        <v>2</v>
      </c>
      <c r="L30" s="3"/>
      <c r="M30" s="5"/>
      <c r="N30" s="3"/>
      <c r="O30" s="5"/>
      <c r="P30" s="3"/>
      <c r="Q30" s="5"/>
      <c r="R30" s="3"/>
      <c r="S30" s="5"/>
      <c r="T30" s="3"/>
      <c r="U30" s="5"/>
      <c r="V30" s="3"/>
      <c r="W30" s="5"/>
      <c r="X30" s="3"/>
      <c r="Y30" s="5"/>
      <c r="Z30" s="3"/>
      <c r="AA30" s="5"/>
    </row>
    <row r="31" spans="1:27" x14ac:dyDescent="0.25">
      <c r="A31" s="33"/>
      <c r="B31" s="33"/>
      <c r="C31" s="33"/>
      <c r="D31" s="72">
        <v>0</v>
      </c>
      <c r="E31" s="70">
        <v>29</v>
      </c>
      <c r="F31" s="70" t="s">
        <v>84</v>
      </c>
      <c r="G31" s="32" t="s">
        <v>322</v>
      </c>
      <c r="H31" s="72" t="s">
        <v>297</v>
      </c>
      <c r="I31" s="32">
        <v>1</v>
      </c>
      <c r="J31" s="72" t="s">
        <v>297</v>
      </c>
      <c r="K31" s="32">
        <v>2</v>
      </c>
      <c r="L31" s="3"/>
      <c r="M31" s="5"/>
      <c r="N31" s="3"/>
      <c r="O31" s="5"/>
      <c r="P31" s="3"/>
      <c r="Q31" s="5"/>
      <c r="R31" s="3"/>
      <c r="S31" s="5"/>
      <c r="T31" s="3"/>
      <c r="U31" s="5"/>
      <c r="V31" s="3"/>
      <c r="W31" s="5"/>
      <c r="X31" s="3"/>
      <c r="Y31" s="5"/>
      <c r="Z31" s="3"/>
      <c r="AA31" s="5"/>
    </row>
    <row r="32" spans="1:27" x14ac:dyDescent="0.25">
      <c r="A32" s="33"/>
      <c r="B32" s="33"/>
      <c r="C32" s="33"/>
      <c r="D32" s="72">
        <v>0</v>
      </c>
      <c r="E32" s="70">
        <v>30</v>
      </c>
      <c r="F32" s="70" t="s">
        <v>258</v>
      </c>
      <c r="G32" s="32" t="s">
        <v>323</v>
      </c>
      <c r="H32" s="72" t="s">
        <v>297</v>
      </c>
      <c r="I32" s="32">
        <v>1</v>
      </c>
      <c r="J32" s="72" t="s">
        <v>297</v>
      </c>
      <c r="K32" s="32">
        <v>2</v>
      </c>
      <c r="L32" s="3"/>
      <c r="M32" s="5"/>
      <c r="N32" s="3"/>
      <c r="O32" s="5"/>
      <c r="P32" s="3"/>
      <c r="Q32" s="5"/>
      <c r="R32" s="3"/>
      <c r="S32" s="5"/>
      <c r="T32" s="3"/>
      <c r="U32" s="5"/>
      <c r="V32" s="3"/>
      <c r="W32" s="5"/>
      <c r="X32" s="3"/>
      <c r="Y32" s="5"/>
      <c r="Z32" s="3"/>
      <c r="AA32" s="5"/>
    </row>
    <row r="33" spans="1:27" x14ac:dyDescent="0.25">
      <c r="A33" s="33"/>
      <c r="B33" s="33"/>
      <c r="C33" s="33"/>
      <c r="D33" s="72">
        <v>0</v>
      </c>
      <c r="E33" s="70">
        <v>31</v>
      </c>
      <c r="F33" s="70" t="s">
        <v>259</v>
      </c>
      <c r="G33" s="32" t="s">
        <v>324</v>
      </c>
      <c r="H33" s="72" t="s">
        <v>296</v>
      </c>
      <c r="I33" s="32">
        <v>1</v>
      </c>
      <c r="J33" s="72" t="s">
        <v>296</v>
      </c>
      <c r="K33" s="32">
        <v>2</v>
      </c>
      <c r="L33" s="3"/>
      <c r="M33" s="5"/>
      <c r="N33" s="3"/>
      <c r="O33" s="5"/>
      <c r="P33" s="3"/>
      <c r="Q33" s="5"/>
      <c r="R33" s="3"/>
      <c r="S33" s="5"/>
      <c r="T33" s="3"/>
      <c r="U33" s="5"/>
      <c r="V33" s="3"/>
      <c r="W33" s="5"/>
      <c r="X33" s="3"/>
      <c r="Y33" s="5"/>
      <c r="Z33" s="3"/>
      <c r="AA33" s="5"/>
    </row>
    <row r="34" spans="1:27" x14ac:dyDescent="0.25">
      <c r="A34" s="53"/>
      <c r="B34" s="53"/>
      <c r="C34" s="53"/>
      <c r="D34" s="72">
        <v>0</v>
      </c>
      <c r="E34" s="70">
        <v>32</v>
      </c>
      <c r="F34" s="70" t="s">
        <v>84</v>
      </c>
      <c r="G34" s="32" t="s">
        <v>325</v>
      </c>
      <c r="H34" s="72" t="s">
        <v>296</v>
      </c>
      <c r="I34" s="32">
        <v>1</v>
      </c>
      <c r="J34" s="72" t="s">
        <v>296</v>
      </c>
      <c r="K34" s="32">
        <v>2</v>
      </c>
      <c r="L34" s="3"/>
      <c r="M34" s="5"/>
      <c r="N34" s="3"/>
      <c r="O34" s="5"/>
      <c r="P34" s="3"/>
      <c r="Q34" s="5"/>
      <c r="R34" s="3"/>
      <c r="S34" s="5"/>
      <c r="T34" s="3"/>
      <c r="U34" s="5"/>
      <c r="V34" s="3"/>
      <c r="W34" s="5"/>
      <c r="X34" s="3"/>
      <c r="Y34" s="5"/>
      <c r="Z34" s="3"/>
      <c r="AA34" s="5"/>
    </row>
    <row r="35" spans="1:27" x14ac:dyDescent="0.25">
      <c r="A35" s="53"/>
      <c r="B35" s="53"/>
      <c r="C35" s="53"/>
      <c r="D35" s="72">
        <v>0</v>
      </c>
      <c r="E35" s="70">
        <v>33</v>
      </c>
      <c r="F35" s="70" t="s">
        <v>258</v>
      </c>
      <c r="G35" s="32" t="s">
        <v>326</v>
      </c>
      <c r="H35" s="72" t="s">
        <v>296</v>
      </c>
      <c r="I35" s="32">
        <v>1</v>
      </c>
      <c r="J35" s="72" t="s">
        <v>296</v>
      </c>
      <c r="K35" s="32">
        <v>2</v>
      </c>
      <c r="L35" s="3"/>
      <c r="M35" s="5"/>
      <c r="N35" s="3"/>
      <c r="O35" s="5"/>
      <c r="P35" s="3"/>
      <c r="Q35" s="5"/>
      <c r="R35" s="3"/>
      <c r="S35" s="5"/>
      <c r="T35" s="3"/>
      <c r="U35" s="5"/>
      <c r="V35" s="3"/>
      <c r="W35" s="5"/>
      <c r="X35" s="3"/>
      <c r="Y35" s="5"/>
      <c r="Z35" s="3"/>
      <c r="AA35" s="5"/>
    </row>
    <row r="36" spans="1:27" x14ac:dyDescent="0.25">
      <c r="A36" s="53"/>
      <c r="B36" s="53"/>
      <c r="C36" s="53"/>
      <c r="D36" s="72">
        <v>0</v>
      </c>
      <c r="E36" s="70">
        <v>34</v>
      </c>
      <c r="F36" s="70" t="s">
        <v>259</v>
      </c>
      <c r="G36" s="32" t="s">
        <v>315</v>
      </c>
      <c r="H36" s="72" t="s">
        <v>309</v>
      </c>
      <c r="I36" s="32">
        <v>5</v>
      </c>
      <c r="J36" s="72" t="s">
        <v>309</v>
      </c>
      <c r="K36" s="32">
        <v>6</v>
      </c>
      <c r="L36" s="3"/>
      <c r="M36" s="5"/>
      <c r="N36" s="3"/>
      <c r="O36" s="5"/>
      <c r="P36" s="3"/>
      <c r="Q36" s="5"/>
      <c r="R36" s="3"/>
      <c r="S36" s="5"/>
      <c r="T36" s="3"/>
      <c r="U36" s="5"/>
      <c r="V36" s="3"/>
      <c r="W36" s="5"/>
      <c r="X36" s="3"/>
      <c r="Y36" s="5"/>
      <c r="Z36" s="3"/>
      <c r="AA36" s="5"/>
    </row>
    <row r="37" spans="1:27" x14ac:dyDescent="0.25">
      <c r="A37" s="53"/>
      <c r="B37" s="53"/>
      <c r="C37" s="53"/>
      <c r="D37" s="72">
        <v>0</v>
      </c>
      <c r="E37" s="70">
        <v>35</v>
      </c>
      <c r="F37" s="70" t="s">
        <v>84</v>
      </c>
      <c r="G37" s="32" t="s">
        <v>316</v>
      </c>
      <c r="H37" s="72" t="s">
        <v>309</v>
      </c>
      <c r="I37" s="32">
        <v>5</v>
      </c>
      <c r="J37" s="72" t="s">
        <v>309</v>
      </c>
      <c r="K37" s="32">
        <v>6</v>
      </c>
      <c r="L37" s="3"/>
      <c r="M37" s="5"/>
      <c r="N37" s="3"/>
      <c r="O37" s="5"/>
      <c r="P37" s="3"/>
      <c r="Q37" s="5"/>
      <c r="R37" s="3"/>
      <c r="S37" s="5"/>
      <c r="T37" s="3"/>
      <c r="U37" s="5"/>
      <c r="V37" s="3"/>
      <c r="W37" s="5"/>
      <c r="X37" s="3"/>
      <c r="Y37" s="5"/>
      <c r="Z37" s="3"/>
      <c r="AA37" s="5"/>
    </row>
    <row r="38" spans="1:27" x14ac:dyDescent="0.25">
      <c r="A38" s="53"/>
      <c r="B38" s="53"/>
      <c r="C38" s="53"/>
      <c r="D38" s="72">
        <v>0</v>
      </c>
      <c r="E38" s="70">
        <v>36</v>
      </c>
      <c r="F38" s="70" t="s">
        <v>258</v>
      </c>
      <c r="G38" s="32" t="s">
        <v>317</v>
      </c>
      <c r="H38" s="72" t="s">
        <v>309</v>
      </c>
      <c r="I38" s="32">
        <v>5</v>
      </c>
      <c r="J38" s="72" t="s">
        <v>309</v>
      </c>
      <c r="K38" s="32">
        <v>6</v>
      </c>
      <c r="L38" s="3"/>
      <c r="M38" s="5"/>
      <c r="N38" s="3"/>
      <c r="O38" s="5"/>
      <c r="P38" s="3"/>
      <c r="Q38" s="5"/>
      <c r="R38" s="3"/>
      <c r="S38" s="5"/>
      <c r="T38" s="3"/>
      <c r="U38" s="5"/>
      <c r="V38" s="3"/>
      <c r="W38" s="5"/>
      <c r="X38" s="3"/>
      <c r="Y38" s="5"/>
      <c r="Z38" s="3"/>
      <c r="AA38" s="5"/>
    </row>
    <row r="39" spans="1:27" x14ac:dyDescent="0.25">
      <c r="A39" s="53"/>
      <c r="B39" s="53"/>
      <c r="C39" s="53"/>
      <c r="D39" s="72">
        <v>0</v>
      </c>
      <c r="E39" s="70">
        <v>37</v>
      </c>
      <c r="F39" s="70" t="s">
        <v>259</v>
      </c>
      <c r="G39" s="32" t="s">
        <v>321</v>
      </c>
      <c r="H39" s="72" t="s">
        <v>308</v>
      </c>
      <c r="I39" s="32">
        <v>5</v>
      </c>
      <c r="J39" s="72" t="s">
        <v>308</v>
      </c>
      <c r="K39" s="32">
        <v>6</v>
      </c>
      <c r="L39" s="3"/>
      <c r="M39" s="5"/>
      <c r="N39" s="3"/>
      <c r="O39" s="5"/>
      <c r="P39" s="3"/>
      <c r="Q39" s="5"/>
      <c r="R39" s="3"/>
      <c r="S39" s="5"/>
      <c r="T39" s="3"/>
      <c r="U39" s="5"/>
      <c r="V39" s="3"/>
      <c r="W39" s="5"/>
      <c r="X39" s="3"/>
      <c r="Y39" s="5"/>
      <c r="Z39" s="3"/>
      <c r="AA39" s="5"/>
    </row>
    <row r="40" spans="1:27" x14ac:dyDescent="0.25">
      <c r="D40" s="72">
        <v>0</v>
      </c>
      <c r="E40" s="70">
        <v>38</v>
      </c>
      <c r="F40" s="70" t="s">
        <v>84</v>
      </c>
      <c r="G40" s="32" t="s">
        <v>322</v>
      </c>
      <c r="H40" s="72" t="s">
        <v>308</v>
      </c>
      <c r="I40" s="32">
        <v>5</v>
      </c>
      <c r="J40" s="72" t="s">
        <v>308</v>
      </c>
      <c r="K40" s="32">
        <v>6</v>
      </c>
      <c r="L40" s="3"/>
      <c r="M40" s="5"/>
      <c r="N40" s="3"/>
      <c r="O40" s="5"/>
      <c r="P40" s="3"/>
      <c r="Q40" s="5"/>
      <c r="R40" s="3"/>
      <c r="S40" s="5"/>
      <c r="T40" s="3"/>
      <c r="U40" s="5"/>
      <c r="V40" s="3"/>
      <c r="W40" s="5"/>
      <c r="X40" s="3"/>
      <c r="Y40" s="5"/>
      <c r="Z40" s="3"/>
      <c r="AA40" s="5"/>
    </row>
    <row r="41" spans="1:27" x14ac:dyDescent="0.25">
      <c r="D41" s="72">
        <v>0</v>
      </c>
      <c r="E41" s="70">
        <v>39</v>
      </c>
      <c r="F41" s="70" t="s">
        <v>258</v>
      </c>
      <c r="G41" s="32" t="s">
        <v>323</v>
      </c>
      <c r="H41" s="72" t="s">
        <v>308</v>
      </c>
      <c r="I41" s="32">
        <v>5</v>
      </c>
      <c r="J41" s="72" t="s">
        <v>308</v>
      </c>
      <c r="K41" s="32">
        <v>6</v>
      </c>
      <c r="L41" s="3"/>
      <c r="M41" s="5"/>
      <c r="N41" s="3"/>
      <c r="O41" s="5"/>
      <c r="P41" s="3"/>
      <c r="Q41" s="5"/>
      <c r="R41" s="3"/>
      <c r="S41" s="5"/>
      <c r="T41" s="3"/>
      <c r="U41" s="5"/>
      <c r="V41" s="3"/>
      <c r="W41" s="5"/>
      <c r="X41" s="3"/>
      <c r="Y41" s="5"/>
      <c r="Z41" s="3"/>
      <c r="AA41" s="5"/>
    </row>
    <row r="42" spans="1:27" x14ac:dyDescent="0.25">
      <c r="D42" s="72">
        <v>0</v>
      </c>
      <c r="E42" s="70">
        <v>40</v>
      </c>
      <c r="F42" s="70" t="s">
        <v>259</v>
      </c>
      <c r="G42" s="32" t="s">
        <v>324</v>
      </c>
      <c r="H42" s="3" t="s">
        <v>307</v>
      </c>
      <c r="I42" s="32">
        <v>5</v>
      </c>
      <c r="J42" s="3" t="s">
        <v>307</v>
      </c>
      <c r="K42" s="32">
        <v>6</v>
      </c>
      <c r="L42" s="3"/>
      <c r="M42" s="5"/>
      <c r="N42" s="3"/>
      <c r="O42" s="5"/>
      <c r="P42" s="3"/>
      <c r="Q42" s="5"/>
      <c r="R42" s="3"/>
      <c r="S42" s="5"/>
      <c r="T42" s="3"/>
      <c r="U42" s="5"/>
      <c r="V42" s="3"/>
      <c r="W42" s="5"/>
      <c r="X42" s="3"/>
      <c r="Y42" s="5"/>
      <c r="Z42" s="3"/>
      <c r="AA42" s="5"/>
    </row>
    <row r="43" spans="1:27" x14ac:dyDescent="0.25">
      <c r="D43" s="72">
        <v>0</v>
      </c>
      <c r="E43" s="70">
        <v>41</v>
      </c>
      <c r="F43" s="70" t="s">
        <v>84</v>
      </c>
      <c r="G43" s="32" t="s">
        <v>325</v>
      </c>
      <c r="H43" s="3" t="s">
        <v>307</v>
      </c>
      <c r="I43" s="32">
        <v>5</v>
      </c>
      <c r="J43" s="3" t="s">
        <v>307</v>
      </c>
      <c r="K43" s="32">
        <v>6</v>
      </c>
      <c r="L43" s="3"/>
      <c r="M43" s="5"/>
      <c r="N43" s="3"/>
      <c r="O43" s="5"/>
      <c r="P43" s="3"/>
      <c r="Q43" s="5"/>
      <c r="R43" s="3"/>
      <c r="S43" s="5"/>
      <c r="T43" s="3"/>
      <c r="U43" s="5"/>
      <c r="V43" s="3"/>
      <c r="W43" s="5"/>
      <c r="X43" s="3"/>
      <c r="Y43" s="5"/>
      <c r="Z43" s="3"/>
      <c r="AA43" s="5"/>
    </row>
    <row r="44" spans="1:27" x14ac:dyDescent="0.25">
      <c r="D44" s="72">
        <v>0</v>
      </c>
      <c r="E44" s="70">
        <v>42</v>
      </c>
      <c r="F44" s="70" t="s">
        <v>258</v>
      </c>
      <c r="G44" s="32" t="s">
        <v>326</v>
      </c>
      <c r="H44" s="3" t="s">
        <v>307</v>
      </c>
      <c r="I44" s="32">
        <v>5</v>
      </c>
      <c r="J44" s="3" t="s">
        <v>307</v>
      </c>
      <c r="K44" s="32">
        <v>6</v>
      </c>
      <c r="L44" s="3"/>
      <c r="M44" s="5"/>
      <c r="N44" s="3"/>
      <c r="O44" s="5"/>
      <c r="P44" s="3"/>
      <c r="Q44" s="5"/>
      <c r="R44" s="3"/>
      <c r="S44" s="5"/>
      <c r="T44" s="3"/>
      <c r="U44" s="5"/>
      <c r="V44" s="3"/>
      <c r="W44" s="5"/>
      <c r="X44" s="3"/>
      <c r="Y44" s="5"/>
      <c r="Z44" s="3"/>
      <c r="AA44" s="5"/>
    </row>
    <row r="45" spans="1:27" x14ac:dyDescent="0.25">
      <c r="D45" s="72">
        <v>0</v>
      </c>
      <c r="E45" s="70">
        <v>43</v>
      </c>
      <c r="F45" s="70" t="s">
        <v>259</v>
      </c>
      <c r="G45" s="32" t="s">
        <v>315</v>
      </c>
      <c r="H45" s="72" t="s">
        <v>303</v>
      </c>
      <c r="I45" s="32">
        <v>1</v>
      </c>
      <c r="J45" s="72" t="s">
        <v>303</v>
      </c>
      <c r="K45" s="32">
        <v>2</v>
      </c>
      <c r="L45" s="3"/>
      <c r="M45" s="5"/>
      <c r="N45" s="3"/>
      <c r="O45" s="5"/>
      <c r="P45" s="3"/>
      <c r="Q45" s="5"/>
      <c r="R45" s="3"/>
      <c r="S45" s="5"/>
      <c r="T45" s="3"/>
      <c r="U45" s="5"/>
      <c r="V45" s="3"/>
      <c r="W45" s="5"/>
      <c r="X45" s="3"/>
      <c r="Y45" s="5"/>
      <c r="Z45" s="3"/>
      <c r="AA45" s="5"/>
    </row>
    <row r="46" spans="1:27" x14ac:dyDescent="0.25">
      <c r="D46" s="72">
        <v>0</v>
      </c>
      <c r="E46" s="70">
        <v>44</v>
      </c>
      <c r="F46" s="70" t="s">
        <v>84</v>
      </c>
      <c r="G46" s="32" t="s">
        <v>316</v>
      </c>
      <c r="H46" s="72" t="s">
        <v>303</v>
      </c>
      <c r="I46" s="32">
        <v>1</v>
      </c>
      <c r="J46" s="72" t="s">
        <v>303</v>
      </c>
      <c r="K46" s="32">
        <v>2</v>
      </c>
      <c r="L46" s="3"/>
      <c r="M46" s="5"/>
      <c r="N46" s="3"/>
      <c r="O46" s="5"/>
      <c r="P46" s="3"/>
      <c r="Q46" s="5"/>
      <c r="R46" s="3"/>
      <c r="S46" s="5"/>
      <c r="T46" s="3"/>
      <c r="U46" s="5"/>
      <c r="V46" s="3"/>
      <c r="W46" s="5"/>
      <c r="X46" s="3"/>
      <c r="Y46" s="5"/>
      <c r="Z46" s="3"/>
      <c r="AA46" s="5"/>
    </row>
    <row r="47" spans="1:27" x14ac:dyDescent="0.25">
      <c r="D47" s="72">
        <v>0</v>
      </c>
      <c r="E47" s="70">
        <v>45</v>
      </c>
      <c r="F47" s="70" t="s">
        <v>258</v>
      </c>
      <c r="G47" s="32" t="s">
        <v>317</v>
      </c>
      <c r="H47" s="72" t="s">
        <v>303</v>
      </c>
      <c r="I47" s="32">
        <v>1</v>
      </c>
      <c r="J47" s="72" t="s">
        <v>303</v>
      </c>
      <c r="K47" s="32">
        <v>2</v>
      </c>
      <c r="L47" s="3"/>
      <c r="M47" s="5"/>
      <c r="N47" s="3"/>
      <c r="O47" s="5"/>
      <c r="P47" s="3"/>
      <c r="Q47" s="5"/>
      <c r="R47" s="3"/>
      <c r="S47" s="5"/>
      <c r="T47" s="3"/>
      <c r="U47" s="5"/>
      <c r="V47" s="3"/>
      <c r="W47" s="5"/>
      <c r="X47" s="3"/>
      <c r="Y47" s="5"/>
      <c r="Z47" s="3"/>
      <c r="AA47" s="5"/>
    </row>
    <row r="48" spans="1:27" x14ac:dyDescent="0.25">
      <c r="D48" s="72">
        <v>0</v>
      </c>
      <c r="E48" s="70">
        <v>46</v>
      </c>
      <c r="F48" s="70" t="s">
        <v>259</v>
      </c>
      <c r="G48" s="32" t="s">
        <v>318</v>
      </c>
      <c r="H48" s="72" t="s">
        <v>302</v>
      </c>
      <c r="I48" s="32">
        <v>1</v>
      </c>
      <c r="J48" s="72" t="s">
        <v>302</v>
      </c>
      <c r="K48" s="32">
        <v>2</v>
      </c>
      <c r="L48" s="3"/>
      <c r="M48" s="5"/>
      <c r="N48" s="3"/>
      <c r="O48" s="5"/>
      <c r="P48" s="3"/>
      <c r="Q48" s="5"/>
      <c r="R48" s="3"/>
      <c r="S48" s="5"/>
      <c r="T48" s="3"/>
      <c r="U48" s="5"/>
      <c r="V48" s="3"/>
      <c r="W48" s="5"/>
      <c r="X48" s="3"/>
      <c r="Y48" s="5"/>
      <c r="Z48" s="3"/>
      <c r="AA48" s="5"/>
    </row>
    <row r="49" spans="4:27" x14ac:dyDescent="0.25">
      <c r="D49" s="72">
        <v>0</v>
      </c>
      <c r="E49" s="70">
        <v>47</v>
      </c>
      <c r="F49" s="70" t="s">
        <v>84</v>
      </c>
      <c r="G49" s="32" t="s">
        <v>319</v>
      </c>
      <c r="H49" s="72" t="s">
        <v>302</v>
      </c>
      <c r="I49" s="32">
        <v>1</v>
      </c>
      <c r="J49" s="72" t="s">
        <v>302</v>
      </c>
      <c r="K49" s="32">
        <v>2</v>
      </c>
      <c r="L49" s="3"/>
      <c r="M49" s="5"/>
      <c r="N49" s="3"/>
      <c r="O49" s="5"/>
      <c r="P49" s="3"/>
      <c r="Q49" s="5"/>
      <c r="R49" s="3"/>
      <c r="S49" s="5"/>
      <c r="T49" s="3"/>
      <c r="U49" s="5"/>
      <c r="V49" s="3"/>
      <c r="W49" s="5"/>
      <c r="X49" s="3"/>
      <c r="Y49" s="5"/>
      <c r="Z49" s="3"/>
      <c r="AA49" s="5"/>
    </row>
    <row r="50" spans="4:27" x14ac:dyDescent="0.25">
      <c r="D50" s="72">
        <v>0</v>
      </c>
      <c r="E50" s="70">
        <v>48</v>
      </c>
      <c r="F50" s="70" t="s">
        <v>258</v>
      </c>
      <c r="G50" s="32" t="s">
        <v>320</v>
      </c>
      <c r="H50" s="72" t="s">
        <v>302</v>
      </c>
      <c r="I50" s="32">
        <v>1</v>
      </c>
      <c r="J50" s="72" t="s">
        <v>302</v>
      </c>
      <c r="K50" s="32">
        <v>2</v>
      </c>
      <c r="L50" s="3"/>
      <c r="M50" s="5"/>
      <c r="N50" s="3"/>
      <c r="O50" s="5"/>
      <c r="P50" s="3"/>
      <c r="Q50" s="5"/>
      <c r="R50" s="3"/>
      <c r="S50" s="5"/>
      <c r="T50" s="3"/>
      <c r="U50" s="5"/>
      <c r="V50" s="3"/>
      <c r="W50" s="5"/>
      <c r="X50" s="3"/>
      <c r="Y50" s="5"/>
      <c r="Z50" s="3"/>
      <c r="AA50" s="5"/>
    </row>
    <row r="51" spans="4:27" x14ac:dyDescent="0.25">
      <c r="D51" s="72">
        <v>0</v>
      </c>
      <c r="E51" s="70">
        <v>49</v>
      </c>
      <c r="F51" s="70" t="s">
        <v>259</v>
      </c>
      <c r="G51" s="32" t="s">
        <v>321</v>
      </c>
      <c r="H51" s="72" t="s">
        <v>301</v>
      </c>
      <c r="I51" s="32">
        <v>1</v>
      </c>
      <c r="J51" s="72" t="s">
        <v>301</v>
      </c>
      <c r="K51" s="32">
        <v>2</v>
      </c>
      <c r="L51" s="3"/>
      <c r="M51" s="5"/>
      <c r="N51" s="3"/>
      <c r="O51" s="5"/>
      <c r="P51" s="3"/>
      <c r="Q51" s="5"/>
      <c r="R51" s="3"/>
      <c r="S51" s="5"/>
      <c r="T51" s="3"/>
      <c r="U51" s="5"/>
      <c r="V51" s="3"/>
      <c r="W51" s="5"/>
      <c r="X51" s="3"/>
      <c r="Y51" s="5"/>
      <c r="Z51" s="3"/>
      <c r="AA51" s="5"/>
    </row>
    <row r="52" spans="4:27" x14ac:dyDescent="0.25">
      <c r="D52" s="72">
        <v>0</v>
      </c>
      <c r="E52" s="70">
        <v>50</v>
      </c>
      <c r="F52" s="70" t="s">
        <v>84</v>
      </c>
      <c r="G52" s="32" t="s">
        <v>322</v>
      </c>
      <c r="H52" s="72" t="s">
        <v>301</v>
      </c>
      <c r="I52" s="32">
        <v>1</v>
      </c>
      <c r="J52" s="72" t="s">
        <v>301</v>
      </c>
      <c r="K52" s="32">
        <v>2</v>
      </c>
      <c r="L52" s="3"/>
      <c r="M52" s="5"/>
      <c r="N52" s="3"/>
      <c r="O52" s="5"/>
      <c r="P52" s="3"/>
      <c r="Q52" s="5"/>
      <c r="R52" s="3"/>
      <c r="S52" s="5"/>
      <c r="T52" s="3"/>
      <c r="U52" s="5"/>
      <c r="V52" s="3"/>
      <c r="W52" s="5"/>
      <c r="X52" s="3"/>
      <c r="Y52" s="5"/>
      <c r="Z52" s="3"/>
      <c r="AA52" s="5"/>
    </row>
    <row r="53" spans="4:27" x14ac:dyDescent="0.25">
      <c r="D53" s="72">
        <v>0</v>
      </c>
      <c r="E53" s="70">
        <v>51</v>
      </c>
      <c r="F53" s="70" t="s">
        <v>258</v>
      </c>
      <c r="G53" s="32" t="s">
        <v>323</v>
      </c>
      <c r="H53" s="72" t="s">
        <v>301</v>
      </c>
      <c r="I53" s="32">
        <v>1</v>
      </c>
      <c r="J53" s="72" t="s">
        <v>301</v>
      </c>
      <c r="K53" s="32">
        <v>2</v>
      </c>
      <c r="L53" s="3"/>
      <c r="M53" s="5"/>
      <c r="N53" s="3"/>
      <c r="O53" s="5"/>
      <c r="P53" s="3"/>
      <c r="Q53" s="5"/>
      <c r="R53" s="3"/>
      <c r="S53" s="5"/>
      <c r="T53" s="3"/>
      <c r="U53" s="5"/>
      <c r="V53" s="3"/>
      <c r="W53" s="5"/>
      <c r="X53" s="3"/>
      <c r="Y53" s="5"/>
      <c r="Z53" s="3"/>
      <c r="AA53" s="5"/>
    </row>
    <row r="54" spans="4:27" x14ac:dyDescent="0.25">
      <c r="D54" s="72">
        <v>0</v>
      </c>
      <c r="E54" s="70">
        <v>52</v>
      </c>
      <c r="F54" s="70" t="s">
        <v>259</v>
      </c>
      <c r="G54" s="32" t="s">
        <v>324</v>
      </c>
      <c r="H54" s="72" t="s">
        <v>300</v>
      </c>
      <c r="I54" s="32">
        <v>1</v>
      </c>
      <c r="J54" s="72" t="s">
        <v>300</v>
      </c>
      <c r="K54" s="32">
        <v>2</v>
      </c>
      <c r="L54" s="3"/>
      <c r="M54" s="5"/>
      <c r="N54" s="3"/>
      <c r="O54" s="5"/>
      <c r="P54" s="3"/>
      <c r="Q54" s="5"/>
      <c r="R54" s="3"/>
      <c r="S54" s="5"/>
      <c r="T54" s="3"/>
      <c r="U54" s="5"/>
      <c r="V54" s="3"/>
      <c r="W54" s="5"/>
      <c r="X54" s="3"/>
      <c r="Y54" s="5"/>
      <c r="Z54" s="3"/>
      <c r="AA54" s="5"/>
    </row>
    <row r="55" spans="4:27" x14ac:dyDescent="0.25">
      <c r="D55" s="72">
        <v>0</v>
      </c>
      <c r="E55" s="70">
        <v>53</v>
      </c>
      <c r="F55" s="70" t="s">
        <v>84</v>
      </c>
      <c r="G55" s="32" t="s">
        <v>325</v>
      </c>
      <c r="H55" s="72" t="s">
        <v>300</v>
      </c>
      <c r="I55" s="32">
        <v>1</v>
      </c>
      <c r="J55" s="72" t="s">
        <v>300</v>
      </c>
      <c r="K55" s="32">
        <v>2</v>
      </c>
      <c r="L55" s="3"/>
      <c r="M55" s="5"/>
      <c r="N55" s="3"/>
      <c r="O55" s="5"/>
      <c r="P55" s="3"/>
      <c r="Q55" s="5"/>
      <c r="R55" s="3"/>
      <c r="S55" s="5"/>
      <c r="T55" s="3"/>
      <c r="U55" s="5"/>
      <c r="V55" s="3"/>
      <c r="W55" s="5"/>
      <c r="X55" s="3"/>
      <c r="Y55" s="5"/>
      <c r="Z55" s="3"/>
      <c r="AA55" s="5"/>
    </row>
    <row r="56" spans="4:27" x14ac:dyDescent="0.25">
      <c r="D56" s="72">
        <v>0</v>
      </c>
      <c r="E56" s="70">
        <v>54</v>
      </c>
      <c r="F56" s="70" t="s">
        <v>258</v>
      </c>
      <c r="G56" s="32" t="s">
        <v>326</v>
      </c>
      <c r="H56" s="72" t="s">
        <v>300</v>
      </c>
      <c r="I56" s="32">
        <v>1</v>
      </c>
      <c r="J56" s="72" t="s">
        <v>300</v>
      </c>
      <c r="K56" s="32">
        <v>2</v>
      </c>
      <c r="L56" s="3"/>
      <c r="M56" s="5"/>
      <c r="N56" s="3"/>
      <c r="O56" s="5"/>
      <c r="P56" s="3"/>
      <c r="Q56" s="5"/>
      <c r="R56" s="3"/>
      <c r="S56" s="5"/>
      <c r="T56" s="3"/>
      <c r="U56" s="5"/>
      <c r="V56" s="3"/>
      <c r="W56" s="5"/>
      <c r="X56" s="3"/>
      <c r="Y56" s="5"/>
      <c r="Z56" s="3"/>
      <c r="AA56" s="5"/>
    </row>
    <row r="57" spans="4:27" x14ac:dyDescent="0.25">
      <c r="D57" s="72">
        <v>0</v>
      </c>
      <c r="E57" s="70">
        <v>55</v>
      </c>
      <c r="F57" s="70" t="s">
        <v>259</v>
      </c>
      <c r="G57" s="32" t="s">
        <v>315</v>
      </c>
      <c r="H57" s="72" t="s">
        <v>312</v>
      </c>
      <c r="I57" s="32">
        <v>5</v>
      </c>
      <c r="J57" s="72" t="s">
        <v>312</v>
      </c>
      <c r="K57" s="32">
        <v>6</v>
      </c>
      <c r="L57" s="3"/>
      <c r="M57" s="5"/>
      <c r="N57" s="3"/>
      <c r="O57" s="5"/>
      <c r="P57" s="3"/>
      <c r="Q57" s="5"/>
      <c r="R57" s="3"/>
      <c r="S57" s="5"/>
      <c r="T57" s="3"/>
      <c r="U57" s="5"/>
      <c r="V57" s="3"/>
      <c r="W57" s="5"/>
      <c r="X57" s="3"/>
      <c r="Y57" s="5"/>
      <c r="Z57" s="3"/>
      <c r="AA57" s="5"/>
    </row>
    <row r="58" spans="4:27" x14ac:dyDescent="0.25">
      <c r="D58" s="72">
        <v>0</v>
      </c>
      <c r="E58" s="70">
        <v>56</v>
      </c>
      <c r="F58" s="70" t="s">
        <v>84</v>
      </c>
      <c r="G58" s="32" t="s">
        <v>316</v>
      </c>
      <c r="H58" s="72" t="s">
        <v>312</v>
      </c>
      <c r="I58" s="32">
        <v>5</v>
      </c>
      <c r="J58" s="72" t="s">
        <v>312</v>
      </c>
      <c r="K58" s="32">
        <v>6</v>
      </c>
      <c r="L58" s="3"/>
      <c r="M58" s="5"/>
      <c r="N58" s="3"/>
      <c r="O58" s="5"/>
      <c r="P58" s="3"/>
      <c r="Q58" s="5"/>
      <c r="R58" s="3"/>
      <c r="S58" s="5"/>
      <c r="T58" s="3"/>
      <c r="U58" s="5"/>
      <c r="V58" s="3"/>
      <c r="W58" s="5"/>
      <c r="X58" s="3"/>
      <c r="Y58" s="5"/>
      <c r="Z58" s="3"/>
      <c r="AA58" s="5"/>
    </row>
    <row r="59" spans="4:27" x14ac:dyDescent="0.25">
      <c r="D59" s="72">
        <v>0</v>
      </c>
      <c r="E59" s="70">
        <v>57</v>
      </c>
      <c r="F59" s="70" t="s">
        <v>258</v>
      </c>
      <c r="G59" s="32" t="s">
        <v>317</v>
      </c>
      <c r="H59" s="72" t="s">
        <v>312</v>
      </c>
      <c r="I59" s="32">
        <v>5</v>
      </c>
      <c r="J59" s="72" t="s">
        <v>312</v>
      </c>
      <c r="K59" s="32">
        <v>6</v>
      </c>
      <c r="L59" s="3"/>
      <c r="M59" s="5"/>
      <c r="N59" s="3"/>
      <c r="O59" s="5"/>
      <c r="P59" s="3"/>
      <c r="Q59" s="5"/>
      <c r="R59" s="3"/>
      <c r="S59" s="5"/>
      <c r="T59" s="3"/>
      <c r="U59" s="5"/>
      <c r="V59" s="3"/>
      <c r="W59" s="5"/>
      <c r="X59" s="3"/>
      <c r="Y59" s="5"/>
      <c r="Z59" s="3"/>
      <c r="AA59" s="5"/>
    </row>
    <row r="60" spans="4:27" x14ac:dyDescent="0.25">
      <c r="D60" s="72">
        <v>0</v>
      </c>
      <c r="E60" s="70">
        <v>58</v>
      </c>
      <c r="F60" s="70" t="s">
        <v>259</v>
      </c>
      <c r="G60" s="32" t="s">
        <v>321</v>
      </c>
      <c r="H60" s="72" t="s">
        <v>311</v>
      </c>
      <c r="I60" s="32">
        <v>5</v>
      </c>
      <c r="J60" s="72" t="s">
        <v>311</v>
      </c>
      <c r="K60" s="32">
        <v>6</v>
      </c>
      <c r="L60" s="3"/>
      <c r="M60" s="5"/>
      <c r="N60" s="3"/>
      <c r="O60" s="5"/>
      <c r="P60" s="3"/>
      <c r="Q60" s="5"/>
      <c r="R60" s="3"/>
      <c r="S60" s="5"/>
      <c r="T60" s="3"/>
      <c r="U60" s="5"/>
      <c r="V60" s="3"/>
      <c r="W60" s="5"/>
      <c r="X60" s="3"/>
      <c r="Y60" s="5"/>
      <c r="Z60" s="3"/>
      <c r="AA60" s="5"/>
    </row>
    <row r="61" spans="4:27" x14ac:dyDescent="0.25">
      <c r="D61" s="72">
        <v>0</v>
      </c>
      <c r="E61" s="70">
        <v>59</v>
      </c>
      <c r="F61" s="70" t="s">
        <v>84</v>
      </c>
      <c r="G61" s="32" t="s">
        <v>322</v>
      </c>
      <c r="H61" s="72" t="s">
        <v>311</v>
      </c>
      <c r="I61" s="32">
        <v>5</v>
      </c>
      <c r="J61" s="72" t="s">
        <v>311</v>
      </c>
      <c r="K61" s="32">
        <v>6</v>
      </c>
      <c r="L61" s="3"/>
      <c r="M61" s="5"/>
      <c r="N61" s="3"/>
      <c r="O61" s="5"/>
      <c r="P61" s="3"/>
      <c r="Q61" s="5"/>
      <c r="R61" s="3"/>
      <c r="S61" s="5"/>
      <c r="T61" s="3"/>
      <c r="U61" s="5"/>
      <c r="V61" s="3"/>
      <c r="W61" s="5"/>
      <c r="X61" s="3"/>
      <c r="Y61" s="5"/>
      <c r="Z61" s="3"/>
      <c r="AA61" s="5"/>
    </row>
    <row r="62" spans="4:27" x14ac:dyDescent="0.25">
      <c r="D62" s="72">
        <v>0</v>
      </c>
      <c r="E62" s="70">
        <v>60</v>
      </c>
      <c r="F62" s="70" t="s">
        <v>258</v>
      </c>
      <c r="G62" s="32" t="s">
        <v>323</v>
      </c>
      <c r="H62" s="72" t="s">
        <v>311</v>
      </c>
      <c r="I62" s="32">
        <v>5</v>
      </c>
      <c r="J62" s="72" t="s">
        <v>311</v>
      </c>
      <c r="K62" s="32">
        <v>6</v>
      </c>
      <c r="L62" s="3"/>
      <c r="M62" s="5"/>
      <c r="N62" s="3"/>
      <c r="O62" s="5"/>
      <c r="P62" s="3"/>
      <c r="Q62" s="5"/>
      <c r="R62" s="3"/>
      <c r="S62" s="5"/>
      <c r="T62" s="3"/>
      <c r="U62" s="5"/>
      <c r="V62" s="3"/>
      <c r="W62" s="5"/>
      <c r="X62" s="3"/>
      <c r="Y62" s="5"/>
      <c r="Z62" s="3"/>
      <c r="AA62" s="5"/>
    </row>
    <row r="63" spans="4:27" x14ac:dyDescent="0.25">
      <c r="D63" s="72">
        <v>0</v>
      </c>
      <c r="E63" s="70">
        <v>61</v>
      </c>
      <c r="F63" s="70" t="s">
        <v>259</v>
      </c>
      <c r="G63" s="32" t="s">
        <v>324</v>
      </c>
      <c r="H63" s="3" t="s">
        <v>310</v>
      </c>
      <c r="I63" s="32">
        <v>5</v>
      </c>
      <c r="J63" s="3" t="s">
        <v>310</v>
      </c>
      <c r="K63" s="32">
        <v>6</v>
      </c>
      <c r="L63" s="3"/>
      <c r="M63" s="5"/>
      <c r="N63" s="3"/>
      <c r="O63" s="5"/>
      <c r="P63" s="3"/>
      <c r="Q63" s="5"/>
      <c r="R63" s="3"/>
      <c r="S63" s="5"/>
      <c r="T63" s="3"/>
      <c r="U63" s="5"/>
      <c r="V63" s="3"/>
      <c r="W63" s="5"/>
      <c r="X63" s="3"/>
      <c r="Y63" s="5"/>
      <c r="Z63" s="3"/>
      <c r="AA63" s="5"/>
    </row>
    <row r="64" spans="4:27" x14ac:dyDescent="0.25">
      <c r="D64" s="72">
        <v>0</v>
      </c>
      <c r="E64" s="70">
        <v>62</v>
      </c>
      <c r="F64" s="70" t="s">
        <v>84</v>
      </c>
      <c r="G64" s="32" t="s">
        <v>325</v>
      </c>
      <c r="H64" s="3" t="s">
        <v>310</v>
      </c>
      <c r="I64" s="32">
        <v>5</v>
      </c>
      <c r="J64" s="3" t="s">
        <v>310</v>
      </c>
      <c r="K64" s="32">
        <v>6</v>
      </c>
      <c r="L64" s="3"/>
      <c r="M64" s="5"/>
      <c r="N64" s="3"/>
      <c r="O64" s="5"/>
      <c r="P64" s="3"/>
      <c r="Q64" s="5"/>
      <c r="R64" s="3"/>
      <c r="S64" s="5"/>
      <c r="T64" s="3"/>
      <c r="U64" s="5"/>
      <c r="V64" s="3"/>
      <c r="W64" s="5"/>
      <c r="X64" s="3"/>
      <c r="Y64" s="5"/>
      <c r="Z64" s="3"/>
      <c r="AA64" s="5"/>
    </row>
    <row r="65" spans="4:27" x14ac:dyDescent="0.25">
      <c r="D65" s="72">
        <v>0</v>
      </c>
      <c r="E65" s="70">
        <v>63</v>
      </c>
      <c r="F65" s="70" t="s">
        <v>258</v>
      </c>
      <c r="G65" s="32" t="s">
        <v>326</v>
      </c>
      <c r="H65" s="3" t="s">
        <v>310</v>
      </c>
      <c r="I65" s="32">
        <v>5</v>
      </c>
      <c r="J65" s="3" t="s">
        <v>310</v>
      </c>
      <c r="K65" s="32">
        <v>6</v>
      </c>
      <c r="L65" s="3"/>
      <c r="M65" s="5"/>
      <c r="N65" s="3"/>
      <c r="O65" s="5"/>
      <c r="P65" s="3"/>
      <c r="Q65" s="5"/>
      <c r="R65" s="3"/>
      <c r="S65" s="5"/>
      <c r="T65" s="3"/>
      <c r="U65" s="5"/>
      <c r="V65" s="3"/>
      <c r="W65" s="5"/>
      <c r="X65" s="3"/>
      <c r="Y65" s="5"/>
      <c r="Z65" s="3"/>
      <c r="AA65" s="5"/>
    </row>
    <row r="66" spans="4:27" x14ac:dyDescent="0.25">
      <c r="D66" s="72"/>
      <c r="E66" s="70"/>
      <c r="F66" s="70"/>
      <c r="G66" s="32"/>
      <c r="H66" s="3"/>
      <c r="I66" s="5"/>
      <c r="J66" s="3"/>
      <c r="K66" s="5"/>
      <c r="L66" s="3"/>
      <c r="M66" s="5"/>
      <c r="N66" s="3"/>
      <c r="O66" s="5"/>
      <c r="P66" s="3"/>
      <c r="Q66" s="5"/>
      <c r="R66" s="3"/>
      <c r="S66" s="5"/>
      <c r="T66" s="3"/>
      <c r="U66" s="5"/>
      <c r="V66" s="3"/>
      <c r="W66" s="5"/>
      <c r="X66" s="3"/>
      <c r="Y66" s="5"/>
      <c r="Z66" s="3"/>
      <c r="AA66" s="5"/>
    </row>
    <row r="67" spans="4:27" x14ac:dyDescent="0.25">
      <c r="D67" s="72"/>
      <c r="E67" s="70"/>
      <c r="F67" s="70"/>
      <c r="G67" s="32"/>
      <c r="H67" s="3"/>
      <c r="I67" s="5"/>
      <c r="J67" s="3"/>
      <c r="K67" s="5"/>
      <c r="L67" s="3"/>
      <c r="M67" s="5"/>
      <c r="N67" s="3"/>
      <c r="O67" s="5"/>
      <c r="P67" s="3"/>
      <c r="Q67" s="5"/>
      <c r="R67" s="3"/>
      <c r="S67" s="5"/>
      <c r="T67" s="3"/>
      <c r="U67" s="5"/>
      <c r="V67" s="3"/>
      <c r="W67" s="5"/>
      <c r="X67" s="3"/>
      <c r="Y67" s="5"/>
      <c r="Z67" s="3"/>
      <c r="AA67" s="5"/>
    </row>
    <row r="68" spans="4:27" x14ac:dyDescent="0.25">
      <c r="D68" s="72"/>
      <c r="E68" s="70"/>
      <c r="F68" s="70"/>
      <c r="G68" s="32"/>
      <c r="H68" s="3"/>
      <c r="I68" s="5"/>
      <c r="J68" s="3"/>
      <c r="K68" s="5"/>
      <c r="L68" s="3"/>
      <c r="M68" s="5"/>
      <c r="N68" s="3"/>
      <c r="O68" s="5"/>
      <c r="P68" s="3"/>
      <c r="Q68" s="5"/>
      <c r="R68" s="3"/>
      <c r="S68" s="5"/>
      <c r="T68" s="3"/>
      <c r="U68" s="5"/>
      <c r="V68" s="3"/>
      <c r="W68" s="5"/>
      <c r="X68" s="3"/>
      <c r="Y68" s="5"/>
      <c r="Z68" s="3"/>
      <c r="AA68" s="5"/>
    </row>
    <row r="69" spans="4:27" x14ac:dyDescent="0.25">
      <c r="D69" s="72"/>
      <c r="E69" s="70"/>
      <c r="F69" s="70"/>
      <c r="G69" s="32"/>
      <c r="H69" s="3"/>
      <c r="I69" s="5"/>
      <c r="J69" s="3"/>
      <c r="K69" s="5"/>
      <c r="L69" s="3"/>
      <c r="M69" s="5"/>
      <c r="N69" s="3"/>
      <c r="O69" s="5"/>
      <c r="P69" s="3"/>
      <c r="Q69" s="5"/>
      <c r="R69" s="3"/>
      <c r="S69" s="5"/>
      <c r="T69" s="3"/>
      <c r="U69" s="5"/>
      <c r="V69" s="3"/>
      <c r="W69" s="5"/>
      <c r="X69" s="3"/>
      <c r="Y69" s="5"/>
      <c r="Z69" s="3"/>
      <c r="AA69" s="5"/>
    </row>
    <row r="70" spans="4:27" x14ac:dyDescent="0.25">
      <c r="D70" s="72"/>
      <c r="E70" s="70"/>
      <c r="F70" s="70"/>
      <c r="G70" s="32"/>
      <c r="H70" s="3"/>
      <c r="I70" s="5"/>
      <c r="J70" s="3"/>
      <c r="K70" s="5"/>
      <c r="L70" s="3"/>
      <c r="M70" s="5"/>
      <c r="N70" s="3"/>
      <c r="O70" s="5"/>
      <c r="P70" s="3"/>
      <c r="Q70" s="5"/>
      <c r="R70" s="3"/>
      <c r="S70" s="5"/>
      <c r="T70" s="3"/>
      <c r="U70" s="5"/>
      <c r="V70" s="3"/>
      <c r="W70" s="5"/>
      <c r="X70" s="3"/>
      <c r="Y70" s="5"/>
      <c r="Z70" s="3"/>
      <c r="AA70" s="5"/>
    </row>
    <row r="71" spans="4:27" x14ac:dyDescent="0.25">
      <c r="D71" s="72"/>
      <c r="E71" s="70"/>
      <c r="F71" s="70"/>
      <c r="G71" s="32"/>
      <c r="H71" s="3"/>
      <c r="I71" s="5"/>
      <c r="J71" s="3"/>
      <c r="K71" s="5"/>
      <c r="L71" s="3"/>
      <c r="M71" s="5"/>
      <c r="N71" s="3"/>
      <c r="O71" s="5"/>
      <c r="P71" s="3"/>
      <c r="Q71" s="5"/>
      <c r="R71" s="3"/>
      <c r="S71" s="5"/>
      <c r="T71" s="3"/>
      <c r="U71" s="5"/>
      <c r="V71" s="3"/>
      <c r="W71" s="5"/>
      <c r="X71" s="3"/>
      <c r="Y71" s="5"/>
      <c r="Z71" s="3"/>
      <c r="AA71" s="5"/>
    </row>
    <row r="72" spans="4:27" x14ac:dyDescent="0.25">
      <c r="D72" s="72"/>
      <c r="E72" s="70"/>
      <c r="F72" s="70"/>
      <c r="G72" s="32"/>
      <c r="H72" s="3"/>
      <c r="I72" s="5"/>
      <c r="J72" s="3"/>
      <c r="K72" s="5"/>
      <c r="L72" s="3"/>
      <c r="M72" s="5"/>
      <c r="N72" s="3"/>
      <c r="O72" s="5"/>
      <c r="P72" s="3"/>
      <c r="Q72" s="5"/>
      <c r="R72" s="3"/>
      <c r="S72" s="5"/>
      <c r="T72" s="3"/>
      <c r="U72" s="5"/>
      <c r="V72" s="3"/>
      <c r="W72" s="5"/>
      <c r="X72" s="3"/>
      <c r="Y72" s="5"/>
      <c r="Z72" s="3"/>
      <c r="AA72" s="5"/>
    </row>
    <row r="73" spans="4:27" x14ac:dyDescent="0.25">
      <c r="D73" s="72"/>
      <c r="E73" s="70"/>
      <c r="F73" s="70"/>
      <c r="G73" s="32"/>
      <c r="H73" s="3"/>
      <c r="I73" s="5"/>
      <c r="J73" s="3"/>
      <c r="K73" s="5"/>
      <c r="L73" s="3"/>
      <c r="M73" s="5"/>
      <c r="N73" s="3"/>
      <c r="O73" s="5"/>
      <c r="P73" s="3"/>
      <c r="Q73" s="5"/>
      <c r="R73" s="3"/>
      <c r="S73" s="5"/>
      <c r="T73" s="3"/>
      <c r="U73" s="5"/>
      <c r="V73" s="3"/>
      <c r="W73" s="5"/>
      <c r="X73" s="3"/>
      <c r="Y73" s="5"/>
      <c r="Z73" s="3"/>
      <c r="AA73" s="5"/>
    </row>
    <row r="74" spans="4:27" x14ac:dyDescent="0.25">
      <c r="D74" s="72"/>
      <c r="E74" s="70"/>
      <c r="F74" s="70"/>
      <c r="G74" s="32"/>
      <c r="H74" s="3"/>
      <c r="I74" s="5"/>
      <c r="J74" s="3"/>
      <c r="K74" s="5"/>
      <c r="L74" s="3"/>
      <c r="M74" s="5"/>
      <c r="N74" s="3"/>
      <c r="O74" s="5"/>
      <c r="P74" s="3"/>
      <c r="Q74" s="5"/>
      <c r="R74" s="3"/>
      <c r="S74" s="5"/>
      <c r="T74" s="3"/>
      <c r="U74" s="5"/>
      <c r="V74" s="3"/>
      <c r="W74" s="5"/>
      <c r="X74" s="3"/>
      <c r="Y74" s="5"/>
      <c r="Z74" s="3"/>
      <c r="AA74" s="5"/>
    </row>
    <row r="75" spans="4:27" x14ac:dyDescent="0.25">
      <c r="D75" s="72"/>
      <c r="E75" s="70"/>
      <c r="F75" s="70"/>
      <c r="G75" s="32"/>
      <c r="H75" s="3"/>
      <c r="I75" s="5"/>
      <c r="J75" s="3"/>
      <c r="K75" s="5"/>
      <c r="L75" s="3"/>
      <c r="M75" s="5"/>
      <c r="N75" s="3"/>
      <c r="O75" s="5"/>
      <c r="P75" s="3"/>
      <c r="Q75" s="5"/>
      <c r="R75" s="3"/>
      <c r="S75" s="5"/>
      <c r="T75" s="3"/>
      <c r="U75" s="5"/>
      <c r="V75" s="3"/>
      <c r="W75" s="5"/>
      <c r="X75" s="3"/>
      <c r="Y75" s="5"/>
      <c r="Z75" s="3"/>
      <c r="AA75" s="5"/>
    </row>
    <row r="76" spans="4:27" x14ac:dyDescent="0.25">
      <c r="D76" s="72"/>
      <c r="E76" s="70"/>
      <c r="F76" s="70"/>
      <c r="G76" s="32"/>
      <c r="H76" s="3"/>
      <c r="I76" s="5"/>
      <c r="J76" s="3"/>
      <c r="K76" s="5"/>
      <c r="L76" s="3"/>
      <c r="M76" s="5"/>
      <c r="N76" s="3"/>
      <c r="O76" s="5"/>
      <c r="P76" s="3"/>
      <c r="Q76" s="5"/>
      <c r="R76" s="3"/>
      <c r="S76" s="5"/>
      <c r="T76" s="3"/>
      <c r="U76" s="5"/>
      <c r="V76" s="3"/>
      <c r="W76" s="5"/>
      <c r="X76" s="3"/>
      <c r="Y76" s="5"/>
      <c r="Z76" s="3"/>
      <c r="AA76" s="5"/>
    </row>
    <row r="77" spans="4:27" x14ac:dyDescent="0.25">
      <c r="D77" s="72"/>
      <c r="E77" s="70"/>
      <c r="F77" s="70"/>
      <c r="G77" s="32"/>
      <c r="H77" s="3"/>
      <c r="I77" s="5"/>
      <c r="J77" s="3"/>
      <c r="K77" s="5"/>
      <c r="L77" s="3"/>
      <c r="M77" s="5"/>
      <c r="N77" s="3"/>
      <c r="O77" s="5"/>
      <c r="P77" s="3"/>
      <c r="Q77" s="5"/>
      <c r="R77" s="3"/>
      <c r="S77" s="5"/>
      <c r="T77" s="3"/>
      <c r="U77" s="5"/>
      <c r="V77" s="3"/>
      <c r="W77" s="5"/>
      <c r="X77" s="3"/>
      <c r="Y77" s="5"/>
      <c r="Z77" s="3"/>
      <c r="AA77" s="5"/>
    </row>
    <row r="78" spans="4:27" x14ac:dyDescent="0.25">
      <c r="D78" s="72"/>
      <c r="E78" s="70"/>
      <c r="F78" s="70"/>
      <c r="G78" s="32"/>
      <c r="H78" s="3"/>
      <c r="I78" s="5"/>
      <c r="J78" s="3"/>
      <c r="K78" s="5"/>
      <c r="L78" s="3"/>
      <c r="M78" s="5"/>
      <c r="N78" s="3"/>
      <c r="O78" s="5"/>
      <c r="P78" s="3"/>
      <c r="Q78" s="5"/>
      <c r="R78" s="3"/>
      <c r="S78" s="5"/>
      <c r="T78" s="3"/>
      <c r="U78" s="5"/>
      <c r="V78" s="3"/>
      <c r="W78" s="5"/>
      <c r="X78" s="3"/>
      <c r="Y78" s="5"/>
      <c r="Z78" s="3"/>
      <c r="AA78" s="5"/>
    </row>
    <row r="79" spans="4:27" x14ac:dyDescent="0.25">
      <c r="D79" s="72"/>
      <c r="E79" s="70"/>
      <c r="F79" s="70"/>
      <c r="G79" s="32"/>
      <c r="H79" s="3"/>
      <c r="I79" s="5"/>
      <c r="J79" s="3"/>
      <c r="K79" s="5"/>
      <c r="L79" s="3"/>
      <c r="M79" s="5"/>
      <c r="N79" s="3"/>
      <c r="O79" s="5"/>
      <c r="P79" s="3"/>
      <c r="Q79" s="5"/>
      <c r="R79" s="3"/>
      <c r="S79" s="5"/>
      <c r="T79" s="3"/>
      <c r="U79" s="5"/>
      <c r="V79" s="3"/>
      <c r="W79" s="5"/>
      <c r="X79" s="3"/>
      <c r="Y79" s="5"/>
      <c r="Z79" s="3"/>
      <c r="AA79" s="5"/>
    </row>
    <row r="80" spans="4:27" x14ac:dyDescent="0.25">
      <c r="D80" s="72"/>
      <c r="E80" s="70"/>
      <c r="F80" s="70"/>
      <c r="G80" s="32"/>
      <c r="H80" s="3"/>
      <c r="I80" s="5"/>
      <c r="J80" s="3"/>
      <c r="K80" s="5"/>
      <c r="L80" s="3"/>
      <c r="M80" s="5"/>
      <c r="N80" s="3"/>
      <c r="O80" s="5"/>
      <c r="P80" s="3"/>
      <c r="Q80" s="5"/>
      <c r="R80" s="3"/>
      <c r="S80" s="5"/>
      <c r="T80" s="3"/>
      <c r="U80" s="5"/>
      <c r="V80" s="3"/>
      <c r="W80" s="5"/>
      <c r="X80" s="3"/>
      <c r="Y80" s="5"/>
      <c r="Z80" s="3"/>
      <c r="AA80" s="5"/>
    </row>
    <row r="81" spans="4:27" x14ac:dyDescent="0.25">
      <c r="D81" s="72"/>
      <c r="E81" s="70"/>
      <c r="F81" s="70"/>
      <c r="G81" s="32"/>
      <c r="H81" s="3"/>
      <c r="I81" s="5"/>
      <c r="J81" s="3"/>
      <c r="K81" s="5"/>
      <c r="L81" s="3"/>
      <c r="M81" s="5"/>
      <c r="N81" s="3"/>
      <c r="O81" s="5"/>
      <c r="P81" s="3"/>
      <c r="Q81" s="5"/>
      <c r="R81" s="3"/>
      <c r="S81" s="5"/>
      <c r="T81" s="3"/>
      <c r="U81" s="5"/>
      <c r="V81" s="3"/>
      <c r="W81" s="5"/>
      <c r="X81" s="3"/>
      <c r="Y81" s="5"/>
      <c r="Z81" s="3"/>
      <c r="AA81" s="5"/>
    </row>
    <row r="82" spans="4:27" x14ac:dyDescent="0.25">
      <c r="D82" s="72"/>
      <c r="E82" s="70"/>
      <c r="F82" s="70"/>
      <c r="G82" s="32"/>
      <c r="H82" s="3"/>
      <c r="I82" s="5"/>
      <c r="J82" s="3"/>
      <c r="K82" s="5"/>
      <c r="L82" s="3"/>
      <c r="M82" s="5"/>
      <c r="N82" s="3"/>
      <c r="O82" s="5"/>
      <c r="P82" s="3"/>
      <c r="Q82" s="5"/>
      <c r="R82" s="3"/>
      <c r="S82" s="5"/>
      <c r="T82" s="3"/>
      <c r="U82" s="5"/>
      <c r="V82" s="3"/>
      <c r="W82" s="5"/>
      <c r="X82" s="3"/>
      <c r="Y82" s="5"/>
      <c r="Z82" s="3"/>
      <c r="AA82" s="5"/>
    </row>
    <row r="83" spans="4:27" x14ac:dyDescent="0.25">
      <c r="D83" s="72"/>
      <c r="E83" s="70"/>
      <c r="F83" s="70"/>
      <c r="G83" s="32"/>
      <c r="H83" s="3"/>
      <c r="I83" s="5"/>
      <c r="J83" s="3"/>
      <c r="K83" s="5"/>
      <c r="L83" s="3"/>
      <c r="M83" s="5"/>
      <c r="N83" s="3"/>
      <c r="O83" s="5"/>
      <c r="P83" s="3"/>
      <c r="Q83" s="5"/>
      <c r="R83" s="3"/>
      <c r="S83" s="5"/>
      <c r="T83" s="3"/>
      <c r="U83" s="5"/>
      <c r="V83" s="3"/>
      <c r="W83" s="5"/>
      <c r="X83" s="3"/>
      <c r="Y83" s="5"/>
      <c r="Z83" s="3"/>
      <c r="AA83" s="5"/>
    </row>
    <row r="84" spans="4:27" x14ac:dyDescent="0.25">
      <c r="D84" s="72"/>
      <c r="E84" s="70"/>
      <c r="F84" s="70"/>
      <c r="G84" s="32"/>
      <c r="H84" s="3"/>
      <c r="I84" s="5"/>
      <c r="J84" s="3"/>
      <c r="K84" s="5"/>
      <c r="L84" s="3"/>
      <c r="M84" s="5"/>
      <c r="N84" s="3"/>
      <c r="O84" s="5"/>
      <c r="P84" s="3"/>
      <c r="Q84" s="5"/>
      <c r="R84" s="3"/>
      <c r="S84" s="5"/>
      <c r="T84" s="3"/>
      <c r="U84" s="5"/>
      <c r="V84" s="3"/>
      <c r="W84" s="5"/>
      <c r="X84" s="3"/>
      <c r="Y84" s="5"/>
      <c r="Z84" s="3"/>
      <c r="AA84" s="5"/>
    </row>
    <row r="85" spans="4:27" x14ac:dyDescent="0.25">
      <c r="D85" s="72"/>
      <c r="E85" s="70"/>
      <c r="F85" s="70"/>
      <c r="G85" s="32"/>
      <c r="H85" s="3"/>
      <c r="I85" s="5"/>
      <c r="J85" s="3"/>
      <c r="K85" s="5"/>
      <c r="L85" s="3"/>
      <c r="M85" s="5"/>
      <c r="N85" s="3"/>
      <c r="O85" s="5"/>
      <c r="P85" s="3"/>
      <c r="Q85" s="5"/>
      <c r="R85" s="3"/>
      <c r="S85" s="5"/>
      <c r="T85" s="3"/>
      <c r="U85" s="5"/>
      <c r="V85" s="3"/>
      <c r="W85" s="5"/>
      <c r="X85" s="3"/>
      <c r="Y85" s="5"/>
      <c r="Z85" s="3"/>
      <c r="AA85" s="5"/>
    </row>
    <row r="86" spans="4:27" x14ac:dyDescent="0.25">
      <c r="D86" s="72"/>
      <c r="E86" s="70"/>
      <c r="F86" s="70"/>
      <c r="G86" s="32"/>
      <c r="H86" s="3"/>
      <c r="I86" s="5"/>
      <c r="J86" s="3"/>
      <c r="K86" s="5"/>
      <c r="L86" s="3"/>
      <c r="M86" s="5"/>
      <c r="N86" s="3"/>
      <c r="O86" s="5"/>
      <c r="P86" s="3"/>
      <c r="Q86" s="5"/>
      <c r="R86" s="3"/>
      <c r="S86" s="5"/>
      <c r="T86" s="3"/>
      <c r="U86" s="5"/>
      <c r="V86" s="3"/>
      <c r="W86" s="5"/>
      <c r="X86" s="3"/>
      <c r="Y86" s="5"/>
      <c r="Z86" s="3"/>
      <c r="AA86" s="5"/>
    </row>
    <row r="87" spans="4:27" x14ac:dyDescent="0.25">
      <c r="D87" s="72"/>
      <c r="E87" s="70"/>
      <c r="F87" s="70"/>
      <c r="G87" s="32"/>
      <c r="H87" s="3"/>
      <c r="I87" s="5"/>
      <c r="J87" s="3"/>
      <c r="K87" s="5"/>
      <c r="L87" s="3"/>
      <c r="M87" s="5"/>
      <c r="N87" s="3"/>
      <c r="O87" s="5"/>
      <c r="P87" s="3"/>
      <c r="Q87" s="5"/>
      <c r="R87" s="3"/>
      <c r="S87" s="5"/>
      <c r="T87" s="3"/>
      <c r="U87" s="5"/>
      <c r="V87" s="3"/>
      <c r="W87" s="5"/>
      <c r="X87" s="3"/>
      <c r="Y87" s="5"/>
      <c r="Z87" s="3"/>
      <c r="AA87" s="5"/>
    </row>
    <row r="88" spans="4:27" x14ac:dyDescent="0.25">
      <c r="D88" s="72"/>
      <c r="E88" s="70"/>
      <c r="F88" s="70"/>
      <c r="G88" s="32"/>
      <c r="H88" s="3"/>
      <c r="I88" s="5"/>
      <c r="J88" s="3"/>
      <c r="K88" s="5"/>
      <c r="L88" s="3"/>
      <c r="M88" s="5"/>
      <c r="N88" s="3"/>
      <c r="O88" s="5"/>
      <c r="P88" s="3"/>
      <c r="Q88" s="5"/>
      <c r="R88" s="3"/>
      <c r="S88" s="5"/>
      <c r="T88" s="3"/>
      <c r="U88" s="5"/>
      <c r="V88" s="3"/>
      <c r="W88" s="5"/>
      <c r="X88" s="3"/>
      <c r="Y88" s="5"/>
      <c r="Z88" s="3"/>
      <c r="AA88" s="5"/>
    </row>
    <row r="89" spans="4:27" x14ac:dyDescent="0.25">
      <c r="D89" s="72"/>
      <c r="E89" s="70"/>
      <c r="F89" s="70"/>
      <c r="G89" s="32"/>
      <c r="H89" s="3"/>
      <c r="I89" s="5"/>
      <c r="J89" s="3"/>
      <c r="K89" s="5"/>
      <c r="L89" s="3"/>
      <c r="M89" s="5"/>
      <c r="N89" s="3"/>
      <c r="O89" s="5"/>
      <c r="P89" s="3"/>
      <c r="Q89" s="5"/>
      <c r="R89" s="3"/>
      <c r="S89" s="5"/>
      <c r="T89" s="3"/>
      <c r="U89" s="5"/>
      <c r="V89" s="3"/>
      <c r="W89" s="5"/>
      <c r="X89" s="3"/>
      <c r="Y89" s="5"/>
      <c r="Z89" s="3"/>
      <c r="AA89" s="5"/>
    </row>
    <row r="90" spans="4:27" x14ac:dyDescent="0.25">
      <c r="D90" s="72"/>
      <c r="E90" s="70"/>
      <c r="F90" s="70"/>
      <c r="G90" s="32"/>
      <c r="H90" s="3"/>
      <c r="I90" s="5"/>
      <c r="J90" s="3"/>
      <c r="K90" s="5"/>
      <c r="L90" s="3"/>
      <c r="M90" s="5"/>
      <c r="N90" s="3"/>
      <c r="O90" s="5"/>
      <c r="P90" s="3"/>
      <c r="Q90" s="5"/>
      <c r="R90" s="3"/>
      <c r="S90" s="5"/>
      <c r="T90" s="3"/>
      <c r="U90" s="5"/>
      <c r="V90" s="3"/>
      <c r="W90" s="5"/>
      <c r="X90" s="3"/>
      <c r="Y90" s="5"/>
      <c r="Z90" s="3"/>
      <c r="AA90" s="5"/>
    </row>
    <row r="91" spans="4:27" x14ac:dyDescent="0.25">
      <c r="D91" s="72"/>
      <c r="E91" s="70"/>
      <c r="F91" s="70"/>
      <c r="G91" s="32"/>
      <c r="H91" s="3"/>
      <c r="I91" s="5"/>
      <c r="J91" s="3"/>
      <c r="K91" s="5"/>
      <c r="L91" s="3"/>
      <c r="M91" s="5"/>
      <c r="N91" s="3"/>
      <c r="O91" s="5"/>
      <c r="P91" s="3"/>
      <c r="Q91" s="5"/>
      <c r="R91" s="3"/>
      <c r="S91" s="5"/>
      <c r="T91" s="3"/>
      <c r="U91" s="5"/>
      <c r="V91" s="3"/>
      <c r="W91" s="5"/>
      <c r="X91" s="3"/>
      <c r="Y91" s="5"/>
      <c r="Z91" s="3"/>
      <c r="AA91" s="5"/>
    </row>
    <row r="92" spans="4:27" x14ac:dyDescent="0.25">
      <c r="D92" s="72"/>
      <c r="E92" s="70"/>
      <c r="F92" s="70"/>
      <c r="G92" s="32"/>
      <c r="H92" s="3"/>
      <c r="I92" s="5"/>
      <c r="J92" s="3"/>
      <c r="K92" s="5"/>
      <c r="L92" s="3"/>
      <c r="M92" s="5"/>
      <c r="N92" s="3"/>
      <c r="O92" s="5"/>
      <c r="P92" s="3"/>
      <c r="Q92" s="5"/>
      <c r="R92" s="3"/>
      <c r="S92" s="5"/>
      <c r="T92" s="3"/>
      <c r="U92" s="5"/>
      <c r="V92" s="3"/>
      <c r="W92" s="5"/>
      <c r="X92" s="3"/>
      <c r="Y92" s="5"/>
      <c r="Z92" s="3"/>
      <c r="AA92" s="5"/>
    </row>
    <row r="93" spans="4:27" x14ac:dyDescent="0.25">
      <c r="D93" s="72"/>
      <c r="E93" s="70"/>
      <c r="F93" s="70"/>
      <c r="G93" s="32"/>
      <c r="H93" s="3"/>
      <c r="I93" s="5"/>
      <c r="J93" s="3"/>
      <c r="K93" s="5"/>
      <c r="L93" s="3"/>
      <c r="M93" s="5"/>
      <c r="N93" s="3"/>
      <c r="O93" s="5"/>
      <c r="P93" s="3"/>
      <c r="Q93" s="5"/>
      <c r="R93" s="3"/>
      <c r="S93" s="5"/>
      <c r="T93" s="3"/>
      <c r="U93" s="5"/>
      <c r="V93" s="3"/>
      <c r="W93" s="5"/>
      <c r="X93" s="3"/>
      <c r="Y93" s="5"/>
      <c r="Z93" s="3"/>
      <c r="AA93" s="5"/>
    </row>
    <row r="94" spans="4:27" x14ac:dyDescent="0.25">
      <c r="D94" s="72"/>
      <c r="E94" s="70"/>
      <c r="F94" s="70"/>
      <c r="G94" s="32"/>
      <c r="H94" s="3"/>
      <c r="I94" s="5"/>
      <c r="J94" s="3"/>
      <c r="K94" s="5"/>
      <c r="L94" s="3"/>
      <c r="M94" s="5"/>
      <c r="N94" s="3"/>
      <c r="O94" s="5"/>
      <c r="P94" s="3"/>
      <c r="Q94" s="5"/>
      <c r="R94" s="3"/>
      <c r="S94" s="5"/>
      <c r="T94" s="3"/>
      <c r="U94" s="5"/>
      <c r="V94" s="3"/>
      <c r="W94" s="5"/>
      <c r="X94" s="3"/>
      <c r="Y94" s="5"/>
      <c r="Z94" s="3"/>
      <c r="AA94" s="5"/>
    </row>
    <row r="95" spans="4:27" x14ac:dyDescent="0.25">
      <c r="D95" s="72"/>
      <c r="E95" s="70"/>
      <c r="F95" s="70"/>
      <c r="G95" s="32"/>
      <c r="H95" s="3"/>
      <c r="I95" s="5"/>
      <c r="J95" s="3"/>
      <c r="K95" s="5"/>
      <c r="L95" s="3"/>
      <c r="M95" s="5"/>
      <c r="N95" s="3"/>
      <c r="O95" s="5"/>
      <c r="P95" s="3"/>
      <c r="Q95" s="5"/>
      <c r="R95" s="3"/>
      <c r="S95" s="5"/>
      <c r="T95" s="3"/>
      <c r="U95" s="5"/>
      <c r="V95" s="3"/>
      <c r="W95" s="5"/>
      <c r="X95" s="3"/>
      <c r="Y95" s="5"/>
      <c r="Z95" s="3"/>
      <c r="AA95" s="5"/>
    </row>
    <row r="96" spans="4:27" x14ac:dyDescent="0.25">
      <c r="D96" s="72"/>
      <c r="E96" s="70"/>
      <c r="F96" s="70"/>
      <c r="G96" s="32"/>
      <c r="H96" s="3"/>
      <c r="I96" s="5"/>
      <c r="J96" s="3"/>
      <c r="K96" s="5"/>
      <c r="L96" s="3"/>
      <c r="M96" s="5"/>
      <c r="N96" s="3"/>
      <c r="O96" s="5"/>
      <c r="P96" s="3"/>
      <c r="Q96" s="5"/>
      <c r="R96" s="3"/>
      <c r="S96" s="5"/>
      <c r="T96" s="3"/>
      <c r="U96" s="5"/>
      <c r="V96" s="3"/>
      <c r="W96" s="5"/>
      <c r="X96" s="3"/>
      <c r="Y96" s="5"/>
      <c r="Z96" s="3"/>
      <c r="AA96" s="5"/>
    </row>
    <row r="97" spans="4:27 16384:16384" x14ac:dyDescent="0.25">
      <c r="D97" s="72"/>
      <c r="E97" s="70"/>
      <c r="F97" s="70"/>
      <c r="G97" s="32"/>
      <c r="H97" s="3"/>
      <c r="I97" s="5"/>
      <c r="J97" s="3"/>
      <c r="K97" s="5"/>
      <c r="L97" s="3"/>
      <c r="M97" s="5"/>
      <c r="N97" s="3"/>
      <c r="O97" s="5"/>
      <c r="P97" s="3"/>
      <c r="Q97" s="5"/>
      <c r="R97" s="3"/>
      <c r="S97" s="5"/>
      <c r="T97" s="3"/>
      <c r="U97" s="5"/>
      <c r="V97" s="3"/>
      <c r="W97" s="5"/>
      <c r="X97" s="3"/>
      <c r="Y97" s="5"/>
      <c r="Z97" s="3"/>
      <c r="AA97" s="5"/>
    </row>
    <row r="98" spans="4:27 16384:16384" x14ac:dyDescent="0.25">
      <c r="D98" s="72"/>
      <c r="E98" s="70"/>
      <c r="F98" s="70"/>
      <c r="G98" s="32"/>
      <c r="H98" s="3"/>
      <c r="I98" s="5"/>
      <c r="J98" s="3"/>
      <c r="K98" s="5"/>
      <c r="L98" s="3"/>
      <c r="M98" s="5"/>
      <c r="N98" s="3"/>
      <c r="O98" s="5"/>
      <c r="P98" s="3"/>
      <c r="Q98" s="5"/>
      <c r="R98" s="3"/>
      <c r="S98" s="5"/>
      <c r="T98" s="3"/>
      <c r="U98" s="5"/>
      <c r="V98" s="3"/>
      <c r="W98" s="5"/>
      <c r="X98" s="3"/>
      <c r="Y98" s="5"/>
      <c r="Z98" s="3"/>
      <c r="AA98" s="5"/>
    </row>
    <row r="99" spans="4:27 16384:16384" x14ac:dyDescent="0.25">
      <c r="D99" s="72"/>
      <c r="E99" s="70"/>
      <c r="F99" s="70"/>
      <c r="G99" s="32"/>
      <c r="H99" s="3"/>
      <c r="I99" s="5"/>
      <c r="J99" s="3"/>
      <c r="K99" s="5"/>
      <c r="L99" s="3"/>
      <c r="M99" s="5"/>
      <c r="N99" s="3"/>
      <c r="O99" s="5"/>
      <c r="P99" s="3"/>
      <c r="Q99" s="5"/>
      <c r="R99" s="3"/>
      <c r="S99" s="5"/>
      <c r="T99" s="3"/>
      <c r="U99" s="5"/>
      <c r="V99" s="3"/>
      <c r="W99" s="5"/>
      <c r="X99" s="3"/>
      <c r="Y99" s="5"/>
      <c r="Z99" s="3"/>
      <c r="AA99" s="5"/>
    </row>
    <row r="100" spans="4:27 16384:16384" x14ac:dyDescent="0.25">
      <c r="D100" s="72"/>
      <c r="E100" s="70"/>
      <c r="F100" s="70"/>
      <c r="G100" s="32"/>
      <c r="H100" s="3"/>
      <c r="I100" s="5"/>
      <c r="J100" s="3"/>
      <c r="K100" s="5"/>
      <c r="L100" s="3"/>
      <c r="M100" s="5"/>
      <c r="N100" s="3"/>
      <c r="O100" s="5"/>
      <c r="P100" s="3"/>
      <c r="Q100" s="5"/>
      <c r="R100" s="3"/>
      <c r="S100" s="5"/>
      <c r="T100" s="3"/>
      <c r="U100" s="5"/>
      <c r="V100" s="3"/>
      <c r="W100" s="5"/>
      <c r="X100" s="3"/>
      <c r="Y100" s="5"/>
      <c r="Z100" s="3"/>
      <c r="AA100" s="5"/>
    </row>
    <row r="101" spans="4:27 16384:16384" x14ac:dyDescent="0.25">
      <c r="D101" s="72"/>
      <c r="E101" s="70"/>
      <c r="F101" s="70"/>
      <c r="G101" s="32"/>
      <c r="H101" s="3"/>
      <c r="I101" s="5"/>
      <c r="J101" s="3"/>
      <c r="K101" s="5"/>
      <c r="L101" s="3"/>
      <c r="M101" s="5"/>
      <c r="N101" s="3"/>
      <c r="O101" s="5"/>
      <c r="P101" s="3"/>
      <c r="Q101" s="5"/>
      <c r="R101" s="3"/>
      <c r="S101" s="5"/>
      <c r="T101" s="3"/>
      <c r="U101" s="5"/>
      <c r="V101" s="3"/>
      <c r="W101" s="5"/>
      <c r="X101" s="3"/>
      <c r="Y101" s="5"/>
      <c r="Z101" s="3"/>
      <c r="AA101" s="5"/>
      <c r="XFD101" s="50"/>
    </row>
    <row r="102" spans="4:27 16384:16384" ht="15.75" thickBot="1" x14ac:dyDescent="0.3">
      <c r="D102" s="73"/>
      <c r="E102" s="71"/>
      <c r="F102" s="71"/>
      <c r="G102" s="64"/>
      <c r="H102" s="6"/>
      <c r="I102" s="8"/>
      <c r="J102" s="6"/>
      <c r="K102" s="8"/>
      <c r="L102" s="6"/>
      <c r="M102" s="8"/>
      <c r="N102" s="6"/>
      <c r="O102" s="8"/>
      <c r="P102" s="6"/>
      <c r="Q102" s="8"/>
      <c r="R102" s="6"/>
      <c r="S102" s="8"/>
      <c r="T102" s="6"/>
      <c r="U102" s="8"/>
      <c r="V102" s="6"/>
      <c r="W102" s="8"/>
      <c r="X102" s="6"/>
      <c r="Y102" s="8"/>
      <c r="Z102" s="6"/>
      <c r="AA102" s="8"/>
      <c r="XFD102" s="50"/>
    </row>
    <row r="103" spans="4:27 16384:16384" x14ac:dyDescent="0.25">
      <c r="E103" s="60"/>
      <c r="F103" s="60"/>
      <c r="G103" s="53"/>
      <c r="XFD103" s="50"/>
    </row>
    <row r="104" spans="4:27 16384:16384" x14ac:dyDescent="0.25">
      <c r="E104" s="60"/>
      <c r="F104" s="60"/>
      <c r="G104" s="53"/>
      <c r="XFD104" s="50"/>
    </row>
    <row r="105" spans="4:27 16384:16384" x14ac:dyDescent="0.25">
      <c r="E105" s="60"/>
      <c r="F105" s="60"/>
      <c r="G105" s="53"/>
    </row>
  </sheetData>
  <phoneticPr fontId="11" type="noConversion"/>
  <conditionalFormatting sqref="D3:G3 K4:AA5 P3:AA3 H6:AA8 D4:I5 D6:F8 L9:AA23 D66:AA102 K24:AA44 D24:I44 L45:AA65 D45:E65 D9:E23">
    <cfRule type="expression" dxfId="175" priority="35">
      <formula>$D3=1</formula>
    </cfRule>
  </conditionalFormatting>
  <conditionalFormatting sqref="J4:J5">
    <cfRule type="expression" dxfId="173" priority="32">
      <formula>$D4=1</formula>
    </cfRule>
  </conditionalFormatting>
  <conditionalFormatting sqref="G6:G8">
    <cfRule type="expression" dxfId="26" priority="27">
      <formula>$D6=1</formula>
    </cfRule>
  </conditionalFormatting>
  <conditionalFormatting sqref="K3:O3 H3:I3">
    <cfRule type="expression" dxfId="25" priority="26">
      <formula>$D3=1</formula>
    </cfRule>
  </conditionalFormatting>
  <conditionalFormatting sqref="J3">
    <cfRule type="expression" dxfId="24" priority="25">
      <formula>$D3=1</formula>
    </cfRule>
  </conditionalFormatting>
  <conditionalFormatting sqref="F9:G9 H12:I14 F10:I11 F12:F14 K10:K14">
    <cfRule type="expression" dxfId="23" priority="24">
      <formula>$D9=1</formula>
    </cfRule>
  </conditionalFormatting>
  <conditionalFormatting sqref="G12:G14">
    <cfRule type="expression" dxfId="21" priority="22">
      <formula>$D12=1</formula>
    </cfRule>
  </conditionalFormatting>
  <conditionalFormatting sqref="K9 H9:I9">
    <cfRule type="expression" dxfId="20" priority="21">
      <formula>$D9=1</formula>
    </cfRule>
  </conditionalFormatting>
  <conditionalFormatting sqref="K16 I16 I18 I20 I22 K18 K20 K22">
    <cfRule type="expression" dxfId="18" priority="19">
      <formula>$D16=1</formula>
    </cfRule>
  </conditionalFormatting>
  <conditionalFormatting sqref="K15 I15 I17 I19 I21 I23 K17 K19 K21 K23">
    <cfRule type="expression" dxfId="15" priority="16">
      <formula>$D15=1</formula>
    </cfRule>
  </conditionalFormatting>
  <conditionalFormatting sqref="J10:J14">
    <cfRule type="expression" dxfId="13" priority="14">
      <formula>$D10=1</formula>
    </cfRule>
  </conditionalFormatting>
  <conditionalFormatting sqref="J9">
    <cfRule type="expression" dxfId="12" priority="13">
      <formula>$D9=1</formula>
    </cfRule>
  </conditionalFormatting>
  <conditionalFormatting sqref="F15:F20">
    <cfRule type="expression" dxfId="11" priority="12">
      <formula>$D15=1</formula>
    </cfRule>
  </conditionalFormatting>
  <conditionalFormatting sqref="F21:F23">
    <cfRule type="expression" dxfId="10" priority="11">
      <formula>$D21=1</formula>
    </cfRule>
  </conditionalFormatting>
  <conditionalFormatting sqref="G18:G20">
    <cfRule type="expression" dxfId="9" priority="10">
      <formula>$D18=1</formula>
    </cfRule>
  </conditionalFormatting>
  <conditionalFormatting sqref="G21:G23">
    <cfRule type="expression" dxfId="8" priority="9">
      <formula>$D21=1</formula>
    </cfRule>
  </conditionalFormatting>
  <conditionalFormatting sqref="G15:G17">
    <cfRule type="expression" dxfId="7" priority="8">
      <formula>$D15=1</formula>
    </cfRule>
  </conditionalFormatting>
  <conditionalFormatting sqref="H15:H23">
    <cfRule type="expression" dxfId="6" priority="7">
      <formula>$D15=1</formula>
    </cfRule>
  </conditionalFormatting>
  <conditionalFormatting sqref="J24:J44">
    <cfRule type="expression" dxfId="4" priority="5">
      <formula>$D24=1</formula>
    </cfRule>
  </conditionalFormatting>
  <conditionalFormatting sqref="J15:J23">
    <cfRule type="expression" dxfId="3" priority="4">
      <formula>$D15=1</formula>
    </cfRule>
  </conditionalFormatting>
  <conditionalFormatting sqref="K45:K65 F45:I65">
    <cfRule type="expression" dxfId="2" priority="3">
      <formula>$D45=1</formula>
    </cfRule>
  </conditionalFormatting>
  <conditionalFormatting sqref="J45:J65">
    <cfRule type="expression" dxfId="0" priority="1">
      <formula>$D45=1</formula>
    </cfRule>
  </conditionalFormatting>
  <dataValidations count="2">
    <dataValidation type="textLength" allowBlank="1" showInputMessage="1" showErrorMessage="1" sqref="G3:G105" xr:uid="{7F32F7AF-F166-403E-9FF2-7C79D2498B39}">
      <formula1>1</formula1>
      <formula2>20</formula2>
    </dataValidation>
    <dataValidation type="list" allowBlank="1" showInputMessage="1" showErrorMessage="1" sqref="D3:D105" xr:uid="{19284B91-9D12-4293-8994-DC87F89A275E}">
      <formula1>"0,1"</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6812DE05-3F03-4E76-AD08-E9C59D1D5C93}">
          <x14:formula1>
            <xm:f>Hidden_settings!$D$3:$D$5</xm:f>
          </x14:formula1>
          <xm:sqref>F3:F102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957C-BA79-47BD-BF56-582744B17086}">
  <sheetPr codeName="Sheet4">
    <tabColor theme="5" tint="0.79998168889431442"/>
  </sheetPr>
  <dimension ref="A1:AT40"/>
  <sheetViews>
    <sheetView zoomScaleNormal="100" workbookViewId="0">
      <pane xSplit="14" ySplit="2" topLeftCell="O3" activePane="bottomRight" state="frozen"/>
      <selection activeCell="C17" sqref="C17"/>
      <selection pane="topRight" activeCell="C17" sqref="C17"/>
      <selection pane="bottomLeft" activeCell="C17" sqref="C17"/>
      <selection pane="bottomRight" activeCell="F9" sqref="F9"/>
    </sheetView>
  </sheetViews>
  <sheetFormatPr defaultRowHeight="15" x14ac:dyDescent="0.25"/>
  <cols>
    <col min="1" max="1" width="12.42578125" bestFit="1" customWidth="1"/>
    <col min="2" max="2" width="20.140625" bestFit="1" customWidth="1"/>
    <col min="3" max="3" width="2" style="53" bestFit="1" customWidth="1"/>
    <col min="4" max="4" width="6.85546875" bestFit="1" customWidth="1"/>
    <col min="5" max="5" width="4.85546875" bestFit="1" customWidth="1"/>
    <col min="6" max="6" width="18.5703125" bestFit="1" customWidth="1"/>
    <col min="7" max="7" width="16.7109375" customWidth="1"/>
    <col min="8" max="8" width="10.7109375" bestFit="1" customWidth="1"/>
    <col min="9" max="9" width="17.85546875" bestFit="1" customWidth="1"/>
    <col min="10" max="10" width="28.5703125" bestFit="1" customWidth="1"/>
    <col min="11" max="11" width="23.5703125" bestFit="1" customWidth="1"/>
    <col min="14" max="14" width="9.140625" customWidth="1"/>
    <col min="15" max="15" width="18.140625" bestFit="1" customWidth="1"/>
    <col min="16" max="16" width="15.7109375" bestFit="1" customWidth="1"/>
  </cols>
  <sheetData>
    <row r="1" spans="1:46" ht="15.75" thickBot="1" x14ac:dyDescent="0.3"/>
    <row r="2" spans="1:46" ht="15.75" thickBot="1" x14ac:dyDescent="0.3">
      <c r="A2" s="65" t="s">
        <v>104</v>
      </c>
      <c r="B2" s="66" t="s">
        <v>103</v>
      </c>
      <c r="C2" s="83"/>
      <c r="D2" s="68" t="s">
        <v>153</v>
      </c>
      <c r="E2" s="68" t="s">
        <v>249</v>
      </c>
      <c r="F2" s="67" t="s">
        <v>154</v>
      </c>
      <c r="G2" s="68" t="s">
        <v>155</v>
      </c>
      <c r="H2" s="82" t="s">
        <v>156</v>
      </c>
      <c r="I2" s="68" t="s">
        <v>157</v>
      </c>
      <c r="J2" s="82" t="s">
        <v>158</v>
      </c>
      <c r="K2" s="68" t="s">
        <v>159</v>
      </c>
    </row>
    <row r="3" spans="1:46" x14ac:dyDescent="0.25">
      <c r="A3" s="57">
        <f>IF(B3="","",PROJ!B26)</f>
        <v>1</v>
      </c>
      <c r="B3" s="54" t="str">
        <f>IF(PROJ!C26="","",PROJ!C26)</f>
        <v>Stevens_BE_4400</v>
      </c>
      <c r="C3" s="33"/>
      <c r="D3" s="46">
        <v>0</v>
      </c>
      <c r="E3" s="84">
        <v>1</v>
      </c>
      <c r="F3" s="41" t="s">
        <v>160</v>
      </c>
      <c r="G3" s="85">
        <v>1</v>
      </c>
      <c r="H3" s="41">
        <v>1</v>
      </c>
      <c r="I3" s="1">
        <v>1</v>
      </c>
      <c r="J3" s="1">
        <v>11</v>
      </c>
      <c r="K3" s="2">
        <v>12</v>
      </c>
    </row>
    <row r="4" spans="1:46" x14ac:dyDescent="0.25">
      <c r="A4" s="58">
        <f>IF(B4="","",PROJ!B27)</f>
        <v>2</v>
      </c>
      <c r="B4" s="55" t="str">
        <f>IF(PROJ!C27="","",IF(B3="","",PROJ!C27))</f>
        <v>Stevens_UB_4400</v>
      </c>
      <c r="C4" s="33"/>
      <c r="D4" s="72"/>
      <c r="E4" s="62"/>
      <c r="F4" s="33"/>
      <c r="G4" s="20"/>
      <c r="H4" s="33"/>
      <c r="I4" s="50"/>
      <c r="J4" s="50"/>
      <c r="K4" s="5"/>
      <c r="AL4" s="3" t="s">
        <v>116</v>
      </c>
      <c r="AM4" s="4"/>
      <c r="AN4" s="4"/>
      <c r="AO4" s="4"/>
      <c r="AP4" s="4"/>
      <c r="AQ4" s="4"/>
      <c r="AR4" s="4"/>
      <c r="AS4" s="9" t="s">
        <v>90</v>
      </c>
      <c r="AT4" s="9"/>
    </row>
    <row r="5" spans="1:46" x14ac:dyDescent="0.25">
      <c r="A5" s="58">
        <f>IF(B5="","",PROJ!B28)</f>
        <v>3</v>
      </c>
      <c r="B5" s="55" t="str">
        <f>IF(PROJ!C28="","",IF(B4="","",PROJ!C28))</f>
        <v>Stevens_BE_3000</v>
      </c>
      <c r="C5" s="33"/>
      <c r="D5" s="72"/>
      <c r="E5" s="62"/>
      <c r="F5" s="33"/>
      <c r="G5" s="20"/>
      <c r="H5" s="33"/>
      <c r="I5" s="50"/>
      <c r="J5" s="50"/>
      <c r="K5" s="5"/>
      <c r="AL5" t="s">
        <v>117</v>
      </c>
      <c r="AS5" s="9" t="s">
        <v>90</v>
      </c>
    </row>
    <row r="6" spans="1:46" x14ac:dyDescent="0.25">
      <c r="A6" s="58">
        <f>IF(B6="","",PROJ!B29)</f>
        <v>4</v>
      </c>
      <c r="B6" s="55" t="str">
        <f>IF(PROJ!C29="","",IF(B5="","",PROJ!C29))</f>
        <v>Stevens_UB_3000</v>
      </c>
      <c r="C6" s="33"/>
      <c r="D6" s="72"/>
      <c r="E6" s="62"/>
      <c r="F6" s="33"/>
      <c r="G6" s="20"/>
      <c r="H6" s="33"/>
      <c r="I6" s="50"/>
      <c r="J6" s="50"/>
      <c r="K6" s="5"/>
    </row>
    <row r="7" spans="1:46" x14ac:dyDescent="0.25">
      <c r="A7" s="58">
        <f>IF(B7="","",PROJ!B30)</f>
        <v>5</v>
      </c>
      <c r="B7" s="55" t="str">
        <f>IF(PROJ!C30="","",IF(B6="","",PROJ!C30))</f>
        <v>AlmHamre_BE_4400</v>
      </c>
      <c r="C7" s="33"/>
      <c r="D7" s="72"/>
      <c r="E7" s="62"/>
      <c r="F7" s="33"/>
      <c r="G7" s="20"/>
      <c r="H7" s="33"/>
      <c r="I7" s="50"/>
      <c r="J7" s="50"/>
      <c r="K7" s="5"/>
    </row>
    <row r="8" spans="1:46" x14ac:dyDescent="0.25">
      <c r="A8" s="58">
        <f>IF(B8="","",PROJ!B31)</f>
        <v>6</v>
      </c>
      <c r="B8" s="55" t="str">
        <f>IF(PROJ!C31="","",IF(B7="","",PROJ!C31))</f>
        <v>AlmHamre_UB_4400</v>
      </c>
      <c r="C8" s="33"/>
      <c r="D8" s="72"/>
      <c r="E8" s="62"/>
      <c r="F8" s="33"/>
      <c r="G8" s="20"/>
      <c r="H8" s="33"/>
      <c r="I8" s="50"/>
      <c r="J8" s="50"/>
      <c r="K8" s="5"/>
    </row>
    <row r="9" spans="1:46" x14ac:dyDescent="0.25">
      <c r="A9" s="58">
        <f>IF(B9="","",PROJ!B32)</f>
        <v>7</v>
      </c>
      <c r="B9" s="55" t="str">
        <f>IF(PROJ!C32="","",IF(B8="","",PROJ!C32))</f>
        <v>AlmHamre_BE_3000</v>
      </c>
      <c r="C9" s="33"/>
      <c r="D9" s="72"/>
      <c r="E9" s="62"/>
      <c r="F9" s="33"/>
      <c r="G9" s="20"/>
      <c r="H9" s="33"/>
      <c r="I9" s="50"/>
      <c r="J9" s="50"/>
      <c r="K9" s="5"/>
    </row>
    <row r="10" spans="1:46" x14ac:dyDescent="0.25">
      <c r="A10" s="58">
        <f>IF(B10="","",PROJ!B33)</f>
        <v>8</v>
      </c>
      <c r="B10" s="55" t="str">
        <f>IF(PROJ!C33="","",IF(B9="","",PROJ!C33))</f>
        <v>AlmHamre_UB_3000</v>
      </c>
      <c r="C10" s="33"/>
      <c r="D10" s="72"/>
      <c r="E10" s="62"/>
      <c r="F10" s="33"/>
      <c r="G10" s="20"/>
      <c r="H10" s="33"/>
      <c r="I10" s="50"/>
      <c r="J10" s="50"/>
      <c r="K10" s="5"/>
    </row>
    <row r="11" spans="1:46" x14ac:dyDescent="0.25">
      <c r="A11" s="58">
        <f>IF(B11="","",PROJ!B34)</f>
        <v>9</v>
      </c>
      <c r="B11" s="55" t="str">
        <f>IF(PROJ!C34="","",IF(B10="","",PROJ!C34))</f>
        <v>JP_Blowcount_BE</v>
      </c>
      <c r="C11" s="33"/>
      <c r="D11" s="72"/>
      <c r="E11" s="62"/>
      <c r="F11" s="33"/>
      <c r="G11" s="20"/>
      <c r="H11" s="33"/>
      <c r="I11" s="50"/>
      <c r="J11" s="50"/>
      <c r="K11" s="5"/>
    </row>
    <row r="12" spans="1:46" x14ac:dyDescent="0.25">
      <c r="A12" s="58">
        <f>IF(B12="","",PROJ!B35)</f>
        <v>10</v>
      </c>
      <c r="B12" s="55" t="str">
        <f>IF(PROJ!C35="","",IF(B11="","",PROJ!C35))</f>
        <v>JP_Blowcount_UB</v>
      </c>
      <c r="C12" s="33"/>
      <c r="D12" s="72"/>
      <c r="E12" s="62"/>
      <c r="F12" s="33"/>
      <c r="G12" s="20"/>
      <c r="H12" s="33"/>
      <c r="I12" s="50"/>
      <c r="J12" s="50"/>
      <c r="K12" s="5"/>
    </row>
    <row r="13" spans="1:46" x14ac:dyDescent="0.25">
      <c r="A13" s="58">
        <f>IF(B13="","",PROJ!B36)</f>
        <v>11</v>
      </c>
      <c r="B13" s="55" t="str">
        <f>IF(PROJ!C36="","",IF(B12="","",PROJ!C36))</f>
        <v>Fatigue_BLOW</v>
      </c>
      <c r="C13" s="33"/>
      <c r="D13" s="72"/>
      <c r="E13" s="62"/>
      <c r="F13" s="33"/>
      <c r="G13" s="20"/>
      <c r="H13" s="33"/>
      <c r="I13" s="50"/>
      <c r="J13" s="50"/>
      <c r="K13" s="5"/>
    </row>
    <row r="14" spans="1:46" x14ac:dyDescent="0.25">
      <c r="A14" s="58">
        <f>IF(B14="","",PROJ!B37)</f>
        <v>12</v>
      </c>
      <c r="B14" s="55" t="str">
        <f>IF(PROJ!C37="","",IF(B13="","",PROJ!C37))</f>
        <v>Fatigue_STRESS</v>
      </c>
      <c r="C14" s="33"/>
      <c r="D14" s="72"/>
      <c r="E14" s="62"/>
      <c r="F14" s="33"/>
      <c r="G14" s="20"/>
      <c r="H14" s="33"/>
      <c r="I14" s="50"/>
      <c r="J14" s="50"/>
      <c r="K14" s="5"/>
    </row>
    <row r="15" spans="1:46" x14ac:dyDescent="0.25">
      <c r="A15" s="58" t="str">
        <f>IF(B15="","",PROJ!B44)</f>
        <v/>
      </c>
      <c r="B15" s="55" t="str">
        <f>IF(PROJ!C44="","",IF(B14="","",PROJ!C44))</f>
        <v/>
      </c>
      <c r="C15" s="33"/>
      <c r="D15" s="72"/>
      <c r="E15" s="62"/>
      <c r="F15" s="33"/>
      <c r="G15" s="20"/>
      <c r="H15" s="33"/>
      <c r="I15" s="50"/>
      <c r="J15" s="50"/>
      <c r="K15" s="5"/>
    </row>
    <row r="16" spans="1:46" x14ac:dyDescent="0.25">
      <c r="A16" s="58" t="str">
        <f>IF(B16="","",PROJ!B46)</f>
        <v/>
      </c>
      <c r="B16" s="55" t="str">
        <f>IF(PROJ!C46="","",IF(B15="","",PROJ!C46))</f>
        <v/>
      </c>
      <c r="C16" s="33"/>
      <c r="D16" s="72"/>
      <c r="E16" s="33"/>
      <c r="F16" s="33"/>
      <c r="G16" s="33"/>
      <c r="H16" s="33"/>
      <c r="I16" s="50"/>
      <c r="J16" s="50"/>
      <c r="K16" s="5"/>
      <c r="V16" s="9"/>
    </row>
    <row r="17" spans="1:11" x14ac:dyDescent="0.25">
      <c r="A17" s="58" t="str">
        <f>IF(B17="","",PROJ!B47)</f>
        <v/>
      </c>
      <c r="B17" s="55" t="str">
        <f>IF(PROJ!C47="","",IF(B16="","",PROJ!C47))</f>
        <v/>
      </c>
      <c r="C17" s="33"/>
      <c r="D17" s="3"/>
      <c r="E17" s="50"/>
      <c r="F17" s="50"/>
      <c r="G17" s="50"/>
      <c r="H17" s="50"/>
      <c r="I17" s="50"/>
      <c r="J17" s="50"/>
      <c r="K17" s="5"/>
    </row>
    <row r="18" spans="1:11" x14ac:dyDescent="0.25">
      <c r="A18" s="58" t="str">
        <f>IF(B18="","",PROJ!B48)</f>
        <v/>
      </c>
      <c r="B18" s="55" t="str">
        <f>IF(PROJ!C48="","",IF(B17="","",PROJ!C48))</f>
        <v/>
      </c>
      <c r="C18" s="33"/>
      <c r="D18" s="3"/>
      <c r="E18" s="50"/>
      <c r="F18" s="50"/>
      <c r="G18" s="50"/>
      <c r="H18" s="50"/>
      <c r="I18" s="50"/>
      <c r="J18" s="50"/>
      <c r="K18" s="5"/>
    </row>
    <row r="19" spans="1:11" x14ac:dyDescent="0.25">
      <c r="A19" s="58" t="str">
        <f>IF(B19="","",PROJ!B49)</f>
        <v/>
      </c>
      <c r="B19" s="55" t="str">
        <f>IF(PROJ!C49="","",IF(B18="","",PROJ!C49))</f>
        <v/>
      </c>
      <c r="C19" s="33"/>
      <c r="D19" s="3"/>
      <c r="E19" s="50"/>
      <c r="F19" s="50"/>
      <c r="G19" s="50"/>
      <c r="H19" s="50"/>
      <c r="I19" s="50"/>
      <c r="J19" s="50"/>
      <c r="K19" s="5"/>
    </row>
    <row r="20" spans="1:11" x14ac:dyDescent="0.25">
      <c r="A20" s="58" t="str">
        <f>IF(B20="","",PROJ!B50)</f>
        <v/>
      </c>
      <c r="B20" s="55" t="str">
        <f>IF(PROJ!C50="","",IF(B19="","",PROJ!C50))</f>
        <v/>
      </c>
      <c r="C20" s="33"/>
      <c r="D20" s="3"/>
      <c r="E20" s="50"/>
      <c r="F20" s="50"/>
      <c r="G20" s="50"/>
      <c r="H20" s="50"/>
      <c r="I20" s="50"/>
      <c r="J20" s="50"/>
      <c r="K20" s="5"/>
    </row>
    <row r="21" spans="1:11" x14ac:dyDescent="0.25">
      <c r="A21" s="58" t="str">
        <f>IF(B21="","",PROJ!B51)</f>
        <v/>
      </c>
      <c r="B21" s="55" t="str">
        <f>IF(PROJ!C51="","",IF(B20="","",PROJ!C51))</f>
        <v/>
      </c>
      <c r="C21" s="33"/>
      <c r="D21" s="72"/>
      <c r="E21" s="33"/>
      <c r="F21" s="50"/>
      <c r="G21" s="50"/>
      <c r="H21" s="50"/>
      <c r="I21" s="50"/>
      <c r="J21" s="50"/>
      <c r="K21" s="5"/>
    </row>
    <row r="22" spans="1:11" ht="15.75" thickBot="1" x14ac:dyDescent="0.3">
      <c r="A22" s="59" t="str">
        <f>IF(B22="","",PROJ!B52)</f>
        <v/>
      </c>
      <c r="B22" s="56" t="str">
        <f>IF(PROJ!C52="","",IF(B21="","",PROJ!C52))</f>
        <v/>
      </c>
      <c r="C22" s="33"/>
      <c r="D22" s="72"/>
      <c r="E22" s="33"/>
      <c r="F22" s="50"/>
      <c r="G22" s="50"/>
      <c r="H22" s="50"/>
      <c r="I22" s="50"/>
      <c r="J22" s="50"/>
      <c r="K22" s="5"/>
    </row>
    <row r="23" spans="1:11" x14ac:dyDescent="0.25">
      <c r="D23" s="3"/>
      <c r="E23" s="50"/>
      <c r="F23" s="50"/>
      <c r="G23" s="50"/>
      <c r="H23" s="50"/>
      <c r="I23" s="50"/>
      <c r="J23" s="50"/>
      <c r="K23" s="5"/>
    </row>
    <row r="24" spans="1:11" x14ac:dyDescent="0.25">
      <c r="D24" s="3"/>
      <c r="E24" s="50"/>
      <c r="F24" s="50"/>
      <c r="G24" s="50"/>
      <c r="H24" s="50"/>
      <c r="I24" s="50"/>
      <c r="J24" s="50"/>
      <c r="K24" s="5"/>
    </row>
    <row r="25" spans="1:11" x14ac:dyDescent="0.25">
      <c r="D25" s="3"/>
      <c r="E25" s="50"/>
      <c r="F25" s="50"/>
      <c r="G25" s="50"/>
      <c r="H25" s="50"/>
      <c r="I25" s="50"/>
      <c r="J25" s="50"/>
      <c r="K25" s="5"/>
    </row>
    <row r="26" spans="1:11" x14ac:dyDescent="0.25">
      <c r="D26" s="3"/>
      <c r="E26" s="50"/>
      <c r="F26" s="50"/>
      <c r="G26" s="50"/>
      <c r="H26" s="50"/>
      <c r="I26" s="50"/>
      <c r="J26" s="50"/>
      <c r="K26" s="5"/>
    </row>
    <row r="27" spans="1:11" x14ac:dyDescent="0.25">
      <c r="D27" s="3"/>
      <c r="E27" s="50"/>
      <c r="F27" s="50"/>
      <c r="G27" s="50"/>
      <c r="H27" s="50"/>
      <c r="I27" s="50"/>
      <c r="J27" s="50"/>
      <c r="K27" s="5"/>
    </row>
    <row r="28" spans="1:11" x14ac:dyDescent="0.25">
      <c r="D28" s="3"/>
      <c r="E28" s="50"/>
      <c r="F28" s="50"/>
      <c r="G28" s="50"/>
      <c r="H28" s="50"/>
      <c r="I28" s="50"/>
      <c r="J28" s="50"/>
      <c r="K28" s="5"/>
    </row>
    <row r="29" spans="1:11" x14ac:dyDescent="0.25">
      <c r="D29" s="3"/>
      <c r="E29" s="50"/>
      <c r="F29" s="50"/>
      <c r="G29" s="50"/>
      <c r="H29" s="50"/>
      <c r="I29" s="50"/>
      <c r="J29" s="50"/>
      <c r="K29" s="5"/>
    </row>
    <row r="30" spans="1:11" x14ac:dyDescent="0.25">
      <c r="D30" s="3"/>
      <c r="E30" s="50"/>
      <c r="F30" s="50"/>
      <c r="G30" s="50"/>
      <c r="H30" s="50"/>
      <c r="I30" s="50"/>
      <c r="J30" s="50"/>
      <c r="K30" s="5"/>
    </row>
    <row r="31" spans="1:11" x14ac:dyDescent="0.25">
      <c r="D31" s="3"/>
      <c r="E31" s="50"/>
      <c r="F31" s="50"/>
      <c r="G31" s="50"/>
      <c r="H31" s="50"/>
      <c r="I31" s="50"/>
      <c r="J31" s="50"/>
      <c r="K31" s="5"/>
    </row>
    <row r="32" spans="1:11" x14ac:dyDescent="0.25">
      <c r="D32" s="3"/>
      <c r="E32" s="50"/>
      <c r="F32" s="50"/>
      <c r="G32" s="50"/>
      <c r="H32" s="50"/>
      <c r="I32" s="50"/>
      <c r="J32" s="50"/>
      <c r="K32" s="5"/>
    </row>
    <row r="33" spans="4:11" x14ac:dyDescent="0.25">
      <c r="D33" s="3"/>
      <c r="E33" s="50"/>
      <c r="F33" s="50"/>
      <c r="G33" s="50"/>
      <c r="H33" s="50"/>
      <c r="I33" s="50"/>
      <c r="J33" s="50"/>
      <c r="K33" s="5"/>
    </row>
    <row r="34" spans="4:11" x14ac:dyDescent="0.25">
      <c r="D34" s="3"/>
      <c r="E34" s="50"/>
      <c r="F34" s="50"/>
      <c r="G34" s="50"/>
      <c r="H34" s="50"/>
      <c r="I34" s="50"/>
      <c r="J34" s="50"/>
      <c r="K34" s="5"/>
    </row>
    <row r="35" spans="4:11" x14ac:dyDescent="0.25">
      <c r="D35" s="3"/>
      <c r="E35" s="50"/>
      <c r="F35" s="50"/>
      <c r="G35" s="50"/>
      <c r="H35" s="50"/>
      <c r="I35" s="50"/>
      <c r="J35" s="50"/>
      <c r="K35" s="5"/>
    </row>
    <row r="36" spans="4:11" x14ac:dyDescent="0.25">
      <c r="D36" s="3"/>
      <c r="E36" s="50"/>
      <c r="F36" s="50"/>
      <c r="G36" s="50"/>
      <c r="H36" s="50"/>
      <c r="I36" s="50"/>
      <c r="J36" s="50"/>
      <c r="K36" s="5"/>
    </row>
    <row r="37" spans="4:11" x14ac:dyDescent="0.25">
      <c r="D37" s="3"/>
      <c r="E37" s="50"/>
      <c r="F37" s="50"/>
      <c r="G37" s="50"/>
      <c r="H37" s="50"/>
      <c r="I37" s="50"/>
      <c r="J37" s="50"/>
      <c r="K37" s="5"/>
    </row>
    <row r="38" spans="4:11" x14ac:dyDescent="0.25">
      <c r="D38" s="3"/>
      <c r="E38" s="50"/>
      <c r="F38" s="50"/>
      <c r="G38" s="50"/>
      <c r="H38" s="50"/>
      <c r="I38" s="50"/>
      <c r="J38" s="50"/>
      <c r="K38" s="5"/>
    </row>
    <row r="39" spans="4:11" x14ac:dyDescent="0.25">
      <c r="D39" s="3"/>
      <c r="E39" s="50"/>
      <c r="F39" s="50"/>
      <c r="G39" s="50"/>
      <c r="H39" s="50"/>
      <c r="I39" s="50"/>
      <c r="J39" s="50"/>
      <c r="K39" s="5"/>
    </row>
    <row r="40" spans="4:11" ht="15.75" thickBot="1" x14ac:dyDescent="0.3">
      <c r="D40" s="6"/>
      <c r="E40" s="7"/>
      <c r="F40" s="7"/>
      <c r="G40" s="7"/>
      <c r="H40" s="7"/>
      <c r="I40" s="7"/>
      <c r="J40" s="7"/>
      <c r="K40" s="8"/>
    </row>
  </sheetData>
  <conditionalFormatting sqref="D3:K4">
    <cfRule type="expression" dxfId="171" priority="1">
      <formula>$D3=1</formula>
    </cfRule>
  </conditionalFormatting>
  <dataValidations count="2">
    <dataValidation type="list" allowBlank="1" showInputMessage="1" showErrorMessage="1" sqref="AS4:AT4 V4:W13 AS5 V3 V14:V16" xr:uid="{85412E51-BDBB-4523-9CA3-106A363443D5}">
      <formula1>"line,dash,circle,plus,dash dott"</formula1>
    </dataValidation>
    <dataValidation type="list" allowBlank="1" showInputMessage="1" showErrorMessage="1" sqref="D3:D4" xr:uid="{A6335B0E-5FBE-49E1-99D7-379F55A035B6}">
      <formula1>"0,1"</formula1>
    </dataValidation>
  </dataValidation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D1AB1-90EA-4520-8688-007944559F20}">
  <sheetPr codeName="Sheet6">
    <tabColor theme="5" tint="0.79998168889431442"/>
  </sheetPr>
  <dimension ref="B1:W36"/>
  <sheetViews>
    <sheetView workbookViewId="0">
      <selection activeCell="L37" sqref="L37"/>
    </sheetView>
  </sheetViews>
  <sheetFormatPr defaultRowHeight="15" x14ac:dyDescent="0.25"/>
  <cols>
    <col min="2" max="2" width="27" bestFit="1" customWidth="1"/>
    <col min="3" max="3" width="23.140625" bestFit="1" customWidth="1"/>
    <col min="4" max="4" width="22.85546875" customWidth="1"/>
    <col min="5" max="5" width="16.5703125" customWidth="1"/>
    <col min="6" max="6" width="10.28515625" bestFit="1" customWidth="1"/>
    <col min="7" max="7" width="12.28515625" bestFit="1" customWidth="1"/>
    <col min="11" max="11" width="10" bestFit="1" customWidth="1"/>
    <col min="12" max="12" width="13.85546875" bestFit="1" customWidth="1"/>
    <col min="13" max="13" width="13.7109375" bestFit="1" customWidth="1"/>
    <col min="14" max="14" width="24.85546875" bestFit="1" customWidth="1"/>
    <col min="15" max="15" width="10.85546875" bestFit="1" customWidth="1"/>
    <col min="16" max="16" width="19.5703125" bestFit="1" customWidth="1"/>
    <col min="17" max="17" width="29.7109375" bestFit="1" customWidth="1"/>
    <col min="18" max="18" width="16.28515625" bestFit="1" customWidth="1"/>
    <col min="19" max="19" width="14.7109375" bestFit="1" customWidth="1"/>
    <col min="20" max="20" width="20.28515625" bestFit="1" customWidth="1"/>
    <col min="21" max="21" width="18.5703125" bestFit="1" customWidth="1"/>
    <col min="23" max="23" width="15.5703125" customWidth="1"/>
  </cols>
  <sheetData>
    <row r="1" spans="2:23" ht="15.75" thickBot="1" x14ac:dyDescent="0.3"/>
    <row r="2" spans="2:23" ht="15.75" thickBot="1" x14ac:dyDescent="0.3">
      <c r="B2" s="79" t="s">
        <v>46</v>
      </c>
      <c r="C2" s="22" t="s">
        <v>265</v>
      </c>
      <c r="K2" s="14" t="s">
        <v>70</v>
      </c>
      <c r="L2" s="15" t="s">
        <v>71</v>
      </c>
      <c r="M2" s="15" t="s">
        <v>141</v>
      </c>
      <c r="N2" s="15" t="s">
        <v>142</v>
      </c>
      <c r="O2" s="15" t="s">
        <v>143</v>
      </c>
      <c r="P2" s="15" t="s">
        <v>144</v>
      </c>
      <c r="Q2" s="15" t="s">
        <v>145</v>
      </c>
      <c r="R2" s="15" t="s">
        <v>97</v>
      </c>
      <c r="S2" s="15" t="s">
        <v>98</v>
      </c>
      <c r="T2" s="15" t="s">
        <v>99</v>
      </c>
      <c r="U2" s="21" t="s">
        <v>100</v>
      </c>
      <c r="V2" s="21" t="s">
        <v>170</v>
      </c>
      <c r="W2" s="21" t="s">
        <v>171</v>
      </c>
    </row>
    <row r="3" spans="2:23" ht="15.75" thickBot="1" x14ac:dyDescent="0.3">
      <c r="B3" s="80" t="s">
        <v>47</v>
      </c>
      <c r="C3" s="23" t="s">
        <v>266</v>
      </c>
      <c r="K3" s="25">
        <v>1</v>
      </c>
      <c r="L3" s="26">
        <v>1</v>
      </c>
      <c r="M3" s="26">
        <v>0</v>
      </c>
      <c r="N3" s="26">
        <v>1</v>
      </c>
      <c r="O3" s="26">
        <v>1</v>
      </c>
      <c r="P3" s="26">
        <v>1</v>
      </c>
      <c r="Q3" s="26">
        <v>1</v>
      </c>
      <c r="R3" s="26">
        <v>0</v>
      </c>
      <c r="S3" s="26">
        <v>0</v>
      </c>
      <c r="T3" s="26">
        <v>0</v>
      </c>
      <c r="U3" s="27">
        <v>0</v>
      </c>
      <c r="V3" s="27">
        <v>1</v>
      </c>
      <c r="W3" s="27">
        <v>1</v>
      </c>
    </row>
    <row r="4" spans="2:23" x14ac:dyDescent="0.25">
      <c r="B4" s="80" t="s">
        <v>48</v>
      </c>
      <c r="C4" s="23" t="s">
        <v>267</v>
      </c>
    </row>
    <row r="5" spans="2:23" x14ac:dyDescent="0.25">
      <c r="B5" s="80" t="s">
        <v>49</v>
      </c>
      <c r="C5" s="23"/>
    </row>
    <row r="6" spans="2:23" x14ac:dyDescent="0.25">
      <c r="B6" s="80" t="s">
        <v>50</v>
      </c>
      <c r="C6" s="23"/>
    </row>
    <row r="7" spans="2:23" x14ac:dyDescent="0.25">
      <c r="B7" s="80" t="s">
        <v>51</v>
      </c>
      <c r="C7" s="23" t="s">
        <v>268</v>
      </c>
    </row>
    <row r="8" spans="2:23" x14ac:dyDescent="0.25">
      <c r="B8" s="80" t="s">
        <v>52</v>
      </c>
      <c r="C8" s="23"/>
    </row>
    <row r="9" spans="2:23" ht="15.75" thickBot="1" x14ac:dyDescent="0.3">
      <c r="B9" s="81" t="s">
        <v>53</v>
      </c>
      <c r="C9" s="24" t="s">
        <v>269</v>
      </c>
    </row>
    <row r="10" spans="2:23" x14ac:dyDescent="0.25">
      <c r="B10" s="20"/>
    </row>
    <row r="11" spans="2:23" x14ac:dyDescent="0.25">
      <c r="B11" s="20"/>
    </row>
    <row r="12" spans="2:23" x14ac:dyDescent="0.25">
      <c r="B12" s="20"/>
    </row>
    <row r="13" spans="2:23" x14ac:dyDescent="0.25">
      <c r="B13" s="20"/>
    </row>
    <row r="14" spans="2:23" ht="15.75" thickBot="1" x14ac:dyDescent="0.3">
      <c r="B14" s="20"/>
    </row>
    <row r="15" spans="2:23" ht="15.75" thickBot="1" x14ac:dyDescent="0.3">
      <c r="B15" s="152" t="s">
        <v>54</v>
      </c>
      <c r="C15" s="150"/>
      <c r="D15" s="150"/>
      <c r="E15" s="150"/>
      <c r="F15" s="150"/>
      <c r="G15" s="151"/>
    </row>
    <row r="16" spans="2:23" ht="15.75" thickBot="1" x14ac:dyDescent="0.3">
      <c r="B16" s="67" t="s">
        <v>55</v>
      </c>
      <c r="C16" s="82" t="s">
        <v>56</v>
      </c>
      <c r="D16" s="82" t="s">
        <v>57</v>
      </c>
      <c r="E16" s="82" t="s">
        <v>58</v>
      </c>
      <c r="F16" s="82" t="s">
        <v>59</v>
      </c>
      <c r="G16" s="69" t="s">
        <v>60</v>
      </c>
    </row>
    <row r="17" spans="2:7" x14ac:dyDescent="0.25">
      <c r="B17" s="30" t="s">
        <v>270</v>
      </c>
      <c r="C17" s="31" t="s">
        <v>272</v>
      </c>
      <c r="D17" s="1" t="s">
        <v>172</v>
      </c>
      <c r="E17" s="1" t="s">
        <v>271</v>
      </c>
      <c r="F17" s="1" t="s">
        <v>169</v>
      </c>
      <c r="G17" s="2"/>
    </row>
    <row r="18" spans="2:7" x14ac:dyDescent="0.25">
      <c r="B18" s="3"/>
      <c r="C18" s="4"/>
      <c r="D18" s="4"/>
      <c r="E18" s="4"/>
      <c r="F18" s="4"/>
      <c r="G18" s="5"/>
    </row>
    <row r="19" spans="2:7" x14ac:dyDescent="0.25">
      <c r="B19" s="3"/>
      <c r="C19" s="4"/>
      <c r="D19" s="4"/>
      <c r="E19" s="4"/>
      <c r="F19" s="4"/>
      <c r="G19" s="5"/>
    </row>
    <row r="20" spans="2:7" x14ac:dyDescent="0.25">
      <c r="B20" s="3"/>
      <c r="C20" s="4"/>
      <c r="D20" s="4"/>
      <c r="E20" s="4"/>
      <c r="F20" s="4"/>
      <c r="G20" s="5"/>
    </row>
    <row r="21" spans="2:7" x14ac:dyDescent="0.25">
      <c r="B21" s="3"/>
      <c r="C21" s="4"/>
      <c r="D21" s="4"/>
      <c r="E21" s="4"/>
      <c r="F21" s="4"/>
      <c r="G21" s="5"/>
    </row>
    <row r="22" spans="2:7" x14ac:dyDescent="0.25">
      <c r="B22" s="3"/>
      <c r="C22" s="4"/>
      <c r="D22" s="4"/>
      <c r="E22" s="4"/>
      <c r="F22" s="4"/>
      <c r="G22" s="5"/>
    </row>
    <row r="23" spans="2:7" x14ac:dyDescent="0.25">
      <c r="B23" s="3"/>
      <c r="C23" s="4"/>
      <c r="D23" s="4"/>
      <c r="E23" s="4"/>
      <c r="F23" s="4"/>
      <c r="G23" s="5"/>
    </row>
    <row r="24" spans="2:7" x14ac:dyDescent="0.25">
      <c r="B24" s="3"/>
      <c r="C24" s="4"/>
      <c r="D24" s="4"/>
      <c r="E24" s="4"/>
      <c r="F24" s="4"/>
      <c r="G24" s="5"/>
    </row>
    <row r="25" spans="2:7" x14ac:dyDescent="0.25">
      <c r="B25" s="3"/>
      <c r="C25" s="4"/>
      <c r="D25" s="4"/>
      <c r="E25" s="4"/>
      <c r="F25" s="4"/>
      <c r="G25" s="5"/>
    </row>
    <row r="26" spans="2:7" x14ac:dyDescent="0.25">
      <c r="B26" s="3"/>
      <c r="C26" s="4"/>
      <c r="D26" s="4"/>
      <c r="E26" s="4"/>
      <c r="F26" s="4"/>
      <c r="G26" s="5"/>
    </row>
    <row r="27" spans="2:7" x14ac:dyDescent="0.25">
      <c r="B27" s="3"/>
      <c r="C27" s="4"/>
      <c r="D27" s="4"/>
      <c r="E27" s="4"/>
      <c r="F27" s="4"/>
      <c r="G27" s="5"/>
    </row>
    <row r="28" spans="2:7" x14ac:dyDescent="0.25">
      <c r="B28" s="3"/>
      <c r="C28" s="4"/>
      <c r="D28" s="4"/>
      <c r="E28" s="4"/>
      <c r="F28" s="4"/>
      <c r="G28" s="5"/>
    </row>
    <row r="29" spans="2:7" x14ac:dyDescent="0.25">
      <c r="B29" s="3"/>
      <c r="C29" s="4"/>
      <c r="D29" s="4"/>
      <c r="E29" s="4"/>
      <c r="F29" s="4"/>
      <c r="G29" s="5"/>
    </row>
    <row r="30" spans="2:7" x14ac:dyDescent="0.25">
      <c r="B30" s="3"/>
      <c r="C30" s="4"/>
      <c r="D30" s="4"/>
      <c r="E30" s="4"/>
      <c r="F30" s="4"/>
      <c r="G30" s="5"/>
    </row>
    <row r="31" spans="2:7" x14ac:dyDescent="0.25">
      <c r="B31" s="3"/>
      <c r="C31" s="4"/>
      <c r="D31" s="4"/>
      <c r="E31" s="4"/>
      <c r="F31" s="4"/>
      <c r="G31" s="5"/>
    </row>
    <row r="32" spans="2:7" x14ac:dyDescent="0.25">
      <c r="B32" s="3"/>
      <c r="C32" s="4"/>
      <c r="D32" s="4"/>
      <c r="E32" s="4"/>
      <c r="F32" s="4"/>
      <c r="G32" s="5"/>
    </row>
    <row r="33" spans="2:7" x14ac:dyDescent="0.25">
      <c r="B33" s="3"/>
      <c r="C33" s="4"/>
      <c r="D33" s="4"/>
      <c r="E33" s="4"/>
      <c r="F33" s="4"/>
      <c r="G33" s="5"/>
    </row>
    <row r="34" spans="2:7" x14ac:dyDescent="0.25">
      <c r="B34" s="3"/>
      <c r="C34" s="4"/>
      <c r="D34" s="4"/>
      <c r="E34" s="4"/>
      <c r="F34" s="4"/>
      <c r="G34" s="5"/>
    </row>
    <row r="35" spans="2:7" x14ac:dyDescent="0.25">
      <c r="B35" s="3"/>
      <c r="C35" s="4"/>
      <c r="D35" s="4"/>
      <c r="E35" s="4"/>
      <c r="F35" s="4"/>
      <c r="G35" s="5"/>
    </row>
    <row r="36" spans="2:7" ht="15.75" thickBot="1" x14ac:dyDescent="0.3">
      <c r="B36" s="6"/>
      <c r="C36" s="7"/>
      <c r="D36" s="7"/>
      <c r="E36" s="7"/>
      <c r="F36" s="7"/>
      <c r="G36" s="8"/>
    </row>
  </sheetData>
  <mergeCells count="1">
    <mergeCell ref="B15:G15"/>
  </mergeCell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2B455454-2637-4431-B30F-BADCDBC10E82}">
          <x14:formula1>
            <xm:f>PLOTS!F3:F13</xm:f>
          </x14:formula1>
          <xm:sqref>K4:K5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C7510-1B76-4D3E-9815-C6800BEE2B96}">
  <sheetPr>
    <tabColor rgb="FF7030A0"/>
  </sheetPr>
  <dimension ref="A1:AG72"/>
  <sheetViews>
    <sheetView zoomScale="70" zoomScaleNormal="70" workbookViewId="0">
      <selection activeCell="F57" sqref="F57"/>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2</v>
      </c>
      <c r="S2" s="125" t="s">
        <v>178</v>
      </c>
      <c r="T2" s="123" t="s">
        <v>41</v>
      </c>
      <c r="U2" s="123">
        <v>0.5</v>
      </c>
      <c r="V2" s="123">
        <v>0.16</v>
      </c>
      <c r="W2" s="123">
        <v>2.5</v>
      </c>
      <c r="X2" s="123">
        <v>2.5</v>
      </c>
      <c r="Y2" s="123">
        <v>1</v>
      </c>
      <c r="Z2" s="123">
        <v>0</v>
      </c>
      <c r="AA2" s="123">
        <v>0</v>
      </c>
      <c r="AB2" s="123">
        <v>9</v>
      </c>
      <c r="AC2" s="123">
        <f>1/1.25</f>
        <v>0.8</v>
      </c>
      <c r="AD2" s="50">
        <v>1.25</v>
      </c>
      <c r="AE2" s="50">
        <f t="shared" ref="AE2:AE7" si="0">IF(T2="Alm_Hamre_2018",1.5,369/102)</f>
        <v>3.6176470588235294</v>
      </c>
      <c r="AF2" s="50">
        <f>IF(S2="Clay",AC2,AD2)</f>
        <v>1.25</v>
      </c>
    </row>
    <row r="3" spans="2:33"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Q7" si="1">R2</f>
        <v>2</v>
      </c>
      <c r="R3" s="125">
        <v>6</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c r="C4" s="50"/>
      <c r="D4" s="50"/>
      <c r="E4" s="50"/>
      <c r="F4" s="50"/>
      <c r="G4" s="124">
        <v>1.25</v>
      </c>
      <c r="H4" s="124">
        <v>1.27</v>
      </c>
      <c r="I4" s="124" t="s">
        <v>161</v>
      </c>
      <c r="J4" s="124" t="s">
        <v>163</v>
      </c>
      <c r="K4" s="50"/>
      <c r="L4" s="124">
        <v>3</v>
      </c>
      <c r="M4" s="124">
        <v>3.7</v>
      </c>
      <c r="N4" s="124">
        <v>0</v>
      </c>
      <c r="O4" s="50"/>
      <c r="P4" s="125">
        <v>3</v>
      </c>
      <c r="Q4" s="125">
        <f t="shared" si="1"/>
        <v>6</v>
      </c>
      <c r="R4" s="125">
        <v>19</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c r="C5" s="50"/>
      <c r="D5" s="50"/>
      <c r="E5" s="50"/>
      <c r="F5" s="50"/>
      <c r="G5" s="124">
        <v>1.35</v>
      </c>
      <c r="H5" s="124">
        <v>1.27</v>
      </c>
      <c r="I5" s="124" t="s">
        <v>161</v>
      </c>
      <c r="J5" s="124" t="s">
        <v>163</v>
      </c>
      <c r="K5" s="50"/>
      <c r="L5" s="124">
        <v>4</v>
      </c>
      <c r="M5" s="124">
        <v>5</v>
      </c>
      <c r="N5" s="124">
        <v>0</v>
      </c>
      <c r="O5" s="50"/>
      <c r="P5" s="125">
        <v>4</v>
      </c>
      <c r="Q5" s="125">
        <f t="shared" si="1"/>
        <v>19</v>
      </c>
      <c r="R5" s="125">
        <v>22</v>
      </c>
      <c r="S5" s="125" t="s">
        <v>179</v>
      </c>
      <c r="T5" s="123" t="s">
        <v>41</v>
      </c>
      <c r="U5" s="123">
        <v>0.5</v>
      </c>
      <c r="V5" s="123">
        <v>0.65</v>
      </c>
      <c r="W5" s="123">
        <v>2.5</v>
      </c>
      <c r="X5" s="123">
        <v>2.5</v>
      </c>
      <c r="Y5" s="123">
        <v>1</v>
      </c>
      <c r="Z5" s="123">
        <v>0</v>
      </c>
      <c r="AA5" s="123">
        <v>0</v>
      </c>
      <c r="AB5" s="123">
        <v>9</v>
      </c>
      <c r="AC5" s="123">
        <v>0.8</v>
      </c>
      <c r="AD5" s="50">
        <v>1.25</v>
      </c>
      <c r="AE5" s="50">
        <f t="shared" si="0"/>
        <v>3.6176470588235294</v>
      </c>
      <c r="AF5" s="50">
        <v>0.8</v>
      </c>
    </row>
    <row r="6" spans="2:33" x14ac:dyDescent="0.25">
      <c r="B6" s="50"/>
      <c r="C6" s="50"/>
      <c r="D6" s="50"/>
      <c r="E6" s="50"/>
      <c r="F6" s="50"/>
      <c r="G6" s="124">
        <v>2</v>
      </c>
      <c r="H6" s="124">
        <v>1.325</v>
      </c>
      <c r="I6" s="124" t="s">
        <v>161</v>
      </c>
      <c r="J6" s="124" t="s">
        <v>61</v>
      </c>
      <c r="K6" s="50"/>
      <c r="L6" s="124">
        <v>5</v>
      </c>
      <c r="M6" s="124">
        <v>6</v>
      </c>
      <c r="N6" s="124">
        <v>0</v>
      </c>
      <c r="O6" s="50"/>
      <c r="P6" s="125">
        <v>5</v>
      </c>
      <c r="Q6" s="125">
        <f t="shared" si="1"/>
        <v>22</v>
      </c>
      <c r="R6" s="125">
        <v>29</v>
      </c>
      <c r="S6" s="125" t="s">
        <v>178</v>
      </c>
      <c r="T6" s="123" t="s">
        <v>41</v>
      </c>
      <c r="U6" s="123">
        <v>0.5</v>
      </c>
      <c r="V6" s="123">
        <v>0.16</v>
      </c>
      <c r="W6" s="123">
        <v>2.5</v>
      </c>
      <c r="X6" s="123">
        <v>2.5</v>
      </c>
      <c r="Y6" s="123">
        <v>1</v>
      </c>
      <c r="Z6" s="123">
        <v>0</v>
      </c>
      <c r="AA6" s="123">
        <v>0</v>
      </c>
      <c r="AB6" s="123">
        <v>9</v>
      </c>
      <c r="AC6" s="123">
        <v>0.8</v>
      </c>
      <c r="AD6" s="50">
        <v>1.25</v>
      </c>
      <c r="AE6" s="50">
        <f t="shared" si="0"/>
        <v>3.6176470588235294</v>
      </c>
      <c r="AF6" s="50">
        <v>0.8</v>
      </c>
    </row>
    <row r="7" spans="2:33" x14ac:dyDescent="0.25">
      <c r="B7" s="50"/>
      <c r="C7" s="50"/>
      <c r="D7" s="50"/>
      <c r="E7" s="50"/>
      <c r="F7" s="50"/>
      <c r="G7" s="124">
        <v>2.7149999999999999</v>
      </c>
      <c r="H7" s="124">
        <v>1.1100000000000001</v>
      </c>
      <c r="I7" s="124" t="s">
        <v>164</v>
      </c>
      <c r="J7" s="124" t="s">
        <v>163</v>
      </c>
      <c r="K7" s="50"/>
      <c r="L7" s="124">
        <v>6</v>
      </c>
      <c r="M7" s="124">
        <v>7.3</v>
      </c>
      <c r="N7" s="124">
        <v>0</v>
      </c>
      <c r="O7" s="50"/>
      <c r="P7" s="125">
        <v>6</v>
      </c>
      <c r="Q7" s="125">
        <f t="shared" si="1"/>
        <v>29</v>
      </c>
      <c r="R7" s="125">
        <v>45</v>
      </c>
      <c r="S7" s="125" t="s">
        <v>178</v>
      </c>
      <c r="T7" s="123" t="s">
        <v>41</v>
      </c>
      <c r="U7" s="123">
        <v>0.5</v>
      </c>
      <c r="V7" s="123">
        <v>0.16</v>
      </c>
      <c r="W7" s="123">
        <v>2.5</v>
      </c>
      <c r="X7" s="123">
        <v>2.5</v>
      </c>
      <c r="Y7" s="123">
        <v>1</v>
      </c>
      <c r="Z7" s="123">
        <v>0</v>
      </c>
      <c r="AA7" s="123">
        <v>0</v>
      </c>
      <c r="AB7" s="123">
        <v>9</v>
      </c>
      <c r="AC7" s="123">
        <v>0.8</v>
      </c>
      <c r="AD7" s="50">
        <v>1.25</v>
      </c>
      <c r="AE7" s="50">
        <f t="shared" si="0"/>
        <v>3.6176470588235294</v>
      </c>
      <c r="AF7" s="50">
        <v>0.8</v>
      </c>
    </row>
    <row r="8" spans="2:33" x14ac:dyDescent="0.25">
      <c r="B8" s="50"/>
      <c r="C8" s="50"/>
      <c r="D8" s="50"/>
      <c r="E8" s="50"/>
      <c r="F8" s="50"/>
      <c r="G8" s="124">
        <v>2.8149999999999999</v>
      </c>
      <c r="H8" s="124">
        <v>1.23</v>
      </c>
      <c r="I8" s="124" t="s">
        <v>164</v>
      </c>
      <c r="J8" s="124" t="s">
        <v>163</v>
      </c>
      <c r="K8" s="50"/>
      <c r="L8" s="124">
        <v>7</v>
      </c>
      <c r="M8" s="124">
        <v>10</v>
      </c>
      <c r="N8" s="124">
        <v>0</v>
      </c>
      <c r="O8" s="50"/>
      <c r="P8" s="125">
        <v>7</v>
      </c>
      <c r="Q8" s="125">
        <f>R7</f>
        <v>45</v>
      </c>
      <c r="R8" s="125">
        <v>50</v>
      </c>
      <c r="S8" s="125" t="s">
        <v>178</v>
      </c>
      <c r="T8" s="123" t="s">
        <v>41</v>
      </c>
      <c r="U8" s="123">
        <v>0.5</v>
      </c>
      <c r="V8" s="123">
        <v>0.16</v>
      </c>
      <c r="W8" s="123">
        <v>2.5</v>
      </c>
      <c r="X8" s="123">
        <v>2.5</v>
      </c>
      <c r="Y8" s="123">
        <v>1</v>
      </c>
      <c r="Z8" s="123">
        <v>0</v>
      </c>
      <c r="AA8" s="123">
        <v>0</v>
      </c>
      <c r="AB8" s="123">
        <v>9</v>
      </c>
      <c r="AC8" s="123">
        <v>0.8</v>
      </c>
      <c r="AD8" s="50">
        <v>1.25</v>
      </c>
      <c r="AE8" s="50">
        <f>IF(T8="Alm_Hamre_2018",1.5,369/102)</f>
        <v>3.6176470588235294</v>
      </c>
      <c r="AF8" s="50">
        <v>0.8</v>
      </c>
    </row>
    <row r="9" spans="2:33" x14ac:dyDescent="0.25">
      <c r="B9" s="50"/>
      <c r="C9" s="50"/>
      <c r="D9" s="50"/>
      <c r="E9" s="50"/>
      <c r="F9" s="50"/>
      <c r="G9" s="124">
        <v>2.8849999999999998</v>
      </c>
      <c r="H9" s="124">
        <v>1.1100000000000001</v>
      </c>
      <c r="I9" s="124" t="s">
        <v>164</v>
      </c>
      <c r="J9" s="124" t="s">
        <v>163</v>
      </c>
      <c r="K9" s="50"/>
      <c r="L9" s="124">
        <v>8</v>
      </c>
      <c r="M9" s="124">
        <v>12.93</v>
      </c>
      <c r="N9" s="124">
        <v>0</v>
      </c>
      <c r="O9" s="50"/>
      <c r="P9" s="125">
        <v>8</v>
      </c>
      <c r="Q9" s="125">
        <f>R8</f>
        <v>50</v>
      </c>
      <c r="R9" s="125">
        <v>52</v>
      </c>
      <c r="S9" s="125" t="s">
        <v>179</v>
      </c>
      <c r="T9" s="123" t="s">
        <v>41</v>
      </c>
      <c r="U9" s="123">
        <v>0.5</v>
      </c>
      <c r="V9" s="123">
        <v>0.65</v>
      </c>
      <c r="W9" s="123">
        <v>2.5</v>
      </c>
      <c r="X9" s="123">
        <v>2.5</v>
      </c>
      <c r="Y9" s="123">
        <v>1</v>
      </c>
      <c r="Z9" s="123">
        <v>0</v>
      </c>
      <c r="AA9" s="123">
        <v>0</v>
      </c>
      <c r="AB9" s="123">
        <v>9</v>
      </c>
      <c r="AC9" s="123">
        <v>0.8</v>
      </c>
      <c r="AD9" s="50">
        <v>1.25</v>
      </c>
      <c r="AE9" s="50">
        <f>IF(T9="Alm_Hamre_2018",1.5,369/102)</f>
        <v>3.6176470588235294</v>
      </c>
      <c r="AF9" s="50">
        <v>0.8</v>
      </c>
      <c r="AG9" s="116"/>
    </row>
    <row r="10" spans="2:33" x14ac:dyDescent="0.25">
      <c r="B10" s="50"/>
      <c r="C10" s="50"/>
      <c r="D10" s="50"/>
      <c r="E10" s="50"/>
      <c r="F10" s="50"/>
      <c r="G10" s="124">
        <v>2.89</v>
      </c>
      <c r="H10" s="124">
        <v>1.23</v>
      </c>
      <c r="I10" s="124" t="s">
        <v>164</v>
      </c>
      <c r="J10" s="124" t="s">
        <v>163</v>
      </c>
      <c r="K10" s="50"/>
      <c r="L10" s="124">
        <v>9</v>
      </c>
      <c r="M10" s="124">
        <v>17.399999999999999</v>
      </c>
      <c r="N10" s="124">
        <v>0</v>
      </c>
      <c r="O10" s="50"/>
      <c r="P10" s="125">
        <v>9</v>
      </c>
      <c r="Q10" s="125">
        <f>R9</f>
        <v>52</v>
      </c>
      <c r="R10" s="125">
        <v>100</v>
      </c>
      <c r="S10" s="125" t="s">
        <v>178</v>
      </c>
      <c r="T10" s="123" t="s">
        <v>41</v>
      </c>
      <c r="U10" s="123">
        <v>0.5</v>
      </c>
      <c r="V10" s="123">
        <v>0.16</v>
      </c>
      <c r="W10" s="123">
        <v>2.5</v>
      </c>
      <c r="X10" s="123">
        <v>2.5</v>
      </c>
      <c r="Y10" s="123">
        <v>1</v>
      </c>
      <c r="Z10" s="123">
        <v>0</v>
      </c>
      <c r="AA10" s="123">
        <v>0</v>
      </c>
      <c r="AB10" s="123">
        <v>9</v>
      </c>
      <c r="AC10" s="123">
        <v>0.8</v>
      </c>
      <c r="AD10" s="50">
        <v>1.25</v>
      </c>
      <c r="AE10" s="50">
        <f>IF(T10="Alm_Hamre_2018",1.5,369/102)</f>
        <v>3.6176470588235294</v>
      </c>
      <c r="AF10" s="50">
        <v>1.25</v>
      </c>
      <c r="AG10" s="116"/>
    </row>
    <row r="11" spans="2:33" x14ac:dyDescent="0.25">
      <c r="B11" s="50"/>
      <c r="C11" s="50"/>
      <c r="D11" s="50"/>
      <c r="E11" s="50"/>
      <c r="F11" s="50"/>
      <c r="G11" s="124">
        <v>3.165</v>
      </c>
      <c r="H11" s="124">
        <v>1.23</v>
      </c>
      <c r="I11" s="124" t="s">
        <v>164</v>
      </c>
      <c r="J11" s="124" t="s">
        <v>163</v>
      </c>
      <c r="K11" s="50"/>
      <c r="L11" s="124">
        <v>10</v>
      </c>
      <c r="M11" s="124">
        <v>25</v>
      </c>
      <c r="N11" s="124">
        <v>0</v>
      </c>
      <c r="O11" s="50"/>
      <c r="P11" s="50"/>
      <c r="Q11" s="50"/>
      <c r="R11" s="50"/>
      <c r="S11" s="50"/>
      <c r="T11" s="50"/>
      <c r="U11" s="50"/>
      <c r="V11" s="50"/>
      <c r="W11" s="50"/>
      <c r="X11" s="50"/>
      <c r="Y11" s="50"/>
      <c r="Z11" s="50"/>
      <c r="AA11" s="50"/>
      <c r="AB11" s="50"/>
      <c r="AC11" s="50"/>
      <c r="AD11" s="50"/>
      <c r="AE11" s="50"/>
      <c r="AF11" s="50"/>
      <c r="AG11" s="116"/>
    </row>
    <row r="12" spans="2:33" x14ac:dyDescent="0.25">
      <c r="B12" s="50"/>
      <c r="C12" s="50"/>
      <c r="D12" s="50"/>
      <c r="E12" s="50"/>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16"/>
    </row>
    <row r="13" spans="2:33" x14ac:dyDescent="0.25">
      <c r="B13" s="50"/>
      <c r="C13" s="50"/>
      <c r="D13" s="50"/>
      <c r="E13" s="50"/>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16"/>
    </row>
    <row r="14" spans="2:33"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row>
    <row r="15" spans="2:33"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0">
    <cfRule type="expression" dxfId="170" priority="4">
      <formula>$T2="Stevens"</formula>
    </cfRule>
  </conditionalFormatting>
  <conditionalFormatting sqref="U2:X10">
    <cfRule type="expression" dxfId="169" priority="3">
      <formula>$T2="Alm_Hamre"</formula>
    </cfRule>
  </conditionalFormatting>
  <conditionalFormatting sqref="U2:X10">
    <cfRule type="expression" dxfId="168" priority="2">
      <formula>$T2="ICP_18"</formula>
    </cfRule>
  </conditionalFormatting>
  <conditionalFormatting sqref="U2:X10">
    <cfRule type="expression" dxfId="167" priority="1">
      <formula>$T$2="Stevens"</formula>
    </cfRule>
  </conditionalFormatting>
  <dataValidations count="2">
    <dataValidation type="list" allowBlank="1" showInputMessage="1" showErrorMessage="1" sqref="T11" xr:uid="{CF643616-3CC9-4149-875C-4628F5B2907A}">
      <formula1>$A$60:$A$64</formula1>
    </dataValidation>
    <dataValidation type="list" allowBlank="1" showInputMessage="1" showErrorMessage="1" sqref="S11" xr:uid="{BC11CFE8-5980-4481-B03F-B2532ED2AB35}">
      <formula1>$A$67:$A$71</formula1>
    </dataValidation>
  </dataValidations>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6ACF220D-2352-4899-B477-4CB9D1A94129}">
          <x14:formula1>
            <xm:f>Hidden_settings!$C$3:$C$16</xm:f>
          </x14:formula1>
          <xm:sqref>S2:S10</xm:sqref>
        </x14:dataValidation>
        <x14:dataValidation type="list" showInputMessage="1" showErrorMessage="1" xr:uid="{3445CF84-A3C3-44D0-9E5E-CD45A5E8FF4A}">
          <x14:formula1>
            <xm:f>Hidden_settings!$B$3:$B$16</xm:f>
          </x14:formula1>
          <xm:sqref>T2:T10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994B2-BFF1-428E-9F2C-DE9726E0F8F3}">
  <sheetPr>
    <tabColor rgb="FF7030A0"/>
  </sheetPr>
  <dimension ref="A1:AG72"/>
  <sheetViews>
    <sheetView zoomScale="70" zoomScaleNormal="70" workbookViewId="0">
      <selection activeCell="R12" sqref="R12"/>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3"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3"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2</v>
      </c>
      <c r="S2" s="125" t="s">
        <v>178</v>
      </c>
      <c r="T2" s="123" t="s">
        <v>41</v>
      </c>
      <c r="U2" s="123">
        <v>0.5</v>
      </c>
      <c r="V2" s="123">
        <v>0.16</v>
      </c>
      <c r="W2" s="123">
        <v>2.5</v>
      </c>
      <c r="X2" s="123">
        <v>2.5</v>
      </c>
      <c r="Y2" s="123">
        <v>1</v>
      </c>
      <c r="Z2" s="123">
        <v>0</v>
      </c>
      <c r="AA2" s="123">
        <v>0</v>
      </c>
      <c r="AB2" s="123">
        <v>9</v>
      </c>
      <c r="AC2" s="123">
        <f>1/1.25</f>
        <v>0.8</v>
      </c>
      <c r="AD2" s="50">
        <v>1.25</v>
      </c>
      <c r="AE2" s="50">
        <f t="shared" ref="AE2:AE10" si="0">IF(T2="Alm_Hamre_2018",1.5,369/102)</f>
        <v>3.6176470588235294</v>
      </c>
      <c r="AF2" s="50">
        <f>IF(S2="Clay",AC2,AD2)</f>
        <v>1.25</v>
      </c>
    </row>
    <row r="3" spans="2:33"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Q13" si="1">R2</f>
        <v>2</v>
      </c>
      <c r="R3" s="125">
        <v>6</v>
      </c>
      <c r="S3" s="125" t="s">
        <v>179</v>
      </c>
      <c r="T3" s="123" t="s">
        <v>41</v>
      </c>
      <c r="U3" s="123">
        <v>0.5</v>
      </c>
      <c r="V3" s="123">
        <v>0.65</v>
      </c>
      <c r="W3" s="123">
        <v>2.5</v>
      </c>
      <c r="X3" s="123">
        <v>2.5</v>
      </c>
      <c r="Y3" s="123">
        <v>1</v>
      </c>
      <c r="Z3" s="123">
        <v>0</v>
      </c>
      <c r="AA3" s="123">
        <v>0</v>
      </c>
      <c r="AB3" s="123">
        <v>9</v>
      </c>
      <c r="AC3" s="123">
        <v>0.8</v>
      </c>
      <c r="AD3" s="50">
        <v>1.25</v>
      </c>
      <c r="AE3" s="50">
        <f t="shared" si="0"/>
        <v>3.6176470588235294</v>
      </c>
      <c r="AF3" s="50">
        <v>0.8</v>
      </c>
    </row>
    <row r="4" spans="2:33" x14ac:dyDescent="0.25">
      <c r="B4" s="50"/>
      <c r="C4" s="50"/>
      <c r="D4" s="50"/>
      <c r="E4" s="50"/>
      <c r="F4" s="50"/>
      <c r="G4" s="124">
        <v>1.25</v>
      </c>
      <c r="H4" s="124">
        <v>1.27</v>
      </c>
      <c r="I4" s="124" t="s">
        <v>161</v>
      </c>
      <c r="J4" s="124" t="s">
        <v>163</v>
      </c>
      <c r="K4" s="50"/>
      <c r="L4" s="124">
        <v>3</v>
      </c>
      <c r="M4" s="124">
        <v>3.7</v>
      </c>
      <c r="N4" s="124">
        <v>0</v>
      </c>
      <c r="O4" s="50"/>
      <c r="P4" s="125">
        <v>3</v>
      </c>
      <c r="Q4" s="125">
        <f t="shared" si="1"/>
        <v>6</v>
      </c>
      <c r="R4" s="125">
        <v>19</v>
      </c>
      <c r="S4" s="125" t="s">
        <v>178</v>
      </c>
      <c r="T4" s="123" t="s">
        <v>41</v>
      </c>
      <c r="U4" s="123">
        <v>0.5</v>
      </c>
      <c r="V4" s="123">
        <v>0.16</v>
      </c>
      <c r="W4" s="123">
        <v>2.5</v>
      </c>
      <c r="X4" s="123">
        <v>2.5</v>
      </c>
      <c r="Y4" s="123">
        <v>1</v>
      </c>
      <c r="Z4" s="123">
        <v>0</v>
      </c>
      <c r="AA4" s="123">
        <v>0</v>
      </c>
      <c r="AB4" s="123">
        <v>9</v>
      </c>
      <c r="AC4" s="123">
        <v>0.8</v>
      </c>
      <c r="AD4" s="50">
        <v>1.25</v>
      </c>
      <c r="AE4" s="50">
        <f t="shared" si="0"/>
        <v>3.6176470588235294</v>
      </c>
      <c r="AF4" s="50">
        <v>0.8</v>
      </c>
    </row>
    <row r="5" spans="2:33" x14ac:dyDescent="0.25">
      <c r="B5" s="50"/>
      <c r="C5" s="50"/>
      <c r="D5" s="50"/>
      <c r="E5" s="50"/>
      <c r="F5" s="50"/>
      <c r="G5" s="124">
        <v>1.35</v>
      </c>
      <c r="H5" s="124">
        <v>1.27</v>
      </c>
      <c r="I5" s="124" t="s">
        <v>161</v>
      </c>
      <c r="J5" s="124" t="s">
        <v>163</v>
      </c>
      <c r="K5" s="50"/>
      <c r="L5" s="124">
        <v>4</v>
      </c>
      <c r="M5" s="124">
        <v>5</v>
      </c>
      <c r="N5" s="124">
        <v>0</v>
      </c>
      <c r="O5" s="50"/>
      <c r="P5" s="125">
        <v>4</v>
      </c>
      <c r="Q5" s="125">
        <f t="shared" si="1"/>
        <v>19</v>
      </c>
      <c r="R5" s="125">
        <v>22</v>
      </c>
      <c r="S5" s="125" t="s">
        <v>179</v>
      </c>
      <c r="T5" s="123" t="s">
        <v>41</v>
      </c>
      <c r="U5" s="123">
        <v>0.5</v>
      </c>
      <c r="V5" s="123">
        <v>0.65</v>
      </c>
      <c r="W5" s="123">
        <v>2.5</v>
      </c>
      <c r="X5" s="123">
        <v>2.5</v>
      </c>
      <c r="Y5" s="123">
        <v>1</v>
      </c>
      <c r="Z5" s="123">
        <v>0</v>
      </c>
      <c r="AA5" s="123">
        <v>0</v>
      </c>
      <c r="AB5" s="123">
        <v>9</v>
      </c>
      <c r="AC5" s="123">
        <v>0.8</v>
      </c>
      <c r="AD5" s="50">
        <v>1.25</v>
      </c>
      <c r="AE5" s="50">
        <f t="shared" si="0"/>
        <v>3.6176470588235294</v>
      </c>
      <c r="AF5" s="50">
        <v>0.8</v>
      </c>
    </row>
    <row r="6" spans="2:33" x14ac:dyDescent="0.25">
      <c r="B6" s="50"/>
      <c r="C6" s="50"/>
      <c r="D6" s="50"/>
      <c r="E6" s="50"/>
      <c r="F6" s="50"/>
      <c r="G6" s="124">
        <v>2</v>
      </c>
      <c r="H6" s="124">
        <v>1.325</v>
      </c>
      <c r="I6" s="124" t="s">
        <v>161</v>
      </c>
      <c r="J6" s="124" t="s">
        <v>61</v>
      </c>
      <c r="K6" s="50"/>
      <c r="L6" s="124">
        <v>5</v>
      </c>
      <c r="M6" s="124">
        <v>6</v>
      </c>
      <c r="N6" s="124">
        <v>0</v>
      </c>
      <c r="O6" s="50"/>
      <c r="P6" s="125">
        <v>5</v>
      </c>
      <c r="Q6" s="125">
        <f t="shared" si="1"/>
        <v>22</v>
      </c>
      <c r="R6" s="125">
        <v>29</v>
      </c>
      <c r="S6" s="125" t="s">
        <v>178</v>
      </c>
      <c r="T6" s="123" t="s">
        <v>41</v>
      </c>
      <c r="U6" s="123">
        <v>0.5</v>
      </c>
      <c r="V6" s="123">
        <v>0.16</v>
      </c>
      <c r="W6" s="123">
        <v>2.5</v>
      </c>
      <c r="X6" s="123">
        <v>2.5</v>
      </c>
      <c r="Y6" s="123">
        <v>1</v>
      </c>
      <c r="Z6" s="123">
        <v>0</v>
      </c>
      <c r="AA6" s="123">
        <v>0</v>
      </c>
      <c r="AB6" s="123">
        <v>9</v>
      </c>
      <c r="AC6" s="123">
        <v>0.8</v>
      </c>
      <c r="AD6" s="50">
        <v>1.25</v>
      </c>
      <c r="AE6" s="50">
        <f t="shared" si="0"/>
        <v>3.6176470588235294</v>
      </c>
      <c r="AF6" s="50">
        <v>0.8</v>
      </c>
    </row>
    <row r="7" spans="2:33" x14ac:dyDescent="0.25">
      <c r="B7" s="50"/>
      <c r="C7" s="50"/>
      <c r="D7" s="50"/>
      <c r="E7" s="50"/>
      <c r="F7" s="50"/>
      <c r="G7" s="124">
        <v>2.7149999999999999</v>
      </c>
      <c r="H7" s="124">
        <v>1.1100000000000001</v>
      </c>
      <c r="I7" s="124" t="s">
        <v>164</v>
      </c>
      <c r="J7" s="124" t="s">
        <v>163</v>
      </c>
      <c r="K7" s="50"/>
      <c r="L7" s="124">
        <v>6</v>
      </c>
      <c r="M7" s="124">
        <v>7.3</v>
      </c>
      <c r="N7" s="124">
        <v>0</v>
      </c>
      <c r="O7" s="50"/>
      <c r="P7" s="125">
        <v>6</v>
      </c>
      <c r="Q7" s="125">
        <f t="shared" si="1"/>
        <v>29</v>
      </c>
      <c r="R7" s="125">
        <v>29.4</v>
      </c>
      <c r="S7" s="125" t="s">
        <v>273</v>
      </c>
      <c r="T7" s="123" t="s">
        <v>274</v>
      </c>
      <c r="U7" s="123">
        <v>0.5</v>
      </c>
      <c r="V7" s="123">
        <v>0.65</v>
      </c>
      <c r="W7" s="123">
        <v>1</v>
      </c>
      <c r="X7" s="123">
        <v>2.5</v>
      </c>
      <c r="Y7" s="123">
        <v>1</v>
      </c>
      <c r="Z7" s="123">
        <v>0</v>
      </c>
      <c r="AA7" s="123">
        <v>0</v>
      </c>
      <c r="AB7" s="123">
        <v>9</v>
      </c>
      <c r="AC7" s="123">
        <v>0.8</v>
      </c>
      <c r="AD7" s="50">
        <v>1.25</v>
      </c>
      <c r="AE7" s="50">
        <f t="shared" si="0"/>
        <v>3.6176470588235294</v>
      </c>
      <c r="AF7" s="50">
        <v>0.8</v>
      </c>
    </row>
    <row r="8" spans="2:33" x14ac:dyDescent="0.25">
      <c r="B8" s="50"/>
      <c r="C8" s="50"/>
      <c r="D8" s="50"/>
      <c r="E8" s="50"/>
      <c r="F8" s="50"/>
      <c r="G8" s="124">
        <v>2.8149999999999999</v>
      </c>
      <c r="H8" s="124">
        <v>1.23</v>
      </c>
      <c r="I8" s="124" t="s">
        <v>164</v>
      </c>
      <c r="J8" s="124" t="s">
        <v>163</v>
      </c>
      <c r="K8" s="50"/>
      <c r="L8" s="124">
        <v>7</v>
      </c>
      <c r="M8" s="124">
        <v>10</v>
      </c>
      <c r="N8" s="124">
        <v>0</v>
      </c>
      <c r="O8" s="50"/>
      <c r="P8" s="125">
        <v>7</v>
      </c>
      <c r="Q8" s="125">
        <f t="shared" si="1"/>
        <v>29.4</v>
      </c>
      <c r="R8" s="125">
        <v>36</v>
      </c>
      <c r="S8" s="125" t="s">
        <v>273</v>
      </c>
      <c r="T8" s="123" t="s">
        <v>274</v>
      </c>
      <c r="U8" s="123">
        <v>0.5</v>
      </c>
      <c r="V8" s="123">
        <v>0.65</v>
      </c>
      <c r="W8" s="123">
        <v>1</v>
      </c>
      <c r="X8" s="123">
        <v>2.5</v>
      </c>
      <c r="Y8" s="123">
        <v>1</v>
      </c>
      <c r="Z8" s="123">
        <v>0</v>
      </c>
      <c r="AA8" s="123">
        <v>0</v>
      </c>
      <c r="AB8" s="123">
        <v>9</v>
      </c>
      <c r="AC8" s="123">
        <v>0.8</v>
      </c>
      <c r="AD8" s="50">
        <v>1.25</v>
      </c>
      <c r="AE8" s="50">
        <f t="shared" si="0"/>
        <v>3.6176470588235294</v>
      </c>
      <c r="AF8" s="50">
        <v>1.8</v>
      </c>
    </row>
    <row r="9" spans="2:33" x14ac:dyDescent="0.25">
      <c r="B9" s="50"/>
      <c r="C9" s="50"/>
      <c r="D9" s="50"/>
      <c r="E9" s="50"/>
      <c r="F9" s="50"/>
      <c r="G9" s="124">
        <v>2.8849999999999998</v>
      </c>
      <c r="H9" s="124">
        <v>1.1100000000000001</v>
      </c>
      <c r="I9" s="124" t="s">
        <v>164</v>
      </c>
      <c r="J9" s="124" t="s">
        <v>163</v>
      </c>
      <c r="K9" s="50"/>
      <c r="L9" s="124">
        <v>8</v>
      </c>
      <c r="M9" s="124">
        <v>12.93</v>
      </c>
      <c r="N9" s="124">
        <v>0</v>
      </c>
      <c r="O9" s="50"/>
      <c r="P9" s="125">
        <v>8</v>
      </c>
      <c r="Q9" s="125">
        <f t="shared" si="1"/>
        <v>36</v>
      </c>
      <c r="R9" s="125">
        <v>38</v>
      </c>
      <c r="S9" s="125" t="s">
        <v>273</v>
      </c>
      <c r="T9" s="123" t="s">
        <v>274</v>
      </c>
      <c r="U9" s="123">
        <v>0.5</v>
      </c>
      <c r="V9" s="123">
        <v>0.65</v>
      </c>
      <c r="W9" s="123">
        <v>1</v>
      </c>
      <c r="X9" s="123">
        <v>2.5</v>
      </c>
      <c r="Y9" s="123">
        <v>1</v>
      </c>
      <c r="Z9" s="123">
        <v>0</v>
      </c>
      <c r="AA9" s="123">
        <v>0</v>
      </c>
      <c r="AB9" s="123">
        <v>9</v>
      </c>
      <c r="AC9" s="123">
        <v>0.8</v>
      </c>
      <c r="AD9" s="50">
        <v>1.25</v>
      </c>
      <c r="AE9" s="50">
        <f t="shared" si="0"/>
        <v>3.6176470588235294</v>
      </c>
      <c r="AF9" s="50">
        <v>2.8</v>
      </c>
      <c r="AG9" s="116"/>
    </row>
    <row r="10" spans="2:33" x14ac:dyDescent="0.25">
      <c r="B10" s="50"/>
      <c r="C10" s="50"/>
      <c r="D10" s="50"/>
      <c r="E10" s="50"/>
      <c r="F10" s="50"/>
      <c r="G10" s="124">
        <v>2.89</v>
      </c>
      <c r="H10" s="124">
        <v>1.23</v>
      </c>
      <c r="I10" s="124" t="s">
        <v>164</v>
      </c>
      <c r="J10" s="124" t="s">
        <v>163</v>
      </c>
      <c r="K10" s="50"/>
      <c r="L10" s="124">
        <v>9</v>
      </c>
      <c r="M10" s="124">
        <v>17.399999999999999</v>
      </c>
      <c r="N10" s="124">
        <v>0</v>
      </c>
      <c r="O10" s="50"/>
      <c r="P10" s="125">
        <v>9</v>
      </c>
      <c r="Q10" s="125">
        <f t="shared" si="1"/>
        <v>38</v>
      </c>
      <c r="R10" s="125">
        <v>45</v>
      </c>
      <c r="S10" s="125" t="s">
        <v>273</v>
      </c>
      <c r="T10" s="123" t="s">
        <v>274</v>
      </c>
      <c r="U10" s="123">
        <v>0.5</v>
      </c>
      <c r="V10" s="123">
        <v>0.65</v>
      </c>
      <c r="W10" s="123">
        <v>1</v>
      </c>
      <c r="X10" s="123">
        <v>2.5</v>
      </c>
      <c r="Y10" s="123">
        <v>1</v>
      </c>
      <c r="Z10" s="123">
        <v>0</v>
      </c>
      <c r="AA10" s="123">
        <v>0</v>
      </c>
      <c r="AB10" s="123">
        <v>9</v>
      </c>
      <c r="AC10" s="123">
        <v>0.8</v>
      </c>
      <c r="AD10" s="50">
        <v>1.25</v>
      </c>
      <c r="AE10" s="50">
        <f t="shared" si="0"/>
        <v>3.6176470588235294</v>
      </c>
      <c r="AF10" s="50">
        <v>3.8</v>
      </c>
      <c r="AG10" s="116"/>
    </row>
    <row r="11" spans="2:33" x14ac:dyDescent="0.25">
      <c r="B11" s="50"/>
      <c r="C11" s="50"/>
      <c r="D11" s="50"/>
      <c r="E11" s="50"/>
      <c r="F11" s="50"/>
      <c r="G11" s="124">
        <v>3.165</v>
      </c>
      <c r="H11" s="124">
        <v>1.23</v>
      </c>
      <c r="I11" s="124" t="s">
        <v>164</v>
      </c>
      <c r="J11" s="124" t="s">
        <v>163</v>
      </c>
      <c r="K11" s="50"/>
      <c r="L11" s="124">
        <v>10</v>
      </c>
      <c r="M11" s="124">
        <v>25</v>
      </c>
      <c r="N11" s="124">
        <v>0</v>
      </c>
      <c r="O11" s="50"/>
      <c r="P11" s="125">
        <v>10</v>
      </c>
      <c r="Q11" s="125">
        <f t="shared" si="1"/>
        <v>45</v>
      </c>
      <c r="R11" s="125">
        <v>50</v>
      </c>
      <c r="S11" s="125" t="s">
        <v>178</v>
      </c>
      <c r="T11" s="123" t="s">
        <v>41</v>
      </c>
      <c r="U11" s="123">
        <v>0.5</v>
      </c>
      <c r="V11" s="123">
        <v>0.16</v>
      </c>
      <c r="W11" s="123">
        <v>2.5</v>
      </c>
      <c r="X11" s="123">
        <v>2.5</v>
      </c>
      <c r="Y11" s="123">
        <v>1</v>
      </c>
      <c r="Z11" s="123">
        <v>0</v>
      </c>
      <c r="AA11" s="123">
        <v>0</v>
      </c>
      <c r="AB11" s="123">
        <v>9</v>
      </c>
      <c r="AC11" s="123">
        <v>0.8</v>
      </c>
      <c r="AD11" s="50">
        <v>1.25</v>
      </c>
      <c r="AE11" s="50">
        <f>IF(T11="Alm_Hamre_2018",1.5,369/102)</f>
        <v>3.6176470588235294</v>
      </c>
      <c r="AF11" s="50">
        <v>0.8</v>
      </c>
      <c r="AG11" s="116"/>
    </row>
    <row r="12" spans="2:33" x14ac:dyDescent="0.25">
      <c r="B12" s="50"/>
      <c r="C12" s="50"/>
      <c r="D12" s="50"/>
      <c r="E12" s="50"/>
      <c r="F12" s="50"/>
      <c r="G12" s="124">
        <v>3.24</v>
      </c>
      <c r="H12" s="124">
        <v>1.23</v>
      </c>
      <c r="I12" s="124" t="s">
        <v>164</v>
      </c>
      <c r="J12" s="124" t="s">
        <v>163</v>
      </c>
      <c r="K12" s="50"/>
      <c r="L12" s="124">
        <v>11</v>
      </c>
      <c r="M12" s="124">
        <v>34</v>
      </c>
      <c r="N12" s="124">
        <v>0</v>
      </c>
      <c r="O12" s="50"/>
      <c r="P12" s="125">
        <v>11</v>
      </c>
      <c r="Q12" s="125">
        <f t="shared" si="1"/>
        <v>50</v>
      </c>
      <c r="R12" s="125">
        <v>52</v>
      </c>
      <c r="S12" s="125" t="s">
        <v>179</v>
      </c>
      <c r="T12" s="123" t="s">
        <v>41</v>
      </c>
      <c r="U12" s="123">
        <v>0.5</v>
      </c>
      <c r="V12" s="123">
        <v>0.65</v>
      </c>
      <c r="W12" s="123">
        <v>2.5</v>
      </c>
      <c r="X12" s="123">
        <v>2.5</v>
      </c>
      <c r="Y12" s="123">
        <v>1</v>
      </c>
      <c r="Z12" s="123">
        <v>0</v>
      </c>
      <c r="AA12" s="123">
        <v>0</v>
      </c>
      <c r="AB12" s="123">
        <v>9</v>
      </c>
      <c r="AC12" s="123">
        <v>0.8</v>
      </c>
      <c r="AD12" s="50">
        <v>1.25</v>
      </c>
      <c r="AE12" s="50">
        <f>IF(T12="Alm_Hamre_2018",1.5,369/102)</f>
        <v>3.6176470588235294</v>
      </c>
      <c r="AF12" s="50">
        <v>0.8</v>
      </c>
      <c r="AG12" s="116"/>
    </row>
    <row r="13" spans="2:33" x14ac:dyDescent="0.25">
      <c r="B13" s="50"/>
      <c r="C13" s="50"/>
      <c r="D13" s="50"/>
      <c r="E13" s="50"/>
      <c r="F13" s="50"/>
      <c r="G13" s="124">
        <v>3.3</v>
      </c>
      <c r="H13" s="124">
        <v>3</v>
      </c>
      <c r="I13" s="124" t="s">
        <v>162</v>
      </c>
      <c r="J13" s="124" t="s">
        <v>163</v>
      </c>
      <c r="K13" s="50"/>
      <c r="L13" s="124">
        <v>12</v>
      </c>
      <c r="M13" s="124">
        <v>51</v>
      </c>
      <c r="N13" s="124">
        <v>0</v>
      </c>
      <c r="O13" s="50"/>
      <c r="P13" s="125">
        <v>12</v>
      </c>
      <c r="Q13" s="125">
        <f t="shared" si="1"/>
        <v>52</v>
      </c>
      <c r="R13" s="125">
        <v>100</v>
      </c>
      <c r="S13" s="125" t="s">
        <v>178</v>
      </c>
      <c r="T13" s="123" t="s">
        <v>41</v>
      </c>
      <c r="U13" s="123">
        <v>0.5</v>
      </c>
      <c r="V13" s="123">
        <v>0.16</v>
      </c>
      <c r="W13" s="123">
        <v>2.5</v>
      </c>
      <c r="X13" s="123">
        <v>2.5</v>
      </c>
      <c r="Y13" s="123">
        <v>1</v>
      </c>
      <c r="Z13" s="123">
        <v>0</v>
      </c>
      <c r="AA13" s="123">
        <v>0</v>
      </c>
      <c r="AB13" s="123">
        <v>9</v>
      </c>
      <c r="AC13" s="123">
        <v>0.8</v>
      </c>
      <c r="AD13" s="50">
        <v>1.25</v>
      </c>
      <c r="AE13" s="50">
        <f>IF(T13="Alm_Hamre_2018",1.5,369/102)</f>
        <v>3.6176470588235294</v>
      </c>
      <c r="AF13" s="50">
        <v>1.25</v>
      </c>
      <c r="AG13" s="116"/>
    </row>
    <row r="14" spans="2:33"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row>
    <row r="15" spans="2:33"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row>
    <row r="16" spans="2:33"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row>
    <row r="17" spans="2:32"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row>
    <row r="18" spans="2:32"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row>
    <row r="19" spans="2:32"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row>
    <row r="20" spans="2:32"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row>
    <row r="21" spans="2:32"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row>
    <row r="22" spans="2:32"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row>
    <row r="23" spans="2:32"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row>
    <row r="24" spans="2:32"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row>
    <row r="25" spans="2:32"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row>
    <row r="26" spans="2:32"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row>
    <row r="29" spans="2:32"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row>
    <row r="30" spans="2:32"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row>
    <row r="31" spans="2:32"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row>
    <row r="32" spans="2:32"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row>
    <row r="33" spans="2:32"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row>
    <row r="34" spans="2:32"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row>
    <row r="35" spans="2:32"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row>
    <row r="36" spans="2:32"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row>
    <row r="37" spans="2:32"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row>
    <row r="38" spans="2:32"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row>
    <row r="39" spans="2:32"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row>
    <row r="40" spans="2:32"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row>
    <row r="41" spans="2:32"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row>
    <row r="42" spans="2:32"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row>
    <row r="43" spans="2:32"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row>
    <row r="44" spans="2:32"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row>
    <row r="45" spans="2:32"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row>
    <row r="46" spans="2:32"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row>
    <row r="47" spans="2:32"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row>
    <row r="48" spans="2:32"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row>
    <row r="49" spans="1:32"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row>
    <row r="50" spans="1:32"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row>
    <row r="51" spans="1:32"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row>
    <row r="52" spans="1:32"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row>
    <row r="53" spans="1:32"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row>
    <row r="54" spans="1:32"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row>
    <row r="55" spans="1:32"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row>
    <row r="56" spans="1:32"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row>
    <row r="57" spans="1:32"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row>
    <row r="58" spans="1:32"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row>
    <row r="59" spans="1:32"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row>
    <row r="60" spans="1:32"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row>
    <row r="61" spans="1:32"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row>
    <row r="62" spans="1:32"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row>
    <row r="63" spans="1:32"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row>
    <row r="64" spans="1:32" x14ac:dyDescent="0.25">
      <c r="A64" s="115" t="s">
        <v>191</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row>
    <row r="65" spans="1:32" x14ac:dyDescent="0.25">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row>
    <row r="67" spans="1:32" x14ac:dyDescent="0.25">
      <c r="A67" s="115" t="s">
        <v>178</v>
      </c>
    </row>
    <row r="68" spans="1:32" x14ac:dyDescent="0.25">
      <c r="A68" s="115" t="s">
        <v>179</v>
      </c>
    </row>
    <row r="69" spans="1:32" x14ac:dyDescent="0.25">
      <c r="A69" s="115" t="s">
        <v>183</v>
      </c>
    </row>
    <row r="70" spans="1:32" x14ac:dyDescent="0.25">
      <c r="A70" s="115" t="s">
        <v>184</v>
      </c>
    </row>
    <row r="71" spans="1:32" x14ac:dyDescent="0.25">
      <c r="A71" s="115" t="s">
        <v>180</v>
      </c>
    </row>
    <row r="72" spans="1:32" x14ac:dyDescent="0.25">
      <c r="A72" s="115" t="s">
        <v>273</v>
      </c>
    </row>
  </sheetData>
  <conditionalFormatting sqref="Y2:AB13">
    <cfRule type="expression" dxfId="166" priority="7">
      <formula>$T2="Stevens"</formula>
    </cfRule>
  </conditionalFormatting>
  <conditionalFormatting sqref="U2:X6 U11:X13 U7:U10 W7:X10">
    <cfRule type="expression" dxfId="165" priority="6">
      <formula>$T2="Alm_Hamre"</formula>
    </cfRule>
  </conditionalFormatting>
  <conditionalFormatting sqref="U2:X6 U11:X13 U7:U10 W7:X10">
    <cfRule type="expression" dxfId="164" priority="5">
      <formula>$T2="ICP_18"</formula>
    </cfRule>
  </conditionalFormatting>
  <conditionalFormatting sqref="U2:X6 U11:X13 U7:U10 W7:X10">
    <cfRule type="expression" dxfId="163" priority="4">
      <formula>$T$2="Stevens"</formula>
    </cfRule>
  </conditionalFormatting>
  <conditionalFormatting sqref="V7:V10">
    <cfRule type="expression" dxfId="162" priority="3">
      <formula>$T7="Alm_Hamre"</formula>
    </cfRule>
  </conditionalFormatting>
  <conditionalFormatting sqref="V7:V10">
    <cfRule type="expression" dxfId="161" priority="2">
      <formula>$T7="ICP_18"</formula>
    </cfRule>
  </conditionalFormatting>
  <conditionalFormatting sqref="V7:V10">
    <cfRule type="expression" dxfId="160" priority="1">
      <formula>$T$2="Stevens"</formula>
    </cfRule>
  </conditionalFormatting>
  <dataValidations count="2">
    <dataValidation type="list" allowBlank="1" showInputMessage="1" showErrorMessage="1" sqref="S2:S13" xr:uid="{39B2BF39-0200-4C71-877B-DFB6B2DD8092}">
      <formula1>$A$67:$A$72</formula1>
    </dataValidation>
    <dataValidation type="list" allowBlank="1" showInputMessage="1" showErrorMessage="1" sqref="T2:T13" xr:uid="{37629180-C3B7-4EF0-B7B5-42BC7DCB05C2}">
      <formula1>$A$60:$A$65</formula1>
    </dataValidation>
  </dataValidations>
  <pageMargins left="0.7" right="0.7" top="0.75" bottom="0.75" header="0.3" footer="0.3"/>
  <pageSetup paperSize="9"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E5CF-1DB2-4361-B3D7-297BC1BFF292}">
  <sheetPr>
    <tabColor rgb="FF7030A0"/>
  </sheetPr>
  <dimension ref="A1:AH72"/>
  <sheetViews>
    <sheetView zoomScale="70" zoomScaleNormal="70" workbookViewId="0">
      <selection activeCell="B2" sqref="B2:E3"/>
    </sheetView>
  </sheetViews>
  <sheetFormatPr defaultColWidth="8.7109375" defaultRowHeight="15" x14ac:dyDescent="0.25"/>
  <cols>
    <col min="1" max="3" width="8.7109375" style="49"/>
    <col min="4" max="4" width="12.42578125" style="49" customWidth="1"/>
    <col min="5" max="12" width="8.7109375" style="49"/>
    <col min="13" max="13" width="18.140625" style="49" bestFit="1" customWidth="1"/>
    <col min="14" max="19" width="8.7109375" style="49"/>
    <col min="20" max="20" width="17.140625" style="49" customWidth="1"/>
    <col min="21" max="21" width="12.5703125" style="49" bestFit="1" customWidth="1"/>
    <col min="22" max="22" width="13.140625" style="49" bestFit="1" customWidth="1"/>
    <col min="23" max="25" width="8.7109375" style="49"/>
    <col min="26" max="26" width="12" style="49" customWidth="1"/>
    <col min="27" max="28" width="8.7109375" style="49"/>
    <col min="29" max="29" width="12" style="49" customWidth="1"/>
    <col min="30" max="30" width="10.85546875" style="49" customWidth="1"/>
    <col min="31" max="31" width="14.42578125" style="49" customWidth="1"/>
    <col min="32" max="32" width="11.5703125" style="49" customWidth="1"/>
    <col min="33" max="16384" width="8.7109375" style="49"/>
  </cols>
  <sheetData>
    <row r="1" spans="2:34" s="117" customFormat="1" ht="54" customHeight="1" thickBot="1" x14ac:dyDescent="0.3">
      <c r="B1" s="119" t="s">
        <v>134</v>
      </c>
      <c r="C1" s="118" t="s">
        <v>135</v>
      </c>
      <c r="D1" s="118" t="s">
        <v>124</v>
      </c>
      <c r="E1" s="120" t="s">
        <v>123</v>
      </c>
      <c r="G1" s="119" t="s">
        <v>32</v>
      </c>
      <c r="H1" s="118" t="s">
        <v>30</v>
      </c>
      <c r="I1" s="118" t="s">
        <v>33</v>
      </c>
      <c r="J1" s="120" t="s">
        <v>62</v>
      </c>
      <c r="L1" s="119" t="s">
        <v>67</v>
      </c>
      <c r="M1" s="120" t="s">
        <v>131</v>
      </c>
      <c r="N1" s="120" t="s">
        <v>165</v>
      </c>
      <c r="P1" s="119" t="s">
        <v>69</v>
      </c>
      <c r="Q1" s="118" t="s">
        <v>132</v>
      </c>
      <c r="R1" s="118" t="s">
        <v>133</v>
      </c>
      <c r="S1" s="118" t="s">
        <v>64</v>
      </c>
      <c r="T1" s="118" t="s">
        <v>65</v>
      </c>
      <c r="U1" s="118" t="s">
        <v>138</v>
      </c>
      <c r="V1" s="118" t="s">
        <v>139</v>
      </c>
      <c r="W1" s="118" t="s">
        <v>136</v>
      </c>
      <c r="X1" s="118" t="s">
        <v>137</v>
      </c>
      <c r="Y1" s="118" t="s">
        <v>68</v>
      </c>
      <c r="Z1" s="118" t="s">
        <v>140</v>
      </c>
      <c r="AA1" s="118" t="s">
        <v>17</v>
      </c>
      <c r="AB1" s="118" t="s">
        <v>18</v>
      </c>
      <c r="AC1" s="118" t="s">
        <v>73</v>
      </c>
      <c r="AD1" s="118" t="s">
        <v>74</v>
      </c>
      <c r="AE1" s="120" t="s">
        <v>94</v>
      </c>
      <c r="AF1" s="120" t="s">
        <v>173</v>
      </c>
      <c r="AG1" s="127" t="s">
        <v>181</v>
      </c>
    </row>
    <row r="2" spans="2:34" x14ac:dyDescent="0.25">
      <c r="B2" s="50">
        <v>3</v>
      </c>
      <c r="C2" s="50">
        <v>3</v>
      </c>
      <c r="D2" s="50">
        <v>49</v>
      </c>
      <c r="E2" s="50">
        <v>60</v>
      </c>
      <c r="F2" s="50"/>
      <c r="G2" s="124">
        <v>0.215</v>
      </c>
      <c r="H2" s="124">
        <v>1.383</v>
      </c>
      <c r="I2" s="124" t="s">
        <v>161</v>
      </c>
      <c r="J2" s="124" t="s">
        <v>61</v>
      </c>
      <c r="K2" s="50"/>
      <c r="L2" s="124">
        <v>1</v>
      </c>
      <c r="M2" s="124">
        <v>0.1</v>
      </c>
      <c r="N2" s="124">
        <v>1</v>
      </c>
      <c r="O2" s="50"/>
      <c r="P2" s="125">
        <v>1</v>
      </c>
      <c r="Q2" s="125">
        <v>0</v>
      </c>
      <c r="R2" s="125">
        <v>45</v>
      </c>
      <c r="S2" s="125" t="s">
        <v>178</v>
      </c>
      <c r="T2" s="123" t="s">
        <v>41</v>
      </c>
      <c r="U2" s="123">
        <v>0.5</v>
      </c>
      <c r="V2" s="123">
        <v>0.16</v>
      </c>
      <c r="W2" s="123">
        <v>2.5</v>
      </c>
      <c r="X2" s="123">
        <v>2.5</v>
      </c>
      <c r="Y2" s="123">
        <v>1</v>
      </c>
      <c r="Z2" s="123">
        <v>0</v>
      </c>
      <c r="AA2" s="123">
        <v>0</v>
      </c>
      <c r="AB2" s="123">
        <v>9</v>
      </c>
      <c r="AC2" s="123">
        <f>1/1.25</f>
        <v>0.8</v>
      </c>
      <c r="AD2" s="50">
        <v>1.25</v>
      </c>
      <c r="AE2" s="50">
        <f t="shared" ref="AE2:AE3" si="0">IF(T2="Alm_Hamre_2018",1.5,369/102)</f>
        <v>3.6176470588235294</v>
      </c>
      <c r="AF2" s="50">
        <f>IF(S2="Clay",AC2,AD2)</f>
        <v>1.25</v>
      </c>
      <c r="AG2" s="50"/>
      <c r="AH2" s="50"/>
    </row>
    <row r="3" spans="2:34" x14ac:dyDescent="0.25">
      <c r="B3" s="50">
        <v>3</v>
      </c>
      <c r="C3" s="50">
        <v>3</v>
      </c>
      <c r="D3" s="50">
        <v>3</v>
      </c>
      <c r="E3" s="50">
        <v>80</v>
      </c>
      <c r="F3" s="50"/>
      <c r="G3" s="124">
        <v>1.1000000000000001</v>
      </c>
      <c r="H3" s="124">
        <v>3</v>
      </c>
      <c r="I3" s="124" t="s">
        <v>162</v>
      </c>
      <c r="J3" s="124" t="s">
        <v>163</v>
      </c>
      <c r="K3" s="50"/>
      <c r="L3" s="124">
        <v>2</v>
      </c>
      <c r="M3" s="124">
        <v>3</v>
      </c>
      <c r="N3" s="124">
        <v>0</v>
      </c>
      <c r="O3" s="50"/>
      <c r="P3" s="125">
        <v>2</v>
      </c>
      <c r="Q3" s="125">
        <f t="shared" ref="Q3" si="1">R2</f>
        <v>45</v>
      </c>
      <c r="R3" s="125">
        <v>100</v>
      </c>
      <c r="S3" s="125" t="s">
        <v>178</v>
      </c>
      <c r="T3" s="123" t="s">
        <v>41</v>
      </c>
      <c r="U3" s="123">
        <v>0.5</v>
      </c>
      <c r="V3" s="123">
        <v>0.16</v>
      </c>
      <c r="W3" s="123">
        <v>2.5</v>
      </c>
      <c r="X3" s="123">
        <v>2.5</v>
      </c>
      <c r="Y3" s="123">
        <v>1</v>
      </c>
      <c r="Z3" s="123">
        <v>0</v>
      </c>
      <c r="AA3" s="123">
        <v>0</v>
      </c>
      <c r="AB3" s="123">
        <v>9</v>
      </c>
      <c r="AC3" s="123">
        <v>0.8</v>
      </c>
      <c r="AD3" s="50">
        <v>1.25</v>
      </c>
      <c r="AE3" s="50">
        <f t="shared" si="0"/>
        <v>3.6176470588235294</v>
      </c>
      <c r="AF3" s="50">
        <v>0.8</v>
      </c>
      <c r="AG3" s="50"/>
      <c r="AH3" s="50"/>
    </row>
    <row r="4" spans="2:34" x14ac:dyDescent="0.25">
      <c r="B4" s="50"/>
      <c r="C4" s="50"/>
      <c r="D4" s="50"/>
      <c r="E4" s="50"/>
      <c r="F4" s="50"/>
      <c r="G4" s="124">
        <v>1.25</v>
      </c>
      <c r="H4" s="124">
        <v>1.27</v>
      </c>
      <c r="I4" s="124" t="s">
        <v>161</v>
      </c>
      <c r="J4" s="124" t="s">
        <v>163</v>
      </c>
      <c r="K4" s="50"/>
      <c r="L4" s="124">
        <v>3</v>
      </c>
      <c r="M4" s="124">
        <v>3.7</v>
      </c>
      <c r="N4" s="124">
        <v>0</v>
      </c>
      <c r="O4" s="50"/>
      <c r="P4" s="50"/>
      <c r="Q4" s="50"/>
      <c r="R4" s="50"/>
      <c r="S4" s="50"/>
      <c r="T4" s="50"/>
      <c r="U4" s="50"/>
      <c r="V4" s="50"/>
      <c r="W4" s="50"/>
      <c r="X4" s="50"/>
      <c r="Y4" s="50"/>
      <c r="Z4" s="50"/>
      <c r="AA4" s="50"/>
      <c r="AB4" s="50"/>
      <c r="AC4" s="50"/>
      <c r="AD4" s="50"/>
      <c r="AE4" s="50"/>
      <c r="AF4" s="50"/>
      <c r="AG4" s="50"/>
      <c r="AH4" s="50"/>
    </row>
    <row r="5" spans="2:34" x14ac:dyDescent="0.25">
      <c r="B5" s="50"/>
      <c r="C5" s="50"/>
      <c r="D5" s="50"/>
      <c r="E5" s="50"/>
      <c r="F5" s="50"/>
      <c r="G5" s="124">
        <v>1.35</v>
      </c>
      <c r="H5" s="124">
        <v>1.27</v>
      </c>
      <c r="I5" s="124" t="s">
        <v>161</v>
      </c>
      <c r="J5" s="124" t="s">
        <v>163</v>
      </c>
      <c r="K5" s="50"/>
      <c r="L5" s="124">
        <v>4</v>
      </c>
      <c r="M5" s="124">
        <v>5</v>
      </c>
      <c r="N5" s="124">
        <v>0</v>
      </c>
      <c r="O5" s="50"/>
      <c r="P5" s="50"/>
      <c r="Q5" s="50"/>
      <c r="R5" s="50"/>
      <c r="S5" s="50"/>
      <c r="T5" s="50"/>
      <c r="U5" s="50"/>
      <c r="V5" s="50"/>
      <c r="W5" s="50"/>
      <c r="X5" s="50"/>
      <c r="Y5" s="50"/>
      <c r="Z5" s="50"/>
      <c r="AA5" s="50"/>
      <c r="AB5" s="50"/>
      <c r="AC5" s="50"/>
      <c r="AD5" s="50"/>
      <c r="AE5" s="50"/>
      <c r="AF5" s="50"/>
      <c r="AG5" s="50"/>
      <c r="AH5" s="50"/>
    </row>
    <row r="6" spans="2:34" x14ac:dyDescent="0.25">
      <c r="B6" s="50"/>
      <c r="C6" s="50"/>
      <c r="D6" s="50"/>
      <c r="E6" s="50"/>
      <c r="F6" s="50"/>
      <c r="G6" s="124">
        <v>2</v>
      </c>
      <c r="H6" s="124">
        <v>1.325</v>
      </c>
      <c r="I6" s="124" t="s">
        <v>161</v>
      </c>
      <c r="J6" s="124" t="s">
        <v>61</v>
      </c>
      <c r="K6" s="50"/>
      <c r="L6" s="124">
        <v>5</v>
      </c>
      <c r="M6" s="124">
        <v>6</v>
      </c>
      <c r="N6" s="124">
        <v>0</v>
      </c>
      <c r="O6" s="50"/>
      <c r="P6" s="50"/>
      <c r="Q6" s="50"/>
      <c r="R6" s="50"/>
      <c r="S6" s="50"/>
      <c r="T6" s="50"/>
      <c r="U6" s="50"/>
      <c r="V6" s="50"/>
      <c r="W6" s="50"/>
      <c r="X6" s="50"/>
      <c r="Y6" s="50"/>
      <c r="Z6" s="50"/>
      <c r="AA6" s="50"/>
      <c r="AB6" s="50"/>
      <c r="AC6" s="50"/>
      <c r="AD6" s="50"/>
      <c r="AE6" s="50"/>
      <c r="AF6" s="50"/>
      <c r="AG6" s="50"/>
      <c r="AH6" s="50"/>
    </row>
    <row r="7" spans="2:34" x14ac:dyDescent="0.25">
      <c r="B7" s="50"/>
      <c r="C7" s="50"/>
      <c r="D7" s="50"/>
      <c r="E7" s="50"/>
      <c r="F7" s="50"/>
      <c r="G7" s="124">
        <v>2.7149999999999999</v>
      </c>
      <c r="H7" s="124">
        <v>1.1100000000000001</v>
      </c>
      <c r="I7" s="124" t="s">
        <v>164</v>
      </c>
      <c r="J7" s="124" t="s">
        <v>163</v>
      </c>
      <c r="K7" s="50"/>
      <c r="L7" s="124">
        <v>6</v>
      </c>
      <c r="M7" s="124">
        <v>7.3</v>
      </c>
      <c r="N7" s="124">
        <v>0</v>
      </c>
      <c r="O7" s="50"/>
      <c r="P7" s="50"/>
      <c r="Q7" s="50"/>
      <c r="R7" s="50"/>
      <c r="S7" s="50"/>
      <c r="T7" s="50"/>
      <c r="U7" s="50"/>
      <c r="V7" s="50"/>
      <c r="W7" s="50"/>
      <c r="X7" s="50"/>
      <c r="Y7" s="50"/>
      <c r="Z7" s="50"/>
      <c r="AA7" s="50"/>
      <c r="AB7" s="50"/>
      <c r="AC7" s="50"/>
      <c r="AD7" s="50"/>
      <c r="AE7" s="50"/>
      <c r="AF7" s="50"/>
      <c r="AG7" s="50"/>
      <c r="AH7" s="50"/>
    </row>
    <row r="8" spans="2:34" x14ac:dyDescent="0.25">
      <c r="B8" s="50"/>
      <c r="C8" s="50"/>
      <c r="D8" s="50"/>
      <c r="E8" s="50"/>
      <c r="F8" s="50"/>
      <c r="G8" s="124">
        <v>2.8149999999999999</v>
      </c>
      <c r="H8" s="124">
        <v>1.23</v>
      </c>
      <c r="I8" s="124" t="s">
        <v>164</v>
      </c>
      <c r="J8" s="124" t="s">
        <v>163</v>
      </c>
      <c r="K8" s="50"/>
      <c r="L8" s="124">
        <v>7</v>
      </c>
      <c r="M8" s="124">
        <v>10</v>
      </c>
      <c r="N8" s="124">
        <v>0</v>
      </c>
      <c r="O8" s="50"/>
      <c r="P8" s="50"/>
      <c r="Q8" s="50"/>
      <c r="R8" s="50"/>
      <c r="S8" s="50"/>
      <c r="T8" s="50"/>
      <c r="U8" s="50"/>
      <c r="V8" s="50"/>
      <c r="W8" s="50"/>
      <c r="X8" s="50"/>
      <c r="Y8" s="50"/>
      <c r="Z8" s="50"/>
      <c r="AA8" s="50"/>
      <c r="AB8" s="50"/>
      <c r="AC8" s="50"/>
      <c r="AD8" s="50"/>
      <c r="AE8" s="50"/>
      <c r="AF8" s="50"/>
      <c r="AG8" s="50"/>
      <c r="AH8" s="50"/>
    </row>
    <row r="9" spans="2:34" x14ac:dyDescent="0.25">
      <c r="B9" s="50"/>
      <c r="C9" s="50"/>
      <c r="D9" s="50"/>
      <c r="E9" s="50"/>
      <c r="F9" s="50"/>
      <c r="G9" s="124">
        <v>2.8849999999999998</v>
      </c>
      <c r="H9" s="124">
        <v>1.1100000000000001</v>
      </c>
      <c r="I9" s="124" t="s">
        <v>164</v>
      </c>
      <c r="J9" s="124" t="s">
        <v>163</v>
      </c>
      <c r="K9" s="50"/>
      <c r="L9" s="124">
        <v>8</v>
      </c>
      <c r="M9" s="124">
        <v>12.93</v>
      </c>
      <c r="N9" s="124">
        <v>0</v>
      </c>
      <c r="O9" s="50"/>
      <c r="P9" s="50"/>
      <c r="Q9" s="50"/>
      <c r="R9" s="50"/>
      <c r="S9" s="50"/>
      <c r="T9" s="50"/>
      <c r="U9" s="50"/>
      <c r="V9" s="50"/>
      <c r="W9" s="50"/>
      <c r="X9" s="50"/>
      <c r="Y9" s="50"/>
      <c r="Z9" s="50"/>
      <c r="AA9" s="50"/>
      <c r="AB9" s="50"/>
      <c r="AC9" s="50"/>
      <c r="AD9" s="50"/>
      <c r="AE9" s="50"/>
      <c r="AF9" s="50"/>
      <c r="AG9" s="126"/>
      <c r="AH9" s="50"/>
    </row>
    <row r="10" spans="2:34" x14ac:dyDescent="0.25">
      <c r="B10" s="50"/>
      <c r="C10" s="50"/>
      <c r="D10" s="50"/>
      <c r="E10" s="50"/>
      <c r="F10" s="50"/>
      <c r="G10" s="124">
        <v>2.89</v>
      </c>
      <c r="H10" s="124">
        <v>1.23</v>
      </c>
      <c r="I10" s="124" t="s">
        <v>164</v>
      </c>
      <c r="J10" s="124" t="s">
        <v>163</v>
      </c>
      <c r="K10" s="50"/>
      <c r="L10" s="124">
        <v>9</v>
      </c>
      <c r="M10" s="124">
        <v>17.399999999999999</v>
      </c>
      <c r="N10" s="124">
        <v>0</v>
      </c>
      <c r="O10" s="50"/>
      <c r="P10" s="50"/>
      <c r="Q10" s="50"/>
      <c r="R10" s="50"/>
      <c r="S10" s="50"/>
      <c r="T10" s="50"/>
      <c r="U10" s="50"/>
      <c r="V10" s="50"/>
      <c r="W10" s="50"/>
      <c r="X10" s="50"/>
      <c r="Y10" s="50"/>
      <c r="Z10" s="50"/>
      <c r="AA10" s="50"/>
      <c r="AB10" s="50"/>
      <c r="AC10" s="50"/>
      <c r="AD10" s="50"/>
      <c r="AE10" s="50"/>
      <c r="AF10" s="50"/>
      <c r="AG10" s="126"/>
      <c r="AH10" s="50"/>
    </row>
    <row r="11" spans="2:34" x14ac:dyDescent="0.25">
      <c r="B11" s="50"/>
      <c r="C11" s="50"/>
      <c r="D11" s="50"/>
      <c r="E11" s="50"/>
      <c r="F11" s="50"/>
      <c r="G11" s="124">
        <v>3.165</v>
      </c>
      <c r="H11" s="124">
        <v>1.23</v>
      </c>
      <c r="I11" s="124" t="s">
        <v>164</v>
      </c>
      <c r="J11" s="124" t="s">
        <v>163</v>
      </c>
      <c r="K11" s="50"/>
      <c r="L11" s="124">
        <v>10</v>
      </c>
      <c r="M11" s="124">
        <v>25</v>
      </c>
      <c r="N11" s="124">
        <v>0</v>
      </c>
      <c r="O11" s="50"/>
      <c r="P11" s="50"/>
      <c r="Q11" s="50"/>
      <c r="R11" s="50"/>
      <c r="S11" s="50"/>
      <c r="T11" s="50"/>
      <c r="U11" s="50"/>
      <c r="V11" s="50"/>
      <c r="W11" s="50"/>
      <c r="X11" s="50"/>
      <c r="Y11" s="50"/>
      <c r="Z11" s="50"/>
      <c r="AA11" s="50"/>
      <c r="AB11" s="50"/>
      <c r="AC11" s="50"/>
      <c r="AD11" s="50"/>
      <c r="AE11" s="50"/>
      <c r="AF11" s="50"/>
      <c r="AG11" s="126"/>
      <c r="AH11" s="50"/>
    </row>
    <row r="12" spans="2:34" x14ac:dyDescent="0.25">
      <c r="B12" s="50"/>
      <c r="C12" s="50"/>
      <c r="D12" s="50"/>
      <c r="E12" s="50"/>
      <c r="F12" s="50"/>
      <c r="G12" s="124">
        <v>3.24</v>
      </c>
      <c r="H12" s="124">
        <v>1.23</v>
      </c>
      <c r="I12" s="124" t="s">
        <v>164</v>
      </c>
      <c r="J12" s="124" t="s">
        <v>163</v>
      </c>
      <c r="K12" s="50"/>
      <c r="L12" s="124">
        <v>11</v>
      </c>
      <c r="M12" s="124">
        <v>34</v>
      </c>
      <c r="N12" s="124">
        <v>0</v>
      </c>
      <c r="O12" s="50"/>
      <c r="P12" s="50"/>
      <c r="Q12" s="50"/>
      <c r="R12" s="50"/>
      <c r="S12" s="50"/>
      <c r="T12" s="50"/>
      <c r="U12" s="50"/>
      <c r="V12" s="50"/>
      <c r="W12" s="50"/>
      <c r="X12" s="50"/>
      <c r="Y12" s="50"/>
      <c r="Z12" s="50"/>
      <c r="AA12" s="50"/>
      <c r="AB12" s="50"/>
      <c r="AC12" s="50"/>
      <c r="AD12" s="50"/>
      <c r="AE12" s="50"/>
      <c r="AF12" s="50"/>
      <c r="AG12" s="126"/>
      <c r="AH12" s="50"/>
    </row>
    <row r="13" spans="2:34" x14ac:dyDescent="0.25">
      <c r="B13" s="50"/>
      <c r="C13" s="50"/>
      <c r="D13" s="50"/>
      <c r="E13" s="50"/>
      <c r="F13" s="50"/>
      <c r="G13" s="124">
        <v>3.3</v>
      </c>
      <c r="H13" s="124">
        <v>3</v>
      </c>
      <c r="I13" s="124" t="s">
        <v>162</v>
      </c>
      <c r="J13" s="124" t="s">
        <v>163</v>
      </c>
      <c r="K13" s="50"/>
      <c r="L13" s="124">
        <v>12</v>
      </c>
      <c r="M13" s="124">
        <v>51</v>
      </c>
      <c r="N13" s="124">
        <v>0</v>
      </c>
      <c r="O13" s="50"/>
      <c r="P13" s="50"/>
      <c r="Q13" s="50"/>
      <c r="R13" s="50"/>
      <c r="S13" s="50"/>
      <c r="T13" s="50"/>
      <c r="U13" s="50"/>
      <c r="V13" s="50"/>
      <c r="W13" s="50"/>
      <c r="X13" s="50"/>
      <c r="Y13" s="50"/>
      <c r="Z13" s="50"/>
      <c r="AA13" s="50"/>
      <c r="AB13" s="50"/>
      <c r="AC13" s="50"/>
      <c r="AD13" s="50"/>
      <c r="AE13" s="50"/>
      <c r="AF13" s="50"/>
      <c r="AG13" s="126"/>
      <c r="AH13" s="50"/>
    </row>
    <row r="14" spans="2:34" x14ac:dyDescent="0.25">
      <c r="B14" s="50"/>
      <c r="C14" s="50"/>
      <c r="D14" s="50"/>
      <c r="E14" s="50"/>
      <c r="F14" s="50"/>
      <c r="G14" s="124">
        <v>3.4</v>
      </c>
      <c r="H14" s="124">
        <v>3</v>
      </c>
      <c r="I14" s="124" t="s">
        <v>162</v>
      </c>
      <c r="J14" s="124" t="s">
        <v>163</v>
      </c>
      <c r="K14" s="50"/>
      <c r="L14" s="124">
        <v>13</v>
      </c>
      <c r="M14" s="124">
        <f>SUM(D2:D36)-5</f>
        <v>47</v>
      </c>
      <c r="N14" s="124">
        <v>0</v>
      </c>
      <c r="O14" s="50"/>
      <c r="P14" s="50"/>
      <c r="Q14" s="50"/>
      <c r="R14" s="50"/>
      <c r="S14" s="50"/>
      <c r="T14" s="50"/>
      <c r="U14" s="50"/>
      <c r="V14" s="50"/>
      <c r="W14" s="50"/>
      <c r="X14" s="50"/>
      <c r="Y14" s="50"/>
      <c r="Z14" s="50"/>
      <c r="AA14" s="50"/>
      <c r="AB14" s="50"/>
      <c r="AC14" s="50"/>
      <c r="AD14" s="50"/>
      <c r="AE14" s="50"/>
      <c r="AF14" s="50"/>
      <c r="AG14" s="50"/>
      <c r="AH14" s="50"/>
    </row>
    <row r="15" spans="2:34" x14ac:dyDescent="0.25">
      <c r="B15" s="50"/>
      <c r="C15" s="50"/>
      <c r="D15" s="50"/>
      <c r="E15" s="50"/>
      <c r="F15" s="50"/>
      <c r="G15" s="124">
        <v>3.6819999999999999</v>
      </c>
      <c r="H15" s="124">
        <v>1.07</v>
      </c>
      <c r="I15" s="124" t="s">
        <v>164</v>
      </c>
      <c r="J15" s="124" t="s">
        <v>163</v>
      </c>
      <c r="K15" s="50"/>
      <c r="L15" s="50"/>
      <c r="M15" s="50"/>
      <c r="N15" s="50"/>
      <c r="O15" s="50"/>
      <c r="P15" s="50"/>
      <c r="Q15" s="50"/>
      <c r="R15" s="50"/>
      <c r="S15" s="50"/>
      <c r="T15" s="50"/>
      <c r="U15" s="50"/>
      <c r="V15" s="50"/>
      <c r="W15" s="50"/>
      <c r="X15" s="50"/>
      <c r="Y15" s="50"/>
      <c r="Z15" s="50"/>
      <c r="AA15" s="50"/>
      <c r="AB15" s="50"/>
      <c r="AC15" s="50"/>
      <c r="AD15" s="50"/>
      <c r="AE15" s="50"/>
      <c r="AF15" s="50"/>
      <c r="AG15" s="50"/>
      <c r="AH15" s="50"/>
    </row>
    <row r="16" spans="2:34" x14ac:dyDescent="0.25">
      <c r="B16" s="50"/>
      <c r="C16" s="50"/>
      <c r="D16" s="50"/>
      <c r="E16" s="50"/>
      <c r="F16" s="50"/>
      <c r="G16" s="124">
        <v>3.6970000000000001</v>
      </c>
      <c r="H16" s="124">
        <v>1.07</v>
      </c>
      <c r="I16" s="124" t="s">
        <v>164</v>
      </c>
      <c r="J16" s="124" t="s">
        <v>163</v>
      </c>
      <c r="K16" s="50"/>
      <c r="L16" s="50"/>
      <c r="M16" s="50"/>
      <c r="N16" s="50"/>
      <c r="O16" s="50"/>
      <c r="P16" s="50"/>
      <c r="Q16" s="50"/>
      <c r="R16" s="50"/>
      <c r="S16" s="50"/>
      <c r="T16" s="50"/>
      <c r="U16" s="50"/>
      <c r="V16" s="50"/>
      <c r="W16" s="50"/>
      <c r="X16" s="50"/>
      <c r="Y16" s="50"/>
      <c r="Z16" s="50"/>
      <c r="AA16" s="50"/>
      <c r="AB16" s="50"/>
      <c r="AC16" s="50"/>
      <c r="AD16" s="50"/>
      <c r="AE16" s="50"/>
      <c r="AF16" s="50"/>
      <c r="AG16" s="50"/>
      <c r="AH16" s="50"/>
    </row>
    <row r="17" spans="2:34" x14ac:dyDescent="0.25">
      <c r="B17" s="50"/>
      <c r="C17" s="50"/>
      <c r="D17" s="50"/>
      <c r="E17" s="50"/>
      <c r="F17" s="50"/>
      <c r="G17" s="124">
        <v>3.722</v>
      </c>
      <c r="H17" s="124">
        <v>1.1399999999999999</v>
      </c>
      <c r="I17" s="124" t="s">
        <v>164</v>
      </c>
      <c r="J17" s="124" t="s">
        <v>163</v>
      </c>
      <c r="K17" s="50"/>
      <c r="L17" s="50"/>
      <c r="M17" s="50"/>
      <c r="N17" s="50"/>
      <c r="O17" s="50"/>
      <c r="P17" s="50"/>
      <c r="Q17" s="50"/>
      <c r="R17" s="50"/>
      <c r="S17" s="50"/>
      <c r="T17" s="50"/>
      <c r="U17" s="50"/>
      <c r="V17" s="50"/>
      <c r="W17" s="50"/>
      <c r="X17" s="50"/>
      <c r="Y17" s="50"/>
      <c r="Z17" s="50"/>
      <c r="AA17" s="50"/>
      <c r="AB17" s="50"/>
      <c r="AC17" s="50"/>
      <c r="AD17" s="50"/>
      <c r="AE17" s="50"/>
      <c r="AF17" s="50"/>
      <c r="AG17" s="50"/>
      <c r="AH17" s="50"/>
    </row>
    <row r="18" spans="2:34" x14ac:dyDescent="0.25">
      <c r="B18" s="50"/>
      <c r="C18" s="50"/>
      <c r="D18" s="50"/>
      <c r="E18" s="50"/>
      <c r="F18" s="50"/>
      <c r="G18" s="124">
        <v>4.077</v>
      </c>
      <c r="H18" s="124">
        <v>1.1399999999999999</v>
      </c>
      <c r="I18" s="124" t="s">
        <v>164</v>
      </c>
      <c r="J18" s="124" t="s">
        <v>163</v>
      </c>
      <c r="K18" s="50"/>
      <c r="L18" s="50"/>
      <c r="M18" s="50"/>
      <c r="N18" s="50"/>
      <c r="O18" s="50"/>
      <c r="P18" s="50"/>
      <c r="Q18" s="50"/>
      <c r="R18" s="50"/>
      <c r="S18" s="50"/>
      <c r="T18" s="50"/>
      <c r="U18" s="50"/>
      <c r="V18" s="50"/>
      <c r="W18" s="50"/>
      <c r="X18" s="50"/>
      <c r="Y18" s="50"/>
      <c r="Z18" s="50"/>
      <c r="AA18" s="50"/>
      <c r="AB18" s="50"/>
      <c r="AC18" s="50"/>
      <c r="AD18" s="50"/>
      <c r="AE18" s="50"/>
      <c r="AF18" s="50"/>
      <c r="AG18" s="50"/>
      <c r="AH18" s="50"/>
    </row>
    <row r="19" spans="2:34" x14ac:dyDescent="0.25">
      <c r="B19" s="50"/>
      <c r="C19" s="50"/>
      <c r="D19" s="50"/>
      <c r="E19" s="50"/>
      <c r="F19" s="50"/>
      <c r="G19" s="124">
        <v>4.125</v>
      </c>
      <c r="H19" s="124">
        <v>3</v>
      </c>
      <c r="I19" s="124" t="s">
        <v>162</v>
      </c>
      <c r="J19" s="124" t="s">
        <v>163</v>
      </c>
      <c r="K19" s="50"/>
      <c r="L19" s="50"/>
      <c r="M19" s="50"/>
      <c r="N19" s="50"/>
      <c r="O19" s="50"/>
      <c r="P19" s="50"/>
      <c r="Q19" s="50"/>
      <c r="R19" s="50"/>
      <c r="S19" s="50"/>
      <c r="T19" s="50"/>
      <c r="U19" s="50"/>
      <c r="V19" s="50"/>
      <c r="W19" s="50"/>
      <c r="X19" s="50"/>
      <c r="Y19" s="50"/>
      <c r="Z19" s="50"/>
      <c r="AA19" s="50"/>
      <c r="AB19" s="50"/>
      <c r="AC19" s="50"/>
      <c r="AD19" s="50"/>
      <c r="AE19" s="50"/>
      <c r="AF19" s="50"/>
      <c r="AG19" s="50"/>
      <c r="AH19" s="50"/>
    </row>
    <row r="20" spans="2:34" x14ac:dyDescent="0.25">
      <c r="B20" s="50"/>
      <c r="C20" s="50"/>
      <c r="D20" s="50"/>
      <c r="E20" s="50"/>
      <c r="F20" s="50"/>
      <c r="G20" s="124">
        <v>5.2</v>
      </c>
      <c r="H20" s="124">
        <v>1.0509999999999999</v>
      </c>
      <c r="I20" s="124" t="s">
        <v>164</v>
      </c>
      <c r="J20" s="124" t="s">
        <v>61</v>
      </c>
      <c r="K20" s="50"/>
      <c r="L20" s="50"/>
      <c r="M20" s="50"/>
      <c r="N20" s="50"/>
      <c r="O20" s="50"/>
      <c r="P20" s="50"/>
      <c r="Q20" s="50"/>
      <c r="R20" s="50"/>
      <c r="S20" s="50"/>
      <c r="T20" s="50"/>
      <c r="U20" s="50"/>
      <c r="V20" s="50"/>
      <c r="W20" s="50"/>
      <c r="X20" s="50"/>
      <c r="Y20" s="50"/>
      <c r="Z20" s="50"/>
      <c r="AA20" s="50"/>
      <c r="AB20" s="50"/>
      <c r="AC20" s="50"/>
      <c r="AD20" s="50"/>
      <c r="AE20" s="50"/>
      <c r="AF20" s="50"/>
      <c r="AG20" s="50"/>
      <c r="AH20" s="50"/>
    </row>
    <row r="21" spans="2:34" x14ac:dyDescent="0.25">
      <c r="B21" s="50"/>
      <c r="C21" s="50"/>
      <c r="D21" s="50"/>
      <c r="E21" s="50"/>
      <c r="F21" s="50"/>
      <c r="G21" s="124">
        <v>6.9320000000000004</v>
      </c>
      <c r="H21" s="124">
        <v>1.1599999999999999</v>
      </c>
      <c r="I21" s="124" t="s">
        <v>161</v>
      </c>
      <c r="J21" s="124" t="s">
        <v>163</v>
      </c>
      <c r="K21" s="50"/>
      <c r="L21" s="50"/>
      <c r="M21" s="50"/>
      <c r="N21" s="50"/>
      <c r="O21" s="50"/>
      <c r="P21" s="50"/>
      <c r="Q21" s="50"/>
      <c r="R21" s="50"/>
      <c r="S21" s="50"/>
      <c r="T21" s="50"/>
      <c r="U21" s="50"/>
      <c r="V21" s="50"/>
      <c r="W21" s="50"/>
      <c r="X21" s="50"/>
      <c r="Y21" s="50"/>
      <c r="Z21" s="50"/>
      <c r="AA21" s="50"/>
      <c r="AB21" s="50"/>
      <c r="AC21" s="50"/>
      <c r="AD21" s="50"/>
      <c r="AE21" s="50"/>
      <c r="AF21" s="50"/>
      <c r="AG21" s="50"/>
      <c r="AH21" s="50"/>
    </row>
    <row r="22" spans="2:34" x14ac:dyDescent="0.25">
      <c r="B22" s="50"/>
      <c r="C22" s="50"/>
      <c r="D22" s="50"/>
      <c r="E22" s="50"/>
      <c r="F22" s="50"/>
      <c r="G22" s="124">
        <v>7.2880000000000003</v>
      </c>
      <c r="H22" s="124">
        <v>1.1599999999999999</v>
      </c>
      <c r="I22" s="124" t="s">
        <v>161</v>
      </c>
      <c r="J22" s="124" t="s">
        <v>163</v>
      </c>
      <c r="K22" s="50"/>
      <c r="L22" s="50"/>
      <c r="M22" s="50"/>
      <c r="N22" s="50"/>
      <c r="O22" s="50"/>
      <c r="P22" s="50"/>
      <c r="Q22" s="50"/>
      <c r="R22" s="50"/>
      <c r="S22" s="50"/>
      <c r="T22" s="50"/>
      <c r="U22" s="50"/>
      <c r="V22" s="50"/>
      <c r="W22" s="50"/>
      <c r="X22" s="50"/>
      <c r="Y22" s="50"/>
      <c r="Z22" s="50"/>
      <c r="AA22" s="50"/>
      <c r="AB22" s="50"/>
      <c r="AC22" s="50"/>
      <c r="AD22" s="50"/>
      <c r="AE22" s="50"/>
      <c r="AF22" s="50"/>
      <c r="AG22" s="50"/>
      <c r="AH22" s="50"/>
    </row>
    <row r="23" spans="2:34" x14ac:dyDescent="0.25">
      <c r="B23" s="50"/>
      <c r="C23" s="50"/>
      <c r="D23" s="50"/>
      <c r="E23" s="50"/>
      <c r="F23" s="50"/>
      <c r="G23" s="124">
        <v>8.6</v>
      </c>
      <c r="H23" s="124">
        <v>0.97599999999999998</v>
      </c>
      <c r="I23" s="124" t="s">
        <v>164</v>
      </c>
      <c r="J23" s="124" t="s">
        <v>61</v>
      </c>
      <c r="K23" s="50"/>
      <c r="L23" s="50"/>
      <c r="M23" s="50"/>
      <c r="N23" s="50"/>
      <c r="O23" s="50"/>
      <c r="P23" s="50"/>
      <c r="Q23" s="50"/>
      <c r="R23" s="50"/>
      <c r="S23" s="50"/>
      <c r="T23" s="50"/>
      <c r="U23" s="50"/>
      <c r="V23" s="50"/>
      <c r="W23" s="50"/>
      <c r="X23" s="50"/>
      <c r="Y23" s="50"/>
      <c r="Z23" s="50"/>
      <c r="AA23" s="50"/>
      <c r="AB23" s="50"/>
      <c r="AC23" s="50"/>
      <c r="AD23" s="50"/>
      <c r="AE23" s="50"/>
      <c r="AF23" s="50"/>
      <c r="AG23" s="50"/>
      <c r="AH23" s="50"/>
    </row>
    <row r="24" spans="2:34" x14ac:dyDescent="0.25">
      <c r="B24" s="50"/>
      <c r="C24" s="50"/>
      <c r="D24" s="50"/>
      <c r="E24" s="50"/>
      <c r="F24" s="50"/>
      <c r="G24" s="124">
        <v>12.1</v>
      </c>
      <c r="H24" s="124">
        <v>1.0509999999999999</v>
      </c>
      <c r="I24" s="124" t="s">
        <v>164</v>
      </c>
      <c r="J24" s="124" t="s">
        <v>61</v>
      </c>
      <c r="K24" s="50"/>
      <c r="L24" s="50"/>
      <c r="M24" s="50"/>
      <c r="N24" s="50"/>
      <c r="O24" s="50"/>
      <c r="P24" s="50"/>
      <c r="Q24" s="50"/>
      <c r="R24" s="50"/>
      <c r="S24" s="50"/>
      <c r="T24" s="50"/>
      <c r="U24" s="50"/>
      <c r="V24" s="50"/>
      <c r="W24" s="50"/>
      <c r="X24" s="50"/>
      <c r="Y24" s="50"/>
      <c r="Z24" s="50"/>
      <c r="AA24" s="50"/>
      <c r="AB24" s="50"/>
      <c r="AC24" s="50"/>
      <c r="AD24" s="50"/>
      <c r="AE24" s="50"/>
      <c r="AF24" s="50"/>
      <c r="AG24" s="50"/>
      <c r="AH24" s="50"/>
    </row>
    <row r="25" spans="2:34" x14ac:dyDescent="0.25">
      <c r="B25" s="50"/>
      <c r="C25" s="50"/>
      <c r="D25" s="50"/>
      <c r="E25" s="50"/>
      <c r="F25" s="50"/>
      <c r="G25" s="124">
        <v>13.092000000000001</v>
      </c>
      <c r="H25" s="124">
        <v>1.1000000000000001</v>
      </c>
      <c r="I25" s="124" t="s">
        <v>161</v>
      </c>
      <c r="J25" s="124" t="s">
        <v>163</v>
      </c>
      <c r="K25" s="50"/>
      <c r="L25" s="50"/>
      <c r="M25" s="50"/>
      <c r="N25" s="50"/>
      <c r="O25" s="50"/>
      <c r="P25" s="50"/>
      <c r="Q25" s="50"/>
      <c r="R25" s="50"/>
      <c r="S25" s="50"/>
      <c r="T25" s="50"/>
      <c r="U25" s="50"/>
      <c r="V25" s="50"/>
      <c r="W25" s="50"/>
      <c r="X25" s="50"/>
      <c r="Y25" s="50"/>
      <c r="Z25" s="50"/>
      <c r="AA25" s="50"/>
      <c r="AB25" s="50"/>
      <c r="AC25" s="50"/>
      <c r="AD25" s="50"/>
      <c r="AE25" s="50"/>
      <c r="AF25" s="50"/>
      <c r="AG25" s="50"/>
      <c r="AH25" s="50"/>
    </row>
    <row r="26" spans="2:34" x14ac:dyDescent="0.25">
      <c r="B26" s="50"/>
      <c r="C26" s="50"/>
      <c r="D26" s="50"/>
      <c r="E26" s="50"/>
      <c r="F26" s="50"/>
      <c r="G26" s="124">
        <v>13.448</v>
      </c>
      <c r="H26" s="124">
        <v>1.1000000000000001</v>
      </c>
      <c r="I26" s="124" t="s">
        <v>161</v>
      </c>
      <c r="J26" s="124" t="s">
        <v>163</v>
      </c>
      <c r="K26" s="50"/>
      <c r="L26" s="50"/>
      <c r="M26" s="50"/>
      <c r="N26" s="50"/>
      <c r="O26" s="50"/>
      <c r="P26" s="50"/>
      <c r="Q26" s="50"/>
      <c r="R26" s="50"/>
      <c r="S26" s="50"/>
      <c r="T26" s="50"/>
      <c r="U26" s="50"/>
      <c r="V26" s="50"/>
      <c r="W26" s="50"/>
      <c r="X26" s="50"/>
      <c r="Y26" s="50"/>
      <c r="Z26" s="50"/>
      <c r="AA26" s="50"/>
      <c r="AB26" s="50"/>
      <c r="AC26" s="50"/>
      <c r="AD26" s="50"/>
      <c r="AE26" s="50"/>
      <c r="AF26" s="50"/>
      <c r="AG26" s="50"/>
      <c r="AH26" s="50"/>
    </row>
    <row r="27" spans="2:34" x14ac:dyDescent="0.25">
      <c r="B27" s="50"/>
      <c r="C27" s="50"/>
      <c r="D27" s="50"/>
      <c r="E27" s="50"/>
      <c r="F27" s="50"/>
      <c r="G27" s="124">
        <v>15</v>
      </c>
      <c r="H27" s="124">
        <v>1.524</v>
      </c>
      <c r="I27" s="124" t="s">
        <v>161</v>
      </c>
      <c r="J27" s="124" t="s">
        <v>61</v>
      </c>
      <c r="K27" s="50"/>
      <c r="L27" s="50"/>
      <c r="M27" s="50"/>
      <c r="N27" s="50"/>
      <c r="O27" s="50"/>
      <c r="P27" s="50"/>
      <c r="Q27" s="50"/>
      <c r="R27" s="50"/>
      <c r="S27" s="50"/>
      <c r="T27" s="50"/>
      <c r="U27" s="50"/>
      <c r="V27" s="50"/>
      <c r="W27" s="50"/>
      <c r="X27" s="50"/>
      <c r="Y27" s="50"/>
      <c r="Z27" s="50"/>
      <c r="AA27" s="50"/>
      <c r="AB27" s="50"/>
      <c r="AC27" s="50"/>
      <c r="AD27" s="50"/>
      <c r="AE27" s="50"/>
      <c r="AF27" s="50"/>
      <c r="AG27" s="50"/>
      <c r="AH27" s="50"/>
    </row>
    <row r="28" spans="2:34" x14ac:dyDescent="0.25">
      <c r="B28" s="50"/>
      <c r="C28" s="50"/>
      <c r="D28" s="50"/>
      <c r="E28" s="50"/>
      <c r="F28" s="50"/>
      <c r="G28" s="124">
        <v>17</v>
      </c>
      <c r="H28" s="124">
        <v>2</v>
      </c>
      <c r="I28" s="124" t="s">
        <v>162</v>
      </c>
      <c r="J28" s="124" t="s">
        <v>163</v>
      </c>
      <c r="K28" s="50"/>
      <c r="L28" s="50"/>
      <c r="M28" s="50"/>
      <c r="N28" s="50"/>
      <c r="O28" s="50"/>
      <c r="P28" s="50"/>
      <c r="Q28" s="50"/>
      <c r="R28" s="50"/>
      <c r="S28" s="50"/>
      <c r="T28" s="50"/>
      <c r="U28" s="50"/>
      <c r="V28" s="50"/>
      <c r="W28" s="50"/>
      <c r="X28" s="50"/>
      <c r="Y28" s="50"/>
      <c r="Z28" s="50"/>
      <c r="AA28" s="50"/>
      <c r="AB28" s="50"/>
      <c r="AC28" s="50"/>
      <c r="AD28" s="50"/>
      <c r="AE28" s="50"/>
      <c r="AF28" s="50"/>
      <c r="AG28" s="50"/>
      <c r="AH28" s="50"/>
    </row>
    <row r="29" spans="2:34" x14ac:dyDescent="0.25">
      <c r="B29" s="50"/>
      <c r="C29" s="50"/>
      <c r="D29" s="128"/>
      <c r="E29" s="50"/>
      <c r="F29" s="50"/>
      <c r="G29" s="124">
        <v>19</v>
      </c>
      <c r="H29" s="124">
        <v>1.145</v>
      </c>
      <c r="I29" s="124" t="s">
        <v>164</v>
      </c>
      <c r="J29" s="124" t="s">
        <v>61</v>
      </c>
      <c r="K29" s="50"/>
      <c r="L29" s="50"/>
      <c r="M29" s="50"/>
      <c r="N29" s="50"/>
      <c r="O29" s="50"/>
      <c r="P29" s="50"/>
      <c r="Q29" s="50"/>
      <c r="R29" s="50"/>
      <c r="S29" s="50"/>
      <c r="T29" s="50"/>
      <c r="U29" s="50"/>
      <c r="V29" s="50"/>
      <c r="W29" s="50"/>
      <c r="X29" s="50"/>
      <c r="Y29" s="50"/>
      <c r="Z29" s="50"/>
      <c r="AA29" s="50"/>
      <c r="AB29" s="50"/>
      <c r="AC29" s="50"/>
      <c r="AD29" s="50"/>
      <c r="AE29" s="50"/>
      <c r="AF29" s="50"/>
      <c r="AG29" s="50"/>
      <c r="AH29" s="50"/>
    </row>
    <row r="30" spans="2:34" x14ac:dyDescent="0.25">
      <c r="B30" s="50"/>
      <c r="C30" s="50"/>
      <c r="D30" s="128"/>
      <c r="E30" s="50"/>
      <c r="F30" s="50"/>
      <c r="G30" s="124">
        <v>21.8</v>
      </c>
      <c r="H30" s="124">
        <v>1.4</v>
      </c>
      <c r="I30" s="124" t="s">
        <v>161</v>
      </c>
      <c r="J30" s="124" t="s">
        <v>163</v>
      </c>
      <c r="K30" s="50"/>
      <c r="L30" s="50"/>
      <c r="M30" s="50"/>
      <c r="N30" s="50"/>
      <c r="O30" s="50"/>
      <c r="P30" s="50"/>
      <c r="Q30" s="50"/>
      <c r="R30" s="50"/>
      <c r="S30" s="50"/>
      <c r="T30" s="50"/>
      <c r="U30" s="50"/>
      <c r="V30" s="50"/>
      <c r="W30" s="50"/>
      <c r="X30" s="50"/>
      <c r="Y30" s="50"/>
      <c r="Z30" s="50"/>
      <c r="AA30" s="50"/>
      <c r="AB30" s="50"/>
      <c r="AC30" s="50"/>
      <c r="AD30" s="50"/>
      <c r="AE30" s="50"/>
      <c r="AF30" s="50"/>
      <c r="AG30" s="50"/>
      <c r="AH30" s="50"/>
    </row>
    <row r="31" spans="2:34" x14ac:dyDescent="0.25">
      <c r="B31" s="50"/>
      <c r="C31" s="50"/>
      <c r="D31" s="50"/>
      <c r="E31" s="50"/>
      <c r="F31" s="50"/>
      <c r="G31" s="124">
        <v>22.2</v>
      </c>
      <c r="H31" s="124">
        <v>1.4</v>
      </c>
      <c r="I31" s="124" t="s">
        <v>161</v>
      </c>
      <c r="J31" s="124" t="s">
        <v>163</v>
      </c>
      <c r="K31" s="50"/>
      <c r="L31" s="50"/>
      <c r="M31" s="50"/>
      <c r="N31" s="50"/>
      <c r="O31" s="50"/>
      <c r="P31" s="50"/>
      <c r="Q31" s="50"/>
      <c r="R31" s="50"/>
      <c r="S31" s="50"/>
      <c r="T31" s="50"/>
      <c r="U31" s="50"/>
      <c r="V31" s="50"/>
      <c r="W31" s="50"/>
      <c r="X31" s="50"/>
      <c r="Y31" s="50"/>
      <c r="Z31" s="50"/>
      <c r="AA31" s="50"/>
      <c r="AB31" s="50"/>
      <c r="AC31" s="50"/>
      <c r="AD31" s="50"/>
      <c r="AE31" s="50"/>
      <c r="AF31" s="50"/>
      <c r="AG31" s="50"/>
      <c r="AH31" s="50"/>
    </row>
    <row r="32" spans="2:34" x14ac:dyDescent="0.25">
      <c r="B32" s="50"/>
      <c r="C32" s="50"/>
      <c r="D32" s="50"/>
      <c r="E32" s="50"/>
      <c r="F32" s="50"/>
      <c r="G32" s="124">
        <v>23</v>
      </c>
      <c r="H32" s="124">
        <v>1.143</v>
      </c>
      <c r="I32" s="124" t="s">
        <v>164</v>
      </c>
      <c r="J32" s="124" t="s">
        <v>61</v>
      </c>
      <c r="K32" s="50"/>
      <c r="L32" s="50"/>
      <c r="M32" s="50"/>
      <c r="N32" s="50"/>
      <c r="O32" s="50"/>
      <c r="P32" s="50"/>
      <c r="Q32" s="50"/>
      <c r="R32" s="50"/>
      <c r="S32" s="50"/>
      <c r="T32" s="50"/>
      <c r="U32" s="50"/>
      <c r="V32" s="50"/>
      <c r="W32" s="50"/>
      <c r="X32" s="50"/>
      <c r="Y32" s="50"/>
      <c r="Z32" s="50"/>
      <c r="AA32" s="50"/>
      <c r="AB32" s="50"/>
      <c r="AC32" s="50"/>
      <c r="AD32" s="50"/>
      <c r="AE32" s="50"/>
      <c r="AF32" s="50"/>
      <c r="AG32" s="50"/>
      <c r="AH32" s="50"/>
    </row>
    <row r="33" spans="2:34" x14ac:dyDescent="0.25">
      <c r="B33" s="50"/>
      <c r="C33" s="50"/>
      <c r="D33" s="50"/>
      <c r="E33" s="50"/>
      <c r="F33" s="50"/>
      <c r="G33" s="124">
        <v>27</v>
      </c>
      <c r="H33" s="124">
        <v>1.048</v>
      </c>
      <c r="I33" s="124" t="s">
        <v>164</v>
      </c>
      <c r="J33" s="124" t="s">
        <v>61</v>
      </c>
      <c r="K33" s="50"/>
      <c r="L33" s="50"/>
      <c r="M33" s="50"/>
      <c r="N33" s="50"/>
      <c r="O33" s="50"/>
      <c r="P33" s="50"/>
      <c r="Q33" s="50"/>
      <c r="R33" s="50"/>
      <c r="S33" s="50"/>
      <c r="T33" s="50"/>
      <c r="U33" s="50"/>
      <c r="V33" s="50"/>
      <c r="W33" s="50"/>
      <c r="X33" s="50"/>
      <c r="Y33" s="50"/>
      <c r="Z33" s="50"/>
      <c r="AA33" s="50"/>
      <c r="AB33" s="50"/>
      <c r="AC33" s="50"/>
      <c r="AD33" s="50"/>
      <c r="AE33" s="50"/>
      <c r="AF33" s="50"/>
      <c r="AG33" s="50"/>
      <c r="AH33" s="50"/>
    </row>
    <row r="34" spans="2:34" x14ac:dyDescent="0.25">
      <c r="B34" s="50"/>
      <c r="C34" s="50"/>
      <c r="D34" s="50"/>
      <c r="E34" s="50"/>
      <c r="F34" s="50"/>
      <c r="G34" s="124">
        <v>31</v>
      </c>
      <c r="H34" s="124">
        <v>1.18</v>
      </c>
      <c r="I34" s="124" t="s">
        <v>164</v>
      </c>
      <c r="J34" s="124" t="s">
        <v>61</v>
      </c>
      <c r="K34" s="50"/>
      <c r="L34" s="50"/>
      <c r="M34" s="50"/>
      <c r="N34" s="50"/>
      <c r="O34" s="50"/>
      <c r="P34" s="50"/>
      <c r="Q34" s="50"/>
      <c r="R34" s="50"/>
      <c r="S34" s="50"/>
      <c r="T34" s="50"/>
      <c r="U34" s="50"/>
      <c r="V34" s="50"/>
      <c r="W34" s="50"/>
      <c r="X34" s="50"/>
      <c r="Y34" s="50"/>
      <c r="Z34" s="50"/>
      <c r="AA34" s="50"/>
      <c r="AB34" s="50"/>
      <c r="AC34" s="50"/>
      <c r="AD34" s="50"/>
      <c r="AE34" s="50"/>
      <c r="AF34" s="50"/>
      <c r="AG34" s="50"/>
      <c r="AH34" s="50"/>
    </row>
    <row r="35" spans="2:34" x14ac:dyDescent="0.25">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row>
    <row r="36" spans="2:34" x14ac:dyDescent="0.25">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row>
    <row r="37" spans="2:34" x14ac:dyDescent="0.25">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row>
    <row r="38" spans="2:34"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row>
    <row r="39" spans="2:34" x14ac:dyDescent="0.25">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row>
    <row r="40" spans="2:34" x14ac:dyDescent="0.25">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row>
    <row r="41" spans="2:34" x14ac:dyDescent="0.25">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row>
    <row r="42" spans="2:34" x14ac:dyDescent="0.25">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row>
    <row r="43" spans="2:34" x14ac:dyDescent="0.25">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row>
    <row r="44" spans="2:34" x14ac:dyDescent="0.25">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row>
    <row r="45" spans="2:34" x14ac:dyDescent="0.25">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row>
    <row r="46" spans="2:34" x14ac:dyDescent="0.25">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row>
    <row r="47" spans="2:34" x14ac:dyDescent="0.25">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row>
    <row r="48" spans="2:34" x14ac:dyDescent="0.25">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row>
    <row r="49" spans="1:34" x14ac:dyDescent="0.25">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row>
    <row r="50" spans="1:34" x14ac:dyDescent="0.25">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row>
    <row r="51" spans="1:34" x14ac:dyDescent="0.25">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row>
    <row r="52" spans="1:34" x14ac:dyDescent="0.25">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row>
    <row r="53" spans="1:34" x14ac:dyDescent="0.25">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row>
    <row r="54" spans="1:34" x14ac:dyDescent="0.25">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row>
    <row r="55" spans="1:34" x14ac:dyDescent="0.25">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row>
    <row r="56" spans="1:34" x14ac:dyDescent="0.25">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row>
    <row r="57" spans="1:34" x14ac:dyDescent="0.25">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row>
    <row r="58" spans="1:34" x14ac:dyDescent="0.25">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row>
    <row r="59" spans="1:34" x14ac:dyDescent="0.25">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row>
    <row r="60" spans="1:34" x14ac:dyDescent="0.25">
      <c r="A60" s="115" t="s">
        <v>41</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row>
    <row r="61" spans="1:34" x14ac:dyDescent="0.25">
      <c r="A61" s="115" t="s">
        <v>122</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row>
    <row r="62" spans="1:34" x14ac:dyDescent="0.25">
      <c r="A62" s="115" t="s">
        <v>66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row>
    <row r="63" spans="1:34" x14ac:dyDescent="0.25">
      <c r="A63" s="115" t="s">
        <v>182</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row>
    <row r="64" spans="1:34" x14ac:dyDescent="0.25">
      <c r="A64" s="115" t="s">
        <v>191</v>
      </c>
    </row>
    <row r="67" spans="1:1" x14ac:dyDescent="0.25">
      <c r="A67" s="115" t="s">
        <v>178</v>
      </c>
    </row>
    <row r="68" spans="1:1" x14ac:dyDescent="0.25">
      <c r="A68" s="115" t="s">
        <v>179</v>
      </c>
    </row>
    <row r="69" spans="1:1" x14ac:dyDescent="0.25">
      <c r="A69" s="115" t="s">
        <v>183</v>
      </c>
    </row>
    <row r="70" spans="1:1" x14ac:dyDescent="0.25">
      <c r="A70" s="115" t="s">
        <v>184</v>
      </c>
    </row>
    <row r="71" spans="1:1" x14ac:dyDescent="0.25">
      <c r="A71" s="115" t="s">
        <v>180</v>
      </c>
    </row>
    <row r="72" spans="1:1" x14ac:dyDescent="0.25">
      <c r="A72" s="115" t="s">
        <v>273</v>
      </c>
    </row>
  </sheetData>
  <conditionalFormatting sqref="Y2:AB3">
    <cfRule type="expression" dxfId="159" priority="4">
      <formula>$T2="Stevens"</formula>
    </cfRule>
  </conditionalFormatting>
  <conditionalFormatting sqref="U2:X3">
    <cfRule type="expression" dxfId="158" priority="3">
      <formula>$T2="Alm_Hamre"</formula>
    </cfRule>
  </conditionalFormatting>
  <conditionalFormatting sqref="U2:X3">
    <cfRule type="expression" dxfId="157" priority="2">
      <formula>$T2="ICP_18"</formula>
    </cfRule>
  </conditionalFormatting>
  <conditionalFormatting sqref="U2:X3">
    <cfRule type="expression" dxfId="156" priority="1">
      <formula>$T$2="Stevens"</formula>
    </cfRule>
  </conditionalFormatting>
  <dataValidations count="3">
    <dataValidation type="list" allowBlank="1" showInputMessage="1" showErrorMessage="1" sqref="T10 T7 T2 T4:T5" xr:uid="{D14182D2-046C-495C-9574-5D88B45AEF11}">
      <formula1>$A$60:$A$63</formula1>
    </dataValidation>
    <dataValidation type="list" allowBlank="1" showInputMessage="1" showErrorMessage="1" sqref="S2:S11" xr:uid="{658C153B-AA26-4264-AEB6-BEE9401C8917}">
      <formula1>$A$67:$A$71</formula1>
    </dataValidation>
    <dataValidation type="list" allowBlank="1" showInputMessage="1" showErrorMessage="1" sqref="T11 T8:T9 T6 T3" xr:uid="{04F42529-3056-47B8-88ED-0C3716DE8F61}">
      <formula1>$A$60:$A$64</formula1>
    </dataValidation>
  </dataValidations>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LOCATIONS</vt:lpstr>
      <vt:lpstr>PROJ</vt:lpstr>
      <vt:lpstr>PLOTS</vt:lpstr>
      <vt:lpstr>EXCEL</vt:lpstr>
      <vt:lpstr>DATABASE_FATIGUE</vt:lpstr>
      <vt:lpstr>APPENDIX</vt:lpstr>
      <vt:lpstr>MN_02_JP_STE</vt:lpstr>
      <vt:lpstr>MN_02_JP_SPU</vt:lpstr>
      <vt:lpstr>MN_03_JP_STE</vt:lpstr>
      <vt:lpstr>MN_05_JP_STE</vt:lpstr>
      <vt:lpstr>MN_02_MP1_STE</vt:lpstr>
      <vt:lpstr>MN_02_MP1_SPU</vt:lpstr>
      <vt:lpstr>MN_03_MP1_STE</vt:lpstr>
      <vt:lpstr>MN_05_MP1_STE</vt:lpstr>
      <vt:lpstr>MN_02_MP2_STE</vt:lpstr>
      <vt:lpstr>MN_02_MP2_SPU</vt:lpstr>
      <vt:lpstr>MN_03_MP2_STE</vt:lpstr>
      <vt:lpstr>MN_05_MP2_STE</vt:lpstr>
      <vt:lpstr>MN_02_JP_ALM</vt:lpstr>
      <vt:lpstr>MN_03_JP_ALM</vt:lpstr>
      <vt:lpstr>MN_05_JP_ALM</vt:lpstr>
      <vt:lpstr>MN_02_MP1_ALM</vt:lpstr>
      <vt:lpstr>MN_03_MP1_ALM</vt:lpstr>
      <vt:lpstr>MN_05_MP1_ALM</vt:lpstr>
      <vt:lpstr>MN_02_MP2_ALM</vt:lpstr>
      <vt:lpstr>MN_03_MP2_ALM</vt:lpstr>
      <vt:lpstr>MN_05_MP2_ALM</vt:lpstr>
      <vt:lpstr>Hidden_settings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2022-04-06T14:25:34Z</dcterms:modified>
</cp:coreProperties>
</file>