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BB70F929-9DEF-4C93-B583-08FFBC4CE26E}" xr6:coauthVersionLast="47" xr6:coauthVersionMax="47" xr10:uidLastSave="{00000000-0000-0000-0000-000000000000}"/>
  <bookViews>
    <workbookView xWindow="-23148" yWindow="1416" windowWidth="23256" windowHeight="12576" tabRatio="652" firstSheet="1" activeTab="1" xr2:uid="{00000000-000D-0000-FFFF-FFFF00000000}"/>
  </bookViews>
  <sheets>
    <sheet name="README" sheetId="269" r:id="rId1"/>
    <sheet name="LOCATIONS" sheetId="66" r:id="rId2"/>
    <sheet name="PROJ" sheetId="1" r:id="rId3"/>
    <sheet name="PLOTS" sheetId="55" r:id="rId4"/>
    <sheet name="EXCEL" sheetId="266" r:id="rId5"/>
    <sheet name="DATABASE_FATIGUE" sheetId="63" r:id="rId6"/>
    <sheet name="APPENDIX" sheetId="51" r:id="rId7"/>
    <sheet name="LOCATION_NAME(Template)" sheetId="260" r:id="rId8"/>
    <sheet name="EW2_OSS_30_J_J" sheetId="270" r:id="rId9"/>
    <sheet name="EW2_OSS_30_J" sheetId="268" r:id="rId10"/>
    <sheet name="Hidden_settings" sheetId="26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270" l="1"/>
  <c r="AE11" i="270"/>
  <c r="Q11" i="270"/>
  <c r="AE10" i="270"/>
  <c r="Q10" i="270"/>
  <c r="AE9" i="270"/>
  <c r="Q9" i="270"/>
  <c r="AE8" i="270"/>
  <c r="Q8" i="270"/>
  <c r="AE7" i="270"/>
  <c r="Q7" i="270"/>
  <c r="AE6" i="270"/>
  <c r="Q6" i="270"/>
  <c r="AE5" i="270"/>
  <c r="Q5" i="270"/>
  <c r="AE4" i="270"/>
  <c r="Q4" i="270"/>
  <c r="AE3" i="270"/>
  <c r="Q3" i="270"/>
  <c r="AF2" i="270"/>
  <c r="AE2" i="270"/>
  <c r="AC2" i="270"/>
  <c r="E3" i="66"/>
  <c r="F3" i="66" s="1"/>
  <c r="G3" i="66" s="1"/>
  <c r="H3" i="66" s="1"/>
  <c r="I3" i="66" s="1"/>
  <c r="J3" i="66" s="1"/>
  <c r="D3" i="66"/>
  <c r="B5" i="269" l="1"/>
  <c r="B16" i="1"/>
  <c r="B17" i="1"/>
  <c r="B18" i="1"/>
  <c r="B19" i="1"/>
  <c r="B20" i="1"/>
  <c r="B21" i="1"/>
  <c r="B22" i="1"/>
  <c r="E40" i="55"/>
  <c r="E5" i="55"/>
  <c r="E6" i="55"/>
  <c r="E7" i="55" s="1"/>
  <c r="E8" i="55" s="1"/>
  <c r="E9" i="55" s="1"/>
  <c r="E10" i="55" s="1"/>
  <c r="E11" i="55" s="1"/>
  <c r="E12" i="55" s="1"/>
  <c r="E13" i="55" s="1"/>
  <c r="E14" i="55" s="1"/>
  <c r="E15" i="55" s="1"/>
  <c r="E16" i="55"/>
  <c r="E17" i="55"/>
  <c r="E18" i="55"/>
  <c r="E19" i="55"/>
  <c r="E20" i="55"/>
  <c r="E21" i="55"/>
  <c r="E22" i="55"/>
  <c r="E23" i="55"/>
  <c r="E24" i="55"/>
  <c r="E25" i="55"/>
  <c r="E26" i="55"/>
  <c r="E27" i="55"/>
  <c r="E28" i="55"/>
  <c r="E29" i="55"/>
  <c r="E30" i="55"/>
  <c r="E31" i="55"/>
  <c r="E32" i="55"/>
  <c r="E33" i="55"/>
  <c r="E34" i="55"/>
  <c r="E35" i="55"/>
  <c r="E36" i="55"/>
  <c r="E37" i="55"/>
  <c r="E38" i="55"/>
  <c r="E39" i="55"/>
  <c r="E4" i="55"/>
  <c r="AC2" i="268"/>
  <c r="AE2" i="268"/>
  <c r="AF2" i="268"/>
  <c r="Q3" i="268"/>
  <c r="AE3" i="268"/>
  <c r="Q4" i="268"/>
  <c r="AE4" i="268"/>
  <c r="Q5" i="268"/>
  <c r="AE5" i="268"/>
  <c r="Q6" i="268"/>
  <c r="AE6" i="268"/>
  <c r="Q7" i="268"/>
  <c r="AE7" i="268"/>
  <c r="Q8" i="268"/>
  <c r="AE8" i="268"/>
  <c r="Q9" i="268"/>
  <c r="AE9" i="268"/>
  <c r="Q10" i="268"/>
  <c r="AE10" i="268"/>
  <c r="Q11" i="268"/>
  <c r="AE11" i="268"/>
  <c r="M14" i="268"/>
  <c r="B28" i="1" l="1"/>
  <c r="B29" i="1"/>
  <c r="B30" i="1" s="1"/>
  <c r="B31" i="1" s="1"/>
  <c r="B32" i="1" s="1"/>
  <c r="B33" i="1" s="1"/>
  <c r="B34" i="1" s="1"/>
  <c r="B35" i="1" s="1"/>
  <c r="B36" i="1" s="1"/>
  <c r="B37" i="1" s="1"/>
  <c r="B38" i="1"/>
  <c r="B39" i="1" s="1"/>
  <c r="B40" i="1" s="1"/>
  <c r="B41" i="1" s="1"/>
  <c r="B42" i="1" s="1"/>
  <c r="B43" i="1" s="1"/>
  <c r="B44" i="1" s="1"/>
  <c r="B45" i="1" s="1"/>
  <c r="B27" i="1"/>
  <c r="C4" i="1"/>
  <c r="B4" i="1" s="1"/>
  <c r="B5" i="1" s="1"/>
  <c r="B6" i="1" s="1"/>
  <c r="B7" i="1" s="1"/>
  <c r="C5" i="1"/>
  <c r="C6" i="1"/>
  <c r="C7" i="1"/>
  <c r="C8" i="1"/>
  <c r="C9" i="1"/>
  <c r="C10" i="1"/>
  <c r="C11" i="1"/>
  <c r="C12" i="1"/>
  <c r="C13" i="1"/>
  <c r="C14" i="1"/>
  <c r="C15" i="1"/>
  <c r="B15" i="1" s="1"/>
  <c r="C16" i="1"/>
  <c r="C17" i="1"/>
  <c r="C18" i="1"/>
  <c r="C19" i="1"/>
  <c r="C20" i="1"/>
  <c r="C21" i="1"/>
  <c r="C22" i="1"/>
  <c r="C3" i="1"/>
  <c r="D5" i="55"/>
  <c r="D6" i="55"/>
  <c r="D7" i="55"/>
  <c r="D8" i="55"/>
  <c r="D9" i="55"/>
  <c r="D10" i="55"/>
  <c r="D11" i="55"/>
  <c r="D12" i="55"/>
  <c r="D13" i="55"/>
  <c r="D14" i="55"/>
  <c r="D15" i="55"/>
  <c r="D16" i="55"/>
  <c r="D17" i="55"/>
  <c r="D18" i="55"/>
  <c r="D19" i="55"/>
  <c r="D20" i="55"/>
  <c r="D21" i="55"/>
  <c r="D22" i="55"/>
  <c r="D23" i="55"/>
  <c r="D24" i="55"/>
  <c r="D25" i="55"/>
  <c r="D26" i="55"/>
  <c r="D27" i="55"/>
  <c r="D28" i="55"/>
  <c r="D29" i="55"/>
  <c r="D30" i="55"/>
  <c r="D31" i="55"/>
  <c r="D32" i="55"/>
  <c r="D33" i="55"/>
  <c r="D34" i="55"/>
  <c r="D35" i="55"/>
  <c r="D36" i="55"/>
  <c r="D37" i="55"/>
  <c r="D38" i="55"/>
  <c r="D39" i="55"/>
  <c r="D40" i="55"/>
  <c r="B22" i="55"/>
  <c r="A22" i="55" s="1"/>
  <c r="B21" i="55"/>
  <c r="A21" i="55" s="1"/>
  <c r="B20" i="55"/>
  <c r="A20" i="55" s="1"/>
  <c r="B17" i="55"/>
  <c r="B18" i="55" s="1"/>
  <c r="B16" i="55"/>
  <c r="A16" i="55" s="1"/>
  <c r="B15" i="55"/>
  <c r="B3" i="55"/>
  <c r="B4" i="55" s="1"/>
  <c r="B22" i="63"/>
  <c r="A22" i="63" s="1"/>
  <c r="B21" i="63"/>
  <c r="A21" i="63" s="1"/>
  <c r="B20" i="63"/>
  <c r="A20" i="63" s="1"/>
  <c r="B17" i="63"/>
  <c r="B18" i="63" s="1"/>
  <c r="B16" i="63"/>
  <c r="A16" i="63" s="1"/>
  <c r="B15" i="63"/>
  <c r="B3" i="63"/>
  <c r="B4" i="63" s="1"/>
  <c r="E4" i="266"/>
  <c r="B15" i="266"/>
  <c r="B16" i="266"/>
  <c r="A16" i="266" s="1"/>
  <c r="B17" i="266"/>
  <c r="B18" i="266" s="1"/>
  <c r="B19" i="266" s="1"/>
  <c r="A19" i="266" s="1"/>
  <c r="B20" i="266"/>
  <c r="A20" i="266" s="1"/>
  <c r="B21" i="266"/>
  <c r="A21" i="266" s="1"/>
  <c r="B22" i="266"/>
  <c r="A22" i="266" s="1"/>
  <c r="B3" i="266"/>
  <c r="B4" i="266" s="1"/>
  <c r="B5" i="266" s="1"/>
  <c r="B6" i="266" s="1"/>
  <c r="B7" i="266" s="1"/>
  <c r="B8" i="266" s="1"/>
  <c r="B9" i="266" s="1"/>
  <c r="B10" i="266" s="1"/>
  <c r="B11" i="266" s="1"/>
  <c r="B12" i="266" s="1"/>
  <c r="B13" i="266" s="1"/>
  <c r="B14" i="266" s="1"/>
  <c r="Q18" i="260"/>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A15" i="266" l="1"/>
  <c r="A15" i="63"/>
  <c r="A15" i="55"/>
  <c r="A14" i="266"/>
  <c r="B8" i="1"/>
  <c r="B9" i="1" s="1"/>
  <c r="B10" i="1" s="1"/>
  <c r="B11" i="1" s="1"/>
  <c r="B12" i="1" s="1"/>
  <c r="B13" i="1" s="1"/>
  <c r="B14" i="1" s="1"/>
  <c r="A17" i="55"/>
  <c r="A17" i="266"/>
  <c r="A18" i="266"/>
  <c r="B5" i="55"/>
  <c r="A4" i="55"/>
  <c r="A18" i="55"/>
  <c r="B19" i="55"/>
  <c r="A19" i="55" s="1"/>
  <c r="A3" i="55"/>
  <c r="A18" i="63"/>
  <c r="B19" i="63"/>
  <c r="A19" i="63" s="1"/>
  <c r="A4" i="63"/>
  <c r="B5" i="63"/>
  <c r="A3" i="63"/>
  <c r="A17" i="63"/>
  <c r="A6" i="266"/>
  <c r="A5" i="266"/>
  <c r="A13" i="266"/>
  <c r="A7" i="266"/>
  <c r="A12" i="266"/>
  <c r="E5" i="266"/>
  <c r="A3" i="266"/>
  <c r="A11" i="266"/>
  <c r="A8" i="266"/>
  <c r="A4" i="266"/>
  <c r="A10" i="266"/>
  <c r="A9" i="266"/>
  <c r="B6" i="55" l="1"/>
  <c r="A5" i="55"/>
  <c r="B6" i="63"/>
  <c r="A5" i="63"/>
  <c r="A6" i="55" l="1"/>
  <c r="B7" i="55"/>
  <c r="B7" i="63"/>
  <c r="A6" i="63"/>
  <c r="B8" i="55" l="1"/>
  <c r="A7" i="55"/>
  <c r="A7" i="63"/>
  <c r="B8" i="63"/>
  <c r="A8" i="55" l="1"/>
  <c r="B9" i="55"/>
  <c r="B9" i="63"/>
  <c r="A8" i="63"/>
  <c r="B10" i="55" l="1"/>
  <c r="A9" i="55"/>
  <c r="B10" i="63"/>
  <c r="A9" i="63"/>
  <c r="A10" i="55" l="1"/>
  <c r="B11" i="55"/>
  <c r="B11" i="63"/>
  <c r="A10" i="63"/>
  <c r="B12" i="55" l="1"/>
  <c r="A11" i="55"/>
  <c r="B12" i="63"/>
  <c r="A11" i="63"/>
  <c r="A12" i="55" l="1"/>
  <c r="B13" i="55"/>
  <c r="B13" i="63"/>
  <c r="A12" i="63"/>
  <c r="A13" i="55" l="1"/>
  <c r="B14" i="55"/>
  <c r="A14" i="55" s="1"/>
  <c r="B14" i="63"/>
  <c r="A14" i="63" s="1"/>
  <c r="A13" i="63"/>
  <c r="D2" i="66" l="1"/>
  <c r="E2" i="66" s="1"/>
  <c r="H2" i="66" s="1"/>
  <c r="I2" i="66" s="1"/>
  <c r="J2" i="66" s="1"/>
  <c r="K3" i="66" l="1"/>
  <c r="K2" i="66"/>
  <c r="E14" i="1"/>
  <c r="L3" i="66" l="1"/>
  <c r="L2" i="66"/>
  <c r="E4" i="1"/>
  <c r="E5" i="1"/>
  <c r="E6" i="1"/>
  <c r="E7" i="1"/>
  <c r="E8" i="1"/>
  <c r="E9" i="1"/>
  <c r="E10" i="1"/>
  <c r="E11" i="1"/>
  <c r="E3" i="1"/>
  <c r="M2" i="66" l="1"/>
  <c r="M3" i="66"/>
  <c r="N2" i="66" l="1"/>
  <c r="N3" i="66"/>
  <c r="O2" i="66" l="1"/>
  <c r="O3" i="66"/>
  <c r="P2" i="66" l="1"/>
  <c r="P3" i="66"/>
  <c r="Q2" i="66" l="1"/>
  <c r="Q3" i="66"/>
  <c r="R2" i="66" l="1"/>
  <c r="R3" i="66"/>
  <c r="S2" i="66" l="1"/>
  <c r="S3" i="66"/>
  <c r="T2" i="66" l="1"/>
  <c r="T3" i="66"/>
  <c r="U2" i="66" l="1"/>
  <c r="U3" i="66"/>
  <c r="V2" i="66" l="1"/>
  <c r="V3" i="6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8A479C5F-F30E-4584-98C0-151AC79977BC}">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6" authorId="0" shapeId="0" xr:uid="{AF4985BF-FD7F-4A40-A138-D40C70510772}">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D25" authorId="0" shapeId="0" xr:uid="{881A1C55-9FF6-46E3-B074-64E303E152BC}">
      <text>
        <r>
          <rPr>
            <b/>
            <sz val="9"/>
            <color indexed="81"/>
            <rFont val="Tahoma"/>
            <family val="2"/>
          </rPr>
          <t>Author:</t>
        </r>
        <r>
          <rPr>
            <sz val="9"/>
            <color indexed="81"/>
            <rFont val="Tahoma"/>
            <family val="2"/>
          </rPr>
          <t xml:space="preserve">
On/Off switch (1/0)
Switch for running back calculations using driving logs</t>
        </r>
      </text>
    </comment>
    <comment ref="F25" authorId="0" shapeId="0" xr:uid="{A0573E15-0353-4A9D-9A4D-840A2AA51C21}">
      <text>
        <r>
          <rPr>
            <b/>
            <sz val="9"/>
            <color indexed="81"/>
            <rFont val="Tahoma"/>
            <family val="2"/>
          </rPr>
          <t>Author:</t>
        </r>
        <r>
          <rPr>
            <sz val="9"/>
            <color indexed="81"/>
            <rFont val="Tahoma"/>
            <family val="2"/>
          </rPr>
          <t xml:space="preserve">
On/Off switch (1/0)
Switch for running GRLweap files</t>
        </r>
      </text>
    </comment>
    <comment ref="G25" authorId="0" shapeId="0" xr:uid="{63B70999-3E3C-4DD0-A97B-7716CD703B95}">
      <text>
        <r>
          <rPr>
            <b/>
            <sz val="9"/>
            <color indexed="81"/>
            <rFont val="Tahoma"/>
            <family val="2"/>
          </rPr>
          <t>Author:</t>
        </r>
        <r>
          <rPr>
            <sz val="9"/>
            <color indexed="81"/>
            <rFont val="Tahoma"/>
            <family val="2"/>
          </rPr>
          <t xml:space="preserve">
Hammer ID referring to the ID specified in GRLweap</t>
        </r>
      </text>
    </comment>
    <comment ref="I25" authorId="0" shapeId="0" xr:uid="{CCCAB65A-FD2F-4F38-9373-357E8888FEA6}">
      <text>
        <r>
          <rPr>
            <b/>
            <sz val="9"/>
            <color indexed="81"/>
            <rFont val="Tahoma"/>
            <family val="2"/>
          </rPr>
          <t>Author:</t>
        </r>
        <r>
          <rPr>
            <sz val="9"/>
            <color indexed="81"/>
            <rFont val="Tahoma"/>
            <family val="2"/>
          </rPr>
          <t xml:space="preserve">
Number between 0 and 1 for the efficiency of the hammer</t>
        </r>
      </text>
    </comment>
    <comment ref="L25" authorId="0" shapeId="0" xr:uid="{7E36B344-5F3D-472E-A02B-40E314957D27}">
      <text>
        <r>
          <rPr>
            <b/>
            <sz val="9"/>
            <color indexed="81"/>
            <rFont val="Tahoma"/>
            <family val="2"/>
          </rPr>
          <t>Author:</t>
        </r>
        <r>
          <rPr>
            <sz val="9"/>
            <color indexed="81"/>
            <rFont val="Tahoma"/>
            <family val="2"/>
          </rPr>
          <t xml:space="preserve">
Number of segments for the pile where stresses are calculated</t>
        </r>
      </text>
    </comment>
    <comment ref="N25" authorId="0" shapeId="0" xr:uid="{09FA8B88-A057-424A-9145-DA3BFC2D615F}">
      <text>
        <r>
          <rPr>
            <b/>
            <sz val="9"/>
            <color indexed="81"/>
            <rFont val="Tahoma"/>
            <family val="2"/>
          </rPr>
          <t>Author:</t>
        </r>
        <r>
          <rPr>
            <sz val="9"/>
            <color indexed="81"/>
            <rFont val="Tahoma"/>
            <family val="2"/>
          </rPr>
          <t xml:space="preserve">
A number defines the specific number of files, text will create one file per meter</t>
        </r>
      </text>
    </comment>
    <comment ref="P25" authorId="0" shapeId="0" xr:uid="{F90416E4-5D68-4B20-8388-A38812143CCB}">
      <text>
        <r>
          <rPr>
            <b/>
            <sz val="9"/>
            <color indexed="81"/>
            <rFont val="Tahoma"/>
            <family val="2"/>
          </rPr>
          <t>Author:</t>
        </r>
        <r>
          <rPr>
            <sz val="9"/>
            <color indexed="81"/>
            <rFont val="Tahoma"/>
            <family val="2"/>
          </rPr>
          <t xml:space="preserve">
Define weither raw CPT scatter points should be included in qc and fs plots</t>
        </r>
      </text>
    </comment>
    <comment ref="R25" authorId="0" shapeId="0" xr:uid="{085A9EB7-4C9A-4BDC-9B07-AE3DFAA3A02F}">
      <text>
        <r>
          <rPr>
            <b/>
            <sz val="9"/>
            <color indexed="81"/>
            <rFont val="Tahoma"/>
            <family val="2"/>
          </rPr>
          <t>Author:</t>
        </r>
        <r>
          <rPr>
            <sz val="9"/>
            <color indexed="81"/>
            <rFont val="Tahoma"/>
            <family val="2"/>
          </rPr>
          <t xml:space="preserve">
On/Off switch (1/0)
Switch for creating plots of results</t>
        </r>
      </text>
    </comment>
    <comment ref="S25" authorId="0" shapeId="0" xr:uid="{382F1694-C35A-4CCF-B18B-B33810AB5BF0}">
      <text>
        <r>
          <rPr>
            <b/>
            <sz val="9"/>
            <color indexed="81"/>
            <rFont val="Tahoma"/>
            <family val="2"/>
          </rPr>
          <t>Author:
0- Normal 
1- Normal+Acceleration
2-Normal+Forces</t>
        </r>
      </text>
    </comment>
    <comment ref="X25" authorId="0" shapeId="0" xr:uid="{03636CE7-36E6-494C-AE1F-6B9C579753F6}">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25" authorId="0" shapeId="0" xr:uid="{840ED4E7-45F2-49F2-8E2A-65CE2A5614A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25" authorId="0" shapeId="0" xr:uid="{6A79F860-BA60-49AC-8733-B3BE32E15576}">
      <text>
        <r>
          <rPr>
            <b/>
            <sz val="9"/>
            <color indexed="81"/>
            <rFont val="Tahoma"/>
            <family val="2"/>
          </rPr>
          <t>Author:</t>
        </r>
        <r>
          <rPr>
            <sz val="9"/>
            <color indexed="81"/>
            <rFont val="Tahoma"/>
            <family val="2"/>
          </rPr>
          <t xml:space="preserve">
0 - Not activated
x - It will consider HB at x m from target penetration  </t>
        </r>
      </text>
    </comment>
    <comment ref="A31" authorId="0" shapeId="0" xr:uid="{576C90F1-D1EC-4115-B2DF-9179E2FEAB98}">
      <text>
        <r>
          <rPr>
            <b/>
            <sz val="9"/>
            <color indexed="81"/>
            <rFont val="Tahoma"/>
            <family val="2"/>
          </rPr>
          <t>Author:</t>
        </r>
        <r>
          <rPr>
            <sz val="9"/>
            <color indexed="81"/>
            <rFont val="Tahoma"/>
            <family val="2"/>
          </rPr>
          <t xml:space="preserve">
modified: efficiency and entrapped water (0,95)
</t>
        </r>
      </text>
    </comment>
    <comment ref="B48" authorId="0" shapeId="0" xr:uid="{C680249F-D653-4AD2-AD9C-D9CE2121C0E2}">
      <text>
        <r>
          <rPr>
            <b/>
            <sz val="9"/>
            <color indexed="81"/>
            <rFont val="Tahoma"/>
            <family val="2"/>
          </rPr>
          <t>Author:</t>
        </r>
        <r>
          <rPr>
            <sz val="9"/>
            <color indexed="81"/>
            <rFont val="Tahoma"/>
            <family val="2"/>
          </rPr>
          <t xml:space="preserve">
Number of setting setup</t>
        </r>
      </text>
    </comment>
    <comment ref="J48" authorId="0" shapeId="0" xr:uid="{686B9C44-2A0D-4607-88E5-07EEE4466B3A}">
      <text>
        <r>
          <rPr>
            <b/>
            <sz val="9"/>
            <color indexed="81"/>
            <rFont val="Tahoma"/>
            <family val="2"/>
          </rPr>
          <t>Author:</t>
        </r>
        <r>
          <rPr>
            <sz val="9"/>
            <color indexed="81"/>
            <rFont val="Tahoma"/>
            <family val="2"/>
          </rPr>
          <t xml:space="preserve">
Number of setting setup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 ref="L2" authorId="0" shapeId="0" xr:uid="{6B7158F4-6920-47E8-99F8-29139F3AD975}">
      <text>
        <r>
          <rPr>
            <b/>
            <sz val="9"/>
            <color indexed="81"/>
            <rFont val="Tahoma"/>
            <family val="2"/>
          </rPr>
          <t>Author:</t>
        </r>
        <r>
          <rPr>
            <sz val="9"/>
            <color indexed="81"/>
            <rFont val="Tahoma"/>
            <family val="2"/>
          </rPr>
          <t xml:space="preserve">
DO NOT CHANGE LINE 1. The value should be 0.1m ALWAYS!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tc={3B9A8EE7-EC49-4036-97CD-527A34AE2708}</author>
  </authors>
  <commentList>
    <comment ref="G1" authorId="0" shapeId="0" xr:uid="{6DF877BB-3584-485E-9CB4-9BE8A0DE6B8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B0D62A39-18B1-4F10-AB90-65F96771D1D5}">
      <text>
        <r>
          <rPr>
            <b/>
            <sz val="9"/>
            <color indexed="81"/>
            <rFont val="Tahoma"/>
            <family val="2"/>
          </rPr>
          <t>Author:</t>
        </r>
        <r>
          <rPr>
            <sz val="9"/>
            <color indexed="81"/>
            <rFont val="Tahoma"/>
            <family val="2"/>
          </rPr>
          <t xml:space="preserve">
"weld" or "attm"</t>
        </r>
      </text>
    </comment>
    <comment ref="M1" authorId="0" shapeId="0" xr:uid="{F6637F15-0EAE-43DA-AE8A-EDB14438704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0425379-4E95-474F-86FA-5A39F26BB53C}">
      <text>
        <r>
          <rPr>
            <b/>
            <sz val="9"/>
            <color indexed="81"/>
            <rFont val="Tahoma"/>
            <family val="2"/>
          </rPr>
          <t>Author:</t>
        </r>
        <r>
          <rPr>
            <sz val="9"/>
            <color indexed="81"/>
            <rFont val="Tahoma"/>
            <family val="2"/>
          </rPr>
          <t xml:space="preserve">
Maximum No of plotted section is 3 </t>
        </r>
      </text>
    </comment>
    <comment ref="AE1" authorId="0" shapeId="0" xr:uid="{A0C3D634-1BE2-496F-B6B6-DD0ABAF6AAB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3B9A8EE7-EC49-4036-97CD-527A34AE270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tc={60A9C8B1-FBC1-4005-9706-0567A8EF9F65}</author>
  </authors>
  <commentList>
    <comment ref="G1" authorId="0" shapeId="0" xr:uid="{DAC71BAC-9984-495F-9497-6DF1596E423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2F92EEE-06ED-4AF7-9C08-09B1588B48BA}">
      <text>
        <r>
          <rPr>
            <b/>
            <sz val="9"/>
            <color indexed="81"/>
            <rFont val="Tahoma"/>
            <family val="2"/>
          </rPr>
          <t>Author:</t>
        </r>
        <r>
          <rPr>
            <sz val="9"/>
            <color indexed="81"/>
            <rFont val="Tahoma"/>
            <family val="2"/>
          </rPr>
          <t xml:space="preserve">
"weld" or "attm"</t>
        </r>
      </text>
    </comment>
    <comment ref="M1" authorId="0" shapeId="0" xr:uid="{3615093C-0120-4157-922B-E6FD56D4917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99D4DAC-483C-457F-BB07-7832248BD237}">
      <text>
        <r>
          <rPr>
            <b/>
            <sz val="9"/>
            <color indexed="81"/>
            <rFont val="Tahoma"/>
            <family val="2"/>
          </rPr>
          <t>Author:</t>
        </r>
        <r>
          <rPr>
            <sz val="9"/>
            <color indexed="81"/>
            <rFont val="Tahoma"/>
            <family val="2"/>
          </rPr>
          <t xml:space="preserve">
Maximum No of plotted section is 3 </t>
        </r>
      </text>
    </comment>
    <comment ref="AE1" authorId="0" shapeId="0" xr:uid="{CD877110-FD46-45FC-869E-EB01182AE24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0A9C8B1-FBC1-4005-9706-0567A8EF9F6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sharedStrings.xml><?xml version="1.0" encoding="utf-8"?>
<sst xmlns="http://schemas.openxmlformats.org/spreadsheetml/2006/main" count="796" uniqueCount="305">
  <si>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</si>
  <si>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</si>
  <si>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</si>
  <si>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</si>
  <si>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</si>
  <si>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</si>
  <si>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</si>
  <si>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</si>
  <si>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</si>
  <si>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</si>
  <si>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</si>
  <si>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</si>
  <si>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</si>
  <si>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</si>
  <si>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</si>
  <si>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</si>
  <si>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</si>
  <si>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</si>
  <si>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</si>
  <si>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</si>
  <si>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</si>
  <si>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</si>
  <si>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</si>
  <si>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</si>
  <si>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</si>
  <si>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</si>
  <si>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</si>
  <si>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</si>
  <si>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</si>
  <si>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</si>
  <si>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</si>
  <si>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Pile Segments</t>
  </si>
  <si>
    <t>X</t>
  </si>
  <si>
    <t>SN</t>
  </si>
  <si>
    <t>On/off</t>
  </si>
  <si>
    <t>Folder</t>
  </si>
  <si>
    <t>Analysis 
settings</t>
  </si>
  <si>
    <t>Model 
settings</t>
  </si>
  <si>
    <t>Password</t>
  </si>
  <si>
    <t>DB name</t>
  </si>
  <si>
    <t>Username</t>
  </si>
  <si>
    <t>Stevens</t>
  </si>
  <si>
    <t>Database settings</t>
  </si>
  <si>
    <t>Auto</t>
  </si>
  <si>
    <t xml:space="preserve">Hammer ID </t>
  </si>
  <si>
    <t>Efficiency</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</si>
  <si>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</si>
  <si>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</si>
  <si>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</si>
  <si>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</si>
  <si>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</si>
  <si>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</si>
  <si>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</si>
  <si>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</si>
  <si>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</si>
  <si>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</si>
  <si>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</si>
  <si>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</si>
  <si>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</si>
  <si>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</si>
  <si>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</si>
  <si>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</si>
  <si>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</si>
  <si>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</si>
  <si>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</si>
  <si>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</si>
  <si>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</si>
  <si>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</si>
  <si>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</si>
  <si>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</si>
  <si>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</si>
  <si>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</si>
  <si>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</si>
  <si>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</si>
  <si>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</si>
  <si>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</si>
  <si>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</si>
  <si>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</si>
  <si>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</si>
  <si>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</si>
  <si>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</si>
  <si>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</si>
  <si>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</si>
  <si>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</si>
  <si>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</si>
  <si>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</si>
  <si>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</si>
  <si>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</si>
  <si>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</si>
  <si>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</si>
  <si>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</si>
  <si>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</si>
  <si>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</si>
  <si>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dash</t>
  </si>
  <si>
    <t>AO1</t>
  </si>
  <si>
    <t xml:space="preserve">Step </t>
  </si>
  <si>
    <t>Hammer_Breakdown</t>
  </si>
  <si>
    <t xml:space="preserve">Hammer Break Down Coeffiecnt </t>
  </si>
  <si>
    <t>Automatic Self penetration Skip</t>
  </si>
  <si>
    <t>Normal</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</si>
  <si>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</si>
  <si>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</si>
  <si>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</si>
  <si>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</si>
  <si>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</si>
  <si>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</si>
  <si>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</si>
  <si>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</si>
  <si>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</si>
  <si>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</si>
  <si>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</si>
  <si>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</si>
  <si>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Blow_Count_HB</t>
  </si>
  <si>
    <t>Fatigue_UB</t>
  </si>
  <si>
    <t>Reduced energy</t>
  </si>
  <si>
    <t>ituotdao1db</t>
  </si>
  <si>
    <t>Analysis Label</t>
  </si>
  <si>
    <t>Cushion Information - Helmet Weight [kN]</t>
  </si>
  <si>
    <t>Entrapped Water</t>
  </si>
  <si>
    <t>SRD_HB</t>
  </si>
  <si>
    <t>Best estimate</t>
  </si>
  <si>
    <t>Lower bound</t>
  </si>
  <si>
    <t>Blow_Count_PileRun</t>
  </si>
  <si>
    <t>Plot Number</t>
  </si>
  <si>
    <t>Blow_Count_NMS</t>
  </si>
  <si>
    <t>SRD_UB</t>
  </si>
  <si>
    <t>Alm_Hamre</t>
  </si>
  <si>
    <t>wt [mm]</t>
  </si>
  <si>
    <t>Can H [m]</t>
  </si>
  <si>
    <t>ACC Time Series</t>
  </si>
  <si>
    <t>Time Increment Ratio</t>
  </si>
  <si>
    <t xml:space="preserve">Noise mitigation Strategy </t>
  </si>
  <si>
    <t>Hammer Efficiency</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</si>
  <si>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</si>
  <si>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</si>
  <si>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</si>
  <si>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</si>
  <si>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</si>
  <si>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</si>
  <si>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</si>
  <si>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</si>
  <si>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</si>
  <si>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</si>
  <si>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</si>
  <si>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</si>
  <si>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</si>
  <si>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</si>
  <si>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</si>
  <si>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</si>
  <si>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</si>
  <si>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</si>
  <si>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</si>
  <si>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</si>
  <si>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</si>
  <si>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WTG</t>
  </si>
  <si>
    <t xml:space="preserve">Emb L </t>
  </si>
  <si>
    <t>Full energy</t>
  </si>
  <si>
    <t>Switch</t>
  </si>
  <si>
    <t>Revision Name</t>
  </si>
  <si>
    <t xml:space="preserve">Rev number </t>
  </si>
  <si>
    <t>rev_sub</t>
  </si>
  <si>
    <t>hammer _conf</t>
  </si>
  <si>
    <t>Analysis for Blow count</t>
  </si>
  <si>
    <t>Analysis for Forces</t>
  </si>
  <si>
    <t>rev1</t>
  </si>
  <si>
    <t>C1</t>
  </si>
  <si>
    <t>B2</t>
  </si>
  <si>
    <t>attm</t>
  </si>
  <si>
    <t>D</t>
  </si>
  <si>
    <t xml:space="preserve">To be plotted </t>
  </si>
  <si>
    <t>Load Iteration</t>
  </si>
  <si>
    <t>Fatigue calculation</t>
  </si>
  <si>
    <t>Analysis option 1</t>
  </si>
  <si>
    <t>SPSO</t>
  </si>
  <si>
    <t>TOMU</t>
  </si>
  <si>
    <t>JUNE 2020</t>
  </si>
  <si>
    <t>Location</t>
  </si>
  <si>
    <t>Soil stratigraphy</t>
  </si>
  <si>
    <t>PARKWIND OST GMBH</t>
  </si>
  <si>
    <t>ISSUED FOR REVIEW</t>
  </si>
  <si>
    <t>GINI/ASSV/FKMV</t>
  </si>
  <si>
    <t>2020-06-15</t>
  </si>
  <si>
    <t>2.0</t>
  </si>
  <si>
    <t>A124748-OSS-REP-3034</t>
  </si>
  <si>
    <t>Buckling multiplier</t>
  </si>
  <si>
    <t>ewdb</t>
  </si>
  <si>
    <t>ewdb_user</t>
  </si>
  <si>
    <t>Stresses</t>
  </si>
  <si>
    <t>Blow_Counts</t>
  </si>
  <si>
    <t>sand</t>
  </si>
  <si>
    <t>clay</t>
  </si>
  <si>
    <t>glauconite</t>
  </si>
  <si>
    <t>Glauconite_multi</t>
  </si>
  <si>
    <t>Alm_Hamre_2018</t>
  </si>
  <si>
    <t>clay_L_PI</t>
  </si>
  <si>
    <t>clay_H_PI</t>
  </si>
  <si>
    <t>Entrapped_UB</t>
  </si>
  <si>
    <t>Entrapped_BE</t>
  </si>
  <si>
    <t>Breakdown_BE</t>
  </si>
  <si>
    <t>rev_EW2_1</t>
  </si>
  <si>
    <t>EW2</t>
  </si>
  <si>
    <t>EW1</t>
  </si>
  <si>
    <t>PileRun_UB</t>
  </si>
  <si>
    <t>NoiseSTR_ACC_SENSI</t>
  </si>
  <si>
    <t>Fatigue_BLOW</t>
  </si>
  <si>
    <t>Fatigue_STRESS</t>
  </si>
  <si>
    <t>L2</t>
  </si>
  <si>
    <t>Extra EW</t>
  </si>
  <si>
    <t>Jones</t>
  </si>
  <si>
    <t>NMS</t>
  </si>
  <si>
    <t>CPT PDA profile</t>
  </si>
  <si>
    <t>NoiseSTR_4000</t>
  </si>
  <si>
    <t>NoiseSTR_5500</t>
  </si>
  <si>
    <t>S-5500</t>
  </si>
  <si>
    <t>S-4000</t>
  </si>
  <si>
    <t>Full_UB_4000</t>
  </si>
  <si>
    <t>Full_UB_5500</t>
  </si>
  <si>
    <t>Paths</t>
  </si>
  <si>
    <t>Python</t>
  </si>
  <si>
    <t>C:\ProgramData\Anaconda3\envs\py373\python.exe</t>
  </si>
  <si>
    <t>Table</t>
  </si>
  <si>
    <t>ewdb.pda_input</t>
  </si>
  <si>
    <t>Server</t>
  </si>
  <si>
    <t>DKLYCOPILOD1</t>
  </si>
  <si>
    <t>SRD model</t>
  </si>
  <si>
    <t>Soil type</t>
  </si>
  <si>
    <t>Output</t>
  </si>
  <si>
    <t>Excel name</t>
  </si>
  <si>
    <t>List of the figures</t>
  </si>
  <si>
    <t>Location 1</t>
  </si>
  <si>
    <t>Analysis 1</t>
  </si>
  <si>
    <t>Location 2</t>
  </si>
  <si>
    <t>Analysis 2</t>
  </si>
  <si>
    <t>Location 3</t>
  </si>
  <si>
    <t>Analysis 3</t>
  </si>
  <si>
    <t>Location 4</t>
  </si>
  <si>
    <t>Analysis 4</t>
  </si>
  <si>
    <t>Location 5</t>
  </si>
  <si>
    <t>Analysis 5</t>
  </si>
  <si>
    <t>Location 6</t>
  </si>
  <si>
    <t>Analysis 6</t>
  </si>
  <si>
    <t>Location 7</t>
  </si>
  <si>
    <t>Analysis 7</t>
  </si>
  <si>
    <t>Location 8</t>
  </si>
  <si>
    <t>Analysis 8</t>
  </si>
  <si>
    <t>Location 9</t>
  </si>
  <si>
    <t>Analysis 9</t>
  </si>
  <si>
    <t>Location 10</t>
  </si>
  <si>
    <t>Analysis 10</t>
  </si>
  <si>
    <t>Comparison No.</t>
  </si>
  <si>
    <t>Location ID</t>
  </si>
  <si>
    <t>Analysis no. 1</t>
  </si>
  <si>
    <t>Analysis no. 2</t>
  </si>
  <si>
    <t>Analysis no. 3</t>
  </si>
  <si>
    <t>Analysis no. 4</t>
  </si>
  <si>
    <t>Analysis no. 5</t>
  </si>
  <si>
    <t>Analysis no. 6</t>
  </si>
  <si>
    <t>Analysis no. 7</t>
  </si>
  <si>
    <t>Analysis no. 8</t>
  </si>
  <si>
    <t>Analysis no. 9</t>
  </si>
  <si>
    <t>Analysis no. 10</t>
  </si>
  <si>
    <t>Analysis no. 11</t>
  </si>
  <si>
    <t>Analysis no. 12</t>
  </si>
  <si>
    <t>Analysis no. 13</t>
  </si>
  <si>
    <t>Analysis no. 14</t>
  </si>
  <si>
    <t>Analysis no. 15</t>
  </si>
  <si>
    <t>Analysis no. 16</t>
  </si>
  <si>
    <t>Analysis no. 17</t>
  </si>
  <si>
    <t>Analysis no. 18</t>
  </si>
  <si>
    <t>Analysis no. 19</t>
  </si>
  <si>
    <t>Analysis no. 20</t>
  </si>
  <si>
    <t>No.</t>
  </si>
  <si>
    <t>IHC S-4000</t>
  </si>
  <si>
    <t>Analysis no.</t>
  </si>
  <si>
    <t>Appendix</t>
  </si>
  <si>
    <t>Geometry rev.</t>
  </si>
  <si>
    <t>Soil rev.</t>
  </si>
  <si>
    <t>Attachments rev.</t>
  </si>
  <si>
    <t>SCF sub rev.</t>
  </si>
  <si>
    <t>Excel type</t>
  </si>
  <si>
    <t>Forces</t>
  </si>
  <si>
    <t>Blowcounts</t>
  </si>
  <si>
    <t>SRD_comp</t>
  </si>
  <si>
    <t>Blowcounts_comp</t>
  </si>
  <si>
    <t>Forces_comp</t>
  </si>
  <si>
    <t>EW2_OSS_30_J</t>
  </si>
  <si>
    <t>OSS</t>
  </si>
  <si>
    <t>Input\Soil2GRLWEAP.xlsx</t>
  </si>
  <si>
    <t>C:\GRLWEAP</t>
  </si>
  <si>
    <t>Input Database
Switch</t>
  </si>
  <si>
    <t>For more information please read the User manual</t>
  </si>
  <si>
    <t>Do not change</t>
  </si>
  <si>
    <t>User defined</t>
  </si>
  <si>
    <t>Cell colour legend:</t>
  </si>
  <si>
    <t>Header - do not change</t>
  </si>
  <si>
    <t>Input necessary only if Database input = 0</t>
  </si>
  <si>
    <t>EW2_OSS_30_J_J</t>
  </si>
  <si>
    <t>Not</t>
  </si>
  <si>
    <t>Applied,IHC</t>
  </si>
  <si>
    <t>S-1200,IHC</t>
  </si>
  <si>
    <t>S-2000,IHC</t>
  </si>
  <si>
    <t>IHC S-1200</t>
  </si>
  <si>
    <t>IHC S-2000</t>
  </si>
  <si>
    <t>IHC S-3000 Interpolated</t>
  </si>
  <si>
    <t>Conical section reduction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</si>
</sst>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
      <sz val="11"/>
      <color theme="4" tint="0.39994506668294322"/>
      <name val="Calibri"/>
      <family val="2"/>
      <scheme val="minor"/>
    </font>
    <font>
      <sz val="11"/>
      <color theme="1"/>
      <name val="Calibri"/>
      <family val="2"/>
      <scheme val="minor"/>
    </font>
    <font>
      <sz val="11"/>
      <color rgb="FF000000"/>
      <name val="Calibri"/>
      <family val="2"/>
      <charset val="1"/>
    </font>
    <font>
      <sz val="8"/>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2" fillId="0" borderId="0"/>
    <xf numFmtId="0" fontId="9" fillId="0" borderId="0"/>
    <xf numFmtId="0" fontId="1" fillId="0" borderId="0"/>
    <xf numFmtId="0" fontId="10" fillId="0" borderId="0"/>
  </cellStyleXfs>
  <cellXfs count="218">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0" borderId="0" xfId="0" applyBorder="1" applyAlignment="1">
      <alignment horizontal="right"/>
    </xf>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0" fillId="0" borderId="0" xfId="0" applyNumberFormat="1" applyAlignment="1">
      <alignment vertical="justify"/>
    </xf>
    <xf numFmtId="0" fontId="0" fillId="0" borderId="0" xfId="0" applyNumberFormat="1" applyBorder="1" applyAlignment="1">
      <alignment vertical="justify"/>
    </xf>
    <xf numFmtId="0" fontId="0" fillId="0" borderId="3" xfId="0" applyFill="1" applyBorder="1"/>
    <xf numFmtId="0" fontId="0" fillId="3" borderId="9" xfId="0" applyFill="1" applyBorder="1"/>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0" fillId="0" borderId="19" xfId="0" applyBorder="1" applyAlignment="1">
      <alignment horizontal="center"/>
    </xf>
    <xf numFmtId="0" fontId="0" fillId="0" borderId="21" xfId="0" applyBorder="1" applyAlignment="1">
      <alignment horizontal="center"/>
    </xf>
    <xf numFmtId="22" fontId="0" fillId="0" borderId="0" xfId="0" applyNumberFormat="1" applyBorder="1"/>
    <xf numFmtId="22" fontId="0" fillId="0" borderId="0" xfId="0" applyNumberFormat="1"/>
    <xf numFmtId="22" fontId="0" fillId="0" borderId="0" xfId="0" applyNumberFormat="1" applyBorder="1" applyAlignment="1">
      <alignment horizontal="right"/>
    </xf>
    <xf numFmtId="0" fontId="0" fillId="0" borderId="22" xfId="0" applyBorder="1" applyAlignment="1">
      <alignment horizontal="center"/>
    </xf>
    <xf numFmtId="0" fontId="0" fillId="0" borderId="24" xfId="0" applyBorder="1" applyAlignment="1">
      <alignment horizontal="center"/>
    </xf>
    <xf numFmtId="0" fontId="0" fillId="2" borderId="3" xfId="0" applyNumberFormat="1" applyFont="1" applyFill="1" applyBorder="1" applyAlignment="1">
      <alignment vertical="justify"/>
    </xf>
    <xf numFmtId="0" fontId="0" fillId="0" borderId="2" xfId="0" applyFill="1" applyBorder="1"/>
    <xf numFmtId="0" fontId="0" fillId="0" borderId="20" xfId="0" applyFont="1" applyFill="1" applyBorder="1" applyAlignment="1">
      <alignment horizontal="center"/>
    </xf>
    <xf numFmtId="0" fontId="0" fillId="0" borderId="23" xfId="0" applyFont="1" applyBorder="1" applyAlignment="1">
      <alignment horizontal="center"/>
    </xf>
    <xf numFmtId="0" fontId="0" fillId="0" borderId="12" xfId="0" applyFill="1" applyBorder="1"/>
    <xf numFmtId="0" fontId="0" fillId="0" borderId="13" xfId="0" applyFill="1" applyBorder="1"/>
    <xf numFmtId="0" fontId="0" fillId="0" borderId="1" xfId="0" applyFill="1" applyBorder="1"/>
    <xf numFmtId="0" fontId="0" fillId="0" borderId="21" xfId="0" applyFill="1" applyBorder="1" applyAlignment="1">
      <alignment horizontal="center"/>
    </xf>
    <xf numFmtId="0" fontId="0" fillId="2" borderId="2" xfId="0" applyNumberFormat="1" applyFont="1" applyFill="1" applyBorder="1" applyAlignment="1">
      <alignment vertical="justify"/>
    </xf>
    <xf numFmtId="0" fontId="0" fillId="7" borderId="4" xfId="0" applyFill="1" applyBorder="1"/>
    <xf numFmtId="0" fontId="0" fillId="0" borderId="0" xfId="0"/>
    <xf numFmtId="0" fontId="0" fillId="0" borderId="0" xfId="0" applyBorder="1"/>
    <xf numFmtId="0" fontId="0" fillId="3" borderId="6" xfId="0" applyFill="1" applyBorder="1"/>
    <xf numFmtId="0" fontId="0" fillId="2" borderId="1" xfId="0" applyNumberFormat="1" applyFont="1" applyFill="1" applyBorder="1" applyAlignment="1">
      <alignment vertical="justify"/>
    </xf>
    <xf numFmtId="0" fontId="0" fillId="2" borderId="18" xfId="0" applyNumberFormat="1" applyFont="1" applyFill="1" applyBorder="1" applyAlignment="1">
      <alignment vertical="justify"/>
    </xf>
    <xf numFmtId="0" fontId="0" fillId="6" borderId="27" xfId="0" applyFill="1" applyBorder="1" applyAlignment="1">
      <alignment horizontal="center"/>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25" xfId="0" applyFill="1" applyBorder="1" applyAlignment="1">
      <alignment horizontal="center"/>
    </xf>
    <xf numFmtId="0" fontId="0" fillId="6" borderId="32" xfId="0" applyFill="1" applyBorder="1" applyAlignment="1">
      <alignment horizontal="center"/>
    </xf>
    <xf numFmtId="0" fontId="0" fillId="6" borderId="33" xfId="0" applyFill="1" applyBorder="1" applyAlignment="1">
      <alignment horizontal="center"/>
    </xf>
    <xf numFmtId="0" fontId="0" fillId="6" borderId="34" xfId="0" applyFill="1" applyBorder="1" applyAlignment="1">
      <alignment horizontal="center"/>
    </xf>
    <xf numFmtId="0" fontId="0" fillId="6" borderId="35" xfId="0" applyFill="1" applyBorder="1" applyAlignment="1">
      <alignment horizontal="center"/>
    </xf>
    <xf numFmtId="0" fontId="0" fillId="6" borderId="36" xfId="0" applyFill="1" applyBorder="1" applyAlignment="1">
      <alignment horizontal="center"/>
    </xf>
    <xf numFmtId="0" fontId="0" fillId="6" borderId="37" xfId="0" applyFill="1" applyBorder="1" applyAlignment="1">
      <alignment horizontal="center"/>
    </xf>
    <xf numFmtId="0" fontId="0" fillId="2" borderId="15" xfId="0" applyNumberFormat="1" applyFont="1" applyFill="1" applyBorder="1" applyAlignment="1">
      <alignment vertical="justify"/>
    </xf>
    <xf numFmtId="0" fontId="0" fillId="0" borderId="0" xfId="0" applyFill="1"/>
    <xf numFmtId="0" fontId="0" fillId="2" borderId="1" xfId="0" applyNumberFormat="1" applyFill="1" applyBorder="1" applyAlignment="1">
      <alignment vertical="justify"/>
    </xf>
    <xf numFmtId="0" fontId="0" fillId="2" borderId="15" xfId="0" applyNumberFormat="1" applyFill="1" applyBorder="1" applyAlignment="1">
      <alignment vertical="justify"/>
    </xf>
    <xf numFmtId="0" fontId="0" fillId="2" borderId="3" xfId="0" applyNumberFormat="1" applyFill="1" applyBorder="1" applyAlignment="1">
      <alignment vertical="justify"/>
    </xf>
    <xf numFmtId="0" fontId="0" fillId="2" borderId="2" xfId="0" applyNumberFormat="1" applyFill="1" applyBorder="1" applyAlignment="1">
      <alignment vertical="justify"/>
    </xf>
    <xf numFmtId="0" fontId="0" fillId="4" borderId="34" xfId="0" applyFill="1" applyBorder="1"/>
    <xf numFmtId="0" fontId="0" fillId="4" borderId="35" xfId="0" applyFill="1" applyBorder="1"/>
    <xf numFmtId="0" fontId="0" fillId="4" borderId="37" xfId="0" applyFill="1" applyBorder="1"/>
    <xf numFmtId="0" fontId="0" fillId="4" borderId="27" xfId="0" applyFill="1" applyBorder="1"/>
    <xf numFmtId="0" fontId="0" fillId="4" borderId="28" xfId="0" applyFill="1" applyBorder="1"/>
    <xf numFmtId="0" fontId="0" fillId="4" borderId="30" xfId="0" applyFill="1" applyBorder="1"/>
    <xf numFmtId="0" fontId="0" fillId="4" borderId="31" xfId="0" applyFill="1" applyBorder="1"/>
    <xf numFmtId="0" fontId="0" fillId="4" borderId="25" xfId="0" applyFill="1" applyBorder="1"/>
    <xf numFmtId="0" fontId="0" fillId="4" borderId="33" xfId="0" applyFill="1" applyBorder="1"/>
    <xf numFmtId="0" fontId="0" fillId="4" borderId="26" xfId="0" applyFill="1" applyBorder="1"/>
    <xf numFmtId="0" fontId="0" fillId="4" borderId="39" xfId="0" applyFill="1" applyBorder="1"/>
    <xf numFmtId="0" fontId="0" fillId="5" borderId="27" xfId="0" applyFont="1" applyFill="1" applyBorder="1"/>
    <xf numFmtId="0" fontId="0" fillId="5" borderId="28" xfId="0" applyFont="1" applyFill="1" applyBorder="1"/>
    <xf numFmtId="0" fontId="0" fillId="5" borderId="30" xfId="0" applyFont="1" applyFill="1" applyBorder="1"/>
    <xf numFmtId="0" fontId="0" fillId="0" borderId="0" xfId="0" applyFill="1" applyAlignment="1">
      <alignment horizontal="left"/>
    </xf>
    <xf numFmtId="0" fontId="0" fillId="0" borderId="0" xfId="0" quotePrefix="1" applyBorder="1"/>
    <xf numFmtId="0" fontId="0" fillId="0" borderId="0" xfId="0" applyFill="1" applyBorder="1" applyAlignment="1">
      <alignment horizontal="left"/>
    </xf>
    <xf numFmtId="0" fontId="0" fillId="0" borderId="8" xfId="0" applyFill="1" applyBorder="1"/>
    <xf numFmtId="0" fontId="3" fillId="2" borderId="9" xfId="0" applyFont="1" applyFill="1" applyBorder="1" applyAlignment="1">
      <alignment vertical="top"/>
    </xf>
    <xf numFmtId="0" fontId="3" fillId="2" borderId="18" xfId="0" applyFont="1" applyFill="1" applyBorder="1" applyAlignment="1">
      <alignment vertical="top"/>
    </xf>
    <xf numFmtId="0" fontId="3" fillId="2" borderId="11" xfId="0" applyFont="1" applyFill="1" applyBorder="1" applyAlignment="1">
      <alignment vertical="top"/>
    </xf>
    <xf numFmtId="0" fontId="0" fillId="0" borderId="16" xfId="0" applyFill="1" applyBorder="1" applyAlignment="1">
      <alignment horizontal="left"/>
    </xf>
    <xf numFmtId="0" fontId="0" fillId="0" borderId="17" xfId="0" applyFill="1" applyBorder="1" applyAlignment="1">
      <alignment horizontal="left"/>
    </xf>
    <xf numFmtId="0" fontId="0" fillId="0" borderId="4" xfId="0" applyFill="1" applyBorder="1"/>
    <xf numFmtId="0" fontId="0" fillId="0" borderId="6" xfId="0" applyFill="1" applyBorder="1"/>
    <xf numFmtId="0" fontId="0" fillId="0" borderId="4" xfId="0" applyFill="1" applyBorder="1" applyAlignment="1">
      <alignment vertical="top"/>
    </xf>
    <xf numFmtId="0" fontId="3" fillId="0" borderId="0" xfId="0" applyFont="1"/>
    <xf numFmtId="0" fontId="0" fillId="0" borderId="16" xfId="0" applyFill="1" applyBorder="1"/>
    <xf numFmtId="0" fontId="0" fillId="0" borderId="17" xfId="0" applyBorder="1"/>
    <xf numFmtId="0" fontId="3" fillId="0" borderId="18" xfId="0" applyFont="1" applyBorder="1"/>
    <xf numFmtId="0" fontId="3" fillId="2" borderId="1" xfId="0" applyFont="1" applyFill="1" applyBorder="1" applyAlignment="1">
      <alignment vertical="top"/>
    </xf>
    <xf numFmtId="0" fontId="3" fillId="2" borderId="4" xfId="0" applyFont="1" applyFill="1" applyBorder="1" applyAlignment="1">
      <alignment vertical="top"/>
    </xf>
    <xf numFmtId="0" fontId="3" fillId="2" borderId="6" xfId="0" applyFont="1" applyFill="1" applyBorder="1" applyAlignment="1">
      <alignment vertical="top"/>
    </xf>
    <xf numFmtId="0" fontId="3" fillId="2" borderId="10" xfId="0" applyFont="1" applyFill="1" applyBorder="1" applyAlignment="1">
      <alignment vertical="top"/>
    </xf>
    <xf numFmtId="0" fontId="3" fillId="0" borderId="10" xfId="0" applyFont="1" applyFill="1" applyBorder="1" applyAlignment="1">
      <alignment vertical="top"/>
    </xf>
    <xf numFmtId="0" fontId="0" fillId="0" borderId="2" xfId="0" applyFill="1" applyBorder="1" applyAlignment="1">
      <alignment vertical="top"/>
    </xf>
    <xf numFmtId="0" fontId="0" fillId="0" borderId="10" xfId="0" applyFill="1" applyBorder="1" applyAlignment="1">
      <alignment vertical="top"/>
    </xf>
    <xf numFmtId="0" fontId="0" fillId="0" borderId="0" xfId="0" applyFill="1" applyBorder="1" applyAlignment="1">
      <alignment horizontal="center"/>
    </xf>
    <xf numFmtId="0" fontId="0" fillId="0" borderId="5" xfId="0" applyFill="1" applyBorder="1" applyAlignment="1">
      <alignment vertical="top"/>
    </xf>
    <xf numFmtId="0" fontId="8" fillId="0" borderId="0" xfId="0" applyFont="1" applyFill="1" applyBorder="1"/>
    <xf numFmtId="0" fontId="0" fillId="0" borderId="0" xfId="0" applyFont="1" applyFill="1" applyBorder="1"/>
    <xf numFmtId="0" fontId="7" fillId="0" borderId="0" xfId="0" applyFont="1" applyFill="1" applyBorder="1" applyAlignment="1">
      <alignment horizontal="right"/>
    </xf>
    <xf numFmtId="0" fontId="7" fillId="0" borderId="0" xfId="0" applyFont="1" applyFill="1" applyBorder="1"/>
    <xf numFmtId="0" fontId="0" fillId="0" borderId="0" xfId="0" applyFill="1" applyBorder="1" applyAlignment="1">
      <alignment horizontal="right"/>
    </xf>
    <xf numFmtId="0" fontId="0" fillId="0" borderId="0" xfId="0" applyFont="1" applyFill="1" applyBorder="1" applyAlignment="1">
      <alignment horizontal="right"/>
    </xf>
    <xf numFmtId="0" fontId="6" fillId="0" borderId="0" xfId="0" applyFont="1" applyFill="1"/>
    <xf numFmtId="0" fontId="0" fillId="0" borderId="40" xfId="0" applyBorder="1" applyAlignment="1">
      <alignment horizontal="center"/>
    </xf>
    <xf numFmtId="0" fontId="0" fillId="0" borderId="41" xfId="0" applyFont="1" applyFill="1" applyBorder="1" applyAlignment="1">
      <alignment horizontal="center"/>
    </xf>
    <xf numFmtId="0" fontId="0" fillId="0" borderId="42" xfId="0" applyBorder="1" applyAlignment="1">
      <alignment horizontal="center"/>
    </xf>
    <xf numFmtId="0" fontId="3" fillId="0" borderId="43" xfId="0" applyFont="1" applyBorder="1" applyAlignment="1">
      <alignment horizontal="center"/>
    </xf>
    <xf numFmtId="0" fontId="3" fillId="0" borderId="44" xfId="0" applyFont="1" applyBorder="1" applyAlignment="1">
      <alignment horizontal="center"/>
    </xf>
    <xf numFmtId="0" fontId="3" fillId="0" borderId="45" xfId="0" applyFont="1" applyBorder="1" applyAlignment="1">
      <alignment horizontal="center"/>
    </xf>
    <xf numFmtId="0" fontId="3" fillId="0" borderId="18" xfId="0" applyFont="1" applyBorder="1" applyAlignment="1"/>
    <xf numFmtId="0" fontId="3" fillId="0" borderId="11" xfId="0" applyFont="1" applyBorder="1" applyAlignment="1"/>
    <xf numFmtId="0" fontId="0" fillId="7" borderId="0" xfId="0" applyFill="1" applyBorder="1"/>
    <xf numFmtId="0" fontId="0" fillId="2" borderId="9" xfId="0" applyFill="1" applyBorder="1"/>
    <xf numFmtId="0" fontId="0" fillId="2" borderId="10" xfId="0" applyFill="1" applyBorder="1"/>
    <xf numFmtId="0" fontId="0" fillId="2" borderId="11" xfId="0" applyFill="1" applyBorder="1"/>
    <xf numFmtId="0" fontId="3" fillId="2" borderId="15" xfId="0" applyFont="1" applyFill="1" applyBorder="1" applyAlignment="1">
      <alignment vertical="top" wrapText="1"/>
    </xf>
    <xf numFmtId="0" fontId="3" fillId="2" borderId="2" xfId="0" applyFont="1" applyFill="1" applyBorder="1" applyAlignment="1">
      <alignment vertical="top" wrapText="1"/>
    </xf>
    <xf numFmtId="0" fontId="3" fillId="2" borderId="15" xfId="0" applyFont="1" applyFill="1" applyBorder="1" applyAlignment="1">
      <alignment wrapText="1"/>
    </xf>
    <xf numFmtId="0" fontId="3" fillId="2" borderId="2" xfId="0" applyFont="1" applyFill="1" applyBorder="1" applyAlignment="1">
      <alignment wrapText="1"/>
    </xf>
    <xf numFmtId="0" fontId="0" fillId="2" borderId="1" xfId="0" applyFill="1" applyBorder="1"/>
    <xf numFmtId="0" fontId="0" fillId="2" borderId="2" xfId="0" applyFill="1" applyBorder="1"/>
    <xf numFmtId="0" fontId="0" fillId="2" borderId="5" xfId="0" applyFill="1" applyBorder="1"/>
    <xf numFmtId="0" fontId="0" fillId="7" borderId="2" xfId="0" applyFill="1" applyBorder="1"/>
    <xf numFmtId="0" fontId="0" fillId="7" borderId="3" xfId="0" applyFill="1" applyBorder="1"/>
    <xf numFmtId="0" fontId="0" fillId="7" borderId="5" xfId="0" applyFill="1" applyBorder="1"/>
    <xf numFmtId="0" fontId="0" fillId="7" borderId="7" xfId="0" applyFill="1" applyBorder="1"/>
    <xf numFmtId="0" fontId="0" fillId="7" borderId="8" xfId="0" applyFill="1" applyBorder="1"/>
    <xf numFmtId="0" fontId="0" fillId="6" borderId="0" xfId="0" applyFill="1"/>
    <xf numFmtId="0" fontId="0" fillId="4" borderId="5" xfId="0" applyFill="1" applyBorder="1"/>
    <xf numFmtId="0" fontId="0" fillId="4" borderId="0" xfId="0" applyFill="1"/>
    <xf numFmtId="0" fontId="0" fillId="4" borderId="4" xfId="0" applyFill="1" applyBorder="1"/>
    <xf numFmtId="0" fontId="0" fillId="5" borderId="0" xfId="0" applyFill="1"/>
    <xf numFmtId="0" fontId="0" fillId="6" borderId="20" xfId="0" applyFill="1" applyBorder="1" applyAlignment="1">
      <alignment horizontal="center"/>
    </xf>
    <xf numFmtId="0" fontId="0" fillId="4" borderId="8" xfId="0" applyFill="1" applyBorder="1"/>
    <xf numFmtId="0" fontId="0" fillId="4" borderId="7" xfId="0" applyFill="1" applyBorder="1"/>
    <xf numFmtId="0" fontId="0" fillId="4" borderId="6" xfId="0" applyFill="1" applyBorder="1"/>
    <xf numFmtId="0" fontId="6" fillId="0" borderId="0" xfId="0" applyFont="1"/>
    <xf numFmtId="0" fontId="0" fillId="5" borderId="2" xfId="0" applyFill="1" applyBorder="1"/>
    <xf numFmtId="0" fontId="0" fillId="4" borderId="3" xfId="0" applyFill="1" applyBorder="1"/>
    <xf numFmtId="0" fontId="0" fillId="4" borderId="2" xfId="0" applyFill="1" applyBorder="1"/>
    <xf numFmtId="0" fontId="0" fillId="4" borderId="1" xfId="0" applyFill="1" applyBorder="1"/>
    <xf numFmtId="0" fontId="0" fillId="0" borderId="0" xfId="0" applyAlignment="1">
      <alignment vertical="justify"/>
    </xf>
    <xf numFmtId="0" fontId="0" fillId="8" borderId="0" xfId="0" applyFill="1" applyAlignment="1">
      <alignment vertical="justify"/>
    </xf>
    <xf numFmtId="0" fontId="0" fillId="2" borderId="3" xfId="0" applyFill="1" applyBorder="1" applyAlignment="1">
      <alignment vertical="justify"/>
    </xf>
    <xf numFmtId="0" fontId="0" fillId="2" borderId="10" xfId="0" applyFill="1" applyBorder="1" applyAlignment="1">
      <alignment vertical="justify"/>
    </xf>
    <xf numFmtId="0" fontId="0" fillId="2" borderId="9" xfId="0" applyFill="1" applyBorder="1" applyAlignment="1">
      <alignment vertical="justify"/>
    </xf>
    <xf numFmtId="0" fontId="0" fillId="2" borderId="11" xfId="0" applyFill="1" applyBorder="1" applyAlignment="1">
      <alignment vertical="justify"/>
    </xf>
    <xf numFmtId="164" fontId="0" fillId="0" borderId="0" xfId="0" applyNumberFormat="1"/>
    <xf numFmtId="0" fontId="0" fillId="5" borderId="20" xfId="0" applyFill="1" applyBorder="1"/>
    <xf numFmtId="0" fontId="0" fillId="0" borderId="3" xfId="0" applyFill="1" applyBorder="1" applyAlignment="1">
      <alignment vertical="top"/>
    </xf>
    <xf numFmtId="0" fontId="0" fillId="3" borderId="34" xfId="0" applyFill="1" applyBorder="1"/>
    <xf numFmtId="0" fontId="0" fillId="3" borderId="27" xfId="0" applyFill="1" applyBorder="1"/>
    <xf numFmtId="0" fontId="0" fillId="3" borderId="38" xfId="0" applyFill="1" applyBorder="1"/>
    <xf numFmtId="0" fontId="0" fillId="0" borderId="2" xfId="0" applyBorder="1" applyProtection="1">
      <protection locked="0"/>
    </xf>
    <xf numFmtId="0" fontId="0" fillId="0" borderId="3" xfId="0" applyFill="1" applyBorder="1" applyProtection="1">
      <protection locked="0"/>
    </xf>
    <xf numFmtId="0" fontId="0" fillId="0" borderId="0" xfId="0" applyBorder="1" applyProtection="1">
      <protection locked="0"/>
    </xf>
    <xf numFmtId="0" fontId="0" fillId="0" borderId="5" xfId="0" applyFill="1" applyBorder="1" applyProtection="1">
      <protection locked="0"/>
    </xf>
    <xf numFmtId="0" fontId="0" fillId="0" borderId="0" xfId="0" applyFill="1" applyBorder="1" applyProtection="1">
      <protection locked="0"/>
    </xf>
    <xf numFmtId="0" fontId="0" fillId="0" borderId="7" xfId="0" applyFill="1" applyBorder="1" applyProtection="1">
      <protection locked="0"/>
    </xf>
    <xf numFmtId="0" fontId="0" fillId="0" borderId="8" xfId="0" applyBorder="1" applyProtection="1">
      <protection locked="0"/>
    </xf>
    <xf numFmtId="0" fontId="0" fillId="3" borderId="1" xfId="0" applyFill="1" applyBorder="1" applyProtection="1"/>
    <xf numFmtId="0" fontId="0" fillId="3" borderId="2" xfId="0" applyFill="1" applyBorder="1" applyProtection="1"/>
    <xf numFmtId="0" fontId="0" fillId="3" borderId="4" xfId="0" applyFill="1" applyBorder="1" applyProtection="1"/>
    <xf numFmtId="0" fontId="0" fillId="3" borderId="0" xfId="0" applyFill="1" applyBorder="1" applyProtection="1"/>
    <xf numFmtId="0" fontId="0" fillId="3" borderId="6" xfId="0" applyFill="1" applyBorder="1" applyProtection="1"/>
    <xf numFmtId="0" fontId="0" fillId="3" borderId="7" xfId="0" applyFill="1" applyBorder="1" applyProtection="1"/>
    <xf numFmtId="0" fontId="0" fillId="0" borderId="5" xfId="0" applyBorder="1" applyProtection="1">
      <protection locked="0"/>
    </xf>
    <xf numFmtId="0" fontId="0" fillId="3" borderId="18" xfId="0" applyFill="1" applyBorder="1" applyProtection="1"/>
    <xf numFmtId="0" fontId="0" fillId="0" borderId="18" xfId="0" applyBorder="1"/>
    <xf numFmtId="0" fontId="3" fillId="3" borderId="1" xfId="0" applyFont="1" applyFill="1" applyBorder="1"/>
    <xf numFmtId="0" fontId="3" fillId="3" borderId="18" xfId="0" applyFont="1" applyFill="1" applyBorder="1" applyAlignment="1">
      <alignment vertical="top"/>
    </xf>
    <xf numFmtId="0" fontId="0" fillId="3" borderId="15" xfId="0" applyFill="1" applyBorder="1"/>
    <xf numFmtId="0" fontId="0" fillId="3" borderId="3" xfId="0" applyFill="1" applyBorder="1"/>
    <xf numFmtId="0" fontId="0" fillId="3" borderId="16" xfId="0" applyFill="1" applyBorder="1"/>
    <xf numFmtId="0" fontId="0" fillId="3" borderId="5" xfId="0" applyFill="1" applyBorder="1"/>
    <xf numFmtId="0" fontId="0" fillId="3" borderId="17" xfId="0" applyFill="1" applyBorder="1"/>
    <xf numFmtId="0" fontId="0" fillId="3" borderId="8" xfId="0" applyFill="1" applyBorder="1"/>
    <xf numFmtId="0" fontId="0" fillId="4" borderId="18" xfId="0" applyFill="1" applyBorder="1"/>
    <xf numFmtId="0" fontId="3" fillId="0" borderId="18" xfId="0" applyFont="1" applyFill="1" applyBorder="1"/>
    <xf numFmtId="0" fontId="3" fillId="2" borderId="9" xfId="0" applyFont="1" applyFill="1" applyBorder="1" applyAlignment="1">
      <alignment horizontal="left"/>
    </xf>
    <xf numFmtId="0" fontId="3" fillId="2" borderId="11" xfId="0" applyFont="1" applyFill="1" applyBorder="1" applyAlignment="1">
      <alignment horizontal="left"/>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10" xfId="0" applyFont="1" applyFill="1" applyBorder="1" applyAlignment="1">
      <alignment horizontal="left"/>
    </xf>
    <xf numFmtId="0" fontId="3" fillId="2" borderId="10" xfId="0" applyFont="1" applyFill="1" applyBorder="1" applyAlignment="1">
      <alignment horizontal="left" vertical="top"/>
    </xf>
    <xf numFmtId="0" fontId="3" fillId="2" borderId="11" xfId="0" applyFont="1" applyFill="1" applyBorder="1" applyAlignment="1">
      <alignment horizontal="left" vertical="top"/>
    </xf>
    <xf numFmtId="0" fontId="3" fillId="2" borderId="9" xfId="0" applyFont="1" applyFill="1" applyBorder="1" applyAlignment="1">
      <alignment horizontal="left" vertical="top"/>
    </xf>
    <xf numFmtId="0" fontId="3" fillId="2" borderId="9" xfId="0" applyFont="1" applyFill="1" applyBorder="1" applyAlignment="1">
      <alignment horizontal="center" vertical="top"/>
    </xf>
    <xf numFmtId="0" fontId="3" fillId="2" borderId="11" xfId="0" applyFont="1" applyFill="1" applyBorder="1" applyAlignment="1">
      <alignment horizontal="center" vertical="top"/>
    </xf>
    <xf numFmtId="0" fontId="0" fillId="3" borderId="2" xfId="0" applyFill="1" applyBorder="1" applyAlignment="1">
      <alignment horizontal="left"/>
    </xf>
    <xf numFmtId="0" fontId="0" fillId="3" borderId="0" xfId="0" applyFill="1" applyBorder="1" applyAlignment="1">
      <alignment horizontal="left"/>
    </xf>
    <xf numFmtId="0" fontId="0" fillId="3" borderId="0" xfId="0" applyFill="1" applyBorder="1"/>
    <xf numFmtId="0" fontId="0" fillId="3" borderId="7" xfId="0" applyFill="1" applyBorder="1"/>
    <xf numFmtId="0" fontId="0" fillId="3" borderId="16" xfId="0" applyFill="1" applyBorder="1" applyAlignment="1">
      <alignment horizontal="left"/>
    </xf>
    <xf numFmtId="0" fontId="0" fillId="3" borderId="17" xfId="0" applyFill="1" applyBorder="1" applyAlignment="1">
      <alignment horizontal="left"/>
    </xf>
    <xf numFmtId="0" fontId="0" fillId="3" borderId="7" xfId="0" applyFill="1" applyBorder="1" applyAlignment="1">
      <alignment horizontal="left"/>
    </xf>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34">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514798</xdr:colOff>
      <xdr:row>3</xdr:row>
      <xdr:rowOff>115870</xdr:rowOff>
    </xdr:from>
    <xdr:to>
      <xdr:col>24</xdr:col>
      <xdr:colOff>1355911</xdr:colOff>
      <xdr:row>17</xdr:row>
      <xdr:rowOff>39670</xdr:rowOff>
    </xdr:to>
    <xdr:sp macro="" textlink="">
      <xdr:nvSpPr>
        <xdr:cNvPr id="2" name="TextBox 1">
          <a:extLst>
            <a:ext uri="{FF2B5EF4-FFF2-40B4-BE49-F238E27FC236}">
              <a16:creationId xmlns:a16="http://schemas.microsoft.com/office/drawing/2014/main" id="{A766D6AB-BC16-41AB-B8A5-B31571251DC6}"/>
            </a:ext>
          </a:extLst>
        </xdr:cNvPr>
        <xdr:cNvSpPr txBox="1"/>
      </xdr:nvSpPr>
      <xdr:spPr>
        <a:xfrm>
          <a:off x="15216916" y="895799"/>
          <a:ext cx="6874360" cy="26401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28</xdr:row>
      <xdr:rowOff>0</xdr:rowOff>
    </xdr:from>
    <xdr:to>
      <xdr:col>6</xdr:col>
      <xdr:colOff>990600</xdr:colOff>
      <xdr:row>37</xdr:row>
      <xdr:rowOff>28575</xdr:rowOff>
    </xdr:to>
    <xdr:sp macro="" textlink="">
      <xdr:nvSpPr>
        <xdr:cNvPr id="2" name="TextBox 1">
          <a:extLst>
            <a:ext uri="{FF2B5EF4-FFF2-40B4-BE49-F238E27FC236}">
              <a16:creationId xmlns:a16="http://schemas.microsoft.com/office/drawing/2014/main" id="{2FB9C09D-7712-4B06-8E58-C91AF151F9D4}"/>
            </a:ext>
          </a:extLst>
        </xdr:cNvPr>
        <xdr:cNvSpPr txBox="1"/>
      </xdr:nvSpPr>
      <xdr:spPr>
        <a:xfrm>
          <a:off x="2419350" y="5381625"/>
          <a:ext cx="327660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1-05-31T09:02:19.88" personId="{00000000-0000-0000-0000-000000000000}" id="{3B9A8EE7-EC49-4036-97CD-527A34AE2708}">
    <text>A mulitplier for higher shaft friction of sand containing Glauconite. If -1 is used the multiplier is equal to Rf from CPT</text>
  </threadedComment>
</ThreadedComments>
</file>

<file path=xl/threadedComments/threadedComment3.xml><?xml version="1.0" encoding="utf-8"?>
<ThreadedComments xmlns="http://schemas.microsoft.com/office/spreadsheetml/2018/threadedcomments" xmlns:x="http://schemas.openxmlformats.org/spreadsheetml/2006/main">
  <threadedComment ref="AG1" dT="2021-05-31T09:02:19.88" personId="{00000000-0000-0000-0000-000000000000}" id="{60A9C8B1-FBC1-4005-9706-0567A8EF9F65}">
    <text>A mulitplier for higher shaft friction of sand containing Glauconite. If -1 is used the multiplier is equal to Rf from CPT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 Id="rId4" Type="http://schemas.microsoft.com/office/2017/10/relationships/threadedComment" Target="../threadedComments/threadedComment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A33E-E30C-4ECD-B4F7-5F84AA8EBAAC}">
  <dimension ref="B4:C10"/>
  <sheetViews>
    <sheetView workbookViewId="0">
      <selection activeCell="B2" sqref="B2"/>
    </sheetView>
  </sheetViews>
  <sheetFormatPr defaultRowHeight="15" x14ac:dyDescent="0.25"/>
  <sheetData>
    <row r="4" spans="2:3" ht="15.75" thickBot="1" x14ac:dyDescent="0.3">
      <c r="B4" s="102" t="s">
        <v>293</v>
      </c>
    </row>
    <row r="5" spans="2:3" ht="15.75" thickBot="1" x14ac:dyDescent="0.3">
      <c r="B5" s="186" t="str">
        <f t="shared" ref="B5" si="0">IF(B28="","",B28)</f>
        <v/>
      </c>
      <c r="C5" t="s">
        <v>291</v>
      </c>
    </row>
    <row r="6" spans="2:3" ht="15.75" thickBot="1" x14ac:dyDescent="0.3">
      <c r="B6" s="187"/>
      <c r="C6" t="s">
        <v>292</v>
      </c>
    </row>
    <row r="7" spans="2:3" ht="15.75" thickBot="1" x14ac:dyDescent="0.3">
      <c r="B7" s="94"/>
      <c r="C7" t="s">
        <v>294</v>
      </c>
    </row>
    <row r="8" spans="2:3" ht="15.75" thickBot="1" x14ac:dyDescent="0.3">
      <c r="B8" s="196"/>
      <c r="C8" t="s">
        <v>295</v>
      </c>
    </row>
    <row r="10" spans="2:3" x14ac:dyDescent="0.25">
      <c r="B10" t="s">
        <v>290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C7510-1B76-4D3E-9815-C6800BEE2B96}">
  <sheetPr>
    <tabColor rgb="FF7030A0"/>
  </sheetPr>
  <dimension ref="A1:AG71"/>
  <sheetViews>
    <sheetView zoomScale="70" zoomScaleNormal="70" workbookViewId="0">
      <selection activeCell="AC13" sqref="AC13"/>
    </sheetView>
  </sheetViews>
  <sheetFormatPr defaultColWidth="8.7109375" defaultRowHeight="15" x14ac:dyDescent="0.25"/>
  <cols>
    <col min="1" max="3" width="8.7109375" style="53"/>
    <col min="4" max="4" width="12.42578125" style="53" customWidth="1"/>
    <col min="5" max="12" width="8.7109375" style="53"/>
    <col min="13" max="13" width="18.140625" style="53" bestFit="1" customWidth="1"/>
    <col min="14" max="19" width="8.7109375" style="53"/>
    <col min="20" max="20" width="17.140625" style="53" customWidth="1"/>
    <col min="21" max="21" width="12.5703125" style="53" bestFit="1" customWidth="1"/>
    <col min="22" max="22" width="13.140625" style="53" bestFit="1" customWidth="1"/>
    <col min="23" max="25" width="8.7109375" style="53"/>
    <col min="26" max="26" width="12" style="53" customWidth="1"/>
    <col min="27" max="28" width="8.7109375" style="53"/>
    <col min="29" max="29" width="12" style="53" customWidth="1"/>
    <col min="30" max="30" width="10.85546875" style="53" customWidth="1"/>
    <col min="31" max="31" width="14.42578125" style="53" customWidth="1"/>
    <col min="32" max="32" width="11.5703125" style="53" customWidth="1"/>
    <col min="33" max="16384" width="8.7109375" style="53"/>
  </cols>
  <sheetData>
    <row r="1" spans="2:33" s="160" customFormat="1" ht="54" customHeight="1" thickBot="1" x14ac:dyDescent="0.3">
      <c r="B1" s="164" t="s">
        <v>138</v>
      </c>
      <c r="C1" s="163" t="s">
        <v>139</v>
      </c>
      <c r="D1" s="163" t="s">
        <v>128</v>
      </c>
      <c r="E1" s="165" t="s">
        <v>127</v>
      </c>
      <c r="G1" s="164" t="s">
        <v>32</v>
      </c>
      <c r="H1" s="163" t="s">
        <v>30</v>
      </c>
      <c r="I1" s="163" t="s">
        <v>33</v>
      </c>
      <c r="J1" s="165" t="s">
        <v>64</v>
      </c>
      <c r="L1" s="164" t="s">
        <v>69</v>
      </c>
      <c r="M1" s="165" t="s">
        <v>135</v>
      </c>
      <c r="N1" s="165" t="s">
        <v>169</v>
      </c>
      <c r="P1" s="164" t="s">
        <v>71</v>
      </c>
      <c r="Q1" s="163" t="s">
        <v>136</v>
      </c>
      <c r="R1" s="163" t="s">
        <v>137</v>
      </c>
      <c r="S1" s="163" t="s">
        <v>66</v>
      </c>
      <c r="T1" s="163" t="s">
        <v>67</v>
      </c>
      <c r="U1" s="163" t="s">
        <v>142</v>
      </c>
      <c r="V1" s="163" t="s">
        <v>143</v>
      </c>
      <c r="W1" s="163" t="s">
        <v>140</v>
      </c>
      <c r="X1" s="163" t="s">
        <v>141</v>
      </c>
      <c r="Y1" s="163" t="s">
        <v>70</v>
      </c>
      <c r="Z1" s="163" t="s">
        <v>144</v>
      </c>
      <c r="AA1" s="163" t="s">
        <v>17</v>
      </c>
      <c r="AB1" s="163" t="s">
        <v>18</v>
      </c>
      <c r="AC1" s="163" t="s">
        <v>75</v>
      </c>
      <c r="AD1" s="163" t="s">
        <v>76</v>
      </c>
      <c r="AE1" s="162" t="s">
        <v>97</v>
      </c>
      <c r="AF1" s="162" t="s">
        <v>184</v>
      </c>
      <c r="AG1" s="161" t="s">
        <v>192</v>
      </c>
    </row>
    <row r="2" spans="2:33" x14ac:dyDescent="0.25">
      <c r="B2" s="53">
        <v>3</v>
      </c>
      <c r="C2" s="53">
        <v>3</v>
      </c>
      <c r="D2" s="53">
        <v>12</v>
      </c>
      <c r="E2" s="53">
        <v>65</v>
      </c>
      <c r="G2" s="149">
        <v>0.215</v>
      </c>
      <c r="H2" s="148">
        <v>1.383</v>
      </c>
      <c r="I2" s="148" t="s">
        <v>165</v>
      </c>
      <c r="J2" s="147" t="s">
        <v>63</v>
      </c>
      <c r="L2" s="159">
        <v>1</v>
      </c>
      <c r="M2" s="158">
        <v>0.1</v>
      </c>
      <c r="N2" s="157">
        <v>1</v>
      </c>
      <c r="P2" s="151">
        <v>1</v>
      </c>
      <c r="Q2" s="151">
        <v>0</v>
      </c>
      <c r="R2" s="151">
        <v>1.7</v>
      </c>
      <c r="S2" s="151" t="s">
        <v>189</v>
      </c>
      <c r="T2" s="167" t="s">
        <v>126</v>
      </c>
      <c r="U2" s="156">
        <v>0.5</v>
      </c>
      <c r="V2" s="156">
        <v>0.25</v>
      </c>
      <c r="W2" s="156">
        <v>2.5</v>
      </c>
      <c r="X2" s="156">
        <v>2.5</v>
      </c>
      <c r="Y2" s="156">
        <v>0</v>
      </c>
      <c r="Z2" s="156">
        <v>0</v>
      </c>
      <c r="AA2" s="150">
        <v>0</v>
      </c>
      <c r="AB2" s="156">
        <v>9</v>
      </c>
      <c r="AC2" s="156">
        <f>1/1.25</f>
        <v>0.8</v>
      </c>
      <c r="AD2" s="53">
        <v>1.25</v>
      </c>
      <c r="AE2" s="53">
        <f t="shared" ref="AE2:AE11" si="0">IF(T2="Alm_Hamre_2018",1.5,369/102)</f>
        <v>3.6176470588235294</v>
      </c>
      <c r="AF2" s="53">
        <f>IF(S2="Clay",AC2,AD2)</f>
        <v>1.25</v>
      </c>
    </row>
    <row r="3" spans="2:33" x14ac:dyDescent="0.25">
      <c r="B3" s="53">
        <v>3</v>
      </c>
      <c r="C3" s="53">
        <v>3</v>
      </c>
      <c r="D3" s="53">
        <v>60</v>
      </c>
      <c r="E3" s="53">
        <v>50</v>
      </c>
      <c r="G3" s="149">
        <v>1.1000000000000001</v>
      </c>
      <c r="H3" s="148">
        <v>3</v>
      </c>
      <c r="I3" s="148" t="s">
        <v>166</v>
      </c>
      <c r="J3" s="147" t="s">
        <v>167</v>
      </c>
      <c r="L3" s="149">
        <v>2</v>
      </c>
      <c r="M3" s="148">
        <v>3</v>
      </c>
      <c r="N3" s="147">
        <v>0</v>
      </c>
      <c r="P3" s="151">
        <v>2</v>
      </c>
      <c r="Q3" s="151">
        <f t="shared" ref="Q3:Q11" si="1">R2</f>
        <v>1.7</v>
      </c>
      <c r="R3" s="151">
        <v>2.5</v>
      </c>
      <c r="S3" s="151" t="s">
        <v>190</v>
      </c>
      <c r="T3" s="167" t="s">
        <v>208</v>
      </c>
      <c r="U3" s="150">
        <v>0.5</v>
      </c>
      <c r="V3" s="150">
        <v>0.25</v>
      </c>
      <c r="W3" s="150">
        <v>2.5</v>
      </c>
      <c r="X3" s="150">
        <v>2.5</v>
      </c>
      <c r="Y3" s="150">
        <v>0</v>
      </c>
      <c r="Z3" s="150">
        <v>0</v>
      </c>
      <c r="AA3" s="150">
        <v>0</v>
      </c>
      <c r="AB3" s="150">
        <v>9</v>
      </c>
      <c r="AC3" s="150">
        <v>0.8</v>
      </c>
      <c r="AD3" s="53">
        <v>1.25</v>
      </c>
      <c r="AE3" s="53">
        <f t="shared" si="0"/>
        <v>3.6176470588235294</v>
      </c>
      <c r="AF3" s="53">
        <v>0.8</v>
      </c>
    </row>
    <row r="4" spans="2:33" x14ac:dyDescent="0.25">
      <c r="G4" s="149">
        <v>1.25</v>
      </c>
      <c r="H4" s="148">
        <v>1.27</v>
      </c>
      <c r="I4" s="148" t="s">
        <v>165</v>
      </c>
      <c r="J4" s="147" t="s">
        <v>167</v>
      </c>
      <c r="L4" s="149">
        <v>3</v>
      </c>
      <c r="M4" s="148">
        <v>3.7</v>
      </c>
      <c r="N4" s="147">
        <v>0</v>
      </c>
      <c r="P4" s="151">
        <v>3</v>
      </c>
      <c r="Q4" s="151">
        <f t="shared" si="1"/>
        <v>2.5</v>
      </c>
      <c r="R4" s="151">
        <v>4</v>
      </c>
      <c r="S4" s="151" t="s">
        <v>189</v>
      </c>
      <c r="T4" s="167" t="s">
        <v>126</v>
      </c>
      <c r="U4" s="150">
        <v>0.5</v>
      </c>
      <c r="V4" s="150">
        <v>0.25</v>
      </c>
      <c r="W4" s="150">
        <v>2.5</v>
      </c>
      <c r="X4" s="150">
        <v>2.5</v>
      </c>
      <c r="Y4" s="150">
        <v>0</v>
      </c>
      <c r="Z4" s="150">
        <v>0</v>
      </c>
      <c r="AA4" s="150">
        <v>0</v>
      </c>
      <c r="AB4" s="150">
        <v>9</v>
      </c>
      <c r="AC4" s="150">
        <v>0.8</v>
      </c>
      <c r="AD4" s="53">
        <v>1.25</v>
      </c>
      <c r="AE4" s="53">
        <f t="shared" si="0"/>
        <v>3.6176470588235294</v>
      </c>
      <c r="AF4" s="53">
        <v>0.8</v>
      </c>
    </row>
    <row r="5" spans="2:33" x14ac:dyDescent="0.25">
      <c r="G5" s="149">
        <v>1.35</v>
      </c>
      <c r="H5" s="148">
        <v>1.27</v>
      </c>
      <c r="I5" s="148" t="s">
        <v>165</v>
      </c>
      <c r="J5" s="147" t="s">
        <v>167</v>
      </c>
      <c r="L5" s="149">
        <v>4</v>
      </c>
      <c r="M5" s="148">
        <v>5</v>
      </c>
      <c r="N5" s="147">
        <v>0</v>
      </c>
      <c r="P5" s="151">
        <v>4</v>
      </c>
      <c r="Q5" s="151">
        <f t="shared" si="1"/>
        <v>4</v>
      </c>
      <c r="R5" s="151">
        <v>5.5</v>
      </c>
      <c r="S5" s="151" t="s">
        <v>189</v>
      </c>
      <c r="T5" s="167" t="s">
        <v>126</v>
      </c>
      <c r="U5" s="150">
        <v>0.5</v>
      </c>
      <c r="V5" s="150">
        <v>0.25</v>
      </c>
      <c r="W5" s="150">
        <v>2.5</v>
      </c>
      <c r="X5" s="150">
        <v>2.5</v>
      </c>
      <c r="Y5" s="150">
        <v>0</v>
      </c>
      <c r="Z5" s="150">
        <v>0</v>
      </c>
      <c r="AA5" s="150">
        <v>0</v>
      </c>
      <c r="AB5" s="150">
        <v>9</v>
      </c>
      <c r="AC5" s="150">
        <v>0.8</v>
      </c>
      <c r="AD5" s="53">
        <v>1.25</v>
      </c>
      <c r="AE5" s="53">
        <f t="shared" si="0"/>
        <v>3.6176470588235294</v>
      </c>
      <c r="AF5" s="53">
        <v>0.8</v>
      </c>
    </row>
    <row r="6" spans="2:33" x14ac:dyDescent="0.25">
      <c r="G6" s="149">
        <v>2</v>
      </c>
      <c r="H6" s="148">
        <v>1.325</v>
      </c>
      <c r="I6" s="148" t="s">
        <v>165</v>
      </c>
      <c r="J6" s="147" t="s">
        <v>63</v>
      </c>
      <c r="L6" s="149">
        <v>5</v>
      </c>
      <c r="M6" s="148">
        <v>6</v>
      </c>
      <c r="N6" s="147">
        <v>0</v>
      </c>
      <c r="P6" s="151">
        <v>5</v>
      </c>
      <c r="Q6" s="151">
        <f t="shared" si="1"/>
        <v>5.5</v>
      </c>
      <c r="R6" s="151">
        <v>9</v>
      </c>
      <c r="S6" s="151" t="s">
        <v>190</v>
      </c>
      <c r="T6" s="167" t="s">
        <v>208</v>
      </c>
      <c r="U6" s="150">
        <v>0.5</v>
      </c>
      <c r="V6" s="150">
        <v>0.25</v>
      </c>
      <c r="W6" s="150">
        <v>2.5</v>
      </c>
      <c r="X6" s="150">
        <v>2.5</v>
      </c>
      <c r="Y6" s="150">
        <v>0</v>
      </c>
      <c r="Z6" s="150">
        <v>0</v>
      </c>
      <c r="AA6" s="150">
        <v>0</v>
      </c>
      <c r="AB6" s="150">
        <v>9</v>
      </c>
      <c r="AC6" s="150">
        <v>0.8</v>
      </c>
      <c r="AD6" s="53">
        <v>1.25</v>
      </c>
      <c r="AE6" s="53">
        <f t="shared" si="0"/>
        <v>3.6176470588235294</v>
      </c>
      <c r="AF6" s="53">
        <v>0.8</v>
      </c>
    </row>
    <row r="7" spans="2:33" x14ac:dyDescent="0.25">
      <c r="G7" s="149">
        <v>2.7149999999999999</v>
      </c>
      <c r="H7" s="148">
        <v>1.1100000000000001</v>
      </c>
      <c r="I7" s="148" t="s">
        <v>168</v>
      </c>
      <c r="J7" s="147" t="s">
        <v>167</v>
      </c>
      <c r="L7" s="149">
        <v>6</v>
      </c>
      <c r="M7" s="148">
        <v>7.3</v>
      </c>
      <c r="N7" s="147">
        <v>0</v>
      </c>
      <c r="P7" s="151">
        <v>6</v>
      </c>
      <c r="Q7" s="151">
        <f t="shared" si="1"/>
        <v>9</v>
      </c>
      <c r="R7" s="151">
        <v>14</v>
      </c>
      <c r="S7" s="151" t="s">
        <v>189</v>
      </c>
      <c r="T7" s="167" t="s">
        <v>126</v>
      </c>
      <c r="U7" s="150">
        <v>0.5</v>
      </c>
      <c r="V7" s="150">
        <v>0.25</v>
      </c>
      <c r="W7" s="150">
        <v>2.5</v>
      </c>
      <c r="X7" s="150">
        <v>2.5</v>
      </c>
      <c r="Y7" s="150">
        <v>0</v>
      </c>
      <c r="Z7" s="150">
        <v>0</v>
      </c>
      <c r="AA7" s="150">
        <v>0</v>
      </c>
      <c r="AB7" s="150">
        <v>9</v>
      </c>
      <c r="AC7" s="150">
        <v>0.8</v>
      </c>
      <c r="AD7" s="53">
        <v>1.25</v>
      </c>
      <c r="AE7" s="53">
        <f t="shared" si="0"/>
        <v>3.6176470588235294</v>
      </c>
      <c r="AF7" s="53">
        <v>0.8</v>
      </c>
    </row>
    <row r="8" spans="2:33" x14ac:dyDescent="0.25">
      <c r="G8" s="149">
        <v>2.8149999999999999</v>
      </c>
      <c r="H8" s="148">
        <v>1.23</v>
      </c>
      <c r="I8" s="148" t="s">
        <v>168</v>
      </c>
      <c r="J8" s="147" t="s">
        <v>167</v>
      </c>
      <c r="L8" s="149">
        <v>7</v>
      </c>
      <c r="M8" s="148">
        <v>10</v>
      </c>
      <c r="N8" s="147">
        <v>0</v>
      </c>
      <c r="P8" s="151">
        <v>7</v>
      </c>
      <c r="Q8" s="151">
        <f t="shared" si="1"/>
        <v>14</v>
      </c>
      <c r="R8" s="151">
        <v>25</v>
      </c>
      <c r="S8" s="151" t="s">
        <v>190</v>
      </c>
      <c r="T8" s="167" t="s">
        <v>208</v>
      </c>
      <c r="U8" s="150">
        <v>0.5</v>
      </c>
      <c r="V8" s="150">
        <v>0.25</v>
      </c>
      <c r="W8" s="150">
        <v>2.5</v>
      </c>
      <c r="X8" s="150">
        <v>2.5</v>
      </c>
      <c r="Y8" s="150">
        <v>0</v>
      </c>
      <c r="Z8" s="150">
        <v>0</v>
      </c>
      <c r="AA8" s="150">
        <v>0</v>
      </c>
      <c r="AB8" s="150">
        <v>9</v>
      </c>
      <c r="AC8" s="150">
        <v>0.8</v>
      </c>
      <c r="AD8" s="53">
        <v>1.25</v>
      </c>
      <c r="AE8" s="53">
        <f t="shared" si="0"/>
        <v>3.6176470588235294</v>
      </c>
      <c r="AF8" s="53">
        <v>0.8</v>
      </c>
    </row>
    <row r="9" spans="2:33" x14ac:dyDescent="0.25">
      <c r="G9" s="149">
        <v>2.8849999999999998</v>
      </c>
      <c r="H9" s="148">
        <v>1.1100000000000001</v>
      </c>
      <c r="I9" s="148" t="s">
        <v>168</v>
      </c>
      <c r="J9" s="147" t="s">
        <v>167</v>
      </c>
      <c r="L9" s="149">
        <v>8</v>
      </c>
      <c r="M9" s="148">
        <v>12.93</v>
      </c>
      <c r="N9" s="147">
        <v>0</v>
      </c>
      <c r="P9" s="151">
        <v>8</v>
      </c>
      <c r="Q9" s="151">
        <f t="shared" si="1"/>
        <v>25</v>
      </c>
      <c r="R9" s="151">
        <v>40.299999999999997</v>
      </c>
      <c r="S9" s="151" t="s">
        <v>190</v>
      </c>
      <c r="T9" s="167" t="s">
        <v>208</v>
      </c>
      <c r="U9" s="150">
        <v>0.5</v>
      </c>
      <c r="V9" s="150">
        <v>0.25</v>
      </c>
      <c r="W9" s="150">
        <v>2.5</v>
      </c>
      <c r="X9" s="150">
        <v>2.5</v>
      </c>
      <c r="Y9" s="150">
        <v>0</v>
      </c>
      <c r="Z9" s="150">
        <v>0</v>
      </c>
      <c r="AA9" s="150">
        <v>0</v>
      </c>
      <c r="AB9" s="150">
        <v>9</v>
      </c>
      <c r="AC9" s="150">
        <v>0.8</v>
      </c>
      <c r="AD9" s="53">
        <v>1.25</v>
      </c>
      <c r="AE9" s="53">
        <f t="shared" si="0"/>
        <v>3.6176470588235294</v>
      </c>
      <c r="AF9" s="53">
        <v>0.8</v>
      </c>
      <c r="AG9" s="155"/>
    </row>
    <row r="10" spans="2:33" x14ac:dyDescent="0.25">
      <c r="G10" s="149">
        <v>2.89</v>
      </c>
      <c r="H10" s="148">
        <v>1.23</v>
      </c>
      <c r="I10" s="148" t="s">
        <v>168</v>
      </c>
      <c r="J10" s="147" t="s">
        <v>167</v>
      </c>
      <c r="L10" s="149">
        <v>9</v>
      </c>
      <c r="M10" s="148">
        <v>17.399999999999999</v>
      </c>
      <c r="N10" s="147">
        <v>0</v>
      </c>
      <c r="P10" s="151">
        <v>9</v>
      </c>
      <c r="Q10" s="151">
        <f t="shared" si="1"/>
        <v>40.299999999999997</v>
      </c>
      <c r="R10" s="151">
        <v>43.8</v>
      </c>
      <c r="S10" s="151" t="s">
        <v>189</v>
      </c>
      <c r="T10" s="167" t="s">
        <v>126</v>
      </c>
      <c r="U10" s="150">
        <v>0.5</v>
      </c>
      <c r="V10" s="150">
        <v>0.25</v>
      </c>
      <c r="W10" s="150">
        <v>2.5</v>
      </c>
      <c r="X10" s="150">
        <v>2.5</v>
      </c>
      <c r="Y10" s="150">
        <v>0</v>
      </c>
      <c r="Z10" s="150">
        <v>0</v>
      </c>
      <c r="AA10" s="150">
        <v>0</v>
      </c>
      <c r="AB10" s="150">
        <v>9</v>
      </c>
      <c r="AC10" s="150">
        <v>0.8</v>
      </c>
      <c r="AD10" s="53">
        <v>1.25</v>
      </c>
      <c r="AE10" s="53">
        <f t="shared" si="0"/>
        <v>3.6176470588235294</v>
      </c>
      <c r="AF10" s="53">
        <v>1.25</v>
      </c>
      <c r="AG10" s="155"/>
    </row>
    <row r="11" spans="2:33" x14ac:dyDescent="0.25">
      <c r="G11" s="149">
        <v>3.165</v>
      </c>
      <c r="H11" s="148">
        <v>1.23</v>
      </c>
      <c r="I11" s="148" t="s">
        <v>168</v>
      </c>
      <c r="J11" s="147" t="s">
        <v>167</v>
      </c>
      <c r="L11" s="149">
        <v>10</v>
      </c>
      <c r="M11" s="148">
        <v>25</v>
      </c>
      <c r="N11" s="147">
        <v>0</v>
      </c>
      <c r="P11" s="151">
        <v>10</v>
      </c>
      <c r="Q11" s="151">
        <f t="shared" si="1"/>
        <v>43.8</v>
      </c>
      <c r="R11" s="151">
        <v>95</v>
      </c>
      <c r="S11" s="151" t="s">
        <v>190</v>
      </c>
      <c r="T11" s="167" t="s">
        <v>208</v>
      </c>
      <c r="U11" s="150">
        <v>0.5</v>
      </c>
      <c r="V11" s="150">
        <v>0.25</v>
      </c>
      <c r="W11" s="150">
        <v>2.5</v>
      </c>
      <c r="X11" s="150">
        <v>2.5</v>
      </c>
      <c r="Y11" s="150">
        <v>0</v>
      </c>
      <c r="Z11" s="150">
        <v>0</v>
      </c>
      <c r="AA11" s="150">
        <v>0</v>
      </c>
      <c r="AB11" s="150">
        <v>9</v>
      </c>
      <c r="AC11" s="150">
        <v>0.8</v>
      </c>
      <c r="AD11" s="53">
        <v>1.25</v>
      </c>
      <c r="AE11" s="53">
        <f t="shared" si="0"/>
        <v>3.6176470588235294</v>
      </c>
      <c r="AF11" s="53">
        <v>1.25</v>
      </c>
      <c r="AG11" s="155">
        <v>0</v>
      </c>
    </row>
    <row r="12" spans="2:33" x14ac:dyDescent="0.25">
      <c r="G12" s="149">
        <v>3.24</v>
      </c>
      <c r="H12" s="148">
        <v>1.23</v>
      </c>
      <c r="I12" s="148" t="s">
        <v>168</v>
      </c>
      <c r="J12" s="147" t="s">
        <v>167</v>
      </c>
      <c r="L12" s="149">
        <v>11</v>
      </c>
      <c r="M12" s="148">
        <v>34</v>
      </c>
      <c r="N12" s="147">
        <v>0</v>
      </c>
      <c r="P12" s="3"/>
      <c r="AE12" s="5"/>
      <c r="AG12" s="155"/>
    </row>
    <row r="13" spans="2:33" x14ac:dyDescent="0.25">
      <c r="G13" s="149">
        <v>3.3</v>
      </c>
      <c r="H13" s="148">
        <v>3</v>
      </c>
      <c r="I13" s="148" t="s">
        <v>166</v>
      </c>
      <c r="J13" s="147" t="s">
        <v>167</v>
      </c>
      <c r="L13" s="149">
        <v>12</v>
      </c>
      <c r="M13" s="148">
        <v>51</v>
      </c>
      <c r="N13" s="147">
        <v>0</v>
      </c>
      <c r="P13" s="3"/>
      <c r="AE13" s="5"/>
      <c r="AG13" s="155"/>
    </row>
    <row r="14" spans="2:33" ht="15.75" thickBot="1" x14ac:dyDescent="0.3">
      <c r="G14" s="149">
        <v>3.4</v>
      </c>
      <c r="H14" s="148">
        <v>3</v>
      </c>
      <c r="I14" s="148" t="s">
        <v>166</v>
      </c>
      <c r="J14" s="147" t="s">
        <v>167</v>
      </c>
      <c r="L14" s="154">
        <v>13</v>
      </c>
      <c r="M14" s="153">
        <f>SUM(D2:D36)-5</f>
        <v>67</v>
      </c>
      <c r="N14" s="152">
        <v>0</v>
      </c>
      <c r="P14" s="3"/>
      <c r="AE14" s="5"/>
    </row>
    <row r="15" spans="2:33" x14ac:dyDescent="0.25">
      <c r="G15" s="149">
        <v>3.6819999999999999</v>
      </c>
      <c r="H15" s="148">
        <v>1.07</v>
      </c>
      <c r="I15" s="148" t="s">
        <v>168</v>
      </c>
      <c r="J15" s="147" t="s">
        <v>167</v>
      </c>
      <c r="P15" s="3"/>
      <c r="AE15" s="5"/>
    </row>
    <row r="16" spans="2:33" x14ac:dyDescent="0.25">
      <c r="G16" s="149">
        <v>3.6970000000000001</v>
      </c>
      <c r="H16" s="148">
        <v>1.07</v>
      </c>
      <c r="I16" s="148" t="s">
        <v>168</v>
      </c>
      <c r="J16" s="147" t="s">
        <v>167</v>
      </c>
      <c r="P16" s="3"/>
      <c r="AE16" s="5"/>
    </row>
    <row r="17" spans="2:31" x14ac:dyDescent="0.25">
      <c r="G17" s="149">
        <v>3.722</v>
      </c>
      <c r="H17" s="148">
        <v>1.1399999999999999</v>
      </c>
      <c r="I17" s="148" t="s">
        <v>168</v>
      </c>
      <c r="J17" s="147" t="s">
        <v>167</v>
      </c>
      <c r="P17" s="3"/>
      <c r="AE17" s="5"/>
    </row>
    <row r="18" spans="2:31" x14ac:dyDescent="0.25">
      <c r="G18" s="149">
        <v>4.077</v>
      </c>
      <c r="H18" s="148">
        <v>1.1399999999999999</v>
      </c>
      <c r="I18" s="148" t="s">
        <v>168</v>
      </c>
      <c r="J18" s="147" t="s">
        <v>167</v>
      </c>
      <c r="P18" s="3"/>
      <c r="AE18" s="5"/>
    </row>
    <row r="19" spans="2:31" x14ac:dyDescent="0.25">
      <c r="G19" s="149">
        <v>4.125</v>
      </c>
      <c r="H19" s="148">
        <v>3</v>
      </c>
      <c r="I19" s="148" t="s">
        <v>166</v>
      </c>
      <c r="J19" s="147" t="s">
        <v>167</v>
      </c>
      <c r="P19" s="3"/>
      <c r="AE19" s="5"/>
    </row>
    <row r="20" spans="2:31" x14ac:dyDescent="0.25">
      <c r="G20" s="149">
        <v>5.2</v>
      </c>
      <c r="H20" s="148">
        <v>1.0509999999999999</v>
      </c>
      <c r="I20" s="148" t="s">
        <v>168</v>
      </c>
      <c r="J20" s="147" t="s">
        <v>63</v>
      </c>
      <c r="P20" s="3"/>
      <c r="AE20" s="5"/>
    </row>
    <row r="21" spans="2:31" x14ac:dyDescent="0.25">
      <c r="G21" s="149">
        <v>6.9320000000000004</v>
      </c>
      <c r="H21" s="148">
        <v>1.1599999999999999</v>
      </c>
      <c r="I21" s="148" t="s">
        <v>165</v>
      </c>
      <c r="J21" s="147" t="s">
        <v>167</v>
      </c>
      <c r="P21" s="3"/>
      <c r="AE21" s="5"/>
    </row>
    <row r="22" spans="2:31" x14ac:dyDescent="0.25">
      <c r="G22" s="149">
        <v>7.2880000000000003</v>
      </c>
      <c r="H22" s="148">
        <v>1.1599999999999999</v>
      </c>
      <c r="I22" s="148" t="s">
        <v>165</v>
      </c>
      <c r="J22" s="147" t="s">
        <v>167</v>
      </c>
      <c r="P22" s="3"/>
      <c r="AE22" s="5"/>
    </row>
    <row r="23" spans="2:31" x14ac:dyDescent="0.25">
      <c r="G23" s="149">
        <v>8.6</v>
      </c>
      <c r="H23" s="148">
        <v>0.97599999999999998</v>
      </c>
      <c r="I23" s="148" t="s">
        <v>168</v>
      </c>
      <c r="J23" s="147" t="s">
        <v>63</v>
      </c>
      <c r="P23" s="3"/>
      <c r="AE23" s="5"/>
    </row>
    <row r="24" spans="2:31" x14ac:dyDescent="0.25">
      <c r="G24" s="149">
        <v>12.1</v>
      </c>
      <c r="H24" s="148">
        <v>1.0509999999999999</v>
      </c>
      <c r="I24" s="148" t="s">
        <v>168</v>
      </c>
      <c r="J24" s="147" t="s">
        <v>63</v>
      </c>
      <c r="P24" s="3"/>
      <c r="AE24" s="5"/>
    </row>
    <row r="25" spans="2:31" x14ac:dyDescent="0.25">
      <c r="G25" s="149">
        <v>13.092000000000001</v>
      </c>
      <c r="H25" s="148">
        <v>1.1000000000000001</v>
      </c>
      <c r="I25" s="148" t="s">
        <v>165</v>
      </c>
      <c r="J25" s="147" t="s">
        <v>167</v>
      </c>
      <c r="P25" s="3"/>
      <c r="AE25" s="5"/>
    </row>
    <row r="26" spans="2:31" x14ac:dyDescent="0.25">
      <c r="G26" s="149">
        <v>13.448</v>
      </c>
      <c r="H26" s="148">
        <v>1.1000000000000001</v>
      </c>
      <c r="I26" s="148" t="s">
        <v>165</v>
      </c>
      <c r="J26" s="147" t="s">
        <v>167</v>
      </c>
      <c r="P26" s="3"/>
      <c r="AE26" s="5"/>
    </row>
    <row r="27" spans="2:31" x14ac:dyDescent="0.25">
      <c r="G27" s="149">
        <v>15</v>
      </c>
      <c r="H27" s="148">
        <v>1.524</v>
      </c>
      <c r="I27" s="148" t="s">
        <v>165</v>
      </c>
      <c r="J27" s="147" t="s">
        <v>63</v>
      </c>
      <c r="P27" s="3"/>
      <c r="AE27" s="5"/>
    </row>
    <row r="28" spans="2:31" x14ac:dyDescent="0.25">
      <c r="G28" s="149">
        <v>17</v>
      </c>
      <c r="H28" s="148">
        <v>2</v>
      </c>
      <c r="I28" s="148" t="s">
        <v>166</v>
      </c>
      <c r="J28" s="147" t="s">
        <v>167</v>
      </c>
      <c r="P28" s="3"/>
      <c r="AE28" s="5"/>
    </row>
    <row r="29" spans="2:31" x14ac:dyDescent="0.25">
      <c r="D29" s="166"/>
      <c r="G29" s="149">
        <v>19</v>
      </c>
      <c r="H29" s="148">
        <v>1.145</v>
      </c>
      <c r="I29" s="148" t="s">
        <v>168</v>
      </c>
      <c r="J29" s="147" t="s">
        <v>63</v>
      </c>
      <c r="P29" s="3"/>
      <c r="AE29" s="5"/>
    </row>
    <row r="30" spans="2:31" x14ac:dyDescent="0.25">
      <c r="D30" s="166"/>
      <c r="G30" s="149">
        <v>21.8</v>
      </c>
      <c r="H30" s="148">
        <v>1.4</v>
      </c>
      <c r="I30" s="148" t="s">
        <v>165</v>
      </c>
      <c r="J30" s="147" t="s">
        <v>167</v>
      </c>
      <c r="P30" s="3"/>
      <c r="AE30" s="5"/>
    </row>
    <row r="31" spans="2:31" x14ac:dyDescent="0.25">
      <c r="B31" s="3"/>
      <c r="C31" s="3"/>
      <c r="D31" s="3"/>
      <c r="E31" s="5"/>
      <c r="G31" s="149">
        <v>22.2</v>
      </c>
      <c r="H31" s="148">
        <v>1.4</v>
      </c>
      <c r="I31" s="148" t="s">
        <v>165</v>
      </c>
      <c r="J31" s="147" t="s">
        <v>167</v>
      </c>
      <c r="P31" s="3"/>
      <c r="AE31" s="5"/>
    </row>
    <row r="32" spans="2:31" x14ac:dyDescent="0.25">
      <c r="B32" s="3"/>
      <c r="C32" s="3"/>
      <c r="D32" s="3"/>
      <c r="E32" s="5"/>
      <c r="G32" s="149">
        <v>23</v>
      </c>
      <c r="H32" s="148">
        <v>1.143</v>
      </c>
      <c r="I32" s="148" t="s">
        <v>168</v>
      </c>
      <c r="J32" s="147" t="s">
        <v>63</v>
      </c>
      <c r="P32" s="3"/>
      <c r="AE32" s="5"/>
    </row>
    <row r="33" spans="2:31" x14ac:dyDescent="0.25">
      <c r="B33" s="3"/>
      <c r="C33" s="3"/>
      <c r="D33" s="3"/>
      <c r="E33" s="5"/>
      <c r="G33" s="149">
        <v>27</v>
      </c>
      <c r="H33" s="148">
        <v>1.048</v>
      </c>
      <c r="I33" s="148" t="s">
        <v>168</v>
      </c>
      <c r="J33" s="147" t="s">
        <v>63</v>
      </c>
      <c r="P33" s="3"/>
      <c r="AE33" s="5"/>
    </row>
    <row r="34" spans="2:31" x14ac:dyDescent="0.25">
      <c r="B34" s="3"/>
      <c r="C34" s="3"/>
      <c r="D34" s="3"/>
      <c r="E34" s="5"/>
      <c r="G34" s="149">
        <v>31</v>
      </c>
      <c r="H34" s="148">
        <v>1.18</v>
      </c>
      <c r="I34" s="148" t="s">
        <v>168</v>
      </c>
      <c r="J34" s="147" t="s">
        <v>63</v>
      </c>
      <c r="P34" s="3"/>
      <c r="AE34" s="5"/>
    </row>
    <row r="35" spans="2:31" x14ac:dyDescent="0.25">
      <c r="B35" s="3"/>
      <c r="C35" s="3"/>
      <c r="D35" s="3"/>
      <c r="E35" s="5"/>
      <c r="G35" s="3"/>
      <c r="J35" s="5"/>
      <c r="P35" s="3"/>
      <c r="AE35" s="5"/>
    </row>
    <row r="36" spans="2:31" ht="15.75" thickBot="1" x14ac:dyDescent="0.3">
      <c r="B36" s="3"/>
      <c r="C36" s="3"/>
      <c r="D36" s="3"/>
      <c r="E36" s="8"/>
      <c r="G36" s="6"/>
      <c r="H36" s="7"/>
      <c r="J36" s="5"/>
      <c r="P36" s="6"/>
      <c r="Q36" s="7"/>
      <c r="R36" s="7"/>
      <c r="S36" s="7"/>
      <c r="T36" s="7"/>
      <c r="U36" s="7"/>
      <c r="V36" s="7"/>
      <c r="W36" s="7"/>
      <c r="X36" s="7"/>
      <c r="Y36" s="7"/>
      <c r="Z36" s="7"/>
      <c r="AA36" s="7"/>
      <c r="AB36" s="7"/>
      <c r="AC36" s="7"/>
      <c r="AD36" s="7"/>
      <c r="AE36" s="8"/>
    </row>
    <row r="37" spans="2:31" x14ac:dyDescent="0.25">
      <c r="B37" s="3"/>
      <c r="C37" s="3"/>
      <c r="D37" s="3"/>
      <c r="J37" s="5"/>
    </row>
    <row r="38" spans="2:31" x14ac:dyDescent="0.25">
      <c r="B38" s="3"/>
      <c r="C38" s="3"/>
      <c r="D38" s="3"/>
      <c r="J38" s="5"/>
    </row>
    <row r="39" spans="2:31" x14ac:dyDescent="0.25">
      <c r="B39" s="3"/>
      <c r="C39" s="3"/>
      <c r="D39" s="3"/>
      <c r="J39" s="5"/>
    </row>
    <row r="40" spans="2:31" x14ac:dyDescent="0.25">
      <c r="B40" s="3"/>
      <c r="C40" s="3"/>
      <c r="D40" s="3"/>
      <c r="J40" s="5"/>
    </row>
    <row r="41" spans="2:31" x14ac:dyDescent="0.25">
      <c r="B41" s="3"/>
      <c r="C41" s="3"/>
      <c r="D41" s="3"/>
      <c r="J41" s="5"/>
    </row>
    <row r="42" spans="2:31" x14ac:dyDescent="0.25">
      <c r="B42" s="3"/>
      <c r="C42" s="3"/>
      <c r="D42" s="3"/>
      <c r="J42" s="5"/>
    </row>
    <row r="43" spans="2:31" x14ac:dyDescent="0.25">
      <c r="B43" s="3"/>
      <c r="C43" s="3"/>
      <c r="D43" s="3"/>
      <c r="J43" s="5"/>
    </row>
    <row r="44" spans="2:31" x14ac:dyDescent="0.25">
      <c r="B44" s="3"/>
      <c r="C44" s="3"/>
      <c r="D44" s="3"/>
      <c r="J44" s="5"/>
    </row>
    <row r="45" spans="2:31" x14ac:dyDescent="0.25">
      <c r="B45" s="3"/>
      <c r="C45" s="3"/>
      <c r="D45" s="3"/>
      <c r="J45" s="5"/>
    </row>
    <row r="46" spans="2:31" x14ac:dyDescent="0.25">
      <c r="B46" s="3"/>
      <c r="C46" s="3"/>
      <c r="D46" s="3"/>
      <c r="J46" s="5"/>
    </row>
    <row r="47" spans="2:31" x14ac:dyDescent="0.25">
      <c r="B47" s="3"/>
      <c r="C47" s="3"/>
      <c r="D47" s="3"/>
      <c r="J47" s="5"/>
    </row>
    <row r="48" spans="2:31" x14ac:dyDescent="0.25">
      <c r="B48" s="3"/>
      <c r="C48" s="3"/>
      <c r="D48" s="3"/>
      <c r="J48" s="5"/>
    </row>
    <row r="49" spans="1:10" x14ac:dyDescent="0.25">
      <c r="B49" s="3"/>
      <c r="C49" s="3"/>
      <c r="D49" s="3"/>
      <c r="J49" s="5"/>
    </row>
    <row r="50" spans="1:10" x14ac:dyDescent="0.25">
      <c r="B50" s="3"/>
      <c r="C50" s="3"/>
      <c r="D50" s="3"/>
      <c r="J50" s="5"/>
    </row>
    <row r="51" spans="1:10" x14ac:dyDescent="0.25">
      <c r="B51" s="3"/>
      <c r="C51" s="3"/>
      <c r="D51" s="3"/>
      <c r="J51" s="5"/>
    </row>
    <row r="52" spans="1:10" x14ac:dyDescent="0.25">
      <c r="B52" s="3"/>
      <c r="C52" s="3"/>
      <c r="D52" s="3"/>
      <c r="J52" s="5"/>
    </row>
    <row r="53" spans="1:10" x14ac:dyDescent="0.25">
      <c r="B53" s="3"/>
      <c r="C53" s="3"/>
      <c r="D53" s="3"/>
      <c r="J53" s="5"/>
    </row>
    <row r="54" spans="1:10" x14ac:dyDescent="0.25">
      <c r="B54" s="3"/>
      <c r="C54" s="3"/>
      <c r="D54" s="3"/>
      <c r="J54" s="5"/>
    </row>
    <row r="55" spans="1:10" x14ac:dyDescent="0.25">
      <c r="B55" s="3"/>
      <c r="C55" s="3"/>
      <c r="D55" s="3"/>
      <c r="J55" s="5"/>
    </row>
    <row r="56" spans="1:10" x14ac:dyDescent="0.25">
      <c r="B56" s="3"/>
      <c r="C56" s="3"/>
      <c r="D56" s="3"/>
      <c r="J56" s="5"/>
    </row>
    <row r="57" spans="1:10" x14ac:dyDescent="0.25">
      <c r="B57" s="3"/>
      <c r="C57" s="3"/>
      <c r="D57" s="3"/>
      <c r="J57" s="5"/>
    </row>
    <row r="58" spans="1:10" x14ac:dyDescent="0.25">
      <c r="B58" s="3"/>
      <c r="C58" s="3"/>
      <c r="D58" s="3"/>
      <c r="J58" s="5"/>
    </row>
    <row r="59" spans="1:10" x14ac:dyDescent="0.25">
      <c r="B59" s="3"/>
      <c r="C59" s="3"/>
      <c r="D59" s="3"/>
      <c r="J59" s="5"/>
    </row>
    <row r="60" spans="1:10" x14ac:dyDescent="0.25">
      <c r="A60" s="146" t="s">
        <v>41</v>
      </c>
      <c r="J60" s="5"/>
    </row>
    <row r="61" spans="1:10" x14ac:dyDescent="0.25">
      <c r="A61" s="146" t="s">
        <v>126</v>
      </c>
      <c r="J61" s="5"/>
    </row>
    <row r="62" spans="1:10" x14ac:dyDescent="0.25">
      <c r="A62" s="146" t="s">
        <v>68</v>
      </c>
      <c r="J62" s="5"/>
    </row>
    <row r="63" spans="1:10" x14ac:dyDescent="0.25">
      <c r="A63" s="146" t="s">
        <v>193</v>
      </c>
      <c r="J63" s="5"/>
    </row>
    <row r="64" spans="1:10" x14ac:dyDescent="0.25">
      <c r="A64" s="146" t="s">
        <v>208</v>
      </c>
    </row>
    <row r="67" spans="1:1" x14ac:dyDescent="0.25">
      <c r="A67" s="146" t="s">
        <v>189</v>
      </c>
    </row>
    <row r="68" spans="1:1" x14ac:dyDescent="0.25">
      <c r="A68" s="146" t="s">
        <v>190</v>
      </c>
    </row>
    <row r="69" spans="1:1" x14ac:dyDescent="0.25">
      <c r="A69" s="146" t="s">
        <v>194</v>
      </c>
    </row>
    <row r="70" spans="1:1" x14ac:dyDescent="0.25">
      <c r="A70" s="146" t="s">
        <v>195</v>
      </c>
    </row>
    <row r="71" spans="1:1" x14ac:dyDescent="0.25">
      <c r="A71" s="146" t="s">
        <v>191</v>
      </c>
    </row>
  </sheetData>
  <conditionalFormatting sqref="Y2:AB11">
    <cfRule type="expression" dxfId="3" priority="4">
      <formula>$T2="Stevens"</formula>
    </cfRule>
  </conditionalFormatting>
  <conditionalFormatting sqref="U2:X11">
    <cfRule type="expression" dxfId="2" priority="3">
      <formula>$T2="Alm_Hamre"</formula>
    </cfRule>
  </conditionalFormatting>
  <conditionalFormatting sqref="U2:X11">
    <cfRule type="expression" dxfId="1" priority="2">
      <formula>$T2="ICP_18"</formula>
    </cfRule>
  </conditionalFormatting>
  <conditionalFormatting sqref="U2:X11">
    <cfRule type="expression" dxfId="0" priority="1">
      <formula>$T$2="Stevens"</formula>
    </cfRule>
  </conditionalFormatting>
  <dataValidations count="3">
    <dataValidation type="list" allowBlank="1" showInputMessage="1" showErrorMessage="1" sqref="T11 T8:T9 T6 T3" xr:uid="{CF643616-3CC9-4149-875C-4628F5B2907A}">
      <formula1>$A$60:$A$64</formula1>
    </dataValidation>
    <dataValidation type="list" allowBlank="1" showInputMessage="1" showErrorMessage="1" sqref="S2:S11" xr:uid="{BC11CFE8-5980-4481-B03F-B2532ED2AB35}">
      <formula1>$A$67:$A$71</formula1>
    </dataValidation>
    <dataValidation type="list" allowBlank="1" showInputMessage="1" showErrorMessage="1" sqref="T10 T7 T2 T4:T5" xr:uid="{07A15F75-0981-4EA1-BB54-E6C566BEAE66}">
      <formula1>$A$60:$A$63</formula1>
    </dataValidation>
  </dataValidations>
  <pageMargins left="0.7" right="0.7" top="0.75" bottom="0.75" header="0.3" footer="0.3"/>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DD79-4D68-495B-BE7A-71DC4131C6BD}">
  <dimension ref="B1:P16"/>
  <sheetViews>
    <sheetView workbookViewId="0">
      <selection activeCell="G8" sqref="G8"/>
    </sheetView>
  </sheetViews>
  <sheetFormatPr defaultRowHeight="15" x14ac:dyDescent="0.25"/>
  <cols>
    <col min="2" max="2" width="14.5703125" customWidth="1"/>
    <col min="4" max="4" width="11.140625" customWidth="1"/>
  </cols>
  <sheetData>
    <row r="1" spans="2:16" ht="15.75" thickBot="1" x14ac:dyDescent="0.3"/>
    <row r="2" spans="2:16" ht="15.75" thickBot="1" x14ac:dyDescent="0.3">
      <c r="B2" s="105" t="s">
        <v>224</v>
      </c>
      <c r="C2" s="105" t="s">
        <v>225</v>
      </c>
      <c r="D2" s="105" t="s">
        <v>279</v>
      </c>
      <c r="E2" s="197" t="s">
        <v>304</v>
      </c>
    </row>
    <row r="3" spans="2:16" x14ac:dyDescent="0.25">
      <c r="B3" s="103" t="s">
        <v>41</v>
      </c>
      <c r="C3" s="103" t="s">
        <v>189</v>
      </c>
      <c r="D3" s="103" t="s">
        <v>281</v>
      </c>
      <c r="E3" s="22" t="s">
        <v>91</v>
      </c>
      <c r="F3" t="s">
        <v>298</v>
      </c>
      <c r="G3" t="s">
        <v>299</v>
      </c>
      <c r="H3" t="s">
        <v>300</v>
      </c>
      <c r="I3" t="s">
        <v>214</v>
      </c>
      <c r="L3" s="53" t="s">
        <v>297</v>
      </c>
      <c r="M3" s="53" t="s">
        <v>298</v>
      </c>
      <c r="N3" s="53" t="s">
        <v>299</v>
      </c>
      <c r="O3" s="53" t="s">
        <v>300</v>
      </c>
      <c r="P3" s="53" t="s">
        <v>214</v>
      </c>
    </row>
    <row r="4" spans="2:16" x14ac:dyDescent="0.25">
      <c r="B4" s="103" t="s">
        <v>126</v>
      </c>
      <c r="C4" s="103" t="s">
        <v>190</v>
      </c>
      <c r="D4" s="103" t="s">
        <v>86</v>
      </c>
      <c r="E4" s="103" t="s">
        <v>301</v>
      </c>
    </row>
    <row r="5" spans="2:16" x14ac:dyDescent="0.25">
      <c r="B5" s="103" t="s">
        <v>68</v>
      </c>
      <c r="C5" s="103" t="s">
        <v>194</v>
      </c>
      <c r="D5" s="103" t="s">
        <v>280</v>
      </c>
      <c r="E5" s="103" t="s">
        <v>302</v>
      </c>
      <c r="K5" s="53" t="s">
        <v>297</v>
      </c>
    </row>
    <row r="6" spans="2:16" x14ac:dyDescent="0.25">
      <c r="B6" s="103" t="s">
        <v>193</v>
      </c>
      <c r="C6" s="103" t="s">
        <v>195</v>
      </c>
      <c r="D6" s="103"/>
      <c r="E6" s="103" t="s">
        <v>303</v>
      </c>
      <c r="K6" s="53" t="s">
        <v>298</v>
      </c>
    </row>
    <row r="7" spans="2:16" x14ac:dyDescent="0.25">
      <c r="B7" s="103" t="s">
        <v>208</v>
      </c>
      <c r="C7" s="103" t="s">
        <v>191</v>
      </c>
      <c r="D7" s="103"/>
      <c r="E7" s="103" t="s">
        <v>272</v>
      </c>
      <c r="K7" s="53" t="s">
        <v>299</v>
      </c>
    </row>
    <row r="8" spans="2:16" x14ac:dyDescent="0.25">
      <c r="B8" s="23"/>
      <c r="C8" s="23"/>
      <c r="D8" s="23"/>
      <c r="E8" s="23"/>
      <c r="K8" s="53" t="s">
        <v>300</v>
      </c>
    </row>
    <row r="9" spans="2:16" x14ac:dyDescent="0.25">
      <c r="B9" s="23"/>
      <c r="C9" s="23"/>
      <c r="D9" s="23"/>
      <c r="E9" s="23"/>
      <c r="K9" s="53" t="s">
        <v>214</v>
      </c>
    </row>
    <row r="10" spans="2:16" x14ac:dyDescent="0.25">
      <c r="B10" s="23"/>
      <c r="C10" s="23"/>
      <c r="D10" s="23"/>
      <c r="E10" s="23"/>
    </row>
    <row r="11" spans="2:16" x14ac:dyDescent="0.25">
      <c r="B11" s="23"/>
      <c r="C11" s="23"/>
      <c r="D11" s="23"/>
      <c r="E11" s="23"/>
    </row>
    <row r="12" spans="2:16" x14ac:dyDescent="0.25">
      <c r="B12" s="23"/>
      <c r="C12" s="23"/>
      <c r="D12" s="23"/>
      <c r="E12" s="23"/>
    </row>
    <row r="13" spans="2:16" x14ac:dyDescent="0.25">
      <c r="B13" s="23"/>
      <c r="C13" s="23"/>
      <c r="D13" s="23"/>
      <c r="E13" s="23"/>
    </row>
    <row r="14" spans="2:16" x14ac:dyDescent="0.25">
      <c r="B14" s="23"/>
      <c r="C14" s="23"/>
      <c r="D14" s="23"/>
      <c r="E14" s="23"/>
    </row>
    <row r="15" spans="2:16" x14ac:dyDescent="0.25">
      <c r="B15" s="23"/>
      <c r="C15" s="23"/>
      <c r="D15" s="23"/>
      <c r="E15" s="23"/>
    </row>
    <row r="16" spans="2:16" ht="15.75" thickBot="1" x14ac:dyDescent="0.3">
      <c r="B16" s="104"/>
      <c r="C16" s="104"/>
      <c r="D16" s="104"/>
      <c r="E16" s="10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4E477-C022-4A57-B60A-C8FCC43E6C6B}">
  <sheetPr codeName="Sheet1">
    <tabColor theme="9" tint="0.79998168889431442"/>
  </sheetPr>
  <dimension ref="A1:AP160"/>
  <sheetViews>
    <sheetView tabSelected="1" zoomScaleNormal="100" workbookViewId="0">
      <pane ySplit="1" topLeftCell="A2" activePane="bottomLeft" state="frozen"/>
      <selection pane="bottomLeft" activeCell="F4" sqref="F4"/>
    </sheetView>
  </sheetViews>
  <sheetFormatPr defaultRowHeight="15" x14ac:dyDescent="0.25"/>
  <cols>
    <col min="1" max="1" width="14.28515625" style="54" customWidth="1"/>
    <col min="2" max="2" width="28.140625" style="54" customWidth="1"/>
    <col min="3" max="3" width="14.85546875" style="18" bestFit="1" customWidth="1"/>
    <col min="4" max="4" width="14.28515625" style="18" bestFit="1" customWidth="1"/>
    <col min="5" max="5" width="14.85546875" style="18" bestFit="1" customWidth="1"/>
    <col min="6" max="9" width="14.85546875" style="54" bestFit="1" customWidth="1"/>
    <col min="10" max="10" width="14.28515625" style="54" bestFit="1" customWidth="1"/>
    <col min="11" max="11" width="14.85546875" style="54" bestFit="1" customWidth="1"/>
    <col min="12" max="12" width="15.85546875" style="54" bestFit="1" customWidth="1"/>
    <col min="13" max="13" width="15.28515625" style="54" bestFit="1" customWidth="1"/>
    <col min="14" max="14" width="15.85546875" style="54" bestFit="1" customWidth="1"/>
    <col min="15" max="22" width="15.85546875" style="54" customWidth="1"/>
    <col min="23" max="23" width="12.42578125" style="54" bestFit="1" customWidth="1"/>
    <col min="28" max="28" width="5.85546875" customWidth="1"/>
    <col min="29" max="29" width="23" customWidth="1"/>
    <col min="31" max="31" width="12" customWidth="1"/>
  </cols>
  <sheetData>
    <row r="1" spans="1:42" ht="15.75" thickBot="1" x14ac:dyDescent="0.3">
      <c r="A1" s="105" t="s">
        <v>153</v>
      </c>
      <c r="B1" s="105" t="s">
        <v>250</v>
      </c>
      <c r="C1" s="128" t="s">
        <v>251</v>
      </c>
      <c r="D1" s="128" t="s">
        <v>252</v>
      </c>
      <c r="E1" s="128" t="s">
        <v>253</v>
      </c>
      <c r="F1" s="128" t="s">
        <v>254</v>
      </c>
      <c r="G1" s="128" t="s">
        <v>255</v>
      </c>
      <c r="H1" s="128" t="s">
        <v>256</v>
      </c>
      <c r="I1" s="128" t="s">
        <v>257</v>
      </c>
      <c r="J1" s="128" t="s">
        <v>258</v>
      </c>
      <c r="K1" s="128" t="s">
        <v>259</v>
      </c>
      <c r="L1" s="128" t="s">
        <v>260</v>
      </c>
      <c r="M1" s="128" t="s">
        <v>261</v>
      </c>
      <c r="N1" s="128" t="s">
        <v>262</v>
      </c>
      <c r="O1" s="128" t="s">
        <v>263</v>
      </c>
      <c r="P1" s="129" t="s">
        <v>264</v>
      </c>
      <c r="Q1" s="128" t="s">
        <v>265</v>
      </c>
      <c r="R1" s="128" t="s">
        <v>266</v>
      </c>
      <c r="S1" s="128" t="s">
        <v>267</v>
      </c>
      <c r="T1" s="128" t="s">
        <v>268</v>
      </c>
      <c r="U1" s="128" t="s">
        <v>269</v>
      </c>
      <c r="V1" s="128" t="s">
        <v>270</v>
      </c>
      <c r="W1" s="105" t="s">
        <v>79</v>
      </c>
      <c r="X1" s="102"/>
      <c r="AC1" s="125" t="s">
        <v>154</v>
      </c>
      <c r="AD1" s="126" t="s">
        <v>155</v>
      </c>
      <c r="AE1" s="127" t="s">
        <v>79</v>
      </c>
      <c r="AH1" s="54"/>
      <c r="AI1" s="54"/>
      <c r="AJ1" s="54"/>
      <c r="AK1" s="54"/>
      <c r="AL1" s="54"/>
      <c r="AM1" s="54"/>
      <c r="AN1" s="54"/>
      <c r="AO1" s="54"/>
      <c r="AP1" s="54"/>
    </row>
    <row r="2" spans="1:42" x14ac:dyDescent="0.25">
      <c r="A2" s="99">
        <v>1</v>
      </c>
      <c r="B2" s="92" t="s">
        <v>285</v>
      </c>
      <c r="C2" s="117">
        <v>70</v>
      </c>
      <c r="D2" s="117">
        <f t="shared" ref="D2" si="0">C2</f>
        <v>70</v>
      </c>
      <c r="E2" s="117">
        <f t="shared" ref="E2" si="1">D2</f>
        <v>70</v>
      </c>
      <c r="F2" s="117"/>
      <c r="G2" s="117">
        <v>70</v>
      </c>
      <c r="H2" s="117">
        <f t="shared" ref="H2" si="2">G2</f>
        <v>70</v>
      </c>
      <c r="I2" s="117">
        <f t="shared" ref="I2" si="3">H2</f>
        <v>70</v>
      </c>
      <c r="J2" s="117">
        <f t="shared" ref="J2" si="4">I2</f>
        <v>70</v>
      </c>
      <c r="K2" s="117">
        <f>J$2</f>
        <v>70</v>
      </c>
      <c r="L2" s="117">
        <f t="shared" ref="L2:V2" si="5">K$2</f>
        <v>70</v>
      </c>
      <c r="M2" s="117">
        <f t="shared" si="5"/>
        <v>70</v>
      </c>
      <c r="N2" s="117">
        <f t="shared" si="5"/>
        <v>70</v>
      </c>
      <c r="O2" s="117">
        <f t="shared" si="5"/>
        <v>70</v>
      </c>
      <c r="P2" s="117">
        <f t="shared" si="5"/>
        <v>70</v>
      </c>
      <c r="Q2" s="117">
        <f t="shared" si="5"/>
        <v>70</v>
      </c>
      <c r="R2" s="117">
        <f t="shared" si="5"/>
        <v>70</v>
      </c>
      <c r="S2" s="117">
        <f t="shared" si="5"/>
        <v>70</v>
      </c>
      <c r="T2" s="117">
        <f t="shared" si="5"/>
        <v>70</v>
      </c>
      <c r="U2" s="117">
        <f t="shared" si="5"/>
        <v>70</v>
      </c>
      <c r="V2" s="117">
        <f t="shared" si="5"/>
        <v>70</v>
      </c>
      <c r="W2" s="118">
        <v>33.200000000000003</v>
      </c>
      <c r="X2" s="71"/>
      <c r="AC2" s="122" t="s">
        <v>286</v>
      </c>
      <c r="AD2" s="123">
        <v>70</v>
      </c>
      <c r="AE2" s="124">
        <v>33.200000000000003</v>
      </c>
      <c r="AH2" s="54"/>
      <c r="AI2" s="18"/>
      <c r="AJ2" s="54"/>
      <c r="AK2" s="54"/>
      <c r="AL2" s="54"/>
      <c r="AM2" s="54"/>
      <c r="AN2" s="54"/>
      <c r="AO2" s="54"/>
      <c r="AP2" s="54"/>
    </row>
    <row r="3" spans="1:42" x14ac:dyDescent="0.25">
      <c r="A3" s="99">
        <v>0</v>
      </c>
      <c r="B3" s="92" t="s">
        <v>296</v>
      </c>
      <c r="C3" s="117">
        <v>70</v>
      </c>
      <c r="D3" s="117">
        <f t="shared" ref="D3" si="6">C3</f>
        <v>70</v>
      </c>
      <c r="E3" s="117">
        <f t="shared" ref="E3" si="7">D3</f>
        <v>70</v>
      </c>
      <c r="F3" s="117">
        <f t="shared" ref="F3" si="8">E3</f>
        <v>70</v>
      </c>
      <c r="G3" s="117">
        <f t="shared" ref="G3" si="9">F3</f>
        <v>70</v>
      </c>
      <c r="H3" s="117">
        <f t="shared" ref="H3" si="10">G3</f>
        <v>70</v>
      </c>
      <c r="I3" s="117">
        <f t="shared" ref="I3" si="11">H3</f>
        <v>70</v>
      </c>
      <c r="J3" s="117">
        <f t="shared" ref="J3" si="12">I3</f>
        <v>70</v>
      </c>
      <c r="K3" s="117">
        <f>J$2</f>
        <v>70</v>
      </c>
      <c r="L3" s="117">
        <f t="shared" ref="L3" si="13">K$2</f>
        <v>70</v>
      </c>
      <c r="M3" s="117">
        <f t="shared" ref="M3" si="14">L$2</f>
        <v>70</v>
      </c>
      <c r="N3" s="117">
        <f t="shared" ref="N3" si="15">M$2</f>
        <v>70</v>
      </c>
      <c r="O3" s="117">
        <f t="shared" ref="O3" si="16">N$2</f>
        <v>70</v>
      </c>
      <c r="P3" s="117">
        <f t="shared" ref="P3" si="17">O$2</f>
        <v>70</v>
      </c>
      <c r="Q3" s="117">
        <f t="shared" ref="Q3" si="18">P$2</f>
        <v>70</v>
      </c>
      <c r="R3" s="117">
        <f t="shared" ref="R3" si="19">Q$2</f>
        <v>70</v>
      </c>
      <c r="S3" s="117">
        <f t="shared" ref="S3" si="20">R$2</f>
        <v>70</v>
      </c>
      <c r="T3" s="117">
        <f t="shared" ref="T3" si="21">S$2</f>
        <v>70</v>
      </c>
      <c r="U3" s="117">
        <f t="shared" ref="U3" si="22">T$2</f>
        <v>70</v>
      </c>
      <c r="V3" s="117">
        <f t="shared" ref="V3" si="23">U$2</f>
        <v>70</v>
      </c>
      <c r="W3" s="118">
        <v>33.200000000000003</v>
      </c>
      <c r="X3" s="71"/>
      <c r="Y3" s="121"/>
      <c r="Z3" s="71"/>
      <c r="AC3" s="36"/>
      <c r="AD3" s="45"/>
      <c r="AE3" s="37"/>
      <c r="AH3" s="54"/>
      <c r="AI3" s="54"/>
      <c r="AJ3" s="54"/>
      <c r="AK3" s="54"/>
      <c r="AL3" s="54"/>
      <c r="AM3" s="54"/>
      <c r="AN3" s="54"/>
      <c r="AO3" s="54"/>
      <c r="AP3" s="54"/>
    </row>
    <row r="4" spans="1:42" x14ac:dyDescent="0.25">
      <c r="A4" s="35"/>
      <c r="B4" s="113"/>
      <c r="C4" s="117"/>
      <c r="D4" s="117"/>
      <c r="E4" s="117"/>
      <c r="F4" s="117"/>
      <c r="G4" s="117"/>
      <c r="H4" s="117"/>
      <c r="I4" s="117"/>
      <c r="J4" s="117"/>
      <c r="K4" s="117"/>
      <c r="L4" s="117"/>
      <c r="M4" s="117"/>
      <c r="N4" s="117"/>
      <c r="O4" s="117"/>
      <c r="P4" s="117"/>
      <c r="Q4" s="117"/>
      <c r="R4" s="117"/>
      <c r="S4" s="117"/>
      <c r="T4" s="117"/>
      <c r="U4" s="117"/>
      <c r="V4" s="117"/>
      <c r="W4" s="118"/>
      <c r="X4" s="71"/>
      <c r="Y4" s="71"/>
      <c r="Z4" s="71"/>
      <c r="AC4" s="36"/>
      <c r="AD4" s="45"/>
      <c r="AE4" s="37"/>
      <c r="AH4" s="54"/>
      <c r="AI4" s="54"/>
      <c r="AJ4" s="54"/>
      <c r="AK4" s="54"/>
      <c r="AL4" s="54"/>
      <c r="AM4" s="54"/>
      <c r="AN4" s="54"/>
      <c r="AO4" s="54"/>
      <c r="AP4" s="54"/>
    </row>
    <row r="5" spans="1:42" x14ac:dyDescent="0.25">
      <c r="A5" s="35"/>
      <c r="B5" s="113"/>
      <c r="C5" s="117"/>
      <c r="D5" s="117"/>
      <c r="E5" s="117"/>
      <c r="F5" s="117"/>
      <c r="G5" s="117"/>
      <c r="H5" s="117"/>
      <c r="I5" s="117"/>
      <c r="J5" s="117"/>
      <c r="K5" s="117"/>
      <c r="L5" s="117"/>
      <c r="M5" s="117"/>
      <c r="N5" s="117"/>
      <c r="O5" s="117"/>
      <c r="P5" s="117"/>
      <c r="Q5" s="117"/>
      <c r="R5" s="117"/>
      <c r="S5" s="117"/>
      <c r="T5" s="117"/>
      <c r="U5" s="117"/>
      <c r="V5" s="117"/>
      <c r="W5" s="118"/>
      <c r="X5" s="71"/>
      <c r="Y5" s="71"/>
      <c r="Z5" s="71"/>
      <c r="AC5" s="36"/>
      <c r="AD5" s="45"/>
      <c r="AE5" s="50"/>
      <c r="AH5" s="54"/>
      <c r="AI5" s="54"/>
      <c r="AJ5" s="54"/>
      <c r="AK5" s="54"/>
      <c r="AL5" s="54"/>
      <c r="AM5" s="54"/>
      <c r="AN5" s="54"/>
      <c r="AO5" s="54"/>
      <c r="AP5" s="54"/>
    </row>
    <row r="6" spans="1:42" x14ac:dyDescent="0.25">
      <c r="A6" s="35"/>
      <c r="B6" s="113"/>
      <c r="C6" s="117"/>
      <c r="D6" s="117"/>
      <c r="E6" s="117"/>
      <c r="F6" s="117"/>
      <c r="G6" s="117"/>
      <c r="H6" s="117"/>
      <c r="I6" s="117"/>
      <c r="J6" s="117"/>
      <c r="K6" s="117"/>
      <c r="L6" s="117"/>
      <c r="M6" s="117"/>
      <c r="N6" s="117"/>
      <c r="O6" s="117"/>
      <c r="P6" s="117"/>
      <c r="Q6" s="117"/>
      <c r="R6" s="117"/>
      <c r="S6" s="117"/>
      <c r="T6" s="117"/>
      <c r="U6" s="117"/>
      <c r="V6" s="117"/>
      <c r="W6" s="118"/>
      <c r="X6" s="115"/>
      <c r="Y6" s="71"/>
      <c r="Z6" s="71"/>
      <c r="AC6" s="36"/>
      <c r="AD6" s="45"/>
      <c r="AE6" s="37"/>
      <c r="AH6" s="54"/>
      <c r="AI6" s="54"/>
      <c r="AJ6" s="54"/>
      <c r="AK6" s="54"/>
      <c r="AL6" s="54"/>
      <c r="AM6" s="54"/>
      <c r="AN6" s="54"/>
      <c r="AO6" s="54"/>
      <c r="AP6" s="54"/>
    </row>
    <row r="7" spans="1:42" x14ac:dyDescent="0.25">
      <c r="A7" s="35"/>
      <c r="B7" s="113"/>
      <c r="C7" s="117"/>
      <c r="D7" s="117"/>
      <c r="E7" s="117"/>
      <c r="F7" s="117"/>
      <c r="G7" s="117"/>
      <c r="H7" s="117"/>
      <c r="I7" s="117"/>
      <c r="J7" s="117"/>
      <c r="K7" s="117"/>
      <c r="L7" s="117"/>
      <c r="M7" s="117"/>
      <c r="N7" s="117"/>
      <c r="O7" s="117"/>
      <c r="P7" s="117"/>
      <c r="Q7" s="117"/>
      <c r="R7" s="117"/>
      <c r="S7" s="117"/>
      <c r="T7" s="117"/>
      <c r="U7" s="117"/>
      <c r="V7" s="117"/>
      <c r="W7" s="118"/>
      <c r="X7" s="71"/>
      <c r="Y7" s="71"/>
      <c r="Z7" s="71"/>
      <c r="AC7" s="36"/>
      <c r="AD7" s="45"/>
      <c r="AE7" s="37"/>
      <c r="AH7" s="54"/>
      <c r="AI7" s="18"/>
      <c r="AJ7" s="54"/>
      <c r="AK7" s="54"/>
      <c r="AL7" s="54"/>
      <c r="AM7" s="54"/>
      <c r="AN7" s="54"/>
      <c r="AO7" s="54"/>
      <c r="AP7" s="54"/>
    </row>
    <row r="8" spans="1:42" x14ac:dyDescent="0.25">
      <c r="A8" s="35"/>
      <c r="B8" s="113"/>
      <c r="C8" s="117"/>
      <c r="D8" s="117"/>
      <c r="E8" s="117"/>
      <c r="F8" s="117"/>
      <c r="G8" s="117"/>
      <c r="H8" s="117"/>
      <c r="I8" s="117"/>
      <c r="J8" s="117"/>
      <c r="K8" s="117"/>
      <c r="L8" s="117"/>
      <c r="M8" s="117"/>
      <c r="N8" s="117"/>
      <c r="O8" s="117"/>
      <c r="P8" s="117"/>
      <c r="Q8" s="117"/>
      <c r="R8" s="117"/>
      <c r="S8" s="117"/>
      <c r="T8" s="117"/>
      <c r="U8" s="117"/>
      <c r="V8" s="117"/>
      <c r="W8" s="118"/>
      <c r="X8" s="71"/>
      <c r="Y8" s="71"/>
      <c r="Z8" s="71"/>
      <c r="AC8" s="36"/>
      <c r="AD8" s="45"/>
      <c r="AE8" s="37"/>
      <c r="AH8" s="54"/>
      <c r="AI8" s="54"/>
      <c r="AJ8" s="54"/>
      <c r="AK8" s="54"/>
      <c r="AL8" s="54"/>
      <c r="AM8" s="54"/>
      <c r="AN8" s="54"/>
      <c r="AO8" s="54"/>
      <c r="AP8" s="54"/>
    </row>
    <row r="9" spans="1:42" x14ac:dyDescent="0.25">
      <c r="A9" s="35"/>
      <c r="B9" s="113"/>
      <c r="C9" s="117"/>
      <c r="D9" s="117"/>
      <c r="E9" s="117"/>
      <c r="F9" s="117"/>
      <c r="G9" s="117"/>
      <c r="H9" s="117"/>
      <c r="I9" s="117"/>
      <c r="J9" s="117"/>
      <c r="K9" s="117"/>
      <c r="L9" s="117"/>
      <c r="M9" s="117"/>
      <c r="N9" s="117"/>
      <c r="O9" s="117"/>
      <c r="P9" s="117"/>
      <c r="Q9" s="117"/>
      <c r="R9" s="117"/>
      <c r="S9" s="117"/>
      <c r="T9" s="117"/>
      <c r="U9" s="117"/>
      <c r="V9" s="117"/>
      <c r="W9" s="118"/>
      <c r="X9" s="71"/>
      <c r="Y9" s="71"/>
      <c r="Z9" s="71"/>
      <c r="AC9" s="36"/>
      <c r="AD9" s="45"/>
      <c r="AE9" s="37"/>
      <c r="AH9" s="54"/>
      <c r="AI9" s="54"/>
      <c r="AJ9" s="54"/>
      <c r="AK9" s="54"/>
      <c r="AL9" s="54"/>
      <c r="AM9" s="54"/>
      <c r="AN9" s="54"/>
      <c r="AO9" s="54"/>
      <c r="AP9" s="54"/>
    </row>
    <row r="10" spans="1:42" x14ac:dyDescent="0.25">
      <c r="A10" s="35"/>
      <c r="B10" s="113"/>
      <c r="C10" s="117"/>
      <c r="D10" s="117"/>
      <c r="E10" s="117"/>
      <c r="F10" s="117"/>
      <c r="G10" s="117"/>
      <c r="H10" s="117"/>
      <c r="I10" s="117"/>
      <c r="J10" s="117"/>
      <c r="K10" s="117"/>
      <c r="L10" s="117"/>
      <c r="M10" s="117"/>
      <c r="N10" s="117"/>
      <c r="O10" s="117"/>
      <c r="P10" s="117"/>
      <c r="Q10" s="117"/>
      <c r="R10" s="117"/>
      <c r="S10" s="117"/>
      <c r="T10" s="117"/>
      <c r="U10" s="117"/>
      <c r="V10" s="117"/>
      <c r="W10" s="118"/>
      <c r="X10" s="71"/>
      <c r="Y10" s="71"/>
      <c r="Z10" s="71"/>
      <c r="AC10" s="36"/>
      <c r="AD10" s="45"/>
      <c r="AE10" s="37"/>
      <c r="AH10" s="54"/>
      <c r="AI10" s="18"/>
      <c r="AJ10" s="38"/>
      <c r="AK10" s="54"/>
      <c r="AL10" s="54"/>
      <c r="AM10" s="54"/>
      <c r="AN10" s="54"/>
      <c r="AO10" s="54"/>
      <c r="AP10" s="54"/>
    </row>
    <row r="11" spans="1:42" x14ac:dyDescent="0.25">
      <c r="A11" s="35"/>
      <c r="B11" s="113"/>
      <c r="C11" s="117"/>
      <c r="D11" s="117"/>
      <c r="E11" s="117"/>
      <c r="F11" s="117"/>
      <c r="G11" s="117"/>
      <c r="H11" s="117"/>
      <c r="I11" s="117"/>
      <c r="J11" s="117"/>
      <c r="K11" s="117"/>
      <c r="L11" s="117"/>
      <c r="M11" s="117"/>
      <c r="N11" s="117"/>
      <c r="O11" s="117"/>
      <c r="P11" s="117"/>
      <c r="Q11" s="117"/>
      <c r="R11" s="117"/>
      <c r="S11" s="117"/>
      <c r="T11" s="117"/>
      <c r="U11" s="117"/>
      <c r="V11" s="117"/>
      <c r="W11" s="118"/>
      <c r="X11" s="71"/>
      <c r="Y11" s="71"/>
      <c r="Z11" s="71"/>
      <c r="AC11" s="36"/>
      <c r="AD11" s="45"/>
      <c r="AE11" s="37"/>
      <c r="AH11" s="54"/>
      <c r="AI11" s="54"/>
      <c r="AJ11" s="38"/>
      <c r="AK11" s="54"/>
      <c r="AL11" s="54"/>
      <c r="AM11" s="54"/>
      <c r="AN11" s="54"/>
      <c r="AO11" s="54"/>
      <c r="AP11" s="54"/>
    </row>
    <row r="12" spans="1:42" x14ac:dyDescent="0.25">
      <c r="A12" s="35"/>
      <c r="B12" s="113"/>
      <c r="C12" s="117"/>
      <c r="D12" s="117"/>
      <c r="E12" s="117"/>
      <c r="F12" s="117"/>
      <c r="G12" s="117"/>
      <c r="H12" s="117"/>
      <c r="I12" s="117"/>
      <c r="J12" s="117"/>
      <c r="K12" s="117"/>
      <c r="L12" s="117"/>
      <c r="M12" s="117"/>
      <c r="N12" s="117"/>
      <c r="O12" s="117"/>
      <c r="P12" s="117"/>
      <c r="Q12" s="117"/>
      <c r="R12" s="117"/>
      <c r="S12" s="117"/>
      <c r="T12" s="117"/>
      <c r="U12" s="117"/>
      <c r="V12" s="117"/>
      <c r="W12" s="118"/>
      <c r="X12" s="71"/>
      <c r="AC12" s="36"/>
      <c r="AD12" s="45"/>
      <c r="AE12" s="37"/>
      <c r="AH12" s="54"/>
      <c r="AI12" s="54"/>
      <c r="AJ12" s="38"/>
      <c r="AK12" s="54"/>
      <c r="AL12" s="54"/>
      <c r="AM12" s="54"/>
      <c r="AN12" s="54"/>
      <c r="AO12" s="54"/>
      <c r="AP12" s="54"/>
    </row>
    <row r="13" spans="1:42" x14ac:dyDescent="0.25">
      <c r="A13" s="35"/>
      <c r="B13" s="113"/>
      <c r="C13" s="117"/>
      <c r="D13" s="117"/>
      <c r="E13" s="117"/>
      <c r="F13" s="117"/>
      <c r="G13" s="117"/>
      <c r="H13" s="117"/>
      <c r="I13" s="117"/>
      <c r="J13" s="117"/>
      <c r="K13" s="117"/>
      <c r="L13" s="117"/>
      <c r="M13" s="117"/>
      <c r="N13" s="117"/>
      <c r="O13" s="117"/>
      <c r="P13" s="117"/>
      <c r="Q13" s="117"/>
      <c r="R13" s="117"/>
      <c r="S13" s="117"/>
      <c r="T13" s="117"/>
      <c r="U13" s="117"/>
      <c r="V13" s="117"/>
      <c r="W13" s="118"/>
      <c r="X13" s="71"/>
      <c r="AC13" s="36"/>
      <c r="AD13" s="45"/>
      <c r="AE13" s="37"/>
      <c r="AH13" s="54"/>
      <c r="AI13" s="18"/>
      <c r="AJ13" s="38"/>
      <c r="AK13" s="54"/>
      <c r="AL13" s="54"/>
      <c r="AM13" s="54"/>
      <c r="AN13" s="54"/>
      <c r="AO13" s="54"/>
      <c r="AP13" s="54"/>
    </row>
    <row r="14" spans="1:42" x14ac:dyDescent="0.25">
      <c r="A14" s="35"/>
      <c r="B14" s="113"/>
      <c r="C14" s="117"/>
      <c r="D14" s="117"/>
      <c r="E14" s="117"/>
      <c r="F14" s="117"/>
      <c r="G14" s="117"/>
      <c r="H14" s="117"/>
      <c r="I14" s="117"/>
      <c r="J14" s="117"/>
      <c r="K14" s="117"/>
      <c r="L14" s="117"/>
      <c r="M14" s="117"/>
      <c r="N14" s="117"/>
      <c r="O14" s="117"/>
      <c r="P14" s="117"/>
      <c r="Q14" s="117"/>
      <c r="R14" s="117"/>
      <c r="S14" s="117"/>
      <c r="T14" s="117"/>
      <c r="U14" s="117"/>
      <c r="V14" s="117"/>
      <c r="W14" s="118"/>
      <c r="X14" s="71"/>
      <c r="AC14" s="36"/>
      <c r="AD14" s="45"/>
      <c r="AE14" s="37"/>
      <c r="AH14" s="54"/>
      <c r="AI14" s="54"/>
      <c r="AJ14" s="38"/>
      <c r="AK14" s="54"/>
      <c r="AL14" s="54"/>
      <c r="AM14" s="54"/>
      <c r="AN14" s="54"/>
      <c r="AO14" s="54"/>
      <c r="AP14" s="54"/>
    </row>
    <row r="15" spans="1:42" x14ac:dyDescent="0.25">
      <c r="A15" s="35"/>
      <c r="B15" s="113"/>
      <c r="C15" s="117"/>
      <c r="D15" s="117"/>
      <c r="E15" s="117"/>
      <c r="F15" s="117"/>
      <c r="G15" s="117"/>
      <c r="H15" s="117"/>
      <c r="I15" s="117"/>
      <c r="J15" s="117"/>
      <c r="K15" s="117"/>
      <c r="L15" s="117"/>
      <c r="M15" s="117"/>
      <c r="N15" s="117"/>
      <c r="O15" s="117"/>
      <c r="P15" s="117"/>
      <c r="Q15" s="117"/>
      <c r="R15" s="117"/>
      <c r="S15" s="117"/>
      <c r="T15" s="117"/>
      <c r="U15" s="117"/>
      <c r="V15" s="117"/>
      <c r="W15" s="118"/>
      <c r="X15" s="71"/>
      <c r="AC15" s="36"/>
      <c r="AD15" s="45"/>
      <c r="AE15" s="37"/>
      <c r="AH15" s="54"/>
      <c r="AI15" s="54"/>
      <c r="AJ15" s="38"/>
      <c r="AK15" s="54"/>
      <c r="AL15" s="54"/>
      <c r="AM15" s="54"/>
      <c r="AN15" s="54"/>
      <c r="AO15" s="54"/>
      <c r="AP15" s="54"/>
    </row>
    <row r="16" spans="1:42" x14ac:dyDescent="0.25">
      <c r="A16" s="35"/>
      <c r="B16" s="113"/>
      <c r="C16" s="117"/>
      <c r="D16" s="117"/>
      <c r="E16" s="117"/>
      <c r="F16" s="117"/>
      <c r="G16" s="117"/>
      <c r="H16" s="117"/>
      <c r="I16" s="117"/>
      <c r="J16" s="117"/>
      <c r="K16" s="117"/>
      <c r="L16" s="117"/>
      <c r="M16" s="117"/>
      <c r="N16" s="117"/>
      <c r="O16" s="117"/>
      <c r="P16" s="117"/>
      <c r="Q16" s="117"/>
      <c r="R16" s="117"/>
      <c r="S16" s="117"/>
      <c r="T16" s="117"/>
      <c r="U16" s="117"/>
      <c r="V16" s="117"/>
      <c r="W16" s="118"/>
      <c r="X16" s="71"/>
      <c r="AC16" s="36"/>
      <c r="AD16" s="45"/>
      <c r="AE16" s="37"/>
      <c r="AH16" s="54"/>
      <c r="AI16" s="54"/>
      <c r="AJ16" s="38"/>
      <c r="AK16" s="54"/>
      <c r="AL16" s="54"/>
      <c r="AM16" s="54"/>
      <c r="AN16" s="54"/>
      <c r="AO16" s="54"/>
      <c r="AP16" s="54"/>
    </row>
    <row r="17" spans="1:42" x14ac:dyDescent="0.25">
      <c r="A17" s="35"/>
      <c r="B17" s="113"/>
      <c r="C17" s="117"/>
      <c r="D17" s="117"/>
      <c r="E17" s="117"/>
      <c r="F17" s="117"/>
      <c r="G17" s="117"/>
      <c r="H17" s="117"/>
      <c r="I17" s="117"/>
      <c r="J17" s="117"/>
      <c r="K17" s="117"/>
      <c r="L17" s="117"/>
      <c r="M17" s="117"/>
      <c r="N17" s="117"/>
      <c r="O17" s="117"/>
      <c r="P17" s="117"/>
      <c r="Q17" s="117"/>
      <c r="R17" s="117"/>
      <c r="S17" s="117"/>
      <c r="T17" s="117"/>
      <c r="U17" s="117"/>
      <c r="V17" s="117"/>
      <c r="W17" s="118"/>
      <c r="X17" s="71"/>
      <c r="AC17" s="36"/>
      <c r="AD17" s="45"/>
      <c r="AE17" s="37"/>
      <c r="AH17" s="54"/>
      <c r="AI17" s="54"/>
      <c r="AJ17" s="38"/>
      <c r="AK17" s="54"/>
      <c r="AL17" s="54"/>
      <c r="AM17" s="54"/>
      <c r="AN17" s="54"/>
      <c r="AO17" s="54"/>
      <c r="AP17" s="54"/>
    </row>
    <row r="18" spans="1:42" x14ac:dyDescent="0.25">
      <c r="A18" s="35"/>
      <c r="B18" s="113"/>
      <c r="C18" s="117"/>
      <c r="D18" s="117"/>
      <c r="E18" s="117"/>
      <c r="F18" s="117"/>
      <c r="G18" s="117"/>
      <c r="H18" s="117"/>
      <c r="I18" s="117"/>
      <c r="J18" s="117"/>
      <c r="K18" s="117"/>
      <c r="L18" s="117"/>
      <c r="M18" s="117"/>
      <c r="N18" s="117"/>
      <c r="O18" s="117"/>
      <c r="P18" s="117"/>
      <c r="Q18" s="117"/>
      <c r="R18" s="117"/>
      <c r="S18" s="117"/>
      <c r="T18" s="117"/>
      <c r="U18" s="117"/>
      <c r="V18" s="117"/>
      <c r="W18" s="118"/>
      <c r="X18" s="71"/>
      <c r="AC18" s="36"/>
      <c r="AD18" s="45"/>
      <c r="AE18" s="37"/>
      <c r="AH18" s="54"/>
      <c r="AI18" s="54"/>
      <c r="AJ18" s="38"/>
      <c r="AK18" s="54"/>
      <c r="AL18" s="54"/>
      <c r="AM18" s="54"/>
      <c r="AN18" s="54"/>
      <c r="AO18" s="54"/>
      <c r="AP18" s="54"/>
    </row>
    <row r="19" spans="1:42" ht="14.45" customHeight="1" x14ac:dyDescent="0.25">
      <c r="A19" s="35"/>
      <c r="B19" s="113"/>
      <c r="C19" s="117"/>
      <c r="D19" s="117"/>
      <c r="E19" s="117"/>
      <c r="F19" s="117"/>
      <c r="G19" s="117"/>
      <c r="H19" s="117"/>
      <c r="I19" s="117"/>
      <c r="J19" s="117"/>
      <c r="K19" s="117"/>
      <c r="L19" s="117"/>
      <c r="M19" s="117"/>
      <c r="N19" s="117"/>
      <c r="O19" s="117"/>
      <c r="P19" s="117"/>
      <c r="Q19" s="117"/>
      <c r="R19" s="117"/>
      <c r="S19" s="117"/>
      <c r="T19" s="117"/>
      <c r="U19" s="117"/>
      <c r="V19" s="117"/>
      <c r="W19" s="118"/>
      <c r="X19" s="71"/>
      <c r="AC19" s="36"/>
      <c r="AD19" s="45"/>
      <c r="AE19" s="37"/>
      <c r="AH19" s="54"/>
      <c r="AI19" s="54"/>
      <c r="AJ19" s="38"/>
      <c r="AK19" s="54"/>
      <c r="AL19" s="54"/>
      <c r="AM19" s="54"/>
      <c r="AN19" s="54"/>
      <c r="AO19" s="54"/>
      <c r="AP19" s="54"/>
    </row>
    <row r="20" spans="1:42" x14ac:dyDescent="0.25">
      <c r="A20" s="35"/>
      <c r="B20" s="113"/>
      <c r="C20" s="117"/>
      <c r="D20" s="117"/>
      <c r="E20" s="117"/>
      <c r="F20" s="117"/>
      <c r="G20" s="117"/>
      <c r="H20" s="117"/>
      <c r="I20" s="117"/>
      <c r="J20" s="117"/>
      <c r="K20" s="117"/>
      <c r="L20" s="117"/>
      <c r="M20" s="117"/>
      <c r="N20" s="117"/>
      <c r="O20" s="117"/>
      <c r="P20" s="117"/>
      <c r="Q20" s="117"/>
      <c r="R20" s="117"/>
      <c r="S20" s="117"/>
      <c r="T20" s="117"/>
      <c r="U20" s="117"/>
      <c r="V20" s="117"/>
      <c r="W20" s="118"/>
      <c r="X20" s="71"/>
      <c r="AC20" s="36"/>
      <c r="AD20" s="45"/>
      <c r="AE20" s="37"/>
      <c r="AH20" s="54"/>
      <c r="AI20" s="54"/>
      <c r="AJ20" s="38"/>
      <c r="AK20" s="54"/>
      <c r="AL20" s="54"/>
      <c r="AM20" s="54"/>
      <c r="AN20" s="54"/>
      <c r="AO20" s="54"/>
      <c r="AP20" s="54"/>
    </row>
    <row r="21" spans="1:42" x14ac:dyDescent="0.25">
      <c r="A21" s="35"/>
      <c r="B21" s="113"/>
      <c r="C21" s="117"/>
      <c r="D21" s="117"/>
      <c r="E21" s="117"/>
      <c r="F21" s="117"/>
      <c r="G21" s="117"/>
      <c r="H21" s="117"/>
      <c r="I21" s="117"/>
      <c r="J21" s="117"/>
      <c r="K21" s="117"/>
      <c r="L21" s="117"/>
      <c r="M21" s="117"/>
      <c r="N21" s="117"/>
      <c r="O21" s="117"/>
      <c r="P21" s="117"/>
      <c r="Q21" s="117"/>
      <c r="R21" s="117"/>
      <c r="S21" s="117"/>
      <c r="T21" s="117"/>
      <c r="U21" s="117"/>
      <c r="V21" s="117"/>
      <c r="W21" s="118"/>
      <c r="X21" s="71"/>
      <c r="AC21" s="36"/>
      <c r="AD21" s="45"/>
      <c r="AE21" s="37"/>
      <c r="AH21" s="54"/>
      <c r="AI21" s="18"/>
      <c r="AJ21" s="40"/>
      <c r="AK21" s="54"/>
      <c r="AL21" s="54"/>
      <c r="AM21" s="54"/>
      <c r="AN21" s="54"/>
      <c r="AO21" s="54"/>
      <c r="AP21" s="54"/>
    </row>
    <row r="22" spans="1:42" x14ac:dyDescent="0.25">
      <c r="A22" s="35"/>
      <c r="B22" s="113"/>
      <c r="C22" s="117"/>
      <c r="D22" s="117"/>
      <c r="E22" s="117"/>
      <c r="F22" s="117"/>
      <c r="G22" s="117"/>
      <c r="H22" s="117"/>
      <c r="I22" s="117"/>
      <c r="J22" s="117"/>
      <c r="K22" s="117"/>
      <c r="L22" s="117"/>
      <c r="M22" s="117"/>
      <c r="N22" s="117"/>
      <c r="O22" s="117"/>
      <c r="P22" s="117"/>
      <c r="Q22" s="117"/>
      <c r="R22" s="117"/>
      <c r="S22" s="117"/>
      <c r="T22" s="117"/>
      <c r="U22" s="117"/>
      <c r="V22" s="117"/>
      <c r="W22" s="118"/>
      <c r="X22" s="71"/>
      <c r="AC22" s="36"/>
      <c r="AD22" s="45"/>
      <c r="AE22" s="37"/>
      <c r="AH22" s="54"/>
      <c r="AI22" s="54"/>
      <c r="AJ22" s="38"/>
      <c r="AK22" s="54"/>
      <c r="AL22" s="54"/>
      <c r="AM22" s="54"/>
      <c r="AN22" s="54"/>
      <c r="AO22" s="54"/>
      <c r="AP22" s="54"/>
    </row>
    <row r="23" spans="1:42" x14ac:dyDescent="0.25">
      <c r="A23" s="35"/>
      <c r="B23" s="113"/>
      <c r="C23" s="117"/>
      <c r="D23" s="117"/>
      <c r="E23" s="117"/>
      <c r="F23" s="117"/>
      <c r="G23" s="117"/>
      <c r="H23" s="117"/>
      <c r="I23" s="117"/>
      <c r="J23" s="117"/>
      <c r="K23" s="117"/>
      <c r="L23" s="117"/>
      <c r="M23" s="117"/>
      <c r="N23" s="117"/>
      <c r="O23" s="117"/>
      <c r="P23" s="117"/>
      <c r="Q23" s="117"/>
      <c r="R23" s="117"/>
      <c r="S23" s="117"/>
      <c r="T23" s="117"/>
      <c r="U23" s="117"/>
      <c r="V23" s="117"/>
      <c r="W23" s="118"/>
      <c r="X23" s="71"/>
      <c r="AC23" s="36"/>
      <c r="AD23" s="45"/>
      <c r="AE23" s="37"/>
      <c r="AH23" s="54"/>
      <c r="AI23" s="54"/>
      <c r="AJ23" s="38"/>
      <c r="AK23" s="54"/>
      <c r="AL23" s="54"/>
      <c r="AM23" s="54"/>
      <c r="AN23" s="54"/>
      <c r="AO23" s="54"/>
      <c r="AP23" s="54"/>
    </row>
    <row r="24" spans="1:42" x14ac:dyDescent="0.25">
      <c r="A24" s="35"/>
      <c r="B24" s="113"/>
      <c r="C24" s="117"/>
      <c r="D24" s="117"/>
      <c r="E24" s="117"/>
      <c r="F24" s="117"/>
      <c r="G24" s="117"/>
      <c r="H24" s="117"/>
      <c r="I24" s="117"/>
      <c r="J24" s="117"/>
      <c r="K24" s="117"/>
      <c r="L24" s="117"/>
      <c r="M24" s="117"/>
      <c r="N24" s="117"/>
      <c r="O24" s="117"/>
      <c r="P24" s="117"/>
      <c r="Q24" s="117"/>
      <c r="R24" s="117"/>
      <c r="S24" s="117"/>
      <c r="T24" s="117"/>
      <c r="U24" s="117"/>
      <c r="V24" s="117"/>
      <c r="W24" s="118"/>
      <c r="X24" s="71"/>
      <c r="AC24" s="36"/>
      <c r="AD24" s="45"/>
      <c r="AE24" s="37"/>
      <c r="AH24" s="54"/>
      <c r="AI24" s="54"/>
      <c r="AJ24" s="38"/>
      <c r="AK24" s="54"/>
      <c r="AL24" s="54"/>
      <c r="AM24" s="54"/>
      <c r="AN24" s="54"/>
      <c r="AO24" s="54"/>
      <c r="AP24" s="54"/>
    </row>
    <row r="25" spans="1:42" x14ac:dyDescent="0.25">
      <c r="A25" s="35"/>
      <c r="B25" s="113"/>
      <c r="C25" s="117"/>
      <c r="D25" s="117"/>
      <c r="E25" s="117"/>
      <c r="F25" s="117"/>
      <c r="G25" s="117"/>
      <c r="H25" s="117"/>
      <c r="I25" s="117"/>
      <c r="J25" s="117"/>
      <c r="K25" s="117"/>
      <c r="L25" s="117"/>
      <c r="M25" s="117"/>
      <c r="N25" s="117"/>
      <c r="O25" s="117"/>
      <c r="P25" s="117"/>
      <c r="Q25" s="117"/>
      <c r="R25" s="117"/>
      <c r="S25" s="117"/>
      <c r="T25" s="117"/>
      <c r="U25" s="117"/>
      <c r="V25" s="117"/>
      <c r="W25" s="118"/>
      <c r="X25" s="71"/>
      <c r="AC25" s="36"/>
      <c r="AD25" s="45"/>
      <c r="AE25" s="37"/>
      <c r="AH25" s="54"/>
      <c r="AI25" s="54"/>
      <c r="AJ25" s="38"/>
      <c r="AK25" s="54"/>
      <c r="AL25" s="54"/>
      <c r="AM25" s="54"/>
      <c r="AN25" s="54"/>
      <c r="AO25" s="54"/>
      <c r="AP25" s="54"/>
    </row>
    <row r="26" spans="1:42" x14ac:dyDescent="0.25">
      <c r="A26" s="35"/>
      <c r="B26" s="113"/>
      <c r="C26" s="117"/>
      <c r="D26" s="117"/>
      <c r="E26" s="117"/>
      <c r="F26" s="117"/>
      <c r="G26" s="117"/>
      <c r="H26" s="117"/>
      <c r="I26" s="117"/>
      <c r="J26" s="117"/>
      <c r="K26" s="117"/>
      <c r="L26" s="117"/>
      <c r="M26" s="117"/>
      <c r="N26" s="117"/>
      <c r="O26" s="117"/>
      <c r="P26" s="117"/>
      <c r="Q26" s="117"/>
      <c r="R26" s="117"/>
      <c r="S26" s="117"/>
      <c r="T26" s="117"/>
      <c r="U26" s="117"/>
      <c r="V26" s="117"/>
      <c r="W26" s="118"/>
      <c r="X26" s="71"/>
      <c r="AC26" s="36"/>
      <c r="AD26" s="45"/>
      <c r="AE26" s="37"/>
      <c r="AH26" s="54"/>
      <c r="AI26" s="54"/>
      <c r="AJ26" s="38"/>
      <c r="AK26" s="54"/>
      <c r="AL26" s="54"/>
      <c r="AM26" s="54"/>
      <c r="AN26" s="54"/>
      <c r="AO26" s="54"/>
      <c r="AP26" s="54"/>
    </row>
    <row r="27" spans="1:42" x14ac:dyDescent="0.25">
      <c r="A27" s="35"/>
      <c r="B27" s="113"/>
      <c r="C27" s="117"/>
      <c r="D27" s="117"/>
      <c r="E27" s="117"/>
      <c r="F27" s="117"/>
      <c r="G27" s="117"/>
      <c r="H27" s="117"/>
      <c r="I27" s="117"/>
      <c r="J27" s="117"/>
      <c r="K27" s="117"/>
      <c r="L27" s="117"/>
      <c r="M27" s="117"/>
      <c r="N27" s="117"/>
      <c r="O27" s="117"/>
      <c r="P27" s="117"/>
      <c r="Q27" s="117"/>
      <c r="R27" s="117"/>
      <c r="S27" s="117"/>
      <c r="T27" s="117"/>
      <c r="U27" s="117"/>
      <c r="V27" s="117"/>
      <c r="W27" s="118"/>
      <c r="X27" s="71"/>
      <c r="AC27" s="36"/>
      <c r="AD27" s="45"/>
      <c r="AE27" s="37"/>
      <c r="AH27" s="54"/>
      <c r="AI27" s="54"/>
      <c r="AJ27" s="38"/>
      <c r="AK27" s="54"/>
      <c r="AL27" s="54"/>
      <c r="AM27" s="54"/>
      <c r="AN27" s="54"/>
      <c r="AO27" s="54"/>
      <c r="AP27" s="54"/>
    </row>
    <row r="28" spans="1:42" x14ac:dyDescent="0.25">
      <c r="A28" s="35"/>
      <c r="B28" s="113"/>
      <c r="C28" s="117"/>
      <c r="D28" s="117"/>
      <c r="E28" s="117"/>
      <c r="F28" s="117"/>
      <c r="G28" s="117"/>
      <c r="H28" s="117"/>
      <c r="I28" s="117"/>
      <c r="J28" s="117"/>
      <c r="K28" s="117"/>
      <c r="L28" s="117"/>
      <c r="M28" s="117"/>
      <c r="N28" s="117"/>
      <c r="O28" s="117"/>
      <c r="P28" s="117"/>
      <c r="Q28" s="117"/>
      <c r="R28" s="117"/>
      <c r="S28" s="117"/>
      <c r="T28" s="117"/>
      <c r="U28" s="117"/>
      <c r="V28" s="117"/>
      <c r="W28" s="118"/>
      <c r="X28" s="71"/>
      <c r="AC28" s="36"/>
      <c r="AD28" s="45"/>
      <c r="AE28" s="37"/>
      <c r="AH28" s="54"/>
      <c r="AI28" s="54"/>
      <c r="AJ28" s="38"/>
      <c r="AK28" s="54"/>
      <c r="AL28" s="54"/>
      <c r="AM28" s="54"/>
      <c r="AN28" s="54"/>
      <c r="AO28" s="54"/>
      <c r="AP28" s="54"/>
    </row>
    <row r="29" spans="1:42" x14ac:dyDescent="0.25">
      <c r="A29" s="35"/>
      <c r="B29" s="113"/>
      <c r="C29" s="117"/>
      <c r="D29" s="117"/>
      <c r="E29" s="117"/>
      <c r="F29" s="117"/>
      <c r="G29" s="117"/>
      <c r="H29" s="117"/>
      <c r="I29" s="117"/>
      <c r="J29" s="117"/>
      <c r="K29" s="117"/>
      <c r="L29" s="117"/>
      <c r="M29" s="117"/>
      <c r="N29" s="117"/>
      <c r="O29" s="117"/>
      <c r="P29" s="117"/>
      <c r="Q29" s="117"/>
      <c r="R29" s="117"/>
      <c r="S29" s="117"/>
      <c r="T29" s="117"/>
      <c r="U29" s="117"/>
      <c r="V29" s="117"/>
      <c r="W29" s="118"/>
      <c r="X29" s="71"/>
      <c r="AC29" s="36"/>
      <c r="AD29" s="45"/>
      <c r="AE29" s="37"/>
      <c r="AJ29" s="39"/>
    </row>
    <row r="30" spans="1:42" ht="15.75" thickBot="1" x14ac:dyDescent="0.3">
      <c r="A30" s="35"/>
      <c r="B30" s="113"/>
      <c r="C30" s="117"/>
      <c r="D30" s="117"/>
      <c r="E30" s="117"/>
      <c r="F30" s="117"/>
      <c r="G30" s="117"/>
      <c r="H30" s="117"/>
      <c r="I30" s="117"/>
      <c r="J30" s="117"/>
      <c r="K30" s="117"/>
      <c r="L30" s="117"/>
      <c r="M30" s="117"/>
      <c r="N30" s="117"/>
      <c r="O30" s="117"/>
      <c r="P30" s="117"/>
      <c r="Q30" s="117"/>
      <c r="R30" s="117"/>
      <c r="S30" s="117"/>
      <c r="T30" s="117"/>
      <c r="U30" s="117"/>
      <c r="V30" s="117"/>
      <c r="W30" s="118"/>
      <c r="X30" s="71"/>
      <c r="AC30" s="41"/>
      <c r="AD30" s="46"/>
      <c r="AE30" s="42"/>
      <c r="AJ30" s="39"/>
    </row>
    <row r="31" spans="1:42" x14ac:dyDescent="0.25">
      <c r="A31" s="35"/>
      <c r="B31" s="113"/>
      <c r="C31" s="117"/>
      <c r="D31" s="117"/>
      <c r="E31" s="117"/>
      <c r="F31" s="117"/>
      <c r="G31" s="117"/>
      <c r="H31" s="117"/>
      <c r="I31" s="117"/>
      <c r="J31" s="117"/>
      <c r="K31" s="117"/>
      <c r="L31" s="117"/>
      <c r="M31" s="117"/>
      <c r="N31" s="117"/>
      <c r="O31" s="117"/>
      <c r="P31" s="117"/>
      <c r="Q31" s="117"/>
      <c r="R31" s="117"/>
      <c r="S31" s="117"/>
      <c r="T31" s="117"/>
      <c r="U31" s="117"/>
      <c r="V31" s="117"/>
      <c r="W31" s="118"/>
      <c r="X31" s="71"/>
      <c r="AJ31" s="39"/>
    </row>
    <row r="32" spans="1:42" ht="12.95" customHeight="1" x14ac:dyDescent="0.25">
      <c r="A32" s="35"/>
      <c r="B32" s="113"/>
      <c r="C32" s="117"/>
      <c r="D32" s="117"/>
      <c r="E32" s="117"/>
      <c r="F32" s="117"/>
      <c r="G32" s="117"/>
      <c r="H32" s="117"/>
      <c r="I32" s="117"/>
      <c r="J32" s="117"/>
      <c r="K32" s="117"/>
      <c r="L32" s="117"/>
      <c r="M32" s="117"/>
      <c r="N32" s="117"/>
      <c r="O32" s="117"/>
      <c r="P32" s="117"/>
      <c r="Q32" s="117"/>
      <c r="R32" s="117"/>
      <c r="S32" s="117"/>
      <c r="T32" s="117"/>
      <c r="U32" s="117"/>
      <c r="V32" s="117"/>
      <c r="W32" s="118"/>
      <c r="X32" s="71"/>
      <c r="AJ32" s="39"/>
    </row>
    <row r="33" spans="1:36" x14ac:dyDescent="0.25">
      <c r="A33" s="35"/>
      <c r="B33" s="113"/>
      <c r="C33" s="117"/>
      <c r="D33" s="117"/>
      <c r="E33" s="117"/>
      <c r="F33" s="117"/>
      <c r="G33" s="117"/>
      <c r="H33" s="117"/>
      <c r="I33" s="117"/>
      <c r="J33" s="117"/>
      <c r="K33" s="117"/>
      <c r="L33" s="117"/>
      <c r="M33" s="117"/>
      <c r="N33" s="117"/>
      <c r="O33" s="117"/>
      <c r="P33" s="117"/>
      <c r="Q33" s="117"/>
      <c r="R33" s="117"/>
      <c r="S33" s="117"/>
      <c r="T33" s="117"/>
      <c r="U33" s="117"/>
      <c r="V33" s="117"/>
      <c r="W33" s="118"/>
      <c r="X33" s="71"/>
      <c r="AJ33" s="39"/>
    </row>
    <row r="34" spans="1:36" x14ac:dyDescent="0.25">
      <c r="A34" s="35"/>
      <c r="B34" s="113"/>
      <c r="C34" s="117"/>
      <c r="D34" s="117"/>
      <c r="E34" s="117"/>
      <c r="F34" s="117"/>
      <c r="G34" s="117"/>
      <c r="H34" s="117"/>
      <c r="I34" s="117"/>
      <c r="J34" s="117"/>
      <c r="K34" s="117"/>
      <c r="L34" s="117"/>
      <c r="M34" s="117"/>
      <c r="N34" s="117"/>
      <c r="O34" s="117"/>
      <c r="P34" s="117"/>
      <c r="Q34" s="117"/>
      <c r="R34" s="117"/>
      <c r="S34" s="117"/>
      <c r="T34" s="117"/>
      <c r="U34" s="117"/>
      <c r="V34" s="117"/>
      <c r="W34" s="118"/>
      <c r="X34" s="71"/>
      <c r="AJ34" s="39"/>
    </row>
    <row r="35" spans="1:36" x14ac:dyDescent="0.25">
      <c r="A35" s="35"/>
      <c r="B35" s="113"/>
      <c r="C35" s="117"/>
      <c r="D35" s="117"/>
      <c r="E35" s="117"/>
      <c r="F35" s="117"/>
      <c r="G35" s="117"/>
      <c r="H35" s="117"/>
      <c r="I35" s="117"/>
      <c r="J35" s="117"/>
      <c r="K35" s="117"/>
      <c r="L35" s="117"/>
      <c r="M35" s="117"/>
      <c r="N35" s="117"/>
      <c r="O35" s="117"/>
      <c r="P35" s="117"/>
      <c r="Q35" s="117"/>
      <c r="R35" s="117"/>
      <c r="S35" s="117"/>
      <c r="T35" s="117"/>
      <c r="U35" s="117"/>
      <c r="V35" s="117"/>
      <c r="W35" s="118"/>
      <c r="X35" s="71"/>
      <c r="AJ35" s="39"/>
    </row>
    <row r="36" spans="1:36" x14ac:dyDescent="0.25">
      <c r="A36" s="35"/>
      <c r="B36" s="113"/>
      <c r="C36" s="117"/>
      <c r="D36" s="117"/>
      <c r="E36" s="117"/>
      <c r="F36" s="117"/>
      <c r="G36" s="117"/>
      <c r="H36" s="117"/>
      <c r="I36" s="117"/>
      <c r="J36" s="117"/>
      <c r="K36" s="117"/>
      <c r="L36" s="117"/>
      <c r="M36" s="117"/>
      <c r="N36" s="117"/>
      <c r="O36" s="117"/>
      <c r="P36" s="117"/>
      <c r="Q36" s="117"/>
      <c r="R36" s="117"/>
      <c r="S36" s="117"/>
      <c r="T36" s="117"/>
      <c r="U36" s="117"/>
      <c r="V36" s="117"/>
      <c r="W36" s="118"/>
      <c r="X36" s="71"/>
      <c r="AJ36" s="39"/>
    </row>
    <row r="37" spans="1:36" x14ac:dyDescent="0.25">
      <c r="A37" s="35"/>
      <c r="B37" s="113"/>
      <c r="C37" s="117"/>
      <c r="D37" s="117"/>
      <c r="E37" s="117"/>
      <c r="F37" s="117"/>
      <c r="G37" s="117"/>
      <c r="H37" s="117"/>
      <c r="I37" s="117"/>
      <c r="J37" s="117"/>
      <c r="K37" s="117"/>
      <c r="L37" s="117"/>
      <c r="M37" s="117"/>
      <c r="N37" s="117"/>
      <c r="O37" s="117"/>
      <c r="P37" s="117"/>
      <c r="Q37" s="117"/>
      <c r="R37" s="117"/>
      <c r="S37" s="117"/>
      <c r="T37" s="117"/>
      <c r="U37" s="117"/>
      <c r="V37" s="117"/>
      <c r="W37" s="118"/>
      <c r="X37" s="71"/>
      <c r="AJ37" s="39"/>
    </row>
    <row r="38" spans="1:36" x14ac:dyDescent="0.25">
      <c r="A38" s="35"/>
      <c r="B38" s="113"/>
      <c r="C38" s="117"/>
      <c r="D38" s="117"/>
      <c r="E38" s="117"/>
      <c r="F38" s="117"/>
      <c r="G38" s="117"/>
      <c r="H38" s="117"/>
      <c r="I38" s="117"/>
      <c r="J38" s="117"/>
      <c r="K38" s="117"/>
      <c r="L38" s="117"/>
      <c r="M38" s="117"/>
      <c r="N38" s="117"/>
      <c r="O38" s="117"/>
      <c r="P38" s="117"/>
      <c r="Q38" s="117"/>
      <c r="R38" s="117"/>
      <c r="S38" s="117"/>
      <c r="T38" s="117"/>
      <c r="U38" s="117"/>
      <c r="V38" s="117"/>
      <c r="W38" s="118"/>
      <c r="X38" s="71"/>
      <c r="AJ38" s="39"/>
    </row>
    <row r="39" spans="1:36" x14ac:dyDescent="0.25">
      <c r="A39" s="35"/>
      <c r="B39" s="113"/>
      <c r="C39" s="117"/>
      <c r="D39" s="117"/>
      <c r="E39" s="117"/>
      <c r="F39" s="117"/>
      <c r="G39" s="117"/>
      <c r="H39" s="117"/>
      <c r="I39" s="117"/>
      <c r="J39" s="117"/>
      <c r="K39" s="117"/>
      <c r="L39" s="117"/>
      <c r="M39" s="117"/>
      <c r="N39" s="117"/>
      <c r="O39" s="117"/>
      <c r="P39" s="117"/>
      <c r="Q39" s="117"/>
      <c r="R39" s="117"/>
      <c r="S39" s="117"/>
      <c r="T39" s="117"/>
      <c r="U39" s="117"/>
      <c r="V39" s="117"/>
      <c r="W39" s="118"/>
      <c r="X39" s="71"/>
      <c r="AJ39" s="39"/>
    </row>
    <row r="40" spans="1:36" x14ac:dyDescent="0.25">
      <c r="A40" s="35"/>
      <c r="B40" s="113"/>
      <c r="C40" s="117"/>
      <c r="D40" s="117"/>
      <c r="E40" s="117"/>
      <c r="F40" s="117"/>
      <c r="G40" s="117"/>
      <c r="H40" s="117"/>
      <c r="I40" s="117"/>
      <c r="J40" s="117"/>
      <c r="K40" s="117"/>
      <c r="L40" s="117"/>
      <c r="M40" s="117"/>
      <c r="N40" s="117"/>
      <c r="O40" s="117"/>
      <c r="P40" s="117"/>
      <c r="Q40" s="117"/>
      <c r="R40" s="117"/>
      <c r="S40" s="117"/>
      <c r="T40" s="117"/>
      <c r="U40" s="117"/>
      <c r="V40" s="117"/>
      <c r="W40" s="118"/>
      <c r="X40" s="71"/>
    </row>
    <row r="41" spans="1:36" x14ac:dyDescent="0.25">
      <c r="A41" s="35"/>
      <c r="B41" s="113"/>
      <c r="C41" s="117"/>
      <c r="D41" s="117"/>
      <c r="E41" s="117"/>
      <c r="F41" s="117"/>
      <c r="G41" s="117"/>
      <c r="H41" s="117"/>
      <c r="I41" s="117"/>
      <c r="J41" s="117"/>
      <c r="K41" s="117"/>
      <c r="L41" s="117"/>
      <c r="M41" s="117"/>
      <c r="N41" s="117"/>
      <c r="O41" s="117"/>
      <c r="P41" s="117"/>
      <c r="Q41" s="117"/>
      <c r="R41" s="117"/>
      <c r="S41" s="117"/>
      <c r="T41" s="117"/>
      <c r="U41" s="117"/>
      <c r="V41" s="117"/>
      <c r="W41" s="118"/>
      <c r="X41" s="71"/>
    </row>
    <row r="42" spans="1:36" x14ac:dyDescent="0.25">
      <c r="A42" s="35"/>
      <c r="B42" s="113"/>
      <c r="C42" s="117"/>
      <c r="D42" s="117"/>
      <c r="E42" s="117"/>
      <c r="F42" s="117"/>
      <c r="G42" s="117"/>
      <c r="H42" s="117"/>
      <c r="I42" s="117"/>
      <c r="J42" s="117"/>
      <c r="K42" s="117"/>
      <c r="L42" s="117"/>
      <c r="M42" s="117"/>
      <c r="N42" s="117"/>
      <c r="O42" s="117"/>
      <c r="P42" s="117"/>
      <c r="Q42" s="117"/>
      <c r="R42" s="117"/>
      <c r="S42" s="117"/>
      <c r="T42" s="117"/>
      <c r="U42" s="117"/>
      <c r="V42" s="117"/>
      <c r="W42" s="118"/>
      <c r="X42" s="71"/>
    </row>
    <row r="43" spans="1:36" x14ac:dyDescent="0.25">
      <c r="A43" s="35"/>
      <c r="B43" s="113"/>
      <c r="C43" s="117"/>
      <c r="D43" s="117"/>
      <c r="E43" s="117"/>
      <c r="F43" s="117"/>
      <c r="G43" s="117"/>
      <c r="H43" s="117"/>
      <c r="I43" s="117"/>
      <c r="J43" s="117"/>
      <c r="K43" s="117"/>
      <c r="L43" s="117"/>
      <c r="M43" s="117"/>
      <c r="N43" s="117"/>
      <c r="O43" s="117"/>
      <c r="P43" s="117"/>
      <c r="Q43" s="117"/>
      <c r="R43" s="117"/>
      <c r="S43" s="117"/>
      <c r="T43" s="117"/>
      <c r="U43" s="117"/>
      <c r="V43" s="117"/>
      <c r="W43" s="118"/>
      <c r="X43" s="71"/>
    </row>
    <row r="44" spans="1:36" x14ac:dyDescent="0.25">
      <c r="A44" s="35"/>
      <c r="B44" s="113"/>
      <c r="C44" s="117"/>
      <c r="D44" s="117"/>
      <c r="E44" s="117"/>
      <c r="F44" s="117"/>
      <c r="G44" s="117"/>
      <c r="H44" s="117"/>
      <c r="I44" s="117"/>
      <c r="J44" s="117"/>
      <c r="K44" s="117"/>
      <c r="L44" s="117"/>
      <c r="M44" s="117"/>
      <c r="N44" s="117"/>
      <c r="O44" s="117"/>
      <c r="P44" s="117"/>
      <c r="Q44" s="117"/>
      <c r="R44" s="117"/>
      <c r="S44" s="117"/>
      <c r="T44" s="117"/>
      <c r="U44" s="117"/>
      <c r="V44" s="117"/>
      <c r="W44" s="118"/>
      <c r="X44" s="71"/>
    </row>
    <row r="45" spans="1:36" ht="14.1" customHeight="1" x14ac:dyDescent="0.25">
      <c r="A45" s="35"/>
      <c r="B45" s="113"/>
      <c r="C45" s="117"/>
      <c r="D45" s="117"/>
      <c r="E45" s="117"/>
      <c r="F45" s="117"/>
      <c r="G45" s="117"/>
      <c r="H45" s="117"/>
      <c r="I45" s="117"/>
      <c r="J45" s="117"/>
      <c r="K45" s="117"/>
      <c r="L45" s="117"/>
      <c r="M45" s="117"/>
      <c r="N45" s="117"/>
      <c r="O45" s="117"/>
      <c r="P45" s="117"/>
      <c r="Q45" s="117"/>
      <c r="R45" s="117"/>
      <c r="S45" s="117"/>
      <c r="T45" s="117"/>
      <c r="U45" s="117"/>
      <c r="V45" s="117"/>
      <c r="W45" s="118"/>
      <c r="X45" s="71"/>
    </row>
    <row r="46" spans="1:36" x14ac:dyDescent="0.25">
      <c r="A46" s="35"/>
      <c r="B46" s="113"/>
      <c r="C46" s="117"/>
      <c r="D46" s="117"/>
      <c r="E46" s="117"/>
      <c r="F46" s="117"/>
      <c r="G46" s="117"/>
      <c r="H46" s="117"/>
      <c r="I46" s="117"/>
      <c r="J46" s="117"/>
      <c r="K46" s="117"/>
      <c r="L46" s="117"/>
      <c r="M46" s="117"/>
      <c r="N46" s="117"/>
      <c r="O46" s="117"/>
      <c r="P46" s="117"/>
      <c r="Q46" s="117"/>
      <c r="R46" s="117"/>
      <c r="S46" s="117"/>
      <c r="T46" s="117"/>
      <c r="U46" s="117"/>
      <c r="V46" s="117"/>
      <c r="W46" s="118"/>
      <c r="X46" s="71"/>
    </row>
    <row r="47" spans="1:36" x14ac:dyDescent="0.25">
      <c r="A47" s="35"/>
      <c r="B47" s="113"/>
      <c r="C47" s="117"/>
      <c r="D47" s="117"/>
      <c r="E47" s="117"/>
      <c r="F47" s="117"/>
      <c r="G47" s="117"/>
      <c r="H47" s="117"/>
      <c r="I47" s="117"/>
      <c r="J47" s="117"/>
      <c r="K47" s="117"/>
      <c r="L47" s="117"/>
      <c r="M47" s="117"/>
      <c r="N47" s="117"/>
      <c r="O47" s="117"/>
      <c r="P47" s="117"/>
      <c r="Q47" s="117"/>
      <c r="R47" s="117"/>
      <c r="S47" s="117"/>
      <c r="T47" s="117"/>
      <c r="U47" s="117"/>
      <c r="V47" s="117"/>
      <c r="W47" s="118"/>
      <c r="X47" s="71"/>
    </row>
    <row r="48" spans="1:36" x14ac:dyDescent="0.25">
      <c r="A48" s="35"/>
      <c r="B48" s="113"/>
      <c r="C48" s="117"/>
      <c r="D48" s="117"/>
      <c r="E48" s="117"/>
      <c r="F48" s="117"/>
      <c r="G48" s="117"/>
      <c r="H48" s="117"/>
      <c r="I48" s="117"/>
      <c r="J48" s="117"/>
      <c r="K48" s="117"/>
      <c r="L48" s="117"/>
      <c r="M48" s="117"/>
      <c r="N48" s="117"/>
      <c r="O48" s="117"/>
      <c r="P48" s="117"/>
      <c r="Q48" s="117"/>
      <c r="R48" s="117"/>
      <c r="S48" s="117"/>
      <c r="T48" s="117"/>
      <c r="U48" s="117"/>
      <c r="V48" s="117"/>
      <c r="W48" s="118"/>
      <c r="X48" s="71"/>
    </row>
    <row r="49" spans="1:24" x14ac:dyDescent="0.25">
      <c r="A49" s="35"/>
      <c r="B49" s="113"/>
      <c r="C49" s="117"/>
      <c r="D49" s="117"/>
      <c r="E49" s="117"/>
      <c r="F49" s="117"/>
      <c r="G49" s="117"/>
      <c r="H49" s="117"/>
      <c r="I49" s="117"/>
      <c r="J49" s="117"/>
      <c r="K49" s="117"/>
      <c r="L49" s="117"/>
      <c r="M49" s="117"/>
      <c r="N49" s="117"/>
      <c r="O49" s="117"/>
      <c r="P49" s="117"/>
      <c r="Q49" s="117"/>
      <c r="R49" s="117"/>
      <c r="S49" s="117"/>
      <c r="T49" s="117"/>
      <c r="U49" s="117"/>
      <c r="V49" s="117"/>
      <c r="W49" s="118"/>
      <c r="X49" s="71"/>
    </row>
    <row r="50" spans="1:24" x14ac:dyDescent="0.25">
      <c r="A50" s="35"/>
      <c r="B50" s="113"/>
      <c r="C50" s="119"/>
      <c r="D50" s="119"/>
      <c r="E50" s="119"/>
      <c r="F50" s="119"/>
      <c r="G50" s="119"/>
      <c r="H50" s="119"/>
      <c r="I50" s="119"/>
      <c r="J50" s="119"/>
      <c r="K50" s="119"/>
      <c r="L50" s="119"/>
      <c r="M50" s="119"/>
      <c r="N50" s="119"/>
      <c r="O50" s="119"/>
      <c r="P50" s="119"/>
      <c r="Q50" s="119"/>
      <c r="R50" s="119"/>
      <c r="S50" s="119"/>
      <c r="T50" s="119"/>
      <c r="U50" s="119"/>
      <c r="V50" s="119"/>
      <c r="W50" s="35"/>
      <c r="X50" s="71" t="s">
        <v>200</v>
      </c>
    </row>
    <row r="51" spans="1:24" x14ac:dyDescent="0.25">
      <c r="A51" s="35"/>
      <c r="B51" s="113"/>
      <c r="C51" s="119"/>
      <c r="D51" s="119"/>
      <c r="E51" s="119"/>
      <c r="F51" s="119"/>
      <c r="G51" s="119"/>
      <c r="H51" s="119"/>
      <c r="I51" s="119"/>
      <c r="J51" s="119"/>
      <c r="K51" s="119"/>
      <c r="L51" s="119"/>
      <c r="M51" s="119"/>
      <c r="N51" s="119"/>
      <c r="O51" s="119"/>
      <c r="P51" s="119"/>
      <c r="Q51" s="119"/>
      <c r="R51" s="119"/>
      <c r="S51" s="119"/>
      <c r="T51" s="119"/>
      <c r="U51" s="119"/>
      <c r="V51" s="119"/>
      <c r="W51" s="35"/>
      <c r="X51" s="71"/>
    </row>
    <row r="52" spans="1:24" x14ac:dyDescent="0.25">
      <c r="A52" s="35"/>
      <c r="B52" s="113"/>
      <c r="C52" s="119"/>
      <c r="D52" s="119"/>
      <c r="E52" s="119"/>
      <c r="F52" s="119"/>
      <c r="G52" s="119"/>
      <c r="H52" s="119"/>
      <c r="I52" s="119"/>
      <c r="J52" s="119"/>
      <c r="K52" s="119"/>
      <c r="L52" s="119"/>
      <c r="M52" s="119"/>
      <c r="N52" s="119"/>
      <c r="O52" s="119"/>
      <c r="P52" s="119"/>
      <c r="Q52" s="119"/>
      <c r="R52" s="119"/>
      <c r="S52" s="119"/>
      <c r="T52" s="119"/>
      <c r="U52" s="119"/>
      <c r="V52" s="119"/>
      <c r="W52" s="35"/>
      <c r="X52" s="71"/>
    </row>
    <row r="53" spans="1:24" x14ac:dyDescent="0.25">
      <c r="A53" s="35"/>
      <c r="B53" s="113"/>
      <c r="C53" s="119"/>
      <c r="D53" s="119"/>
      <c r="E53" s="119"/>
      <c r="F53" s="119"/>
      <c r="G53" s="119"/>
      <c r="H53" s="119"/>
      <c r="I53" s="119"/>
      <c r="J53" s="119"/>
      <c r="K53" s="119"/>
      <c r="L53" s="119"/>
      <c r="M53" s="119"/>
      <c r="N53" s="119"/>
      <c r="O53" s="119"/>
      <c r="P53" s="119"/>
      <c r="Q53" s="119"/>
      <c r="R53" s="119"/>
      <c r="S53" s="119"/>
      <c r="T53" s="119"/>
      <c r="U53" s="119"/>
      <c r="V53" s="119"/>
      <c r="W53" s="35"/>
      <c r="X53" s="71"/>
    </row>
    <row r="54" spans="1:24" x14ac:dyDescent="0.25">
      <c r="A54" s="35"/>
      <c r="B54" s="113"/>
      <c r="C54" s="119"/>
      <c r="D54" s="119"/>
      <c r="E54" s="119"/>
      <c r="F54" s="119"/>
      <c r="G54" s="119"/>
      <c r="H54" s="119"/>
      <c r="I54" s="119"/>
      <c r="J54" s="119"/>
      <c r="K54" s="119"/>
      <c r="L54" s="119"/>
      <c r="M54" s="119"/>
      <c r="N54" s="119"/>
      <c r="O54" s="119"/>
      <c r="P54" s="119"/>
      <c r="Q54" s="119"/>
      <c r="R54" s="119"/>
      <c r="S54" s="119"/>
      <c r="T54" s="119"/>
      <c r="U54" s="119"/>
      <c r="V54" s="119"/>
      <c r="W54" s="35"/>
      <c r="X54" s="71"/>
    </row>
    <row r="55" spans="1:24" x14ac:dyDescent="0.25">
      <c r="A55" s="35"/>
      <c r="B55" s="113"/>
      <c r="C55" s="119"/>
      <c r="D55" s="119"/>
      <c r="E55" s="119"/>
      <c r="F55" s="119"/>
      <c r="G55" s="119"/>
      <c r="H55" s="119"/>
      <c r="I55" s="119"/>
      <c r="J55" s="119"/>
      <c r="K55" s="119"/>
      <c r="L55" s="119"/>
      <c r="M55" s="119"/>
      <c r="N55" s="119"/>
      <c r="O55" s="119"/>
      <c r="P55" s="119"/>
      <c r="Q55" s="119"/>
      <c r="R55" s="119"/>
      <c r="S55" s="119"/>
      <c r="T55" s="119"/>
      <c r="U55" s="119"/>
      <c r="V55" s="119"/>
      <c r="W55" s="35"/>
      <c r="X55" s="71"/>
    </row>
    <row r="56" spans="1:24" x14ac:dyDescent="0.25">
      <c r="A56" s="35"/>
      <c r="B56" s="113"/>
      <c r="C56" s="119"/>
      <c r="D56" s="119"/>
      <c r="E56" s="119"/>
      <c r="F56" s="119"/>
      <c r="G56" s="119"/>
      <c r="H56" s="119"/>
      <c r="I56" s="119"/>
      <c r="J56" s="119"/>
      <c r="K56" s="119"/>
      <c r="L56" s="119"/>
      <c r="M56" s="119"/>
      <c r="N56" s="119"/>
      <c r="O56" s="119"/>
      <c r="P56" s="119"/>
      <c r="Q56" s="119"/>
      <c r="R56" s="119"/>
      <c r="S56" s="119"/>
      <c r="T56" s="119"/>
      <c r="U56" s="119"/>
      <c r="V56" s="119"/>
      <c r="W56" s="35"/>
      <c r="X56" s="71"/>
    </row>
    <row r="57" spans="1:24" x14ac:dyDescent="0.25">
      <c r="A57" s="35"/>
      <c r="B57" s="113"/>
      <c r="C57" s="119"/>
      <c r="D57" s="119"/>
      <c r="E57" s="119"/>
      <c r="F57" s="119"/>
      <c r="G57" s="119"/>
      <c r="H57" s="119"/>
      <c r="I57" s="119"/>
      <c r="J57" s="119"/>
      <c r="K57" s="119"/>
      <c r="L57" s="119"/>
      <c r="M57" s="119"/>
      <c r="N57" s="119"/>
      <c r="O57" s="119"/>
      <c r="P57" s="119"/>
      <c r="Q57" s="119"/>
      <c r="R57" s="119"/>
      <c r="S57" s="119"/>
      <c r="T57" s="119"/>
      <c r="U57" s="119"/>
      <c r="V57" s="119"/>
      <c r="W57" s="35"/>
      <c r="X57" s="71"/>
    </row>
    <row r="58" spans="1:24" x14ac:dyDescent="0.25">
      <c r="A58" s="35"/>
      <c r="B58" s="113"/>
      <c r="C58" s="119"/>
      <c r="D58" s="119"/>
      <c r="E58" s="119"/>
      <c r="F58" s="119"/>
      <c r="G58" s="119"/>
      <c r="H58" s="119"/>
      <c r="I58" s="119"/>
      <c r="J58" s="119"/>
      <c r="K58" s="119"/>
      <c r="L58" s="119"/>
      <c r="M58" s="119"/>
      <c r="N58" s="119"/>
      <c r="O58" s="119"/>
      <c r="P58" s="119"/>
      <c r="Q58" s="119"/>
      <c r="R58" s="119"/>
      <c r="S58" s="119"/>
      <c r="T58" s="119"/>
      <c r="U58" s="119"/>
      <c r="V58" s="119"/>
      <c r="W58" s="35"/>
      <c r="X58" s="71" t="s">
        <v>201</v>
      </c>
    </row>
    <row r="59" spans="1:24" x14ac:dyDescent="0.25">
      <c r="A59" s="35"/>
      <c r="B59" s="113"/>
      <c r="C59" s="119"/>
      <c r="D59" s="119"/>
      <c r="E59" s="119"/>
      <c r="F59" s="119"/>
      <c r="G59" s="119"/>
      <c r="H59" s="119"/>
      <c r="I59" s="119"/>
      <c r="J59" s="119"/>
      <c r="K59" s="119"/>
      <c r="L59" s="119"/>
      <c r="M59" s="119"/>
      <c r="N59" s="119"/>
      <c r="O59" s="119"/>
      <c r="P59" s="119"/>
      <c r="Q59" s="119"/>
      <c r="R59" s="119"/>
      <c r="S59" s="119"/>
      <c r="T59" s="119"/>
      <c r="U59" s="119"/>
      <c r="V59" s="119"/>
      <c r="W59" s="35"/>
      <c r="X59" s="71"/>
    </row>
    <row r="60" spans="1:24" x14ac:dyDescent="0.25">
      <c r="A60" s="35"/>
      <c r="B60" s="113"/>
      <c r="C60" s="120"/>
      <c r="D60" s="120"/>
      <c r="E60" s="120"/>
      <c r="F60" s="120"/>
      <c r="G60" s="120"/>
      <c r="H60" s="120"/>
      <c r="I60" s="120"/>
      <c r="J60" s="120"/>
      <c r="K60" s="120"/>
      <c r="L60" s="120"/>
      <c r="M60" s="120"/>
      <c r="N60" s="120"/>
      <c r="O60" s="120"/>
      <c r="P60" s="120"/>
      <c r="Q60" s="120"/>
      <c r="R60" s="120"/>
      <c r="S60" s="120"/>
      <c r="T60" s="120"/>
      <c r="U60" s="120"/>
      <c r="V60" s="120"/>
      <c r="W60" s="116"/>
      <c r="X60" s="71"/>
    </row>
    <row r="61" spans="1:24" x14ac:dyDescent="0.25">
      <c r="A61" s="35"/>
      <c r="B61" s="113"/>
      <c r="C61" s="119"/>
      <c r="D61" s="119"/>
      <c r="E61" s="119"/>
      <c r="F61" s="119"/>
      <c r="G61" s="119"/>
      <c r="H61" s="119"/>
      <c r="I61" s="119"/>
      <c r="J61" s="119"/>
      <c r="K61" s="119"/>
      <c r="L61" s="119"/>
      <c r="M61" s="119"/>
      <c r="N61" s="119"/>
      <c r="O61" s="119"/>
      <c r="P61" s="119"/>
      <c r="Q61" s="119"/>
      <c r="R61" s="119"/>
      <c r="S61" s="119"/>
      <c r="T61" s="119"/>
      <c r="U61" s="119"/>
      <c r="V61" s="119"/>
      <c r="W61" s="35"/>
      <c r="X61" s="71"/>
    </row>
    <row r="62" spans="1:24" ht="14.1" customHeight="1" x14ac:dyDescent="0.25">
      <c r="A62" s="35"/>
      <c r="B62" s="113"/>
      <c r="C62" s="119"/>
      <c r="D62" s="119"/>
      <c r="E62" s="119"/>
      <c r="F62" s="119"/>
      <c r="G62" s="119"/>
      <c r="H62" s="119"/>
      <c r="I62" s="119"/>
      <c r="J62" s="119"/>
      <c r="K62" s="119"/>
      <c r="L62" s="119"/>
      <c r="M62" s="119"/>
      <c r="N62" s="119"/>
      <c r="O62" s="119"/>
      <c r="P62" s="119"/>
      <c r="Q62" s="119"/>
      <c r="R62" s="119"/>
      <c r="S62" s="119"/>
      <c r="T62" s="119"/>
      <c r="U62" s="119"/>
      <c r="V62" s="119"/>
      <c r="W62" s="35"/>
      <c r="X62" s="71"/>
    </row>
    <row r="63" spans="1:24" x14ac:dyDescent="0.25">
      <c r="A63" s="35"/>
      <c r="B63" s="113"/>
      <c r="C63" s="119"/>
      <c r="D63" s="119"/>
      <c r="E63" s="119"/>
      <c r="F63" s="119"/>
      <c r="G63" s="119"/>
      <c r="H63" s="119"/>
      <c r="I63" s="119"/>
      <c r="J63" s="119"/>
      <c r="K63" s="119"/>
      <c r="L63" s="119"/>
      <c r="M63" s="119"/>
      <c r="N63" s="119"/>
      <c r="O63" s="119"/>
      <c r="P63" s="119"/>
      <c r="Q63" s="119"/>
      <c r="R63" s="119"/>
      <c r="S63" s="119"/>
      <c r="T63" s="119"/>
      <c r="U63" s="119"/>
      <c r="V63" s="119"/>
      <c r="W63" s="35"/>
      <c r="X63" s="71"/>
    </row>
    <row r="64" spans="1:24" x14ac:dyDescent="0.25">
      <c r="A64" s="35"/>
      <c r="B64" s="113"/>
      <c r="C64" s="119"/>
      <c r="D64" s="119"/>
      <c r="E64" s="119"/>
      <c r="F64" s="119"/>
      <c r="G64" s="119"/>
      <c r="H64" s="119"/>
      <c r="I64" s="119"/>
      <c r="J64" s="119"/>
      <c r="K64" s="119"/>
      <c r="L64" s="119"/>
      <c r="M64" s="119"/>
      <c r="N64" s="119"/>
      <c r="O64" s="119"/>
      <c r="P64" s="119"/>
      <c r="Q64" s="119"/>
      <c r="R64" s="119"/>
      <c r="S64" s="119"/>
      <c r="T64" s="119"/>
      <c r="U64" s="119"/>
      <c r="V64" s="119"/>
      <c r="W64" s="35"/>
      <c r="X64" s="71"/>
    </row>
    <row r="65" spans="1:24" x14ac:dyDescent="0.25">
      <c r="A65" s="35"/>
      <c r="B65" s="113"/>
      <c r="C65" s="117"/>
      <c r="D65" s="117"/>
      <c r="E65" s="117"/>
      <c r="F65" s="117"/>
      <c r="G65" s="117"/>
      <c r="H65" s="117"/>
      <c r="I65" s="117"/>
      <c r="J65" s="117"/>
      <c r="K65" s="117"/>
      <c r="L65" s="117"/>
      <c r="M65" s="117"/>
      <c r="N65" s="117"/>
      <c r="O65" s="117"/>
      <c r="P65" s="117"/>
      <c r="Q65" s="117"/>
      <c r="R65" s="117"/>
      <c r="S65" s="117"/>
      <c r="T65" s="117"/>
      <c r="U65" s="117"/>
      <c r="V65" s="117"/>
      <c r="W65" s="118"/>
      <c r="X65" s="71"/>
    </row>
    <row r="66" spans="1:24" x14ac:dyDescent="0.25">
      <c r="A66" s="35"/>
      <c r="B66" s="113"/>
      <c r="C66" s="117"/>
      <c r="D66" s="117"/>
      <c r="E66" s="117"/>
      <c r="F66" s="117"/>
      <c r="G66" s="117"/>
      <c r="H66" s="117"/>
      <c r="I66" s="117"/>
      <c r="J66" s="117"/>
      <c r="K66" s="117"/>
      <c r="L66" s="117"/>
      <c r="M66" s="117"/>
      <c r="N66" s="117"/>
      <c r="O66" s="117"/>
      <c r="P66" s="117"/>
      <c r="Q66" s="117"/>
      <c r="R66" s="117"/>
      <c r="S66" s="117"/>
      <c r="T66" s="117"/>
      <c r="U66" s="117"/>
      <c r="V66" s="117"/>
      <c r="W66" s="118"/>
      <c r="X66" s="71"/>
    </row>
    <row r="67" spans="1:24" x14ac:dyDescent="0.25">
      <c r="A67" s="35"/>
      <c r="B67" s="113"/>
      <c r="C67" s="119"/>
      <c r="D67" s="119"/>
      <c r="E67" s="119"/>
      <c r="F67" s="119"/>
      <c r="G67" s="119"/>
      <c r="H67" s="119"/>
      <c r="I67" s="119"/>
      <c r="J67" s="119"/>
      <c r="K67" s="119"/>
      <c r="L67" s="119"/>
      <c r="M67" s="119"/>
      <c r="N67" s="119"/>
      <c r="O67" s="119"/>
      <c r="P67" s="119"/>
      <c r="Q67" s="119"/>
      <c r="R67" s="119"/>
      <c r="S67" s="119"/>
      <c r="T67" s="119"/>
      <c r="U67" s="119"/>
      <c r="V67" s="119"/>
      <c r="W67" s="35"/>
      <c r="X67" s="71"/>
    </row>
    <row r="68" spans="1:24" x14ac:dyDescent="0.25">
      <c r="A68" s="35"/>
      <c r="B68" s="113"/>
      <c r="C68" s="119"/>
      <c r="D68" s="119"/>
      <c r="E68" s="119"/>
      <c r="F68" s="119"/>
      <c r="G68" s="119"/>
      <c r="H68" s="119"/>
      <c r="I68" s="119"/>
      <c r="J68" s="119"/>
      <c r="K68" s="119"/>
      <c r="L68" s="119"/>
      <c r="M68" s="119"/>
      <c r="N68" s="119"/>
      <c r="O68" s="119"/>
      <c r="P68" s="119"/>
      <c r="Q68" s="119"/>
      <c r="R68" s="119"/>
      <c r="S68" s="119"/>
      <c r="T68" s="119"/>
      <c r="U68" s="119"/>
      <c r="V68" s="119"/>
      <c r="W68" s="35"/>
      <c r="X68" s="71"/>
    </row>
    <row r="69" spans="1:24" x14ac:dyDescent="0.25">
      <c r="A69" s="35"/>
      <c r="B69" s="113"/>
      <c r="C69" s="119"/>
      <c r="D69" s="119"/>
      <c r="E69" s="119"/>
      <c r="F69" s="119"/>
      <c r="G69" s="119"/>
      <c r="H69" s="119"/>
      <c r="I69" s="119"/>
      <c r="J69" s="119"/>
      <c r="K69" s="119"/>
      <c r="L69" s="119"/>
      <c r="M69" s="119"/>
      <c r="N69" s="119"/>
      <c r="O69" s="119"/>
      <c r="P69" s="119"/>
      <c r="Q69" s="119"/>
      <c r="R69" s="119"/>
      <c r="S69" s="119"/>
      <c r="T69" s="119"/>
      <c r="U69" s="119"/>
      <c r="V69" s="119"/>
      <c r="W69" s="35"/>
      <c r="X69" s="71"/>
    </row>
    <row r="70" spans="1:24" x14ac:dyDescent="0.25">
      <c r="A70" s="35"/>
      <c r="B70" s="113"/>
      <c r="C70" s="117"/>
      <c r="D70" s="117"/>
      <c r="E70" s="117"/>
      <c r="F70" s="117"/>
      <c r="G70" s="117"/>
      <c r="H70" s="117"/>
      <c r="I70" s="117"/>
      <c r="J70" s="117"/>
      <c r="K70" s="117"/>
      <c r="L70" s="117"/>
      <c r="M70" s="117"/>
      <c r="N70" s="117"/>
      <c r="O70" s="117"/>
      <c r="P70" s="117"/>
      <c r="Q70" s="117"/>
      <c r="R70" s="117"/>
      <c r="S70" s="117"/>
      <c r="T70" s="117"/>
      <c r="U70" s="117"/>
      <c r="V70" s="117"/>
      <c r="W70" s="118"/>
      <c r="X70" s="71"/>
    </row>
    <row r="71" spans="1:24" x14ac:dyDescent="0.25">
      <c r="A71" s="35"/>
      <c r="B71" s="113"/>
      <c r="C71" s="117"/>
      <c r="D71" s="117"/>
      <c r="E71" s="117"/>
      <c r="F71" s="117"/>
      <c r="G71" s="117"/>
      <c r="H71" s="117"/>
      <c r="I71" s="117"/>
      <c r="J71" s="117"/>
      <c r="K71" s="117"/>
      <c r="L71" s="117"/>
      <c r="M71" s="117"/>
      <c r="N71" s="117"/>
      <c r="O71" s="117"/>
      <c r="P71" s="117"/>
      <c r="Q71" s="117"/>
      <c r="R71" s="117"/>
      <c r="S71" s="117"/>
      <c r="T71" s="117"/>
      <c r="U71" s="117"/>
      <c r="V71" s="117"/>
      <c r="W71" s="118"/>
      <c r="X71" s="71"/>
    </row>
    <row r="72" spans="1:24" x14ac:dyDescent="0.25">
      <c r="A72" s="35"/>
      <c r="B72" s="113"/>
      <c r="C72" s="117"/>
      <c r="D72" s="117"/>
      <c r="E72" s="117"/>
      <c r="F72" s="117"/>
      <c r="G72" s="117"/>
      <c r="H72" s="117"/>
      <c r="I72" s="117"/>
      <c r="J72" s="117"/>
      <c r="K72" s="117"/>
      <c r="L72" s="117"/>
      <c r="M72" s="117"/>
      <c r="N72" s="117"/>
      <c r="O72" s="117"/>
      <c r="P72" s="117"/>
      <c r="Q72" s="117"/>
      <c r="R72" s="117"/>
      <c r="S72" s="117"/>
      <c r="T72" s="117"/>
      <c r="U72" s="117"/>
      <c r="V72" s="117"/>
      <c r="W72" s="118"/>
      <c r="X72" s="71"/>
    </row>
    <row r="73" spans="1:24" x14ac:dyDescent="0.25">
      <c r="A73" s="35"/>
      <c r="B73" s="113"/>
      <c r="C73" s="119"/>
      <c r="D73" s="119"/>
      <c r="E73" s="119"/>
      <c r="F73" s="119"/>
      <c r="G73" s="119"/>
      <c r="H73" s="119"/>
      <c r="I73" s="119"/>
      <c r="J73" s="119"/>
      <c r="K73" s="119"/>
      <c r="L73" s="119"/>
      <c r="M73" s="119"/>
      <c r="N73" s="119"/>
      <c r="O73" s="119"/>
      <c r="P73" s="119"/>
      <c r="Q73" s="119"/>
      <c r="R73" s="119"/>
      <c r="S73" s="119"/>
      <c r="T73" s="119"/>
      <c r="U73" s="119"/>
      <c r="V73" s="119"/>
      <c r="W73" s="35"/>
      <c r="X73" s="71"/>
    </row>
    <row r="74" spans="1:24" x14ac:dyDescent="0.25">
      <c r="A74" s="35"/>
      <c r="B74" s="113"/>
      <c r="C74" s="119"/>
      <c r="D74" s="119"/>
      <c r="E74" s="119"/>
      <c r="F74" s="119"/>
      <c r="G74" s="119"/>
      <c r="H74" s="119"/>
      <c r="I74" s="119"/>
      <c r="J74" s="119"/>
      <c r="K74" s="119"/>
      <c r="L74" s="119"/>
      <c r="M74" s="119"/>
      <c r="N74" s="119"/>
      <c r="O74" s="119"/>
      <c r="P74" s="119"/>
      <c r="Q74" s="119"/>
      <c r="R74" s="119"/>
      <c r="S74" s="119"/>
      <c r="T74" s="119"/>
      <c r="U74" s="119"/>
      <c r="V74" s="119"/>
      <c r="W74" s="35"/>
      <c r="X74" s="71" t="s">
        <v>200</v>
      </c>
    </row>
    <row r="75" spans="1:24" x14ac:dyDescent="0.25">
      <c r="A75" s="35"/>
      <c r="B75" s="113"/>
      <c r="C75" s="119"/>
      <c r="D75" s="119"/>
      <c r="E75" s="119"/>
      <c r="F75" s="119"/>
      <c r="G75" s="119"/>
      <c r="H75" s="119"/>
      <c r="I75" s="119"/>
      <c r="J75" s="119"/>
      <c r="K75" s="119"/>
      <c r="L75" s="119"/>
      <c r="M75" s="119"/>
      <c r="N75" s="119"/>
      <c r="O75" s="119"/>
      <c r="P75" s="119"/>
      <c r="Q75" s="119"/>
      <c r="R75" s="119"/>
      <c r="S75" s="119"/>
      <c r="T75" s="119"/>
      <c r="U75" s="119"/>
      <c r="V75" s="119"/>
      <c r="W75" s="35"/>
      <c r="X75" s="71"/>
    </row>
    <row r="76" spans="1:24" x14ac:dyDescent="0.25">
      <c r="A76" s="35"/>
      <c r="B76" s="113"/>
      <c r="C76" s="119"/>
      <c r="D76" s="119"/>
      <c r="E76" s="119"/>
      <c r="F76" s="119"/>
      <c r="G76" s="119"/>
      <c r="H76" s="119"/>
      <c r="I76" s="119"/>
      <c r="J76" s="119"/>
      <c r="K76" s="119"/>
      <c r="L76" s="119"/>
      <c r="M76" s="119"/>
      <c r="N76" s="119"/>
      <c r="O76" s="119"/>
      <c r="P76" s="119"/>
      <c r="Q76" s="119"/>
      <c r="R76" s="119"/>
      <c r="S76" s="119"/>
      <c r="T76" s="119"/>
      <c r="U76" s="119"/>
      <c r="V76" s="119"/>
      <c r="W76" s="35"/>
      <c r="X76" s="71"/>
    </row>
    <row r="77" spans="1:24" x14ac:dyDescent="0.25">
      <c r="A77" s="35"/>
      <c r="B77" s="113"/>
      <c r="C77" s="119"/>
      <c r="D77" s="119"/>
      <c r="E77" s="119"/>
      <c r="F77" s="119"/>
      <c r="G77" s="119"/>
      <c r="H77" s="119"/>
      <c r="I77" s="119"/>
      <c r="J77" s="119"/>
      <c r="K77" s="119"/>
      <c r="L77" s="119"/>
      <c r="M77" s="119"/>
      <c r="N77" s="119"/>
      <c r="O77" s="119"/>
      <c r="P77" s="119"/>
      <c r="Q77" s="119"/>
      <c r="R77" s="119"/>
      <c r="S77" s="119"/>
      <c r="T77" s="119"/>
      <c r="U77" s="119"/>
      <c r="V77" s="119"/>
      <c r="W77" s="35"/>
      <c r="X77" s="71"/>
    </row>
    <row r="78" spans="1:24" x14ac:dyDescent="0.25">
      <c r="A78" s="35"/>
      <c r="B78" s="113"/>
      <c r="C78" s="119"/>
      <c r="D78" s="119"/>
      <c r="E78" s="119"/>
      <c r="F78" s="119"/>
      <c r="G78" s="119"/>
      <c r="H78" s="119"/>
      <c r="I78" s="119"/>
      <c r="J78" s="119"/>
      <c r="K78" s="119"/>
      <c r="L78" s="119"/>
      <c r="M78" s="119"/>
      <c r="N78" s="119"/>
      <c r="O78" s="119"/>
      <c r="P78" s="119"/>
      <c r="Q78" s="119"/>
      <c r="R78" s="119"/>
      <c r="S78" s="119"/>
      <c r="T78" s="119"/>
      <c r="U78" s="119"/>
      <c r="V78" s="119"/>
      <c r="W78" s="35"/>
      <c r="X78" s="71"/>
    </row>
    <row r="79" spans="1:24" x14ac:dyDescent="0.25">
      <c r="A79" s="35"/>
      <c r="B79" s="113"/>
      <c r="C79" s="119"/>
      <c r="D79" s="119"/>
      <c r="E79" s="119"/>
      <c r="F79" s="119"/>
      <c r="G79" s="119"/>
      <c r="H79" s="119"/>
      <c r="I79" s="119"/>
      <c r="J79" s="119"/>
      <c r="K79" s="119"/>
      <c r="L79" s="119"/>
      <c r="M79" s="119"/>
      <c r="N79" s="119"/>
      <c r="O79" s="119"/>
      <c r="P79" s="119"/>
      <c r="Q79" s="119"/>
      <c r="R79" s="119"/>
      <c r="S79" s="119"/>
      <c r="T79" s="119"/>
      <c r="U79" s="119"/>
      <c r="V79" s="119"/>
      <c r="W79" s="35"/>
      <c r="X79" s="71"/>
    </row>
    <row r="80" spans="1:24" x14ac:dyDescent="0.25">
      <c r="A80" s="35"/>
      <c r="B80" s="113"/>
      <c r="C80" s="119"/>
      <c r="D80" s="119"/>
      <c r="E80" s="119"/>
      <c r="F80" s="119"/>
      <c r="G80" s="119"/>
      <c r="H80" s="119"/>
      <c r="I80" s="119"/>
      <c r="J80" s="119"/>
      <c r="K80" s="119"/>
      <c r="L80" s="119"/>
      <c r="M80" s="119"/>
      <c r="N80" s="119"/>
      <c r="O80" s="119"/>
      <c r="P80" s="119"/>
      <c r="Q80" s="119"/>
      <c r="R80" s="119"/>
      <c r="S80" s="119"/>
      <c r="T80" s="119"/>
      <c r="U80" s="119"/>
      <c r="V80" s="119"/>
      <c r="W80" s="35"/>
      <c r="X80" s="71"/>
    </row>
    <row r="81" spans="1:36" x14ac:dyDescent="0.25">
      <c r="A81" s="35"/>
      <c r="B81" s="113"/>
      <c r="C81" s="119"/>
      <c r="D81" s="119"/>
      <c r="E81" s="119"/>
      <c r="F81" s="119"/>
      <c r="G81" s="119"/>
      <c r="H81" s="119"/>
      <c r="I81" s="119"/>
      <c r="J81" s="119"/>
      <c r="K81" s="119"/>
      <c r="L81" s="119"/>
      <c r="M81" s="119"/>
      <c r="N81" s="119"/>
      <c r="O81" s="119"/>
      <c r="P81" s="119"/>
      <c r="Q81" s="119"/>
      <c r="R81" s="119"/>
      <c r="S81" s="119"/>
      <c r="T81" s="119"/>
      <c r="U81" s="119"/>
      <c r="V81" s="119"/>
      <c r="W81" s="35"/>
      <c r="X81" s="71"/>
    </row>
    <row r="82" spans="1:36" x14ac:dyDescent="0.25">
      <c r="A82" s="35"/>
      <c r="B82" s="113"/>
      <c r="C82" s="117"/>
      <c r="D82" s="117"/>
      <c r="E82" s="117"/>
      <c r="F82" s="117"/>
      <c r="G82" s="117"/>
      <c r="H82" s="117"/>
      <c r="I82" s="117"/>
      <c r="J82" s="117"/>
      <c r="K82" s="117"/>
      <c r="L82" s="117"/>
      <c r="M82" s="117"/>
      <c r="N82" s="117"/>
      <c r="O82" s="117"/>
      <c r="P82" s="117"/>
      <c r="Q82" s="117"/>
      <c r="R82" s="117"/>
      <c r="S82" s="117"/>
      <c r="T82" s="117"/>
      <c r="U82" s="117"/>
      <c r="V82" s="117"/>
      <c r="W82" s="118"/>
      <c r="X82" s="71"/>
    </row>
    <row r="83" spans="1:36" x14ac:dyDescent="0.25">
      <c r="A83" s="35"/>
      <c r="B83" s="113"/>
      <c r="C83" s="117"/>
      <c r="D83" s="117"/>
      <c r="E83" s="117"/>
      <c r="F83" s="117"/>
      <c r="G83" s="117"/>
      <c r="H83" s="117"/>
      <c r="I83" s="117"/>
      <c r="J83" s="117"/>
      <c r="K83" s="117"/>
      <c r="L83" s="117"/>
      <c r="M83" s="117"/>
      <c r="N83" s="117"/>
      <c r="O83" s="117"/>
      <c r="P83" s="117"/>
      <c r="Q83" s="117"/>
      <c r="R83" s="117"/>
      <c r="S83" s="117"/>
      <c r="T83" s="117"/>
      <c r="U83" s="117"/>
      <c r="V83" s="117"/>
      <c r="W83" s="118"/>
      <c r="X83" s="71"/>
    </row>
    <row r="84" spans="1:36" x14ac:dyDescent="0.25">
      <c r="A84" s="35"/>
      <c r="B84" s="113"/>
      <c r="C84" s="117"/>
      <c r="D84" s="117"/>
      <c r="E84" s="117"/>
      <c r="F84" s="117"/>
      <c r="G84" s="117"/>
      <c r="H84" s="117"/>
      <c r="I84" s="117"/>
      <c r="J84" s="117"/>
      <c r="K84" s="117"/>
      <c r="L84" s="117"/>
      <c r="M84" s="117"/>
      <c r="N84" s="117"/>
      <c r="O84" s="117"/>
      <c r="P84" s="117"/>
      <c r="Q84" s="117"/>
      <c r="R84" s="117"/>
      <c r="S84" s="117"/>
      <c r="T84" s="117"/>
      <c r="U84" s="117"/>
      <c r="V84" s="117"/>
      <c r="W84" s="118"/>
      <c r="X84" s="71"/>
    </row>
    <row r="85" spans="1:36" x14ac:dyDescent="0.25">
      <c r="A85" s="35"/>
      <c r="B85" s="113"/>
      <c r="C85" s="117"/>
      <c r="D85" s="117"/>
      <c r="E85" s="117"/>
      <c r="F85" s="117"/>
      <c r="G85" s="117"/>
      <c r="H85" s="117"/>
      <c r="I85" s="117"/>
      <c r="J85" s="117"/>
      <c r="K85" s="117"/>
      <c r="L85" s="117"/>
      <c r="M85" s="117"/>
      <c r="N85" s="117"/>
      <c r="O85" s="117"/>
      <c r="P85" s="117"/>
      <c r="Q85" s="117"/>
      <c r="R85" s="117"/>
      <c r="S85" s="117"/>
      <c r="T85" s="117"/>
      <c r="U85" s="117"/>
      <c r="V85" s="117"/>
      <c r="W85" s="118"/>
      <c r="X85" s="71"/>
    </row>
    <row r="86" spans="1:36" x14ac:dyDescent="0.25">
      <c r="A86" s="35"/>
      <c r="B86" s="113"/>
      <c r="C86" s="117"/>
      <c r="D86" s="117"/>
      <c r="E86" s="117"/>
      <c r="F86" s="117"/>
      <c r="G86" s="117"/>
      <c r="H86" s="117"/>
      <c r="I86" s="117"/>
      <c r="J86" s="117"/>
      <c r="K86" s="117"/>
      <c r="L86" s="117"/>
      <c r="M86" s="117"/>
      <c r="N86" s="117"/>
      <c r="O86" s="117"/>
      <c r="P86" s="117"/>
      <c r="Q86" s="117"/>
      <c r="R86" s="117"/>
      <c r="S86" s="117"/>
      <c r="T86" s="117"/>
      <c r="U86" s="117"/>
      <c r="V86" s="117"/>
      <c r="W86" s="118"/>
      <c r="X86" s="71"/>
    </row>
    <row r="87" spans="1:36" x14ac:dyDescent="0.25">
      <c r="A87" s="35"/>
      <c r="B87" s="113"/>
      <c r="C87" s="117"/>
      <c r="D87" s="117"/>
      <c r="E87" s="117"/>
      <c r="F87" s="117"/>
      <c r="G87" s="117"/>
      <c r="H87" s="117"/>
      <c r="I87" s="117"/>
      <c r="J87" s="117"/>
      <c r="K87" s="117"/>
      <c r="L87" s="117"/>
      <c r="M87" s="117"/>
      <c r="N87" s="117"/>
      <c r="O87" s="117"/>
      <c r="P87" s="117"/>
      <c r="Q87" s="117"/>
      <c r="R87" s="117"/>
      <c r="S87" s="117"/>
      <c r="T87" s="117"/>
      <c r="U87" s="117"/>
      <c r="V87" s="117"/>
      <c r="W87" s="118"/>
      <c r="X87" s="71"/>
    </row>
    <row r="88" spans="1:36" x14ac:dyDescent="0.25">
      <c r="A88" s="35"/>
      <c r="B88" s="113"/>
      <c r="C88" s="117"/>
      <c r="D88" s="117"/>
      <c r="E88" s="117"/>
      <c r="F88" s="117"/>
      <c r="G88" s="117"/>
      <c r="H88" s="117"/>
      <c r="I88" s="117"/>
      <c r="J88" s="117"/>
      <c r="K88" s="117"/>
      <c r="L88" s="117"/>
      <c r="M88" s="117"/>
      <c r="N88" s="117"/>
      <c r="O88" s="117"/>
      <c r="P88" s="117"/>
      <c r="Q88" s="117"/>
      <c r="R88" s="117"/>
      <c r="S88" s="117"/>
      <c r="T88" s="117"/>
      <c r="U88" s="117"/>
      <c r="V88" s="117"/>
      <c r="W88" s="118"/>
      <c r="X88" s="71"/>
    </row>
    <row r="89" spans="1:36" x14ac:dyDescent="0.25">
      <c r="A89" s="35"/>
      <c r="B89" s="113"/>
      <c r="C89" s="119"/>
      <c r="D89" s="119"/>
      <c r="E89" s="119"/>
      <c r="F89" s="119"/>
      <c r="G89" s="119"/>
      <c r="H89" s="119"/>
      <c r="I89" s="119"/>
      <c r="J89" s="119"/>
      <c r="K89" s="119"/>
      <c r="L89" s="119"/>
      <c r="M89" s="119"/>
      <c r="N89" s="119"/>
      <c r="O89" s="119"/>
      <c r="P89" s="119"/>
      <c r="Q89" s="119"/>
      <c r="R89" s="119"/>
      <c r="S89" s="119"/>
      <c r="T89" s="119"/>
      <c r="U89" s="119"/>
      <c r="V89" s="119"/>
      <c r="W89" s="35"/>
      <c r="X89" s="71"/>
    </row>
    <row r="90" spans="1:36" x14ac:dyDescent="0.25">
      <c r="A90" s="35"/>
      <c r="B90" s="113"/>
      <c r="C90" s="119"/>
      <c r="D90" s="119"/>
      <c r="E90" s="119"/>
      <c r="F90" s="119"/>
      <c r="G90" s="119"/>
      <c r="H90" s="119"/>
      <c r="I90" s="119"/>
      <c r="J90" s="119"/>
      <c r="K90" s="119"/>
      <c r="L90" s="119"/>
      <c r="M90" s="119"/>
      <c r="N90" s="119"/>
      <c r="O90" s="119"/>
      <c r="P90" s="119"/>
      <c r="Q90" s="119"/>
      <c r="R90" s="119"/>
      <c r="S90" s="119"/>
      <c r="T90" s="119"/>
      <c r="U90" s="119"/>
      <c r="V90" s="119"/>
      <c r="W90" s="35"/>
      <c r="X90" s="71"/>
    </row>
    <row r="91" spans="1:36" x14ac:dyDescent="0.25">
      <c r="A91" s="35"/>
      <c r="B91" s="113"/>
      <c r="C91" s="120"/>
      <c r="D91" s="120"/>
      <c r="E91" s="120"/>
      <c r="F91" s="120"/>
      <c r="G91" s="120"/>
      <c r="H91" s="120"/>
      <c r="I91" s="120"/>
      <c r="J91" s="120"/>
      <c r="K91" s="120"/>
      <c r="L91" s="120"/>
      <c r="M91" s="120"/>
      <c r="N91" s="120"/>
      <c r="O91" s="120"/>
      <c r="P91" s="120"/>
      <c r="Q91" s="120"/>
      <c r="R91" s="120"/>
      <c r="S91" s="120"/>
      <c r="T91" s="120"/>
      <c r="U91" s="120"/>
      <c r="V91" s="120"/>
      <c r="W91" s="116"/>
      <c r="X91" s="71"/>
    </row>
    <row r="92" spans="1:36" x14ac:dyDescent="0.25">
      <c r="A92" s="35"/>
      <c r="B92" s="113"/>
      <c r="C92" s="119"/>
      <c r="D92" s="119"/>
      <c r="E92" s="119"/>
      <c r="F92" s="119"/>
      <c r="G92" s="119"/>
      <c r="H92" s="119"/>
      <c r="I92" s="119"/>
      <c r="J92" s="119"/>
      <c r="K92" s="119"/>
      <c r="L92" s="119"/>
      <c r="M92" s="119"/>
      <c r="N92" s="119"/>
      <c r="O92" s="119"/>
      <c r="P92" s="119"/>
      <c r="Q92" s="119"/>
      <c r="R92" s="119"/>
      <c r="S92" s="119"/>
      <c r="T92" s="119"/>
      <c r="U92" s="119"/>
      <c r="V92" s="119"/>
      <c r="W92" s="35"/>
      <c r="X92" s="71"/>
    </row>
    <row r="93" spans="1:36" x14ac:dyDescent="0.25">
      <c r="A93" s="35"/>
      <c r="B93" s="113"/>
      <c r="C93" s="119"/>
      <c r="D93" s="119"/>
      <c r="E93" s="119"/>
      <c r="F93" s="119"/>
      <c r="G93" s="119"/>
      <c r="H93" s="119"/>
      <c r="I93" s="119"/>
      <c r="J93" s="119"/>
      <c r="K93" s="119"/>
      <c r="L93" s="119"/>
      <c r="M93" s="119"/>
      <c r="N93" s="119"/>
      <c r="O93" s="119"/>
      <c r="P93" s="119"/>
      <c r="Q93" s="119"/>
      <c r="R93" s="119"/>
      <c r="S93" s="119"/>
      <c r="T93" s="119"/>
      <c r="U93" s="119"/>
      <c r="V93" s="119"/>
      <c r="W93" s="35"/>
      <c r="X93" s="71"/>
    </row>
    <row r="94" spans="1:36" ht="15.75" thickBot="1" x14ac:dyDescent="0.3">
      <c r="A94" s="35"/>
      <c r="B94" s="113"/>
      <c r="C94" s="119"/>
      <c r="D94" s="119"/>
      <c r="E94" s="119"/>
      <c r="F94" s="119"/>
      <c r="G94" s="119"/>
      <c r="H94" s="119"/>
      <c r="I94" s="119"/>
      <c r="J94" s="119"/>
      <c r="K94" s="119"/>
      <c r="L94" s="119"/>
      <c r="M94" s="119"/>
      <c r="N94" s="119"/>
      <c r="O94" s="119"/>
      <c r="P94" s="119"/>
      <c r="Q94" s="119"/>
      <c r="R94" s="119"/>
      <c r="S94" s="119"/>
      <c r="T94" s="119"/>
      <c r="U94" s="119"/>
      <c r="V94" s="119"/>
      <c r="W94" s="35"/>
      <c r="X94" s="71"/>
      <c r="AC94" s="41"/>
      <c r="AD94" s="46"/>
      <c r="AE94" s="42"/>
      <c r="AJ94" s="39"/>
    </row>
    <row r="95" spans="1:36" x14ac:dyDescent="0.25">
      <c r="A95" s="35"/>
      <c r="B95" s="113"/>
      <c r="C95" s="119"/>
      <c r="D95" s="119"/>
      <c r="E95" s="119"/>
      <c r="F95" s="119"/>
      <c r="G95" s="119"/>
      <c r="H95" s="119"/>
      <c r="I95" s="119"/>
      <c r="J95" s="119"/>
      <c r="K95" s="119"/>
      <c r="L95" s="119"/>
      <c r="M95" s="119"/>
      <c r="N95" s="119"/>
      <c r="O95" s="119"/>
      <c r="P95" s="119"/>
      <c r="Q95" s="119"/>
      <c r="R95" s="119"/>
      <c r="S95" s="119"/>
      <c r="T95" s="119"/>
      <c r="U95" s="119"/>
      <c r="V95" s="119"/>
      <c r="W95" s="35"/>
      <c r="X95" s="71"/>
      <c r="AJ95" s="39"/>
    </row>
    <row r="96" spans="1:36" x14ac:dyDescent="0.25">
      <c r="A96" s="35"/>
      <c r="B96" s="113"/>
      <c r="C96" s="117"/>
      <c r="D96" s="117"/>
      <c r="E96" s="117"/>
      <c r="F96" s="117"/>
      <c r="G96" s="117"/>
      <c r="H96" s="117"/>
      <c r="I96" s="117"/>
      <c r="J96" s="117"/>
      <c r="K96" s="117"/>
      <c r="L96" s="117"/>
      <c r="M96" s="117"/>
      <c r="N96" s="117"/>
      <c r="O96" s="117"/>
      <c r="P96" s="117"/>
      <c r="Q96" s="117"/>
      <c r="R96" s="117"/>
      <c r="S96" s="117"/>
      <c r="T96" s="117"/>
      <c r="U96" s="117"/>
      <c r="V96" s="117"/>
      <c r="W96" s="118"/>
      <c r="X96" s="71"/>
      <c r="AJ96" s="39"/>
    </row>
    <row r="97" spans="1:36" x14ac:dyDescent="0.25">
      <c r="A97" s="35"/>
      <c r="B97" s="113"/>
      <c r="C97" s="117"/>
      <c r="D97" s="117"/>
      <c r="E97" s="117"/>
      <c r="F97" s="117"/>
      <c r="G97" s="117"/>
      <c r="H97" s="117"/>
      <c r="I97" s="117"/>
      <c r="J97" s="117"/>
      <c r="K97" s="117"/>
      <c r="L97" s="117"/>
      <c r="M97" s="117"/>
      <c r="N97" s="117"/>
      <c r="O97" s="117"/>
      <c r="P97" s="117"/>
      <c r="Q97" s="117"/>
      <c r="R97" s="117"/>
      <c r="S97" s="117"/>
      <c r="T97" s="117"/>
      <c r="U97" s="117"/>
      <c r="V97" s="117"/>
      <c r="W97" s="118"/>
      <c r="X97" s="71"/>
      <c r="AJ97" s="39"/>
    </row>
    <row r="98" spans="1:36" x14ac:dyDescent="0.25">
      <c r="A98" s="35"/>
      <c r="B98" s="113"/>
      <c r="C98" s="117"/>
      <c r="D98" s="117"/>
      <c r="E98" s="117"/>
      <c r="F98" s="117"/>
      <c r="G98" s="117"/>
      <c r="H98" s="117"/>
      <c r="I98" s="117"/>
      <c r="J98" s="117"/>
      <c r="K98" s="117"/>
      <c r="L98" s="117"/>
      <c r="M98" s="117"/>
      <c r="N98" s="117"/>
      <c r="O98" s="117"/>
      <c r="P98" s="117"/>
      <c r="Q98" s="117"/>
      <c r="R98" s="117"/>
      <c r="S98" s="117"/>
      <c r="T98" s="117"/>
      <c r="U98" s="117"/>
      <c r="V98" s="117"/>
      <c r="W98" s="118"/>
      <c r="X98" s="71"/>
      <c r="AJ98" s="39"/>
    </row>
    <row r="99" spans="1:36" x14ac:dyDescent="0.25">
      <c r="A99" s="35"/>
      <c r="B99" s="113"/>
      <c r="C99" s="117"/>
      <c r="D99" s="117"/>
      <c r="E99" s="117"/>
      <c r="F99" s="117"/>
      <c r="G99" s="117"/>
      <c r="H99" s="117"/>
      <c r="I99" s="117"/>
      <c r="J99" s="117"/>
      <c r="K99" s="117"/>
      <c r="L99" s="117"/>
      <c r="M99" s="117"/>
      <c r="N99" s="117"/>
      <c r="O99" s="117"/>
      <c r="P99" s="117"/>
      <c r="Q99" s="117"/>
      <c r="R99" s="117"/>
      <c r="S99" s="117"/>
      <c r="T99" s="117"/>
      <c r="U99" s="117"/>
      <c r="V99" s="117"/>
      <c r="W99" s="118"/>
      <c r="X99" s="71"/>
      <c r="AJ99" s="39"/>
    </row>
    <row r="100" spans="1:36" x14ac:dyDescent="0.25">
      <c r="A100" s="35"/>
      <c r="B100" s="113"/>
      <c r="C100" s="117"/>
      <c r="D100" s="117"/>
      <c r="E100" s="117"/>
      <c r="F100" s="117"/>
      <c r="G100" s="117"/>
      <c r="H100" s="117"/>
      <c r="I100" s="117"/>
      <c r="J100" s="117"/>
      <c r="K100" s="117"/>
      <c r="L100" s="117"/>
      <c r="M100" s="117"/>
      <c r="N100" s="117"/>
      <c r="O100" s="117"/>
      <c r="P100" s="117"/>
      <c r="Q100" s="117"/>
      <c r="R100" s="117"/>
      <c r="S100" s="117"/>
      <c r="T100" s="117"/>
      <c r="U100" s="117"/>
      <c r="V100" s="117"/>
      <c r="W100" s="118"/>
      <c r="X100" s="71"/>
      <c r="AJ100" s="39"/>
    </row>
    <row r="101" spans="1:36" x14ac:dyDescent="0.25">
      <c r="A101" s="35"/>
      <c r="B101" s="113"/>
      <c r="C101" s="117"/>
      <c r="D101" s="117"/>
      <c r="E101" s="117"/>
      <c r="F101" s="117"/>
      <c r="G101" s="117"/>
      <c r="H101" s="117"/>
      <c r="I101" s="117"/>
      <c r="J101" s="117"/>
      <c r="K101" s="117"/>
      <c r="L101" s="117"/>
      <c r="M101" s="117"/>
      <c r="N101" s="117"/>
      <c r="O101" s="117"/>
      <c r="P101" s="117"/>
      <c r="Q101" s="117"/>
      <c r="R101" s="117"/>
      <c r="S101" s="117"/>
      <c r="T101" s="117"/>
      <c r="U101" s="117"/>
      <c r="V101" s="117"/>
      <c r="W101" s="118"/>
      <c r="X101" s="71"/>
    </row>
    <row r="102" spans="1:36" x14ac:dyDescent="0.25">
      <c r="A102" s="35"/>
      <c r="B102" s="113"/>
      <c r="C102" s="119"/>
      <c r="D102" s="119"/>
      <c r="E102" s="119"/>
      <c r="F102" s="119"/>
      <c r="G102" s="119"/>
      <c r="H102" s="119"/>
      <c r="I102" s="119"/>
      <c r="J102" s="119"/>
      <c r="K102" s="119"/>
      <c r="L102" s="119"/>
      <c r="M102" s="119"/>
      <c r="N102" s="119"/>
      <c r="O102" s="119"/>
      <c r="P102" s="119"/>
      <c r="Q102" s="119"/>
      <c r="R102" s="119"/>
      <c r="S102" s="119"/>
      <c r="T102" s="119"/>
      <c r="U102" s="119"/>
      <c r="V102" s="119"/>
      <c r="W102" s="35"/>
      <c r="X102" s="71"/>
    </row>
    <row r="103" spans="1:36" x14ac:dyDescent="0.25">
      <c r="A103" s="35"/>
      <c r="B103" s="113"/>
      <c r="C103" s="119"/>
      <c r="D103" s="119"/>
      <c r="E103" s="119"/>
      <c r="F103" s="119"/>
      <c r="G103" s="119"/>
      <c r="H103" s="119"/>
      <c r="I103" s="119"/>
      <c r="J103" s="119"/>
      <c r="K103" s="119"/>
      <c r="L103" s="119"/>
      <c r="M103" s="119"/>
      <c r="N103" s="119"/>
      <c r="O103" s="119"/>
      <c r="P103" s="119"/>
      <c r="Q103" s="119"/>
      <c r="R103" s="119"/>
      <c r="S103" s="119"/>
      <c r="T103" s="119"/>
      <c r="U103" s="119"/>
      <c r="V103" s="119"/>
      <c r="W103" s="35"/>
      <c r="X103" s="71"/>
    </row>
    <row r="104" spans="1:36" x14ac:dyDescent="0.25">
      <c r="A104" s="35"/>
      <c r="B104" s="113"/>
      <c r="C104" s="120"/>
      <c r="D104" s="120"/>
      <c r="E104" s="120"/>
      <c r="F104" s="120"/>
      <c r="G104" s="120"/>
      <c r="H104" s="120"/>
      <c r="I104" s="120"/>
      <c r="J104" s="120"/>
      <c r="K104" s="120"/>
      <c r="L104" s="120"/>
      <c r="M104" s="120"/>
      <c r="N104" s="120"/>
      <c r="O104" s="120"/>
      <c r="P104" s="120"/>
      <c r="Q104" s="120"/>
      <c r="R104" s="120"/>
      <c r="S104" s="120"/>
      <c r="T104" s="120"/>
      <c r="U104" s="120"/>
      <c r="V104" s="120"/>
      <c r="W104" s="116"/>
      <c r="X104" s="71"/>
    </row>
    <row r="105" spans="1:36" x14ac:dyDescent="0.25">
      <c r="A105" s="35"/>
      <c r="B105" s="113"/>
      <c r="C105" s="119"/>
      <c r="D105" s="119"/>
      <c r="E105" s="119"/>
      <c r="F105" s="119"/>
      <c r="G105" s="119"/>
      <c r="H105" s="119"/>
      <c r="I105" s="119"/>
      <c r="J105" s="119"/>
      <c r="K105" s="119"/>
      <c r="L105" s="119"/>
      <c r="M105" s="119"/>
      <c r="N105" s="119"/>
      <c r="O105" s="119"/>
      <c r="P105" s="119"/>
      <c r="Q105" s="119"/>
      <c r="R105" s="119"/>
      <c r="S105" s="119"/>
      <c r="T105" s="119"/>
      <c r="U105" s="119"/>
      <c r="V105" s="119"/>
      <c r="W105" s="35"/>
      <c r="X105" s="71"/>
    </row>
    <row r="106" spans="1:36" x14ac:dyDescent="0.25">
      <c r="A106" s="35"/>
      <c r="B106" s="113"/>
      <c r="C106" s="119"/>
      <c r="D106" s="119"/>
      <c r="E106" s="119"/>
      <c r="F106" s="119"/>
      <c r="G106" s="119"/>
      <c r="H106" s="119"/>
      <c r="I106" s="119"/>
      <c r="J106" s="119"/>
      <c r="K106" s="119"/>
      <c r="L106" s="119"/>
      <c r="M106" s="119"/>
      <c r="N106" s="119"/>
      <c r="O106" s="119"/>
      <c r="P106" s="119"/>
      <c r="Q106" s="119"/>
      <c r="R106" s="119"/>
      <c r="S106" s="119"/>
      <c r="T106" s="119"/>
      <c r="U106" s="119"/>
      <c r="V106" s="119"/>
      <c r="W106" s="35"/>
      <c r="X106" s="71"/>
    </row>
    <row r="107" spans="1:36" x14ac:dyDescent="0.25">
      <c r="A107" s="35"/>
      <c r="B107" s="113"/>
      <c r="C107" s="119"/>
      <c r="D107" s="119"/>
      <c r="E107" s="119"/>
      <c r="F107" s="119"/>
      <c r="G107" s="119"/>
      <c r="H107" s="119"/>
      <c r="I107" s="119"/>
      <c r="J107" s="119"/>
      <c r="K107" s="119"/>
      <c r="L107" s="119"/>
      <c r="M107" s="119"/>
      <c r="N107" s="119"/>
      <c r="O107" s="119"/>
      <c r="P107" s="119"/>
      <c r="Q107" s="119"/>
      <c r="R107" s="119"/>
      <c r="S107" s="119"/>
      <c r="T107" s="119"/>
      <c r="U107" s="119"/>
      <c r="V107" s="119"/>
      <c r="W107" s="35"/>
      <c r="X107" s="71"/>
    </row>
    <row r="108" spans="1:36" x14ac:dyDescent="0.25">
      <c r="A108" s="35"/>
      <c r="B108" s="113"/>
      <c r="C108" s="119"/>
      <c r="D108" s="119"/>
      <c r="E108" s="119"/>
      <c r="F108" s="119"/>
      <c r="G108" s="119"/>
      <c r="H108" s="119"/>
      <c r="I108" s="119"/>
      <c r="J108" s="119"/>
      <c r="K108" s="119"/>
      <c r="L108" s="119"/>
      <c r="M108" s="119"/>
      <c r="N108" s="119"/>
      <c r="O108" s="119"/>
      <c r="P108" s="119"/>
      <c r="Q108" s="119"/>
      <c r="R108" s="119"/>
      <c r="S108" s="119"/>
      <c r="T108" s="119"/>
      <c r="U108" s="119"/>
      <c r="V108" s="119"/>
      <c r="W108" s="35"/>
      <c r="X108" s="71"/>
    </row>
    <row r="109" spans="1:36" x14ac:dyDescent="0.25">
      <c r="A109" s="35"/>
      <c r="B109" s="113"/>
      <c r="C109" s="117"/>
      <c r="D109" s="117"/>
      <c r="E109" s="117"/>
      <c r="F109" s="117"/>
      <c r="G109" s="117"/>
      <c r="H109" s="117"/>
      <c r="I109" s="117"/>
      <c r="J109" s="117"/>
      <c r="K109" s="117"/>
      <c r="L109" s="117"/>
      <c r="M109" s="117"/>
      <c r="N109" s="117"/>
      <c r="O109" s="117"/>
      <c r="P109" s="117"/>
      <c r="Q109" s="117"/>
      <c r="R109" s="117"/>
      <c r="S109" s="117"/>
      <c r="T109" s="117"/>
      <c r="U109" s="117"/>
      <c r="V109" s="117"/>
      <c r="W109" s="118"/>
      <c r="X109" s="71"/>
    </row>
    <row r="110" spans="1:36" x14ac:dyDescent="0.25">
      <c r="A110" s="35"/>
      <c r="B110" s="113"/>
      <c r="C110" s="117"/>
      <c r="D110" s="117"/>
      <c r="E110" s="117"/>
      <c r="F110" s="117"/>
      <c r="G110" s="117"/>
      <c r="H110" s="117"/>
      <c r="I110" s="117"/>
      <c r="J110" s="117"/>
      <c r="K110" s="117"/>
      <c r="L110" s="117"/>
      <c r="M110" s="117"/>
      <c r="N110" s="117"/>
      <c r="O110" s="117"/>
      <c r="P110" s="117"/>
      <c r="Q110" s="117"/>
      <c r="R110" s="117"/>
      <c r="S110" s="117"/>
      <c r="T110" s="117"/>
      <c r="U110" s="117"/>
      <c r="V110" s="117"/>
      <c r="W110" s="118"/>
      <c r="X110" s="116" t="s">
        <v>207</v>
      </c>
    </row>
    <row r="111" spans="1:36" x14ac:dyDescent="0.25">
      <c r="A111" s="35"/>
      <c r="B111" s="113"/>
      <c r="C111" s="117"/>
      <c r="D111" s="117"/>
      <c r="E111" s="117"/>
      <c r="F111" s="117"/>
      <c r="G111" s="117"/>
      <c r="H111" s="117"/>
      <c r="I111" s="117"/>
      <c r="J111" s="117"/>
      <c r="K111" s="117"/>
      <c r="L111" s="117"/>
      <c r="M111" s="117"/>
      <c r="N111" s="117"/>
      <c r="O111" s="117"/>
      <c r="P111" s="117"/>
      <c r="Q111" s="117"/>
      <c r="R111" s="117"/>
      <c r="S111" s="117"/>
      <c r="T111" s="117"/>
      <c r="U111" s="117"/>
      <c r="V111" s="117"/>
      <c r="W111" s="118"/>
      <c r="X111" s="115"/>
    </row>
    <row r="112" spans="1:36" x14ac:dyDescent="0.25">
      <c r="A112" s="35"/>
      <c r="B112" s="113"/>
      <c r="C112" s="117"/>
      <c r="D112" s="117"/>
      <c r="E112" s="117"/>
      <c r="F112" s="117"/>
      <c r="G112" s="117"/>
      <c r="H112" s="117"/>
      <c r="I112" s="117"/>
      <c r="J112" s="117"/>
      <c r="K112" s="117"/>
      <c r="L112" s="117"/>
      <c r="M112" s="117"/>
      <c r="N112" s="117"/>
      <c r="O112" s="117"/>
      <c r="P112" s="117"/>
      <c r="Q112" s="117"/>
      <c r="R112" s="117"/>
      <c r="S112" s="117"/>
      <c r="T112" s="117"/>
      <c r="U112" s="117"/>
      <c r="V112" s="117"/>
      <c r="W112" s="118"/>
      <c r="X112" s="115"/>
    </row>
    <row r="113" spans="1:24" x14ac:dyDescent="0.25">
      <c r="A113" s="35"/>
      <c r="B113" s="113"/>
      <c r="C113" s="117"/>
      <c r="D113" s="117"/>
      <c r="E113" s="117"/>
      <c r="F113" s="117"/>
      <c r="G113" s="117"/>
      <c r="H113" s="117"/>
      <c r="I113" s="117"/>
      <c r="J113" s="117"/>
      <c r="K113" s="117"/>
      <c r="L113" s="117"/>
      <c r="M113" s="117"/>
      <c r="N113" s="117"/>
      <c r="O113" s="117"/>
      <c r="P113" s="117"/>
      <c r="Q113" s="117"/>
      <c r="R113" s="117"/>
      <c r="S113" s="117"/>
      <c r="T113" s="117"/>
      <c r="U113" s="117"/>
      <c r="V113" s="117"/>
      <c r="W113" s="118"/>
      <c r="X113" s="115"/>
    </row>
    <row r="114" spans="1:24" x14ac:dyDescent="0.25">
      <c r="A114" s="35"/>
      <c r="B114" s="113"/>
      <c r="C114" s="117"/>
      <c r="D114" s="117"/>
      <c r="E114" s="117"/>
      <c r="F114" s="117"/>
      <c r="G114" s="117"/>
      <c r="H114" s="117"/>
      <c r="I114" s="117"/>
      <c r="J114" s="117"/>
      <c r="K114" s="117"/>
      <c r="L114" s="117"/>
      <c r="M114" s="117"/>
      <c r="N114" s="117"/>
      <c r="O114" s="117"/>
      <c r="P114" s="117"/>
      <c r="Q114" s="117"/>
      <c r="R114" s="117"/>
      <c r="S114" s="117"/>
      <c r="T114" s="117"/>
      <c r="U114" s="117"/>
      <c r="V114" s="117"/>
      <c r="W114" s="118"/>
      <c r="X114" s="115"/>
    </row>
    <row r="115" spans="1:24" x14ac:dyDescent="0.25">
      <c r="A115" s="35"/>
      <c r="B115" s="113"/>
      <c r="C115" s="117"/>
      <c r="D115" s="117"/>
      <c r="E115" s="117"/>
      <c r="F115" s="117"/>
      <c r="G115" s="117"/>
      <c r="H115" s="117"/>
      <c r="I115" s="117"/>
      <c r="J115" s="117"/>
      <c r="K115" s="117"/>
      <c r="L115" s="117"/>
      <c r="M115" s="117"/>
      <c r="N115" s="117"/>
      <c r="O115" s="117"/>
      <c r="P115" s="117"/>
      <c r="Q115" s="117"/>
      <c r="R115" s="117"/>
      <c r="S115" s="117"/>
      <c r="T115" s="117"/>
      <c r="U115" s="117"/>
      <c r="V115" s="117"/>
      <c r="W115" s="118"/>
      <c r="X115" s="115"/>
    </row>
    <row r="116" spans="1:24" x14ac:dyDescent="0.25">
      <c r="A116" s="35"/>
      <c r="B116" s="113"/>
      <c r="C116" s="117"/>
      <c r="D116" s="117"/>
      <c r="E116" s="117"/>
      <c r="F116" s="117"/>
      <c r="G116" s="117"/>
      <c r="H116" s="117"/>
      <c r="I116" s="117"/>
      <c r="J116" s="117"/>
      <c r="K116" s="117"/>
      <c r="L116" s="117"/>
      <c r="M116" s="117"/>
      <c r="N116" s="117"/>
      <c r="O116" s="117"/>
      <c r="P116" s="117"/>
      <c r="Q116" s="117"/>
      <c r="R116" s="117"/>
      <c r="S116" s="117"/>
      <c r="T116" s="117"/>
      <c r="U116" s="117"/>
      <c r="V116" s="117"/>
      <c r="W116" s="118"/>
      <c r="X116" s="115"/>
    </row>
    <row r="117" spans="1:24" x14ac:dyDescent="0.25">
      <c r="A117" s="35"/>
      <c r="B117" s="113"/>
      <c r="C117" s="117"/>
      <c r="D117" s="117"/>
      <c r="E117" s="117"/>
      <c r="F117" s="117"/>
      <c r="G117" s="117"/>
      <c r="H117" s="117"/>
      <c r="I117" s="117"/>
      <c r="J117" s="117"/>
      <c r="K117" s="117"/>
      <c r="L117" s="117"/>
      <c r="M117" s="117"/>
      <c r="N117" s="117"/>
      <c r="O117" s="117"/>
      <c r="P117" s="117"/>
      <c r="Q117" s="117"/>
      <c r="R117" s="117"/>
      <c r="S117" s="117"/>
      <c r="T117" s="117"/>
      <c r="U117" s="117"/>
      <c r="V117" s="117"/>
      <c r="W117" s="118"/>
      <c r="X117" s="115"/>
    </row>
    <row r="118" spans="1:24" x14ac:dyDescent="0.25">
      <c r="A118" s="35"/>
      <c r="B118" s="113"/>
      <c r="C118" s="117"/>
      <c r="D118" s="117"/>
      <c r="E118" s="117"/>
      <c r="F118" s="117"/>
      <c r="G118" s="117"/>
      <c r="H118" s="117"/>
      <c r="I118" s="117"/>
      <c r="J118" s="117"/>
      <c r="K118" s="117"/>
      <c r="L118" s="117"/>
      <c r="M118" s="117"/>
      <c r="N118" s="117"/>
      <c r="O118" s="117"/>
      <c r="P118" s="117"/>
      <c r="Q118" s="117"/>
      <c r="R118" s="117"/>
      <c r="S118" s="117"/>
      <c r="T118" s="117"/>
      <c r="U118" s="117"/>
      <c r="V118" s="117"/>
      <c r="W118" s="118"/>
      <c r="X118" s="115"/>
    </row>
    <row r="119" spans="1:24" x14ac:dyDescent="0.25">
      <c r="A119" s="35"/>
      <c r="B119" s="113"/>
      <c r="C119" s="117"/>
      <c r="D119" s="117"/>
      <c r="E119" s="117"/>
      <c r="F119" s="117"/>
      <c r="G119" s="117"/>
      <c r="H119" s="117"/>
      <c r="I119" s="117"/>
      <c r="J119" s="117"/>
      <c r="K119" s="117"/>
      <c r="L119" s="117"/>
      <c r="M119" s="117"/>
      <c r="N119" s="117"/>
      <c r="O119" s="117"/>
      <c r="P119" s="117"/>
      <c r="Q119" s="117"/>
      <c r="R119" s="117"/>
      <c r="S119" s="117"/>
      <c r="T119" s="117"/>
      <c r="U119" s="117"/>
      <c r="V119" s="117"/>
      <c r="W119" s="118"/>
      <c r="X119" s="115"/>
    </row>
    <row r="120" spans="1:24" x14ac:dyDescent="0.25">
      <c r="A120" s="35"/>
      <c r="B120" s="113"/>
      <c r="C120" s="117"/>
      <c r="D120" s="117"/>
      <c r="E120" s="117"/>
      <c r="F120" s="117"/>
      <c r="G120" s="117"/>
      <c r="H120" s="117"/>
      <c r="I120" s="117"/>
      <c r="J120" s="117"/>
      <c r="K120" s="117"/>
      <c r="L120" s="117"/>
      <c r="M120" s="117"/>
      <c r="N120" s="117"/>
      <c r="O120" s="117"/>
      <c r="P120" s="117"/>
      <c r="Q120" s="117"/>
      <c r="R120" s="117"/>
      <c r="S120" s="117"/>
      <c r="T120" s="117"/>
      <c r="U120" s="117"/>
      <c r="V120" s="117"/>
      <c r="W120" s="118"/>
      <c r="X120" s="115"/>
    </row>
    <row r="121" spans="1:24" x14ac:dyDescent="0.25">
      <c r="A121" s="35"/>
      <c r="B121" s="113"/>
      <c r="C121" s="117"/>
      <c r="D121" s="117"/>
      <c r="E121" s="117"/>
      <c r="F121" s="117"/>
      <c r="G121" s="117"/>
      <c r="H121" s="117"/>
      <c r="I121" s="117"/>
      <c r="J121" s="117"/>
      <c r="K121" s="117"/>
      <c r="L121" s="117"/>
      <c r="M121" s="117"/>
      <c r="N121" s="117"/>
      <c r="O121" s="117"/>
      <c r="P121" s="117"/>
      <c r="Q121" s="117"/>
      <c r="R121" s="117"/>
      <c r="S121" s="117"/>
      <c r="T121" s="117"/>
      <c r="U121" s="117"/>
      <c r="V121" s="117"/>
      <c r="W121" s="118"/>
      <c r="X121" s="115"/>
    </row>
    <row r="122" spans="1:24" x14ac:dyDescent="0.25">
      <c r="A122" s="35"/>
      <c r="B122" s="113"/>
      <c r="C122" s="117"/>
      <c r="D122" s="117"/>
      <c r="E122" s="117"/>
      <c r="F122" s="117"/>
      <c r="G122" s="117"/>
      <c r="H122" s="117"/>
      <c r="I122" s="117"/>
      <c r="J122" s="117"/>
      <c r="K122" s="117"/>
      <c r="L122" s="117"/>
      <c r="M122" s="117"/>
      <c r="N122" s="117"/>
      <c r="O122" s="117"/>
      <c r="P122" s="117"/>
      <c r="Q122" s="117"/>
      <c r="R122" s="117"/>
      <c r="S122" s="117"/>
      <c r="T122" s="117"/>
      <c r="U122" s="117"/>
      <c r="V122" s="117"/>
      <c r="W122" s="118"/>
      <c r="X122" s="115"/>
    </row>
    <row r="123" spans="1:24" x14ac:dyDescent="0.25">
      <c r="A123" s="118"/>
      <c r="B123" s="113"/>
      <c r="C123" s="117"/>
      <c r="D123" s="117"/>
      <c r="E123" s="117"/>
      <c r="F123" s="117"/>
      <c r="G123" s="117"/>
      <c r="H123" s="117"/>
      <c r="I123" s="117"/>
      <c r="J123" s="117"/>
      <c r="K123" s="117"/>
      <c r="L123" s="117"/>
      <c r="M123" s="117"/>
      <c r="N123" s="117"/>
      <c r="O123" s="117"/>
      <c r="P123" s="117"/>
      <c r="Q123" s="117"/>
      <c r="R123" s="117"/>
      <c r="S123" s="117"/>
      <c r="T123" s="117"/>
      <c r="U123" s="117"/>
      <c r="V123" s="117"/>
      <c r="W123" s="118"/>
      <c r="X123" s="115"/>
    </row>
    <row r="124" spans="1:24" x14ac:dyDescent="0.25">
      <c r="A124" s="35"/>
      <c r="B124" s="113"/>
      <c r="C124" s="117"/>
      <c r="D124" s="117"/>
      <c r="E124" s="117"/>
      <c r="F124" s="117"/>
      <c r="G124" s="117"/>
      <c r="H124" s="117"/>
      <c r="I124" s="117"/>
      <c r="J124" s="117"/>
      <c r="K124" s="117"/>
      <c r="L124" s="117"/>
      <c r="M124" s="117"/>
      <c r="N124" s="117"/>
      <c r="O124" s="117"/>
      <c r="P124" s="117"/>
      <c r="Q124" s="117"/>
      <c r="R124" s="117"/>
      <c r="S124" s="117"/>
      <c r="T124" s="117"/>
      <c r="U124" s="117"/>
      <c r="V124" s="117"/>
      <c r="W124" s="118"/>
      <c r="X124" s="115"/>
    </row>
    <row r="125" spans="1:24" x14ac:dyDescent="0.25">
      <c r="A125" s="35"/>
      <c r="B125" s="113"/>
      <c r="C125" s="117"/>
      <c r="D125" s="117"/>
      <c r="E125" s="117"/>
      <c r="F125" s="117"/>
      <c r="G125" s="117"/>
      <c r="H125" s="117"/>
      <c r="I125" s="117"/>
      <c r="J125" s="117"/>
      <c r="K125" s="117"/>
      <c r="L125" s="117"/>
      <c r="M125" s="117"/>
      <c r="N125" s="117"/>
      <c r="O125" s="117"/>
      <c r="P125" s="117"/>
      <c r="Q125" s="117"/>
      <c r="R125" s="117"/>
      <c r="S125" s="117"/>
      <c r="T125" s="117"/>
      <c r="U125" s="117"/>
      <c r="V125" s="117"/>
      <c r="W125" s="118"/>
      <c r="X125" s="115"/>
    </row>
    <row r="126" spans="1:24" x14ac:dyDescent="0.25">
      <c r="A126" s="35"/>
      <c r="B126" s="113"/>
      <c r="C126" s="117"/>
      <c r="D126" s="117"/>
      <c r="E126" s="117"/>
      <c r="F126" s="117"/>
      <c r="G126" s="117"/>
      <c r="H126" s="117"/>
      <c r="I126" s="117"/>
      <c r="J126" s="117"/>
      <c r="K126" s="117"/>
      <c r="L126" s="117"/>
      <c r="M126" s="117"/>
      <c r="N126" s="117"/>
      <c r="O126" s="117"/>
      <c r="P126" s="117"/>
      <c r="Q126" s="117"/>
      <c r="R126" s="117"/>
      <c r="S126" s="117"/>
      <c r="T126" s="117"/>
      <c r="U126" s="117"/>
      <c r="V126" s="117"/>
      <c r="W126" s="118"/>
      <c r="X126" s="115"/>
    </row>
    <row r="127" spans="1:24" x14ac:dyDescent="0.25">
      <c r="A127" s="35"/>
      <c r="B127" s="113"/>
      <c r="C127" s="117"/>
      <c r="D127" s="117"/>
      <c r="E127" s="117"/>
      <c r="F127" s="117"/>
      <c r="G127" s="117"/>
      <c r="H127" s="117"/>
      <c r="I127" s="117"/>
      <c r="J127" s="117"/>
      <c r="K127" s="117"/>
      <c r="L127" s="117"/>
      <c r="M127" s="117"/>
      <c r="N127" s="117"/>
      <c r="O127" s="117"/>
      <c r="P127" s="117"/>
      <c r="Q127" s="117"/>
      <c r="R127" s="117"/>
      <c r="S127" s="117"/>
      <c r="T127" s="117"/>
      <c r="U127" s="117"/>
      <c r="V127" s="117"/>
      <c r="W127" s="118"/>
      <c r="X127" s="115"/>
    </row>
    <row r="128" spans="1:24" x14ac:dyDescent="0.25">
      <c r="A128" s="35"/>
      <c r="B128" s="113"/>
      <c r="C128" s="117"/>
      <c r="D128" s="117"/>
      <c r="E128" s="117"/>
      <c r="F128" s="117"/>
      <c r="G128" s="117"/>
      <c r="H128" s="117"/>
      <c r="I128" s="117"/>
      <c r="J128" s="117"/>
      <c r="K128" s="117"/>
      <c r="L128" s="117"/>
      <c r="M128" s="117"/>
      <c r="N128" s="117"/>
      <c r="O128" s="117"/>
      <c r="P128" s="117"/>
      <c r="Q128" s="117"/>
      <c r="R128" s="117"/>
      <c r="S128" s="117"/>
      <c r="T128" s="117"/>
      <c r="U128" s="117"/>
      <c r="V128" s="117"/>
      <c r="W128" s="118"/>
      <c r="X128" s="115"/>
    </row>
    <row r="129" spans="1:24" x14ac:dyDescent="0.25">
      <c r="A129" s="35"/>
      <c r="B129" s="113"/>
      <c r="C129" s="117"/>
      <c r="D129" s="117"/>
      <c r="E129" s="117"/>
      <c r="F129" s="117"/>
      <c r="G129" s="117"/>
      <c r="H129" s="117"/>
      <c r="I129" s="117"/>
      <c r="J129" s="117"/>
      <c r="K129" s="117"/>
      <c r="L129" s="117"/>
      <c r="M129" s="117"/>
      <c r="N129" s="117"/>
      <c r="O129" s="117"/>
      <c r="P129" s="117"/>
      <c r="Q129" s="117"/>
      <c r="R129" s="117"/>
      <c r="S129" s="117"/>
      <c r="T129" s="117"/>
      <c r="U129" s="117"/>
      <c r="V129" s="117"/>
      <c r="W129" s="118"/>
      <c r="X129" s="115"/>
    </row>
    <row r="130" spans="1:24" x14ac:dyDescent="0.25">
      <c r="A130" s="35"/>
      <c r="B130" s="113"/>
      <c r="C130" s="117"/>
      <c r="D130" s="117"/>
      <c r="E130" s="117"/>
      <c r="F130" s="117"/>
      <c r="G130" s="117"/>
      <c r="H130" s="117"/>
      <c r="I130" s="117"/>
      <c r="J130" s="117"/>
      <c r="K130" s="117"/>
      <c r="L130" s="117"/>
      <c r="M130" s="117"/>
      <c r="N130" s="117"/>
      <c r="O130" s="117"/>
      <c r="P130" s="117"/>
      <c r="Q130" s="117"/>
      <c r="R130" s="117"/>
      <c r="S130" s="117"/>
      <c r="T130" s="117"/>
      <c r="U130" s="117"/>
      <c r="V130" s="117"/>
      <c r="W130" s="118"/>
      <c r="X130" s="115"/>
    </row>
    <row r="131" spans="1:24" x14ac:dyDescent="0.25">
      <c r="A131" s="35"/>
      <c r="B131" s="113"/>
      <c r="C131" s="117"/>
      <c r="D131" s="117"/>
      <c r="E131" s="117"/>
      <c r="F131" s="117"/>
      <c r="G131" s="117"/>
      <c r="H131" s="117"/>
      <c r="I131" s="117"/>
      <c r="J131" s="117"/>
      <c r="K131" s="117"/>
      <c r="L131" s="117"/>
      <c r="M131" s="117"/>
      <c r="N131" s="117"/>
      <c r="O131" s="117"/>
      <c r="P131" s="117"/>
      <c r="Q131" s="117"/>
      <c r="R131" s="117"/>
      <c r="S131" s="117"/>
      <c r="T131" s="117"/>
      <c r="U131" s="117"/>
      <c r="V131" s="117"/>
      <c r="W131" s="118"/>
      <c r="X131" s="115"/>
    </row>
    <row r="132" spans="1:24" x14ac:dyDescent="0.25">
      <c r="A132" s="35"/>
      <c r="B132" s="113"/>
      <c r="C132" s="117"/>
      <c r="D132" s="117"/>
      <c r="E132" s="117"/>
      <c r="F132" s="117"/>
      <c r="G132" s="117"/>
      <c r="H132" s="117"/>
      <c r="I132" s="117"/>
      <c r="J132" s="117"/>
      <c r="K132" s="117"/>
      <c r="L132" s="117"/>
      <c r="M132" s="117"/>
      <c r="N132" s="117"/>
      <c r="O132" s="117"/>
      <c r="P132" s="117"/>
      <c r="Q132" s="117"/>
      <c r="R132" s="117"/>
      <c r="S132" s="117"/>
      <c r="T132" s="117"/>
      <c r="U132" s="117"/>
      <c r="V132" s="117"/>
      <c r="W132" s="118"/>
      <c r="X132" s="115"/>
    </row>
    <row r="133" spans="1:24" x14ac:dyDescent="0.25">
      <c r="A133" s="35"/>
      <c r="B133" s="113"/>
      <c r="C133" s="117"/>
      <c r="D133" s="117"/>
      <c r="E133" s="117"/>
      <c r="F133" s="117"/>
      <c r="G133" s="117"/>
      <c r="H133" s="117"/>
      <c r="I133" s="117"/>
      <c r="J133" s="117"/>
      <c r="K133" s="117"/>
      <c r="L133" s="117"/>
      <c r="M133" s="117"/>
      <c r="N133" s="117"/>
      <c r="O133" s="117"/>
      <c r="P133" s="117"/>
      <c r="Q133" s="117"/>
      <c r="R133" s="117"/>
      <c r="S133" s="117"/>
      <c r="T133" s="117"/>
      <c r="U133" s="117"/>
      <c r="V133" s="117"/>
      <c r="W133" s="118"/>
      <c r="X133" s="115"/>
    </row>
    <row r="134" spans="1:24" x14ac:dyDescent="0.25">
      <c r="A134" s="35"/>
      <c r="B134" s="113"/>
      <c r="C134" s="117"/>
      <c r="D134" s="117"/>
      <c r="E134" s="117"/>
      <c r="F134" s="117"/>
      <c r="G134" s="117"/>
      <c r="H134" s="117"/>
      <c r="I134" s="117"/>
      <c r="J134" s="117"/>
      <c r="K134" s="117"/>
      <c r="L134" s="117"/>
      <c r="M134" s="117"/>
      <c r="N134" s="117"/>
      <c r="O134" s="117"/>
      <c r="P134" s="117"/>
      <c r="Q134" s="117"/>
      <c r="R134" s="117"/>
      <c r="S134" s="117"/>
      <c r="T134" s="117"/>
      <c r="U134" s="117"/>
      <c r="V134" s="117"/>
      <c r="W134" s="118"/>
      <c r="X134" s="115"/>
    </row>
    <row r="135" spans="1:24" x14ac:dyDescent="0.25">
      <c r="A135" s="35"/>
      <c r="B135" s="113"/>
      <c r="C135" s="117"/>
      <c r="D135" s="117"/>
      <c r="E135" s="117"/>
      <c r="F135" s="117"/>
      <c r="G135" s="117"/>
      <c r="H135" s="117"/>
      <c r="I135" s="117"/>
      <c r="J135" s="117"/>
      <c r="K135" s="117"/>
      <c r="L135" s="117"/>
      <c r="M135" s="117"/>
      <c r="N135" s="117"/>
      <c r="O135" s="117"/>
      <c r="P135" s="117"/>
      <c r="Q135" s="117"/>
      <c r="R135" s="117"/>
      <c r="S135" s="117"/>
      <c r="T135" s="117"/>
      <c r="U135" s="117"/>
      <c r="V135" s="117"/>
      <c r="W135" s="118"/>
      <c r="X135" s="115"/>
    </row>
    <row r="136" spans="1:24" x14ac:dyDescent="0.25">
      <c r="A136" s="35"/>
      <c r="B136" s="113"/>
      <c r="C136" s="117"/>
      <c r="D136" s="117"/>
      <c r="E136" s="117"/>
      <c r="F136" s="117"/>
      <c r="G136" s="117"/>
      <c r="H136" s="117"/>
      <c r="I136" s="117"/>
      <c r="J136" s="117"/>
      <c r="K136" s="117"/>
      <c r="L136" s="117"/>
      <c r="M136" s="117"/>
      <c r="N136" s="117"/>
      <c r="O136" s="117"/>
      <c r="P136" s="117"/>
      <c r="Q136" s="117"/>
      <c r="R136" s="117"/>
      <c r="S136" s="117"/>
      <c r="T136" s="117"/>
      <c r="U136" s="117"/>
      <c r="V136" s="117"/>
      <c r="W136" s="118"/>
      <c r="X136" s="115"/>
    </row>
    <row r="137" spans="1:24" x14ac:dyDescent="0.25">
      <c r="A137" s="35"/>
      <c r="B137" s="113"/>
      <c r="C137" s="117"/>
      <c r="D137" s="117"/>
      <c r="E137" s="117"/>
      <c r="F137" s="117"/>
      <c r="G137" s="117"/>
      <c r="H137" s="117"/>
      <c r="I137" s="117"/>
      <c r="J137" s="117"/>
      <c r="K137" s="117"/>
      <c r="L137" s="117"/>
      <c r="M137" s="117"/>
      <c r="N137" s="117"/>
      <c r="O137" s="117"/>
      <c r="P137" s="117"/>
      <c r="Q137" s="117"/>
      <c r="R137" s="117"/>
      <c r="S137" s="117"/>
      <c r="T137" s="117"/>
      <c r="U137" s="117"/>
      <c r="V137" s="117"/>
      <c r="W137" s="118"/>
      <c r="X137" s="71"/>
    </row>
    <row r="138" spans="1:24" x14ac:dyDescent="0.25">
      <c r="A138" s="35"/>
      <c r="B138" s="113"/>
      <c r="C138" s="117"/>
      <c r="D138" s="117"/>
      <c r="E138" s="117"/>
      <c r="F138" s="117"/>
      <c r="G138" s="117"/>
      <c r="H138" s="117"/>
      <c r="I138" s="117"/>
      <c r="J138" s="117"/>
      <c r="K138" s="117"/>
      <c r="L138" s="117"/>
      <c r="M138" s="117"/>
      <c r="N138" s="117"/>
      <c r="O138" s="117"/>
      <c r="P138" s="117"/>
      <c r="Q138" s="117"/>
      <c r="R138" s="117"/>
      <c r="S138" s="117"/>
      <c r="T138" s="117"/>
      <c r="U138" s="117"/>
      <c r="V138" s="117"/>
      <c r="W138" s="118"/>
      <c r="X138" s="71"/>
    </row>
    <row r="139" spans="1:24" x14ac:dyDescent="0.25">
      <c r="A139" s="35"/>
      <c r="B139" s="113"/>
      <c r="C139" s="117"/>
      <c r="D139" s="117"/>
      <c r="E139" s="117"/>
      <c r="F139" s="117"/>
      <c r="G139" s="117"/>
      <c r="H139" s="117"/>
      <c r="I139" s="117"/>
      <c r="J139" s="117"/>
      <c r="K139" s="117"/>
      <c r="L139" s="117"/>
      <c r="M139" s="117"/>
      <c r="N139" s="117"/>
      <c r="O139" s="117"/>
      <c r="P139" s="117"/>
      <c r="Q139" s="117"/>
      <c r="R139" s="117"/>
      <c r="S139" s="117"/>
      <c r="T139" s="117"/>
      <c r="U139" s="117"/>
      <c r="V139" s="117"/>
      <c r="W139" s="118"/>
      <c r="X139" s="71"/>
    </row>
    <row r="140" spans="1:24" x14ac:dyDescent="0.25">
      <c r="A140" s="35"/>
      <c r="B140" s="113"/>
      <c r="C140" s="117"/>
      <c r="D140" s="117"/>
      <c r="E140" s="117"/>
      <c r="F140" s="117"/>
      <c r="G140" s="117"/>
      <c r="H140" s="117"/>
      <c r="I140" s="117"/>
      <c r="J140" s="117"/>
      <c r="K140" s="117"/>
      <c r="L140" s="117"/>
      <c r="M140" s="117"/>
      <c r="N140" s="117"/>
      <c r="O140" s="117"/>
      <c r="P140" s="117"/>
      <c r="Q140" s="117"/>
      <c r="R140" s="117"/>
      <c r="S140" s="117"/>
      <c r="T140" s="117"/>
      <c r="U140" s="117"/>
      <c r="V140" s="117"/>
      <c r="W140" s="118"/>
      <c r="X140" s="115"/>
    </row>
    <row r="141" spans="1:24" x14ac:dyDescent="0.25">
      <c r="A141" s="35"/>
      <c r="B141" s="113"/>
      <c r="C141" s="117"/>
      <c r="D141" s="117"/>
      <c r="E141" s="117"/>
      <c r="F141" s="117"/>
      <c r="G141" s="117"/>
      <c r="H141" s="117"/>
      <c r="I141" s="117"/>
      <c r="J141" s="117"/>
      <c r="K141" s="117"/>
      <c r="L141" s="117"/>
      <c r="M141" s="117"/>
      <c r="N141" s="117"/>
      <c r="O141" s="117"/>
      <c r="P141" s="117"/>
      <c r="Q141" s="117"/>
      <c r="R141" s="117"/>
      <c r="S141" s="117"/>
      <c r="T141" s="117"/>
      <c r="U141" s="117"/>
      <c r="V141" s="117"/>
      <c r="W141" s="118"/>
      <c r="X141" s="115"/>
    </row>
    <row r="142" spans="1:24" x14ac:dyDescent="0.25">
      <c r="A142" s="35"/>
      <c r="B142" s="113"/>
      <c r="C142" s="117"/>
      <c r="D142" s="117"/>
      <c r="E142" s="117"/>
      <c r="F142" s="117"/>
      <c r="G142" s="117"/>
      <c r="H142" s="117"/>
      <c r="I142" s="117"/>
      <c r="J142" s="117"/>
      <c r="K142" s="117"/>
      <c r="L142" s="117"/>
      <c r="M142" s="117"/>
      <c r="N142" s="117"/>
      <c r="O142" s="117"/>
      <c r="P142" s="117"/>
      <c r="Q142" s="117"/>
      <c r="R142" s="117"/>
      <c r="S142" s="117"/>
      <c r="T142" s="117"/>
      <c r="U142" s="117"/>
      <c r="V142" s="117"/>
      <c r="W142" s="118"/>
      <c r="X142" s="115"/>
    </row>
    <row r="143" spans="1:24" x14ac:dyDescent="0.25">
      <c r="A143" s="35"/>
      <c r="B143" s="113"/>
      <c r="C143" s="117"/>
      <c r="D143" s="117"/>
      <c r="E143" s="117"/>
      <c r="F143" s="117"/>
      <c r="G143" s="117"/>
      <c r="H143" s="117"/>
      <c r="I143" s="117"/>
      <c r="J143" s="117"/>
      <c r="K143" s="117"/>
      <c r="L143" s="117"/>
      <c r="M143" s="117"/>
      <c r="N143" s="117"/>
      <c r="O143" s="117"/>
      <c r="P143" s="117"/>
      <c r="Q143" s="117"/>
      <c r="R143" s="117"/>
      <c r="S143" s="117"/>
      <c r="T143" s="117"/>
      <c r="U143" s="117"/>
      <c r="V143" s="117"/>
      <c r="W143" s="118"/>
      <c r="X143" s="115"/>
    </row>
    <row r="144" spans="1:24" x14ac:dyDescent="0.25">
      <c r="A144" s="35"/>
      <c r="B144" s="113"/>
      <c r="C144" s="117"/>
      <c r="D144" s="117"/>
      <c r="E144" s="117"/>
      <c r="F144" s="117"/>
      <c r="G144" s="117"/>
      <c r="H144" s="117"/>
      <c r="I144" s="117"/>
      <c r="J144" s="117"/>
      <c r="K144" s="117"/>
      <c r="L144" s="117"/>
      <c r="M144" s="117"/>
      <c r="N144" s="117"/>
      <c r="O144" s="117"/>
      <c r="P144" s="117"/>
      <c r="Q144" s="117"/>
      <c r="R144" s="117"/>
      <c r="S144" s="117"/>
      <c r="T144" s="117"/>
      <c r="U144" s="117"/>
      <c r="V144" s="117"/>
      <c r="W144" s="118"/>
      <c r="X144" s="71"/>
    </row>
    <row r="145" spans="1:24" x14ac:dyDescent="0.25">
      <c r="A145" s="35"/>
      <c r="B145" s="113"/>
      <c r="C145" s="117"/>
      <c r="D145" s="117"/>
      <c r="E145" s="117"/>
      <c r="F145" s="117"/>
      <c r="G145" s="117"/>
      <c r="H145" s="117"/>
      <c r="I145" s="117"/>
      <c r="J145" s="117"/>
      <c r="K145" s="117"/>
      <c r="L145" s="117"/>
      <c r="M145" s="117"/>
      <c r="N145" s="117"/>
      <c r="O145" s="117"/>
      <c r="P145" s="117"/>
      <c r="Q145" s="117"/>
      <c r="R145" s="117"/>
      <c r="S145" s="117"/>
      <c r="T145" s="117"/>
      <c r="U145" s="117"/>
      <c r="V145" s="117"/>
      <c r="W145" s="118"/>
      <c r="X145" s="71"/>
    </row>
    <row r="146" spans="1:24" x14ac:dyDescent="0.25">
      <c r="A146" s="35"/>
      <c r="B146" s="113"/>
      <c r="C146" s="117"/>
      <c r="D146" s="117"/>
      <c r="E146" s="117"/>
      <c r="F146" s="117"/>
      <c r="G146" s="117"/>
      <c r="H146" s="117"/>
      <c r="I146" s="117"/>
      <c r="J146" s="117"/>
      <c r="K146" s="117"/>
      <c r="L146" s="117"/>
      <c r="M146" s="117"/>
      <c r="N146" s="117"/>
      <c r="O146" s="117"/>
      <c r="P146" s="117"/>
      <c r="Q146" s="117"/>
      <c r="R146" s="117"/>
      <c r="S146" s="117"/>
      <c r="T146" s="117"/>
      <c r="U146" s="117"/>
      <c r="V146" s="117"/>
      <c r="W146" s="118"/>
      <c r="X146" s="115"/>
    </row>
    <row r="147" spans="1:24" x14ac:dyDescent="0.25">
      <c r="A147" s="35"/>
      <c r="B147" s="113"/>
      <c r="C147" s="117"/>
      <c r="D147" s="117"/>
      <c r="E147" s="117"/>
      <c r="F147" s="117"/>
      <c r="G147" s="117"/>
      <c r="H147" s="117"/>
      <c r="I147" s="117"/>
      <c r="J147" s="117"/>
      <c r="K147" s="117"/>
      <c r="L147" s="117"/>
      <c r="M147" s="117"/>
      <c r="N147" s="117"/>
      <c r="O147" s="117"/>
      <c r="P147" s="117"/>
      <c r="Q147" s="117"/>
      <c r="R147" s="117"/>
      <c r="S147" s="117"/>
      <c r="T147" s="117"/>
      <c r="U147" s="117"/>
      <c r="V147" s="117"/>
      <c r="W147" s="118"/>
      <c r="X147" s="115"/>
    </row>
    <row r="148" spans="1:24" x14ac:dyDescent="0.25">
      <c r="A148" s="35"/>
      <c r="B148" s="113"/>
      <c r="C148" s="117"/>
      <c r="D148" s="117"/>
      <c r="E148" s="117"/>
      <c r="F148" s="117"/>
      <c r="G148" s="117"/>
      <c r="H148" s="117"/>
      <c r="I148" s="117"/>
      <c r="J148" s="117"/>
      <c r="K148" s="117"/>
      <c r="L148" s="117"/>
      <c r="M148" s="117"/>
      <c r="N148" s="117"/>
      <c r="O148" s="117"/>
      <c r="P148" s="117"/>
      <c r="Q148" s="117"/>
      <c r="R148" s="117"/>
      <c r="S148" s="117"/>
      <c r="T148" s="117"/>
      <c r="U148" s="117"/>
      <c r="V148" s="117"/>
      <c r="W148" s="118"/>
      <c r="X148" s="115"/>
    </row>
    <row r="149" spans="1:24" x14ac:dyDescent="0.25">
      <c r="A149" s="35"/>
      <c r="B149" s="113"/>
      <c r="C149" s="117"/>
      <c r="D149" s="117"/>
      <c r="E149" s="117"/>
      <c r="F149" s="117"/>
      <c r="G149" s="117"/>
      <c r="H149" s="117"/>
      <c r="I149" s="117"/>
      <c r="J149" s="117"/>
      <c r="K149" s="117"/>
      <c r="L149" s="117"/>
      <c r="M149" s="117"/>
      <c r="N149" s="117"/>
      <c r="O149" s="117"/>
      <c r="P149" s="117"/>
      <c r="Q149" s="117"/>
      <c r="R149" s="117"/>
      <c r="S149" s="117"/>
      <c r="T149" s="117"/>
      <c r="U149" s="117"/>
      <c r="V149" s="117"/>
      <c r="W149" s="118"/>
      <c r="X149" s="115"/>
    </row>
    <row r="150" spans="1:24" s="53" customFormat="1" x14ac:dyDescent="0.25">
      <c r="A150" s="35"/>
      <c r="B150" s="113"/>
      <c r="C150" s="117"/>
      <c r="D150" s="117"/>
      <c r="E150" s="117"/>
      <c r="F150" s="117"/>
      <c r="G150" s="117"/>
      <c r="H150" s="117"/>
      <c r="I150" s="117"/>
      <c r="J150" s="117"/>
      <c r="K150" s="117"/>
      <c r="L150" s="117"/>
      <c r="M150" s="117"/>
      <c r="N150" s="117"/>
      <c r="O150" s="117"/>
      <c r="P150" s="117"/>
      <c r="Q150" s="117"/>
      <c r="R150" s="117"/>
      <c r="S150" s="117"/>
      <c r="T150" s="117"/>
      <c r="U150" s="117"/>
      <c r="V150" s="117"/>
      <c r="W150" s="118"/>
      <c r="X150" s="115"/>
    </row>
    <row r="151" spans="1:24" s="53" customFormat="1" x14ac:dyDescent="0.25">
      <c r="A151" s="35"/>
      <c r="B151" s="113"/>
      <c r="C151" s="117"/>
      <c r="D151" s="117"/>
      <c r="E151" s="117"/>
      <c r="F151" s="117"/>
      <c r="G151" s="117"/>
      <c r="H151" s="117"/>
      <c r="I151" s="117"/>
      <c r="J151" s="117"/>
      <c r="K151" s="117"/>
      <c r="L151" s="117"/>
      <c r="M151" s="117"/>
      <c r="N151" s="117"/>
      <c r="O151" s="117"/>
      <c r="P151" s="117"/>
      <c r="Q151" s="117"/>
      <c r="R151" s="117"/>
      <c r="S151" s="117"/>
      <c r="T151" s="117"/>
      <c r="U151" s="117"/>
      <c r="V151" s="117"/>
      <c r="W151" s="118"/>
      <c r="X151" s="115"/>
    </row>
    <row r="152" spans="1:24" s="53" customFormat="1" x14ac:dyDescent="0.25">
      <c r="A152" s="35"/>
      <c r="B152" s="113"/>
      <c r="C152" s="117"/>
      <c r="D152" s="117"/>
      <c r="E152" s="117"/>
      <c r="F152" s="117"/>
      <c r="G152" s="117"/>
      <c r="H152" s="117"/>
      <c r="I152" s="117"/>
      <c r="J152" s="117"/>
      <c r="K152" s="117"/>
      <c r="L152" s="117"/>
      <c r="M152" s="117"/>
      <c r="N152" s="117"/>
      <c r="O152" s="117"/>
      <c r="P152" s="117"/>
      <c r="Q152" s="117"/>
      <c r="R152" s="117"/>
      <c r="S152" s="117"/>
      <c r="T152" s="117"/>
      <c r="U152" s="117"/>
      <c r="V152" s="117"/>
      <c r="W152" s="118"/>
      <c r="X152" s="115"/>
    </row>
    <row r="153" spans="1:24" x14ac:dyDescent="0.25">
      <c r="A153" s="35"/>
      <c r="B153" s="113"/>
      <c r="C153" s="117"/>
      <c r="D153" s="117"/>
      <c r="E153" s="117"/>
      <c r="F153" s="117"/>
      <c r="G153" s="117"/>
      <c r="H153" s="117"/>
      <c r="I153" s="117"/>
      <c r="J153" s="117"/>
      <c r="K153" s="117"/>
      <c r="L153" s="117"/>
      <c r="M153" s="117"/>
      <c r="N153" s="117"/>
      <c r="O153" s="117"/>
      <c r="P153" s="117"/>
      <c r="Q153" s="117"/>
      <c r="R153" s="117"/>
      <c r="S153" s="117"/>
      <c r="T153" s="117"/>
      <c r="U153" s="117"/>
      <c r="V153" s="117"/>
      <c r="W153" s="118"/>
      <c r="X153" s="71"/>
    </row>
    <row r="154" spans="1:24" x14ac:dyDescent="0.25">
      <c r="A154" s="35"/>
      <c r="B154" s="113"/>
      <c r="C154" s="117"/>
      <c r="D154" s="117"/>
      <c r="E154" s="117"/>
      <c r="F154" s="117"/>
      <c r="G154" s="117"/>
      <c r="H154" s="117"/>
      <c r="I154" s="117"/>
      <c r="J154" s="117"/>
      <c r="K154" s="117"/>
      <c r="L154" s="117"/>
      <c r="M154" s="117"/>
      <c r="N154" s="117"/>
      <c r="O154" s="117"/>
      <c r="P154" s="117"/>
      <c r="Q154" s="117"/>
      <c r="R154" s="117"/>
      <c r="S154" s="117"/>
      <c r="T154" s="117"/>
      <c r="U154" s="117"/>
      <c r="V154" s="117"/>
      <c r="W154" s="118"/>
      <c r="X154" s="71"/>
    </row>
    <row r="155" spans="1:24" x14ac:dyDescent="0.25">
      <c r="A155" s="35"/>
      <c r="B155" s="113"/>
      <c r="C155" s="117"/>
      <c r="D155" s="117"/>
      <c r="E155" s="117"/>
      <c r="F155" s="117"/>
      <c r="G155" s="117"/>
      <c r="H155" s="117"/>
      <c r="I155" s="117"/>
      <c r="J155" s="117"/>
      <c r="K155" s="117"/>
      <c r="L155" s="117"/>
      <c r="M155" s="117"/>
      <c r="N155" s="117"/>
      <c r="O155" s="117"/>
      <c r="P155" s="117"/>
      <c r="Q155" s="117"/>
      <c r="R155" s="117"/>
      <c r="S155" s="117"/>
      <c r="T155" s="117"/>
      <c r="U155" s="117"/>
      <c r="V155" s="117"/>
      <c r="W155" s="118"/>
      <c r="X155" s="71"/>
    </row>
    <row r="156" spans="1:24" x14ac:dyDescent="0.25">
      <c r="A156" s="35"/>
      <c r="B156" s="113"/>
      <c r="C156" s="117"/>
      <c r="D156" s="117"/>
      <c r="E156" s="117"/>
      <c r="F156" s="117"/>
      <c r="G156" s="117"/>
      <c r="H156" s="117"/>
      <c r="I156" s="117"/>
      <c r="J156" s="117"/>
      <c r="K156" s="117"/>
      <c r="L156" s="117"/>
      <c r="M156" s="117"/>
      <c r="N156" s="117"/>
      <c r="O156" s="117"/>
      <c r="P156" s="117"/>
      <c r="Q156" s="117"/>
      <c r="R156" s="117"/>
      <c r="S156" s="117"/>
      <c r="T156" s="117"/>
      <c r="U156" s="117"/>
      <c r="V156" s="117"/>
      <c r="W156" s="118"/>
      <c r="X156" s="71"/>
    </row>
    <row r="157" spans="1:24" x14ac:dyDescent="0.25">
      <c r="A157" s="35"/>
      <c r="B157" s="113"/>
      <c r="C157" s="117"/>
      <c r="D157" s="117"/>
      <c r="E157" s="117"/>
      <c r="F157" s="117"/>
      <c r="G157" s="117"/>
      <c r="H157" s="117"/>
      <c r="I157" s="117"/>
      <c r="J157" s="117"/>
      <c r="K157" s="117"/>
      <c r="L157" s="117"/>
      <c r="M157" s="117"/>
      <c r="N157" s="117"/>
      <c r="O157" s="117"/>
      <c r="P157" s="117"/>
      <c r="Q157" s="117"/>
      <c r="R157" s="117"/>
      <c r="S157" s="117"/>
      <c r="T157" s="117"/>
      <c r="U157" s="117"/>
      <c r="V157" s="117"/>
      <c r="W157" s="118"/>
      <c r="X157" s="71"/>
    </row>
    <row r="158" spans="1:24" x14ac:dyDescent="0.25">
      <c r="A158" s="35"/>
      <c r="B158" s="113"/>
      <c r="C158" s="117"/>
      <c r="D158" s="117"/>
      <c r="E158" s="117"/>
      <c r="F158" s="117"/>
      <c r="G158" s="117"/>
      <c r="H158" s="117"/>
      <c r="I158" s="117"/>
      <c r="J158" s="117"/>
      <c r="K158" s="117"/>
      <c r="L158" s="117"/>
      <c r="M158" s="117"/>
      <c r="N158" s="117"/>
      <c r="O158" s="117"/>
      <c r="P158" s="117"/>
      <c r="Q158" s="117"/>
      <c r="R158" s="117"/>
      <c r="S158" s="117"/>
      <c r="T158" s="117"/>
      <c r="U158" s="117"/>
      <c r="V158" s="117"/>
      <c r="W158" s="118"/>
      <c r="X158" s="71"/>
    </row>
    <row r="159" spans="1:24" x14ac:dyDescent="0.25">
      <c r="A159" s="35"/>
      <c r="B159" s="113"/>
      <c r="C159" s="117"/>
      <c r="D159" s="117"/>
      <c r="E159" s="117"/>
      <c r="F159" s="117"/>
      <c r="G159" s="117"/>
      <c r="H159" s="117"/>
      <c r="I159" s="117"/>
      <c r="J159" s="117"/>
      <c r="K159" s="117"/>
      <c r="L159" s="117"/>
      <c r="M159" s="117"/>
      <c r="N159" s="117"/>
      <c r="O159" s="117"/>
      <c r="P159" s="117"/>
      <c r="Q159" s="117"/>
      <c r="R159" s="117"/>
      <c r="S159" s="117"/>
      <c r="T159" s="117"/>
      <c r="U159" s="117"/>
      <c r="V159" s="117"/>
      <c r="W159" s="118"/>
      <c r="X159" s="71"/>
    </row>
    <row r="160" spans="1:24" x14ac:dyDescent="0.25">
      <c r="A160" s="35"/>
      <c r="B160" s="113"/>
      <c r="C160" s="117"/>
      <c r="D160" s="117"/>
      <c r="E160" s="117"/>
      <c r="F160" s="117"/>
      <c r="G160" s="117"/>
      <c r="H160" s="117"/>
      <c r="I160" s="117"/>
      <c r="J160" s="117"/>
      <c r="K160" s="117"/>
      <c r="L160" s="117"/>
      <c r="M160" s="117"/>
      <c r="N160" s="117"/>
      <c r="O160" s="117"/>
      <c r="P160" s="117"/>
      <c r="Q160" s="117"/>
      <c r="R160" s="117"/>
      <c r="S160" s="117"/>
      <c r="T160" s="117"/>
      <c r="U160" s="117"/>
      <c r="V160" s="117"/>
      <c r="W160" s="118"/>
      <c r="X160" s="71"/>
    </row>
  </sheetData>
  <phoneticPr fontId="11" type="noConversion"/>
  <conditionalFormatting sqref="A2:A3">
    <cfRule type="expression" dxfId="33" priority="2">
      <formula>$D2=1</formula>
    </cfRule>
  </conditionalFormatting>
  <conditionalFormatting sqref="A2:W1048576">
    <cfRule type="expression" dxfId="32" priority="1">
      <formula>$A2=1</formula>
    </cfRule>
  </conditionalFormatting>
  <dataValidations count="1">
    <dataValidation type="list" allowBlank="1" showInputMessage="1" showErrorMessage="1" sqref="A2:A3" xr:uid="{E959C832-2E97-4ACF-AEFC-2854FF6024FE}">
      <formula1>"0,1"</formula1>
    </dataValidation>
  </dataValidations>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tint="0.79998168889431442"/>
  </sheetPr>
  <dimension ref="A1:AO81"/>
  <sheetViews>
    <sheetView zoomScale="85" zoomScaleNormal="85" workbookViewId="0">
      <selection activeCell="J14" sqref="J14"/>
    </sheetView>
  </sheetViews>
  <sheetFormatPr defaultRowHeight="15" x14ac:dyDescent="0.25"/>
  <cols>
    <col min="2" max="2" width="13.140625" customWidth="1"/>
    <col min="3" max="3" width="23.85546875" bestFit="1" customWidth="1"/>
    <col min="4" max="4" width="15.140625" bestFit="1" customWidth="1"/>
    <col min="5" max="5" width="12.85546875" customWidth="1"/>
    <col min="6" max="6" width="12.7109375" customWidth="1"/>
    <col min="7" max="7" width="19" customWidth="1"/>
    <col min="8" max="8" width="15.85546875" customWidth="1"/>
    <col min="9" max="9" width="11.28515625" bestFit="1" customWidth="1"/>
    <col min="10" max="10" width="19" customWidth="1"/>
    <col min="11" max="11" width="12.85546875" customWidth="1"/>
    <col min="12" max="12" width="14.85546875" customWidth="1"/>
    <col min="14" max="14" width="13.140625" bestFit="1" customWidth="1"/>
    <col min="18" max="18" width="12.28515625" customWidth="1"/>
    <col min="19" max="19" width="12.5703125" bestFit="1" customWidth="1"/>
    <col min="22" max="22" width="11" customWidth="1"/>
    <col min="24" max="24" width="17.85546875" bestFit="1" customWidth="1"/>
    <col min="25" max="25" width="20.85546875" customWidth="1"/>
    <col min="26" max="26" width="20.7109375" customWidth="1"/>
    <col min="27" max="27" width="24.140625" bestFit="1" customWidth="1"/>
  </cols>
  <sheetData>
    <row r="1" spans="2:26" ht="15.75" thickBot="1" x14ac:dyDescent="0.3"/>
    <row r="2" spans="2:26" ht="30.75" customHeight="1" thickBot="1" x14ac:dyDescent="0.3">
      <c r="B2" s="94" t="s">
        <v>273</v>
      </c>
      <c r="C2" s="95" t="s">
        <v>35</v>
      </c>
      <c r="D2" s="106" t="s">
        <v>34</v>
      </c>
      <c r="E2" s="134" t="s">
        <v>36</v>
      </c>
      <c r="F2" s="135" t="s">
        <v>37</v>
      </c>
      <c r="G2" s="136" t="s">
        <v>289</v>
      </c>
      <c r="H2" s="137" t="s">
        <v>98</v>
      </c>
      <c r="I2" s="136" t="s">
        <v>171</v>
      </c>
      <c r="K2" s="200" t="s">
        <v>42</v>
      </c>
      <c r="L2" s="201"/>
      <c r="M2" s="53"/>
      <c r="N2" s="200" t="s">
        <v>226</v>
      </c>
      <c r="O2" s="201"/>
    </row>
    <row r="3" spans="2:26" ht="15.75" thickBot="1" x14ac:dyDescent="0.3">
      <c r="B3" s="179">
        <v>1</v>
      </c>
      <c r="C3" s="180" t="str">
        <f t="shared" ref="C3:C22" si="0">IF(C26="","",C26)</f>
        <v>NoiseSTR_4000</v>
      </c>
      <c r="D3" s="172">
        <v>0</v>
      </c>
      <c r="E3" s="180">
        <f t="shared" ref="E3:E11" si="1">B26</f>
        <v>1</v>
      </c>
      <c r="F3" s="172">
        <v>1</v>
      </c>
      <c r="G3" s="172">
        <v>0</v>
      </c>
      <c r="H3" s="172">
        <v>1</v>
      </c>
      <c r="I3" s="173">
        <v>0</v>
      </c>
      <c r="K3" s="19" t="s">
        <v>39</v>
      </c>
      <c r="L3" s="47" t="s">
        <v>185</v>
      </c>
      <c r="M3" s="53"/>
      <c r="N3" s="31" t="s">
        <v>274</v>
      </c>
      <c r="O3" s="27">
        <v>0</v>
      </c>
      <c r="Y3" s="71"/>
      <c r="Z3" s="71"/>
    </row>
    <row r="4" spans="2:26" ht="15.75" thickBot="1" x14ac:dyDescent="0.3">
      <c r="B4" s="181">
        <f>IF(C4="","",B3+1)</f>
        <v>2</v>
      </c>
      <c r="C4" s="182" t="str">
        <f t="shared" si="0"/>
        <v>Full_UB_4000</v>
      </c>
      <c r="D4" s="174">
        <v>0</v>
      </c>
      <c r="E4" s="182">
        <f t="shared" si="1"/>
        <v>2</v>
      </c>
      <c r="F4" s="174">
        <v>1</v>
      </c>
      <c r="G4" s="174">
        <v>0</v>
      </c>
      <c r="H4" s="174">
        <v>1</v>
      </c>
      <c r="I4" s="175">
        <v>0</v>
      </c>
      <c r="K4" s="16" t="s">
        <v>40</v>
      </c>
      <c r="L4" s="48" t="s">
        <v>186</v>
      </c>
      <c r="M4" s="53"/>
      <c r="N4" s="19" t="s">
        <v>89</v>
      </c>
      <c r="O4" s="2">
        <v>0</v>
      </c>
    </row>
    <row r="5" spans="2:26" ht="15.75" thickBot="1" x14ac:dyDescent="0.3">
      <c r="B5" s="181">
        <f t="shared" ref="B5:B22" si="2">IF(C5="","",B4+1)</f>
        <v>3</v>
      </c>
      <c r="C5" s="182" t="str">
        <f t="shared" si="0"/>
        <v>Full_UB_5500</v>
      </c>
      <c r="D5" s="174">
        <v>0</v>
      </c>
      <c r="E5" s="182">
        <f t="shared" si="1"/>
        <v>3</v>
      </c>
      <c r="F5" s="174">
        <v>1</v>
      </c>
      <c r="G5" s="174">
        <v>0</v>
      </c>
      <c r="H5" s="174">
        <v>1</v>
      </c>
      <c r="I5" s="175">
        <v>0</v>
      </c>
      <c r="K5" s="16" t="s">
        <v>38</v>
      </c>
      <c r="L5" s="48" t="s">
        <v>115</v>
      </c>
      <c r="M5" s="53"/>
      <c r="N5" s="31" t="s">
        <v>9</v>
      </c>
      <c r="O5" s="27">
        <v>1</v>
      </c>
    </row>
    <row r="6" spans="2:26" x14ac:dyDescent="0.25">
      <c r="B6" s="181">
        <f t="shared" si="2"/>
        <v>4</v>
      </c>
      <c r="C6" s="182" t="str">
        <f t="shared" si="0"/>
        <v>PileRun_UB</v>
      </c>
      <c r="D6" s="174">
        <v>1</v>
      </c>
      <c r="E6" s="182">
        <f t="shared" si="1"/>
        <v>4</v>
      </c>
      <c r="F6" s="174">
        <v>1</v>
      </c>
      <c r="G6" s="174">
        <v>0</v>
      </c>
      <c r="H6" s="174">
        <v>1</v>
      </c>
      <c r="I6" s="175">
        <v>0</v>
      </c>
      <c r="K6" s="16" t="s">
        <v>222</v>
      </c>
      <c r="L6" s="48" t="s">
        <v>223</v>
      </c>
      <c r="M6" s="53"/>
    </row>
    <row r="7" spans="2:26" ht="15.75" customHeight="1" thickBot="1" x14ac:dyDescent="0.3">
      <c r="B7" s="181">
        <f t="shared" si="2"/>
        <v>5</v>
      </c>
      <c r="C7" s="182" t="str">
        <f t="shared" si="0"/>
        <v>PileRun_LB</v>
      </c>
      <c r="D7" s="174">
        <v>1</v>
      </c>
      <c r="E7" s="182">
        <f t="shared" si="1"/>
        <v>5</v>
      </c>
      <c r="F7" s="174">
        <v>1</v>
      </c>
      <c r="G7" s="174">
        <v>0</v>
      </c>
      <c r="H7" s="174">
        <v>1</v>
      </c>
      <c r="I7" s="175">
        <v>0</v>
      </c>
      <c r="K7" s="55" t="s">
        <v>220</v>
      </c>
      <c r="L7" s="17" t="s">
        <v>221</v>
      </c>
      <c r="M7" s="53"/>
      <c r="N7" s="53"/>
      <c r="O7" s="53"/>
    </row>
    <row r="8" spans="2:26" ht="15.75" customHeight="1" x14ac:dyDescent="0.25">
      <c r="B8" s="181">
        <f t="shared" si="2"/>
        <v>6</v>
      </c>
      <c r="C8" s="182" t="str">
        <f t="shared" si="0"/>
        <v>Entrapped_UB</v>
      </c>
      <c r="D8" s="174">
        <v>0</v>
      </c>
      <c r="E8" s="182">
        <f t="shared" si="1"/>
        <v>6</v>
      </c>
      <c r="F8" s="174">
        <v>1</v>
      </c>
      <c r="G8" s="174">
        <v>0</v>
      </c>
      <c r="H8" s="174">
        <v>1</v>
      </c>
      <c r="I8" s="175">
        <v>0</v>
      </c>
      <c r="K8" s="19" t="s">
        <v>275</v>
      </c>
      <c r="L8" s="47">
        <v>0</v>
      </c>
      <c r="M8" s="53"/>
    </row>
    <row r="9" spans="2:26" x14ac:dyDescent="0.25">
      <c r="B9" s="181">
        <f t="shared" si="2"/>
        <v>7</v>
      </c>
      <c r="C9" s="182" t="str">
        <f t="shared" si="0"/>
        <v>Breakdown_BE</v>
      </c>
      <c r="D9" s="176">
        <v>0</v>
      </c>
      <c r="E9" s="182">
        <f t="shared" si="1"/>
        <v>7</v>
      </c>
      <c r="F9" s="176">
        <v>1</v>
      </c>
      <c r="G9" s="176">
        <v>0</v>
      </c>
      <c r="H9" s="176">
        <v>1</v>
      </c>
      <c r="I9" s="175">
        <v>0</v>
      </c>
      <c r="K9" s="16" t="s">
        <v>276</v>
      </c>
      <c r="L9" s="48"/>
      <c r="M9" s="53"/>
    </row>
    <row r="10" spans="2:26" x14ac:dyDescent="0.25">
      <c r="B10" s="181">
        <f t="shared" si="2"/>
        <v>8</v>
      </c>
      <c r="C10" s="182" t="str">
        <f t="shared" si="0"/>
        <v>Entrapped_BE</v>
      </c>
      <c r="D10" s="174">
        <v>0</v>
      </c>
      <c r="E10" s="182">
        <f t="shared" si="1"/>
        <v>8</v>
      </c>
      <c r="F10" s="174">
        <v>1</v>
      </c>
      <c r="G10" s="174">
        <v>0</v>
      </c>
      <c r="H10" s="174">
        <v>1</v>
      </c>
      <c r="I10" s="175">
        <v>0</v>
      </c>
      <c r="K10" s="16" t="s">
        <v>277</v>
      </c>
      <c r="L10" s="48">
        <v>1000</v>
      </c>
      <c r="M10" s="53"/>
    </row>
    <row r="11" spans="2:26" ht="15.75" customHeight="1" x14ac:dyDescent="0.25">
      <c r="B11" s="181">
        <f t="shared" si="2"/>
        <v>9</v>
      </c>
      <c r="C11" s="182" t="str">
        <f t="shared" si="0"/>
        <v>NoiseSTR_5500</v>
      </c>
      <c r="D11" s="176">
        <v>0</v>
      </c>
      <c r="E11" s="182">
        <f t="shared" si="1"/>
        <v>9</v>
      </c>
      <c r="F11" s="176">
        <v>1</v>
      </c>
      <c r="G11" s="176">
        <v>0</v>
      </c>
      <c r="H11" s="176">
        <v>1</v>
      </c>
      <c r="I11" s="175">
        <v>0</v>
      </c>
      <c r="K11" s="16" t="s">
        <v>278</v>
      </c>
      <c r="L11" s="48">
        <v>0</v>
      </c>
      <c r="M11" s="53"/>
      <c r="N11" s="53"/>
      <c r="O11" s="53"/>
    </row>
    <row r="12" spans="2:26" ht="15.75" thickBot="1" x14ac:dyDescent="0.3">
      <c r="B12" s="181">
        <f t="shared" si="2"/>
        <v>10</v>
      </c>
      <c r="C12" s="182" t="str">
        <f t="shared" si="0"/>
        <v>NoiseSTR_ACC_SENSI</v>
      </c>
      <c r="D12" s="176">
        <v>0</v>
      </c>
      <c r="E12" s="182">
        <v>10</v>
      </c>
      <c r="F12" s="176">
        <v>1</v>
      </c>
      <c r="G12" s="176">
        <v>0</v>
      </c>
      <c r="H12" s="176">
        <v>1</v>
      </c>
      <c r="I12" s="175">
        <v>0</v>
      </c>
      <c r="K12" s="55" t="s">
        <v>170</v>
      </c>
      <c r="L12" s="17" t="s">
        <v>206</v>
      </c>
      <c r="M12" s="53"/>
    </row>
    <row r="13" spans="2:26" x14ac:dyDescent="0.25">
      <c r="B13" s="181">
        <f t="shared" si="2"/>
        <v>11</v>
      </c>
      <c r="C13" s="182" t="str">
        <f t="shared" si="0"/>
        <v>Fatigue_BLOW</v>
      </c>
      <c r="D13" s="176">
        <v>0</v>
      </c>
      <c r="E13" s="182">
        <v>11</v>
      </c>
      <c r="F13" s="176">
        <v>1</v>
      </c>
      <c r="G13" s="176">
        <v>0</v>
      </c>
      <c r="H13" s="176">
        <v>1</v>
      </c>
      <c r="I13" s="175">
        <v>0</v>
      </c>
      <c r="K13" s="53"/>
      <c r="L13" s="53"/>
      <c r="M13" s="53"/>
    </row>
    <row r="14" spans="2:26" x14ac:dyDescent="0.25">
      <c r="B14" s="181">
        <f t="shared" si="2"/>
        <v>12</v>
      </c>
      <c r="C14" s="182" t="str">
        <f t="shared" si="0"/>
        <v>Fatigue_STRESS</v>
      </c>
      <c r="D14" s="174">
        <v>0</v>
      </c>
      <c r="E14" s="182">
        <f>B37</f>
        <v>12</v>
      </c>
      <c r="F14" s="174">
        <v>1</v>
      </c>
      <c r="G14" s="174">
        <v>0</v>
      </c>
      <c r="H14" s="174">
        <v>1</v>
      </c>
      <c r="I14" s="175">
        <v>0</v>
      </c>
      <c r="J14" s="53"/>
      <c r="K14" s="53"/>
      <c r="L14" s="53"/>
      <c r="M14" s="53"/>
    </row>
    <row r="15" spans="2:26" s="53" customFormat="1" ht="15.75" thickBot="1" x14ac:dyDescent="0.3">
      <c r="B15" s="181" t="str">
        <f t="shared" si="2"/>
        <v/>
      </c>
      <c r="C15" s="182" t="str">
        <f t="shared" si="0"/>
        <v/>
      </c>
      <c r="D15" s="174"/>
      <c r="E15" s="182"/>
      <c r="F15" s="174"/>
      <c r="G15" s="174"/>
      <c r="H15" s="174"/>
      <c r="I15" s="175"/>
    </row>
    <row r="16" spans="2:26" s="53" customFormat="1" ht="15.75" thickBot="1" x14ac:dyDescent="0.3">
      <c r="B16" s="181" t="str">
        <f t="shared" si="2"/>
        <v/>
      </c>
      <c r="C16" s="182" t="str">
        <f t="shared" si="0"/>
        <v/>
      </c>
      <c r="D16" s="174"/>
      <c r="E16" s="182"/>
      <c r="F16" s="174"/>
      <c r="G16" s="174"/>
      <c r="H16" s="174"/>
      <c r="I16" s="185"/>
      <c r="K16" s="200" t="s">
        <v>217</v>
      </c>
      <c r="L16" s="201"/>
    </row>
    <row r="17" spans="1:41" s="53" customFormat="1" x14ac:dyDescent="0.25">
      <c r="B17" s="181" t="str">
        <f t="shared" si="2"/>
        <v/>
      </c>
      <c r="C17" s="182" t="str">
        <f t="shared" si="0"/>
        <v/>
      </c>
      <c r="D17" s="174"/>
      <c r="E17" s="182"/>
      <c r="F17" s="174"/>
      <c r="G17" s="174"/>
      <c r="H17" s="174"/>
      <c r="I17" s="175"/>
      <c r="K17" s="19" t="s">
        <v>3</v>
      </c>
      <c r="L17" s="2" t="s">
        <v>288</v>
      </c>
    </row>
    <row r="18" spans="1:41" s="53" customFormat="1" ht="15.75" thickBot="1" x14ac:dyDescent="0.3">
      <c r="B18" s="181" t="str">
        <f t="shared" si="2"/>
        <v/>
      </c>
      <c r="C18" s="182" t="str">
        <f t="shared" si="0"/>
        <v/>
      </c>
      <c r="D18" s="174"/>
      <c r="E18" s="182"/>
      <c r="F18" s="174"/>
      <c r="G18" s="174"/>
      <c r="H18" s="174"/>
      <c r="I18" s="175"/>
      <c r="K18" s="55" t="s">
        <v>218</v>
      </c>
      <c r="L18" s="8" t="s">
        <v>219</v>
      </c>
    </row>
    <row r="19" spans="1:41" s="53" customFormat="1" x14ac:dyDescent="0.25">
      <c r="B19" s="181" t="str">
        <f t="shared" si="2"/>
        <v/>
      </c>
      <c r="C19" s="182" t="str">
        <f t="shared" si="0"/>
        <v/>
      </c>
      <c r="D19" s="174"/>
      <c r="E19" s="182"/>
      <c r="F19" s="174"/>
      <c r="G19" s="174"/>
      <c r="H19" s="174"/>
      <c r="I19" s="175"/>
    </row>
    <row r="20" spans="1:41" s="53" customFormat="1" x14ac:dyDescent="0.25">
      <c r="B20" s="181" t="str">
        <f t="shared" si="2"/>
        <v/>
      </c>
      <c r="C20" s="182" t="str">
        <f t="shared" si="0"/>
        <v/>
      </c>
      <c r="D20" s="174"/>
      <c r="E20" s="182"/>
      <c r="F20" s="174"/>
      <c r="G20" s="174"/>
      <c r="H20" s="174"/>
      <c r="I20" s="175"/>
    </row>
    <row r="21" spans="1:41" s="53" customFormat="1" x14ac:dyDescent="0.25">
      <c r="B21" s="181" t="str">
        <f t="shared" si="2"/>
        <v/>
      </c>
      <c r="C21" s="182" t="str">
        <f t="shared" si="0"/>
        <v/>
      </c>
      <c r="D21" s="174"/>
      <c r="E21" s="182"/>
      <c r="F21" s="174"/>
      <c r="G21" s="174"/>
      <c r="H21" s="174"/>
      <c r="I21" s="175"/>
    </row>
    <row r="22" spans="1:41" ht="15.75" thickBot="1" x14ac:dyDescent="0.3">
      <c r="B22" s="183" t="str">
        <f t="shared" si="2"/>
        <v/>
      </c>
      <c r="C22" s="184" t="str">
        <f t="shared" si="0"/>
        <v/>
      </c>
      <c r="D22" s="177"/>
      <c r="E22" s="184"/>
      <c r="F22" s="177"/>
      <c r="G22" s="177"/>
      <c r="H22" s="177"/>
      <c r="I22" s="178"/>
      <c r="J22" s="53"/>
      <c r="K22" s="53"/>
      <c r="L22" s="53"/>
      <c r="M22" s="53"/>
      <c r="N22" s="53"/>
      <c r="O22" s="53"/>
    </row>
    <row r="23" spans="1:41" ht="15.75" thickBot="1" x14ac:dyDescent="0.3"/>
    <row r="24" spans="1:41" ht="15.75" thickBot="1" x14ac:dyDescent="0.3">
      <c r="B24" s="198" t="s">
        <v>27</v>
      </c>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199"/>
    </row>
    <row r="25" spans="1:41" ht="35.25" customHeight="1" thickBot="1" x14ac:dyDescent="0.3">
      <c r="B25" s="138" t="s">
        <v>273</v>
      </c>
      <c r="C25" s="139" t="s">
        <v>116</v>
      </c>
      <c r="D25" s="139" t="s">
        <v>1</v>
      </c>
      <c r="E25" s="139" t="s">
        <v>2</v>
      </c>
      <c r="F25" s="139" t="s">
        <v>3</v>
      </c>
      <c r="G25" s="139" t="s">
        <v>44</v>
      </c>
      <c r="H25" s="139" t="s">
        <v>4</v>
      </c>
      <c r="I25" s="139" t="s">
        <v>45</v>
      </c>
      <c r="J25" s="139" t="s">
        <v>117</v>
      </c>
      <c r="K25" s="139" t="s">
        <v>133</v>
      </c>
      <c r="L25" s="139" t="s">
        <v>31</v>
      </c>
      <c r="M25" s="139" t="s">
        <v>5</v>
      </c>
      <c r="N25" s="139" t="s">
        <v>6</v>
      </c>
      <c r="O25" s="139" t="s">
        <v>7</v>
      </c>
      <c r="P25" s="139" t="s">
        <v>8</v>
      </c>
      <c r="Q25" s="139" t="s">
        <v>9</v>
      </c>
      <c r="R25" s="139" t="s">
        <v>10</v>
      </c>
      <c r="S25" s="139" t="s">
        <v>65</v>
      </c>
      <c r="T25" s="139" t="s">
        <v>130</v>
      </c>
      <c r="U25" s="139" t="s">
        <v>150</v>
      </c>
      <c r="V25" s="139" t="s">
        <v>151</v>
      </c>
      <c r="W25" s="139" t="s">
        <v>77</v>
      </c>
      <c r="X25" s="139" t="s">
        <v>118</v>
      </c>
      <c r="Y25" s="139" t="s">
        <v>134</v>
      </c>
      <c r="Z25" s="139" t="s">
        <v>96</v>
      </c>
      <c r="AA25" s="140" t="s">
        <v>152</v>
      </c>
      <c r="AB25" s="53"/>
    </row>
    <row r="26" spans="1:41" x14ac:dyDescent="0.25">
      <c r="A26" s="52"/>
      <c r="B26" s="19">
        <v>1</v>
      </c>
      <c r="C26" s="141" t="s">
        <v>211</v>
      </c>
      <c r="D26" s="141">
        <v>0</v>
      </c>
      <c r="E26" s="141">
        <v>1</v>
      </c>
      <c r="F26" s="141">
        <v>0</v>
      </c>
      <c r="G26" s="141">
        <v>1372</v>
      </c>
      <c r="H26" s="141">
        <v>2.02</v>
      </c>
      <c r="I26" s="141">
        <v>1</v>
      </c>
      <c r="J26" s="141">
        <v>2575.1000000000004</v>
      </c>
      <c r="K26" s="141">
        <v>38487</v>
      </c>
      <c r="L26" s="141">
        <v>90</v>
      </c>
      <c r="M26" s="141"/>
      <c r="N26" s="141" t="s">
        <v>43</v>
      </c>
      <c r="O26" s="141">
        <v>500</v>
      </c>
      <c r="P26" s="141">
        <v>1</v>
      </c>
      <c r="Q26" s="141" t="s">
        <v>287</v>
      </c>
      <c r="R26" s="141">
        <v>1</v>
      </c>
      <c r="S26" s="141" t="s">
        <v>104</v>
      </c>
      <c r="T26" s="141">
        <v>300</v>
      </c>
      <c r="U26" s="141">
        <v>400</v>
      </c>
      <c r="V26" s="141">
        <v>3411.4</v>
      </c>
      <c r="W26" s="141" t="s">
        <v>78</v>
      </c>
      <c r="X26" s="141" t="s">
        <v>91</v>
      </c>
      <c r="Y26" s="141">
        <v>200</v>
      </c>
      <c r="Z26" s="141">
        <v>0</v>
      </c>
      <c r="AA26" s="142">
        <v>0</v>
      </c>
      <c r="AO26" t="b">
        <v>1</v>
      </c>
    </row>
    <row r="27" spans="1:41" x14ac:dyDescent="0.25">
      <c r="A27" s="52"/>
      <c r="B27" s="16">
        <f>IF(C27="","",B26+1)</f>
        <v>2</v>
      </c>
      <c r="C27" s="130" t="s">
        <v>215</v>
      </c>
      <c r="D27" s="130">
        <v>0</v>
      </c>
      <c r="E27" s="130">
        <v>1</v>
      </c>
      <c r="F27" s="130">
        <v>0</v>
      </c>
      <c r="G27" s="130">
        <v>1372</v>
      </c>
      <c r="H27" s="130">
        <v>2.02</v>
      </c>
      <c r="I27" s="130">
        <v>0.95</v>
      </c>
      <c r="J27" s="130">
        <v>2575.1000000000004</v>
      </c>
      <c r="K27" s="130">
        <v>38487</v>
      </c>
      <c r="L27" s="130">
        <v>90</v>
      </c>
      <c r="M27" s="130"/>
      <c r="N27" s="130" t="s">
        <v>43</v>
      </c>
      <c r="O27" s="130">
        <v>500</v>
      </c>
      <c r="P27" s="130">
        <v>1</v>
      </c>
      <c r="Q27" s="130" t="s">
        <v>287</v>
      </c>
      <c r="R27" s="130">
        <v>1</v>
      </c>
      <c r="S27" s="130" t="s">
        <v>104</v>
      </c>
      <c r="T27" s="130">
        <v>0</v>
      </c>
      <c r="U27" s="130">
        <v>0</v>
      </c>
      <c r="V27" s="130">
        <v>3411.4</v>
      </c>
      <c r="W27" s="130" t="s">
        <v>74</v>
      </c>
      <c r="X27" s="130" t="s">
        <v>91</v>
      </c>
      <c r="Y27" s="130">
        <v>0</v>
      </c>
      <c r="Z27" s="130">
        <v>0</v>
      </c>
      <c r="AA27" s="143">
        <v>0</v>
      </c>
    </row>
    <row r="28" spans="1:41" x14ac:dyDescent="0.25">
      <c r="A28" s="52"/>
      <c r="B28" s="16">
        <f t="shared" ref="B28:B45" si="3">IF(C28="","",B27+1)</f>
        <v>3</v>
      </c>
      <c r="C28" s="130" t="s">
        <v>216</v>
      </c>
      <c r="D28" s="130">
        <v>0</v>
      </c>
      <c r="E28" s="130">
        <v>1</v>
      </c>
      <c r="F28" s="130">
        <v>0</v>
      </c>
      <c r="G28" s="130">
        <v>5500</v>
      </c>
      <c r="H28" s="130">
        <v>2.02</v>
      </c>
      <c r="I28" s="130">
        <v>0.95</v>
      </c>
      <c r="J28" s="130">
        <v>2575.1000000000004</v>
      </c>
      <c r="K28" s="130">
        <v>38487</v>
      </c>
      <c r="L28" s="130">
        <v>90</v>
      </c>
      <c r="M28" s="130"/>
      <c r="N28" s="130" t="s">
        <v>43</v>
      </c>
      <c r="O28" s="130">
        <v>500</v>
      </c>
      <c r="P28" s="130">
        <v>1</v>
      </c>
      <c r="Q28" s="130" t="s">
        <v>287</v>
      </c>
      <c r="R28" s="130">
        <v>1</v>
      </c>
      <c r="S28" s="130" t="s">
        <v>99</v>
      </c>
      <c r="T28" s="130">
        <v>0</v>
      </c>
      <c r="U28" s="130">
        <v>0</v>
      </c>
      <c r="V28" s="130">
        <v>3411.4</v>
      </c>
      <c r="W28" s="130" t="s">
        <v>74</v>
      </c>
      <c r="X28" s="130" t="s">
        <v>272</v>
      </c>
      <c r="Y28" s="130">
        <v>0</v>
      </c>
      <c r="Z28" s="130">
        <v>0</v>
      </c>
      <c r="AA28" s="143">
        <v>0</v>
      </c>
    </row>
    <row r="29" spans="1:41" x14ac:dyDescent="0.25">
      <c r="A29" s="52"/>
      <c r="B29" s="16">
        <f t="shared" si="3"/>
        <v>4</v>
      </c>
      <c r="C29" s="130" t="s">
        <v>202</v>
      </c>
      <c r="D29" s="130">
        <v>0</v>
      </c>
      <c r="E29" s="130">
        <v>1</v>
      </c>
      <c r="F29" s="130">
        <v>0</v>
      </c>
      <c r="G29" s="130">
        <v>1372</v>
      </c>
      <c r="H29" s="130">
        <v>2.02</v>
      </c>
      <c r="I29" s="130">
        <v>0.1</v>
      </c>
      <c r="J29" s="130">
        <v>2540.3000000000002</v>
      </c>
      <c r="K29" s="130">
        <v>8000</v>
      </c>
      <c r="L29" s="130">
        <v>90</v>
      </c>
      <c r="M29" s="130"/>
      <c r="N29" s="130" t="s">
        <v>43</v>
      </c>
      <c r="O29" s="130">
        <v>500</v>
      </c>
      <c r="P29" s="130">
        <v>1</v>
      </c>
      <c r="Q29" s="130" t="s">
        <v>287</v>
      </c>
      <c r="R29" s="130">
        <v>1</v>
      </c>
      <c r="S29" s="130" t="s">
        <v>104</v>
      </c>
      <c r="T29" s="130">
        <v>0</v>
      </c>
      <c r="U29" s="130">
        <v>0</v>
      </c>
      <c r="V29" s="130">
        <v>3411.4</v>
      </c>
      <c r="W29" s="130" t="s">
        <v>74</v>
      </c>
      <c r="X29" s="130" t="s">
        <v>91</v>
      </c>
      <c r="Y29" s="130">
        <v>0</v>
      </c>
      <c r="Z29" s="130">
        <v>0</v>
      </c>
      <c r="AA29" s="143">
        <v>0</v>
      </c>
    </row>
    <row r="30" spans="1:41" x14ac:dyDescent="0.25">
      <c r="A30" s="52"/>
      <c r="B30" s="16">
        <f t="shared" si="3"/>
        <v>5</v>
      </c>
      <c r="C30" s="130" t="s">
        <v>106</v>
      </c>
      <c r="D30" s="130">
        <v>0</v>
      </c>
      <c r="E30" s="130">
        <v>1</v>
      </c>
      <c r="F30" s="130">
        <v>0</v>
      </c>
      <c r="G30" s="130">
        <v>1372</v>
      </c>
      <c r="H30" s="130">
        <v>2.02</v>
      </c>
      <c r="I30" s="130">
        <v>0.1</v>
      </c>
      <c r="J30" s="130">
        <v>2540.3000000000002</v>
      </c>
      <c r="K30" s="130">
        <v>8000</v>
      </c>
      <c r="L30" s="130">
        <v>90</v>
      </c>
      <c r="M30" s="130"/>
      <c r="N30" s="130" t="s">
        <v>43</v>
      </c>
      <c r="O30" s="130">
        <v>500</v>
      </c>
      <c r="P30" s="130">
        <v>1</v>
      </c>
      <c r="Q30" s="130" t="s">
        <v>287</v>
      </c>
      <c r="R30" s="130">
        <v>1</v>
      </c>
      <c r="S30" s="130" t="s">
        <v>104</v>
      </c>
      <c r="T30" s="130">
        <v>0</v>
      </c>
      <c r="U30" s="130">
        <v>0</v>
      </c>
      <c r="V30" s="130">
        <v>3411.4</v>
      </c>
      <c r="W30" s="130" t="s">
        <v>105</v>
      </c>
      <c r="X30" s="130" t="s">
        <v>91</v>
      </c>
      <c r="Y30" s="130">
        <v>0</v>
      </c>
      <c r="Z30" s="130">
        <v>0</v>
      </c>
      <c r="AA30" s="143">
        <v>0</v>
      </c>
    </row>
    <row r="31" spans="1:41" x14ac:dyDescent="0.25">
      <c r="A31" s="52"/>
      <c r="B31" s="16">
        <f t="shared" si="3"/>
        <v>6</v>
      </c>
      <c r="C31" s="130" t="s">
        <v>196</v>
      </c>
      <c r="D31" s="130">
        <v>0</v>
      </c>
      <c r="E31" s="130">
        <v>1</v>
      </c>
      <c r="F31" s="130">
        <v>0</v>
      </c>
      <c r="G31" s="130">
        <v>5500</v>
      </c>
      <c r="H31" s="130">
        <v>2.02</v>
      </c>
      <c r="I31" s="130">
        <v>0.95</v>
      </c>
      <c r="J31" s="130">
        <v>2540.3000000000002</v>
      </c>
      <c r="K31" s="130">
        <v>8000</v>
      </c>
      <c r="L31" s="130">
        <v>90</v>
      </c>
      <c r="M31" s="130"/>
      <c r="N31" s="130" t="s">
        <v>43</v>
      </c>
      <c r="O31" s="130">
        <v>500</v>
      </c>
      <c r="P31" s="130">
        <v>1</v>
      </c>
      <c r="Q31" s="130" t="s">
        <v>287</v>
      </c>
      <c r="R31" s="130">
        <v>1</v>
      </c>
      <c r="S31" s="130" t="s">
        <v>104</v>
      </c>
      <c r="T31" s="130">
        <v>0</v>
      </c>
      <c r="U31" s="130">
        <v>0</v>
      </c>
      <c r="V31" s="130">
        <v>3411.4</v>
      </c>
      <c r="W31" s="130" t="s">
        <v>74</v>
      </c>
      <c r="X31" s="130" t="s">
        <v>91</v>
      </c>
      <c r="Y31" s="130">
        <v>0</v>
      </c>
      <c r="Z31" s="130">
        <v>0</v>
      </c>
      <c r="AA31" s="143">
        <v>0</v>
      </c>
    </row>
    <row r="32" spans="1:41" x14ac:dyDescent="0.25">
      <c r="A32" s="52"/>
      <c r="B32" s="16">
        <f t="shared" si="3"/>
        <v>7</v>
      </c>
      <c r="C32" s="130" t="s">
        <v>198</v>
      </c>
      <c r="D32" s="130">
        <v>0</v>
      </c>
      <c r="E32" s="130">
        <v>1</v>
      </c>
      <c r="F32" s="130">
        <v>0</v>
      </c>
      <c r="G32" s="130">
        <v>5500</v>
      </c>
      <c r="H32" s="130">
        <v>2.02</v>
      </c>
      <c r="I32" s="130">
        <v>0.95</v>
      </c>
      <c r="J32" s="130">
        <v>2540.3000000000002</v>
      </c>
      <c r="K32" s="130">
        <v>8000</v>
      </c>
      <c r="L32" s="130">
        <v>90</v>
      </c>
      <c r="M32" s="130"/>
      <c r="N32" s="130" t="s">
        <v>43</v>
      </c>
      <c r="O32" s="130">
        <v>500</v>
      </c>
      <c r="P32" s="130">
        <v>1</v>
      </c>
      <c r="Q32" s="130" t="s">
        <v>287</v>
      </c>
      <c r="R32" s="130">
        <v>1</v>
      </c>
      <c r="S32" s="130" t="s">
        <v>104</v>
      </c>
      <c r="T32" s="130">
        <v>0</v>
      </c>
      <c r="U32" s="130">
        <v>0</v>
      </c>
      <c r="V32" s="130">
        <v>3411.4</v>
      </c>
      <c r="W32" s="130" t="s">
        <v>78</v>
      </c>
      <c r="X32" s="130" t="s">
        <v>91</v>
      </c>
      <c r="Y32" s="130">
        <v>0</v>
      </c>
      <c r="Z32" s="130">
        <v>2</v>
      </c>
      <c r="AA32" s="143">
        <v>1</v>
      </c>
    </row>
    <row r="33" spans="1:27" x14ac:dyDescent="0.25">
      <c r="A33" s="52"/>
      <c r="B33" s="16">
        <f t="shared" si="3"/>
        <v>8</v>
      </c>
      <c r="C33" s="130" t="s">
        <v>197</v>
      </c>
      <c r="D33" s="130">
        <v>0</v>
      </c>
      <c r="E33" s="130">
        <v>1</v>
      </c>
      <c r="F33" s="130">
        <v>0</v>
      </c>
      <c r="G33" s="130">
        <v>5500</v>
      </c>
      <c r="H33" s="130">
        <v>2.02</v>
      </c>
      <c r="I33" s="130">
        <v>0.95</v>
      </c>
      <c r="J33" s="130">
        <v>2540.3000000000002</v>
      </c>
      <c r="K33" s="130">
        <v>8000</v>
      </c>
      <c r="L33" s="130">
        <v>90</v>
      </c>
      <c r="M33" s="130"/>
      <c r="N33" s="130" t="s">
        <v>43</v>
      </c>
      <c r="O33" s="130">
        <v>500</v>
      </c>
      <c r="P33" s="130">
        <v>1</v>
      </c>
      <c r="Q33" s="130" t="s">
        <v>287</v>
      </c>
      <c r="R33" s="130">
        <v>1</v>
      </c>
      <c r="S33" s="130" t="s">
        <v>104</v>
      </c>
      <c r="T33" s="130">
        <v>0</v>
      </c>
      <c r="U33" s="130">
        <v>0</v>
      </c>
      <c r="V33" s="130">
        <v>3411.4</v>
      </c>
      <c r="W33" s="130" t="s">
        <v>78</v>
      </c>
      <c r="X33" s="130" t="s">
        <v>91</v>
      </c>
      <c r="Y33" s="130">
        <v>0</v>
      </c>
      <c r="Z33" s="130">
        <v>0</v>
      </c>
      <c r="AA33" s="143">
        <v>0</v>
      </c>
    </row>
    <row r="34" spans="1:27" x14ac:dyDescent="0.25">
      <c r="A34" s="52"/>
      <c r="B34" s="16">
        <f t="shared" si="3"/>
        <v>9</v>
      </c>
      <c r="C34" s="130" t="s">
        <v>212</v>
      </c>
      <c r="D34" s="130">
        <v>0</v>
      </c>
      <c r="E34" s="130">
        <v>1</v>
      </c>
      <c r="F34" s="130">
        <v>0</v>
      </c>
      <c r="G34" s="130">
        <v>5500</v>
      </c>
      <c r="H34" s="130">
        <v>2.02</v>
      </c>
      <c r="I34" s="130">
        <v>0.95</v>
      </c>
      <c r="J34" s="130">
        <v>2575.1000000000004</v>
      </c>
      <c r="K34" s="130">
        <v>38487</v>
      </c>
      <c r="L34" s="130">
        <v>90</v>
      </c>
      <c r="M34" s="130"/>
      <c r="N34" s="130" t="s">
        <v>43</v>
      </c>
      <c r="O34" s="130">
        <v>500</v>
      </c>
      <c r="P34" s="130">
        <v>1</v>
      </c>
      <c r="Q34" s="130" t="s">
        <v>287</v>
      </c>
      <c r="R34" s="130">
        <v>1</v>
      </c>
      <c r="S34" s="130" t="s">
        <v>104</v>
      </c>
      <c r="T34" s="130">
        <v>300</v>
      </c>
      <c r="U34" s="130">
        <v>400</v>
      </c>
      <c r="V34" s="130">
        <v>3411.4</v>
      </c>
      <c r="W34" s="130" t="s">
        <v>78</v>
      </c>
      <c r="X34" s="130" t="s">
        <v>91</v>
      </c>
      <c r="Y34" s="130">
        <v>200</v>
      </c>
      <c r="Z34" s="130">
        <v>0</v>
      </c>
      <c r="AA34" s="143">
        <v>0</v>
      </c>
    </row>
    <row r="35" spans="1:27" x14ac:dyDescent="0.25">
      <c r="A35" s="52"/>
      <c r="B35" s="16">
        <f t="shared" si="3"/>
        <v>10</v>
      </c>
      <c r="C35" s="130" t="s">
        <v>203</v>
      </c>
      <c r="D35" s="130">
        <v>0</v>
      </c>
      <c r="E35" s="130">
        <v>1</v>
      </c>
      <c r="F35" s="130">
        <v>0</v>
      </c>
      <c r="G35" s="130">
        <v>1372</v>
      </c>
      <c r="H35" s="130">
        <v>2.02</v>
      </c>
      <c r="I35" s="130">
        <v>0.95</v>
      </c>
      <c r="J35" s="130">
        <v>2540.3000000000002</v>
      </c>
      <c r="K35" s="130">
        <v>28383.242427632627</v>
      </c>
      <c r="L35" s="130">
        <v>90</v>
      </c>
      <c r="M35" s="130"/>
      <c r="N35" s="130" t="s">
        <v>43</v>
      </c>
      <c r="O35" s="130">
        <v>500</v>
      </c>
      <c r="P35" s="130">
        <v>1</v>
      </c>
      <c r="Q35" s="130" t="s">
        <v>287</v>
      </c>
      <c r="R35" s="130">
        <v>1</v>
      </c>
      <c r="S35" s="130" t="s">
        <v>104</v>
      </c>
      <c r="T35" s="130">
        <v>300</v>
      </c>
      <c r="U35" s="130">
        <v>400</v>
      </c>
      <c r="V35" s="130">
        <v>3411.4</v>
      </c>
      <c r="W35" s="130" t="s">
        <v>78</v>
      </c>
      <c r="X35" s="130" t="s">
        <v>91</v>
      </c>
      <c r="Y35" s="130">
        <v>0</v>
      </c>
      <c r="Z35" s="130">
        <v>0</v>
      </c>
      <c r="AA35" s="143">
        <v>0</v>
      </c>
    </row>
    <row r="36" spans="1:27" x14ac:dyDescent="0.25">
      <c r="A36" s="52"/>
      <c r="B36" s="16">
        <f t="shared" si="3"/>
        <v>11</v>
      </c>
      <c r="C36" s="130" t="s">
        <v>204</v>
      </c>
      <c r="D36" s="130">
        <v>0</v>
      </c>
      <c r="E36" s="130">
        <v>1</v>
      </c>
      <c r="F36" s="130">
        <v>0</v>
      </c>
      <c r="G36" s="130">
        <v>1372</v>
      </c>
      <c r="H36" s="130">
        <v>2.02</v>
      </c>
      <c r="I36" s="130">
        <v>0.95</v>
      </c>
      <c r="J36" s="130">
        <v>2256.3000000000002</v>
      </c>
      <c r="K36" s="130">
        <v>0</v>
      </c>
      <c r="L36" s="130">
        <v>90</v>
      </c>
      <c r="M36" s="130"/>
      <c r="N36" s="130" t="s">
        <v>43</v>
      </c>
      <c r="O36" s="130">
        <v>500</v>
      </c>
      <c r="P36" s="130">
        <v>1</v>
      </c>
      <c r="Q36" s="130" t="s">
        <v>287</v>
      </c>
      <c r="R36" s="130">
        <v>1</v>
      </c>
      <c r="S36" s="130" t="s">
        <v>104</v>
      </c>
      <c r="T36" s="130">
        <v>0</v>
      </c>
      <c r="U36" s="130">
        <v>0</v>
      </c>
      <c r="V36" s="130">
        <v>3411.4</v>
      </c>
      <c r="W36" s="130" t="s">
        <v>74</v>
      </c>
      <c r="X36" s="130" t="s">
        <v>91</v>
      </c>
      <c r="Y36" s="130">
        <v>0</v>
      </c>
      <c r="Z36" s="130">
        <v>0</v>
      </c>
      <c r="AA36" s="143">
        <v>0</v>
      </c>
    </row>
    <row r="37" spans="1:27" x14ac:dyDescent="0.25">
      <c r="A37" s="52"/>
      <c r="B37" s="16">
        <f t="shared" si="3"/>
        <v>12</v>
      </c>
      <c r="C37" s="130" t="s">
        <v>205</v>
      </c>
      <c r="D37" s="130">
        <v>0</v>
      </c>
      <c r="E37" s="130">
        <v>1</v>
      </c>
      <c r="F37" s="130">
        <v>0</v>
      </c>
      <c r="G37" s="130">
        <v>1372</v>
      </c>
      <c r="H37" s="130">
        <v>2.02</v>
      </c>
      <c r="I37" s="130">
        <v>0.95</v>
      </c>
      <c r="J37" s="130">
        <v>2256.3000000000002</v>
      </c>
      <c r="K37" s="130">
        <v>0</v>
      </c>
      <c r="L37" s="130">
        <v>90</v>
      </c>
      <c r="M37" s="130"/>
      <c r="N37" s="130" t="s">
        <v>43</v>
      </c>
      <c r="O37" s="130">
        <v>500</v>
      </c>
      <c r="P37" s="130">
        <v>1</v>
      </c>
      <c r="Q37" s="130" t="s">
        <v>287</v>
      </c>
      <c r="R37" s="130">
        <v>1</v>
      </c>
      <c r="S37" s="130" t="s">
        <v>104</v>
      </c>
      <c r="T37" s="130">
        <v>0</v>
      </c>
      <c r="U37" s="130">
        <v>0</v>
      </c>
      <c r="V37" s="130">
        <v>3411.4</v>
      </c>
      <c r="W37" s="130" t="s">
        <v>74</v>
      </c>
      <c r="X37" s="130" t="s">
        <v>91</v>
      </c>
      <c r="Y37" s="130">
        <v>0</v>
      </c>
      <c r="Z37" s="130">
        <v>0</v>
      </c>
      <c r="AA37" s="143">
        <v>0</v>
      </c>
    </row>
    <row r="38" spans="1:27" s="53" customFormat="1" x14ac:dyDescent="0.25">
      <c r="A38" s="130"/>
      <c r="B38" s="16" t="str">
        <f t="shared" si="3"/>
        <v/>
      </c>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43"/>
    </row>
    <row r="39" spans="1:27" s="53" customFormat="1" x14ac:dyDescent="0.25">
      <c r="A39" s="52"/>
      <c r="B39" s="16" t="str">
        <f t="shared" si="3"/>
        <v/>
      </c>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43"/>
    </row>
    <row r="40" spans="1:27" s="53" customFormat="1" x14ac:dyDescent="0.25">
      <c r="A40" s="52"/>
      <c r="B40" s="16" t="str">
        <f t="shared" si="3"/>
        <v/>
      </c>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43"/>
    </row>
    <row r="41" spans="1:27" s="53" customFormat="1" x14ac:dyDescent="0.25">
      <c r="A41" s="52"/>
      <c r="B41" s="16" t="str">
        <f t="shared" si="3"/>
        <v/>
      </c>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43"/>
    </row>
    <row r="42" spans="1:27" s="53" customFormat="1" x14ac:dyDescent="0.25">
      <c r="A42" s="52"/>
      <c r="B42" s="16" t="str">
        <f t="shared" si="3"/>
        <v/>
      </c>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43"/>
    </row>
    <row r="43" spans="1:27" s="53" customFormat="1" x14ac:dyDescent="0.25">
      <c r="A43" s="52"/>
      <c r="B43" s="16" t="str">
        <f t="shared" si="3"/>
        <v/>
      </c>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43"/>
    </row>
    <row r="44" spans="1:27" x14ac:dyDescent="0.25">
      <c r="A44" s="52"/>
      <c r="B44" s="16" t="str">
        <f t="shared" si="3"/>
        <v/>
      </c>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43"/>
    </row>
    <row r="45" spans="1:27" s="53" customFormat="1" ht="15.75" thickBot="1" x14ac:dyDescent="0.3">
      <c r="A45" s="52"/>
      <c r="B45" s="55" t="str">
        <f t="shared" si="3"/>
        <v/>
      </c>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5"/>
    </row>
    <row r="46" spans="1:27" ht="15.75" thickBot="1" x14ac:dyDescent="0.3"/>
    <row r="47" spans="1:27" ht="15.75" thickBot="1" x14ac:dyDescent="0.3">
      <c r="B47" s="202" t="s">
        <v>28</v>
      </c>
      <c r="C47" s="203"/>
      <c r="D47" s="203"/>
      <c r="E47" s="203"/>
      <c r="F47" s="203"/>
      <c r="G47" s="203"/>
      <c r="H47" s="204"/>
      <c r="J47" s="202" t="s">
        <v>29</v>
      </c>
      <c r="K47" s="203"/>
      <c r="L47" s="203"/>
      <c r="M47" s="203"/>
      <c r="N47" s="203"/>
      <c r="O47" s="203"/>
      <c r="P47" s="203"/>
      <c r="Q47" s="203"/>
      <c r="R47" s="203"/>
      <c r="S47" s="203"/>
      <c r="T47" s="204"/>
    </row>
    <row r="48" spans="1:27" ht="15.75" thickBot="1" x14ac:dyDescent="0.3">
      <c r="B48" s="131" t="s">
        <v>0</v>
      </c>
      <c r="C48" s="132" t="s">
        <v>11</v>
      </c>
      <c r="D48" s="132" t="s">
        <v>12</v>
      </c>
      <c r="E48" s="132" t="s">
        <v>13</v>
      </c>
      <c r="F48" s="132" t="s">
        <v>14</v>
      </c>
      <c r="G48" s="132" t="s">
        <v>15</v>
      </c>
      <c r="H48" s="133" t="s">
        <v>16</v>
      </c>
      <c r="J48" s="10" t="s">
        <v>0</v>
      </c>
      <c r="K48" s="11" t="s">
        <v>17</v>
      </c>
      <c r="L48" s="11" t="s">
        <v>18</v>
      </c>
      <c r="M48" s="11" t="s">
        <v>19</v>
      </c>
      <c r="N48" s="11" t="s">
        <v>20</v>
      </c>
      <c r="O48" s="11" t="s">
        <v>21</v>
      </c>
      <c r="P48" s="11" t="s">
        <v>22</v>
      </c>
      <c r="Q48" s="11" t="s">
        <v>23</v>
      </c>
      <c r="R48" s="11" t="s">
        <v>24</v>
      </c>
      <c r="S48" s="11" t="s">
        <v>25</v>
      </c>
      <c r="T48" s="12" t="s">
        <v>26</v>
      </c>
    </row>
    <row r="49" spans="2:20" x14ac:dyDescent="0.25">
      <c r="B49" s="49">
        <v>1</v>
      </c>
      <c r="C49" s="44">
        <v>0.8</v>
      </c>
      <c r="D49" s="44">
        <v>9.81</v>
      </c>
      <c r="E49" s="44">
        <v>1</v>
      </c>
      <c r="F49" s="44">
        <v>1</v>
      </c>
      <c r="G49" s="44">
        <v>210000</v>
      </c>
      <c r="H49" s="30">
        <v>77.5</v>
      </c>
      <c r="J49" s="13">
        <v>1</v>
      </c>
      <c r="K49" s="1">
        <v>0.7</v>
      </c>
      <c r="L49" s="1">
        <v>9</v>
      </c>
      <c r="M49" s="1">
        <v>0.5</v>
      </c>
      <c r="N49" s="1">
        <v>0.5</v>
      </c>
      <c r="O49" s="1">
        <v>0.25</v>
      </c>
      <c r="P49" s="1">
        <v>0.25</v>
      </c>
      <c r="Q49" s="1">
        <v>2.5</v>
      </c>
      <c r="R49" s="1">
        <v>2.5</v>
      </c>
      <c r="S49" s="1">
        <v>1</v>
      </c>
      <c r="T49" s="2">
        <v>0</v>
      </c>
    </row>
    <row r="50" spans="2:20" x14ac:dyDescent="0.25">
      <c r="B50" s="99"/>
      <c r="C50" s="4"/>
      <c r="D50" s="4"/>
      <c r="E50" s="4"/>
      <c r="F50" s="4"/>
      <c r="G50" s="4"/>
      <c r="H50" s="5"/>
      <c r="J50" s="3">
        <v>2</v>
      </c>
      <c r="K50" s="54">
        <v>0.7</v>
      </c>
      <c r="L50" s="54">
        <v>5</v>
      </c>
      <c r="M50" s="54">
        <v>0.5</v>
      </c>
      <c r="N50" s="54">
        <v>0.5</v>
      </c>
      <c r="O50" s="54">
        <v>0.25</v>
      </c>
      <c r="P50" s="54">
        <v>0.25</v>
      </c>
      <c r="Q50" s="54">
        <v>5</v>
      </c>
      <c r="R50" s="54">
        <v>5</v>
      </c>
      <c r="S50" s="54">
        <v>5</v>
      </c>
      <c r="T50" s="5">
        <v>10</v>
      </c>
    </row>
    <row r="51" spans="2:20" x14ac:dyDescent="0.25">
      <c r="B51" s="99"/>
      <c r="C51" s="4"/>
      <c r="D51" s="4"/>
      <c r="E51" s="4"/>
      <c r="F51" s="4"/>
      <c r="G51" s="4"/>
      <c r="H51" s="5"/>
      <c r="J51" s="3"/>
      <c r="K51" s="54"/>
      <c r="L51" s="54"/>
      <c r="M51" s="54"/>
      <c r="N51" s="54"/>
      <c r="O51" s="54"/>
      <c r="P51" s="54"/>
      <c r="Q51" s="54"/>
      <c r="R51" s="54"/>
      <c r="S51" s="54"/>
      <c r="T51" s="5"/>
    </row>
    <row r="52" spans="2:20" x14ac:dyDescent="0.25">
      <c r="B52" s="99"/>
      <c r="C52" s="4"/>
      <c r="D52" s="4"/>
      <c r="E52" s="4"/>
      <c r="F52" s="4"/>
      <c r="G52" s="4"/>
      <c r="H52" s="5"/>
      <c r="J52" s="3"/>
      <c r="K52" s="54"/>
      <c r="L52" s="54"/>
      <c r="M52" s="54"/>
      <c r="N52" s="54"/>
      <c r="O52" s="54"/>
      <c r="P52" s="54"/>
      <c r="Q52" s="54"/>
      <c r="R52" s="54"/>
      <c r="S52" s="54"/>
      <c r="T52" s="5"/>
    </row>
    <row r="53" spans="2:20" x14ac:dyDescent="0.25">
      <c r="B53" s="99"/>
      <c r="C53" s="4"/>
      <c r="D53" s="4"/>
      <c r="E53" s="4"/>
      <c r="F53" s="4"/>
      <c r="G53" s="4"/>
      <c r="H53" s="5"/>
      <c r="J53" s="3"/>
      <c r="K53" s="54"/>
      <c r="L53" s="54"/>
      <c r="M53" s="54"/>
      <c r="N53" s="54"/>
      <c r="O53" s="54"/>
      <c r="P53" s="54"/>
      <c r="Q53" s="54"/>
      <c r="R53" s="54"/>
      <c r="S53" s="54"/>
      <c r="T53" s="5"/>
    </row>
    <row r="54" spans="2:20" x14ac:dyDescent="0.25">
      <c r="B54" s="99"/>
      <c r="C54" s="4"/>
      <c r="D54" s="4"/>
      <c r="E54" s="4"/>
      <c r="F54" s="4"/>
      <c r="G54" s="4"/>
      <c r="H54" s="5"/>
      <c r="J54" s="3"/>
      <c r="K54" s="54"/>
      <c r="L54" s="54"/>
      <c r="M54" s="54"/>
      <c r="N54" s="54"/>
      <c r="O54" s="54"/>
      <c r="P54" s="54"/>
      <c r="Q54" s="54"/>
      <c r="R54" s="54"/>
      <c r="S54" s="54"/>
      <c r="T54" s="5"/>
    </row>
    <row r="55" spans="2:20" x14ac:dyDescent="0.25">
      <c r="B55" s="99"/>
      <c r="C55" s="4"/>
      <c r="D55" s="4"/>
      <c r="E55" s="4"/>
      <c r="F55" s="4"/>
      <c r="G55" s="4"/>
      <c r="H55" s="5"/>
      <c r="J55" s="3"/>
      <c r="K55" s="54"/>
      <c r="L55" s="54"/>
      <c r="M55" s="54"/>
      <c r="N55" s="54"/>
      <c r="O55" s="54"/>
      <c r="P55" s="54"/>
      <c r="Q55" s="54"/>
      <c r="R55" s="54"/>
      <c r="S55" s="54"/>
      <c r="T55" s="5"/>
    </row>
    <row r="56" spans="2:20" x14ac:dyDescent="0.25">
      <c r="B56" s="99"/>
      <c r="C56" s="4"/>
      <c r="D56" s="4"/>
      <c r="E56" s="4"/>
      <c r="F56" s="4"/>
      <c r="G56" s="4"/>
      <c r="H56" s="5"/>
      <c r="J56" s="3"/>
      <c r="K56" s="54"/>
      <c r="L56" s="54"/>
      <c r="M56" s="54"/>
      <c r="N56" s="54"/>
      <c r="O56" s="54"/>
      <c r="P56" s="54"/>
      <c r="Q56" s="54"/>
      <c r="R56" s="54"/>
      <c r="S56" s="54"/>
      <c r="T56" s="5"/>
    </row>
    <row r="57" spans="2:20" x14ac:dyDescent="0.25">
      <c r="B57" s="99"/>
      <c r="C57" s="4"/>
      <c r="D57" s="4"/>
      <c r="E57" s="4"/>
      <c r="F57" s="4"/>
      <c r="G57" s="4"/>
      <c r="H57" s="5"/>
      <c r="J57" s="3"/>
      <c r="K57" s="54"/>
      <c r="L57" s="54"/>
      <c r="M57" s="54"/>
      <c r="N57" s="54"/>
      <c r="O57" s="54"/>
      <c r="P57" s="54"/>
      <c r="Q57" s="54"/>
      <c r="R57" s="54"/>
      <c r="S57" s="54"/>
      <c r="T57" s="5"/>
    </row>
    <row r="58" spans="2:20" x14ac:dyDescent="0.25">
      <c r="B58" s="99"/>
      <c r="C58" s="4"/>
      <c r="D58" s="4"/>
      <c r="E58" s="4"/>
      <c r="F58" s="4"/>
      <c r="G58" s="4"/>
      <c r="H58" s="5"/>
      <c r="J58" s="3"/>
      <c r="K58" s="54"/>
      <c r="L58" s="54"/>
      <c r="M58" s="54"/>
      <c r="N58" s="54"/>
      <c r="O58" s="54"/>
      <c r="P58" s="54"/>
      <c r="Q58" s="54"/>
      <c r="R58" s="54"/>
      <c r="S58" s="54"/>
      <c r="T58" s="5"/>
    </row>
    <row r="59" spans="2:20" x14ac:dyDescent="0.25">
      <c r="B59" s="99"/>
      <c r="C59" s="4"/>
      <c r="D59" s="4"/>
      <c r="E59" s="4"/>
      <c r="F59" s="4"/>
      <c r="G59" s="4"/>
      <c r="H59" s="5"/>
      <c r="J59" s="3"/>
      <c r="K59" s="54"/>
      <c r="L59" s="54"/>
      <c r="M59" s="54"/>
      <c r="N59" s="54"/>
      <c r="O59" s="54"/>
      <c r="P59" s="54"/>
      <c r="Q59" s="54"/>
      <c r="R59" s="54"/>
      <c r="S59" s="54"/>
      <c r="T59" s="5"/>
    </row>
    <row r="60" spans="2:20" ht="15.75" thickBot="1" x14ac:dyDescent="0.3">
      <c r="B60" s="100"/>
      <c r="C60" s="7"/>
      <c r="D60" s="7"/>
      <c r="E60" s="7"/>
      <c r="F60" s="7"/>
      <c r="G60" s="7"/>
      <c r="H60" s="8"/>
      <c r="J60" s="6"/>
      <c r="K60" s="7"/>
      <c r="L60" s="7"/>
      <c r="M60" s="7"/>
      <c r="N60" s="7"/>
      <c r="O60" s="7"/>
      <c r="P60" s="7"/>
      <c r="Q60" s="7"/>
      <c r="R60" s="7"/>
      <c r="S60" s="7"/>
      <c r="T60" s="8"/>
    </row>
    <row r="62" spans="2:20" ht="15.75" thickBot="1" x14ac:dyDescent="0.3"/>
    <row r="63" spans="2:20" ht="15.75" thickBot="1" x14ac:dyDescent="0.3">
      <c r="B63" s="198" t="s">
        <v>131</v>
      </c>
      <c r="C63" s="199"/>
    </row>
    <row r="64" spans="2:20" ht="15.75" thickBot="1" x14ac:dyDescent="0.3">
      <c r="B64" s="131" t="s">
        <v>95</v>
      </c>
      <c r="C64" s="133" t="s">
        <v>132</v>
      </c>
    </row>
    <row r="65" spans="2:3" x14ac:dyDescent="0.25">
      <c r="B65" s="13">
        <v>1</v>
      </c>
      <c r="C65" s="2">
        <v>0.1</v>
      </c>
    </row>
    <row r="66" spans="2:3" x14ac:dyDescent="0.25">
      <c r="B66" s="3">
        <v>2</v>
      </c>
      <c r="C66" s="5">
        <v>0.2</v>
      </c>
    </row>
    <row r="67" spans="2:3" x14ac:dyDescent="0.25">
      <c r="B67" s="3">
        <v>3</v>
      </c>
      <c r="C67" s="5">
        <v>0.3</v>
      </c>
    </row>
    <row r="68" spans="2:3" x14ac:dyDescent="0.25">
      <c r="B68" s="3">
        <v>4</v>
      </c>
      <c r="C68" s="5">
        <v>0.4</v>
      </c>
    </row>
    <row r="69" spans="2:3" x14ac:dyDescent="0.25">
      <c r="B69" s="3">
        <v>5</v>
      </c>
      <c r="C69" s="5">
        <v>0.5</v>
      </c>
    </row>
    <row r="70" spans="2:3" x14ac:dyDescent="0.25">
      <c r="B70" s="3">
        <v>6</v>
      </c>
      <c r="C70" s="5">
        <v>0.6</v>
      </c>
    </row>
    <row r="71" spans="2:3" x14ac:dyDescent="0.25">
      <c r="B71" s="3">
        <v>7</v>
      </c>
      <c r="C71" s="5">
        <v>0.7</v>
      </c>
    </row>
    <row r="72" spans="2:3" x14ac:dyDescent="0.25">
      <c r="B72" s="3">
        <v>8</v>
      </c>
      <c r="C72" s="5">
        <v>0.8</v>
      </c>
    </row>
    <row r="73" spans="2:3" x14ac:dyDescent="0.25">
      <c r="B73" s="3">
        <v>9</v>
      </c>
      <c r="C73" s="5">
        <v>0.9</v>
      </c>
    </row>
    <row r="74" spans="2:3" x14ac:dyDescent="0.25">
      <c r="B74" s="3">
        <v>10</v>
      </c>
      <c r="C74" s="5">
        <v>0.95</v>
      </c>
    </row>
    <row r="75" spans="2:3" x14ac:dyDescent="0.25">
      <c r="B75" s="3"/>
      <c r="C75" s="5"/>
    </row>
    <row r="76" spans="2:3" x14ac:dyDescent="0.25">
      <c r="B76" s="3"/>
      <c r="C76" s="5"/>
    </row>
    <row r="77" spans="2:3" x14ac:dyDescent="0.25">
      <c r="B77" s="3"/>
      <c r="C77" s="5"/>
    </row>
    <row r="78" spans="2:3" x14ac:dyDescent="0.25">
      <c r="B78" s="3"/>
      <c r="C78" s="5"/>
    </row>
    <row r="79" spans="2:3" x14ac:dyDescent="0.25">
      <c r="B79" s="3"/>
      <c r="C79" s="5"/>
    </row>
    <row r="80" spans="2:3" x14ac:dyDescent="0.25">
      <c r="B80" s="3"/>
      <c r="C80" s="5"/>
    </row>
    <row r="81" spans="2:3" ht="15.75" thickBot="1" x14ac:dyDescent="0.3">
      <c r="B81" s="6"/>
      <c r="C81" s="8"/>
    </row>
  </sheetData>
  <mergeCells count="7">
    <mergeCell ref="B63:C63"/>
    <mergeCell ref="K2:L2"/>
    <mergeCell ref="N2:O2"/>
    <mergeCell ref="B47:H47"/>
    <mergeCell ref="J47:T47"/>
    <mergeCell ref="B24:AA24"/>
    <mergeCell ref="K16:L16"/>
  </mergeCells>
  <dataValidations count="4">
    <dataValidation type="list" allowBlank="1" showInputMessage="1" showErrorMessage="1" sqref="W26:W43" xr:uid="{0A6E4592-A1B3-4934-9B92-F44984C26EB1}">
      <formula1>"LB,UB,BE,LB/UB"</formula1>
    </dataValidation>
    <dataValidation type="list" allowBlank="1" showInputMessage="1" showErrorMessage="1" sqref="S26:S43" xr:uid="{568B7630-D0D0-439A-8DC0-67AFD922C505}">
      <formula1>"Normal,Acceleration,Force,Displacement,Velocity"</formula1>
    </dataValidation>
    <dataValidation type="decimal" allowBlank="1" showInputMessage="1" showErrorMessage="1" sqref="I26:I45" xr:uid="{34412A3F-BA3F-4186-89DE-2AC0433242D5}">
      <formula1>0</formula1>
      <formula2>1</formula2>
    </dataValidation>
    <dataValidation type="list" allowBlank="1" showInputMessage="1" showErrorMessage="1" sqref="D3:D22 F3:I22 D26:F45 P26:P45 R26:R45 O3:O5" xr:uid="{3B6ED0C1-09EF-4375-B621-8270F8B21411}">
      <formula1>"0,1"</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E77C20BD-6671-4AEB-A1E8-8490FE27783D}">
          <x14:formula1>
            <xm:f>Hidden_settings!$E$3:$E$7</xm:f>
          </x14:formula1>
          <xm:sqref>X26:X45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18BA-9F8B-4C9F-8BE4-BF0BBD1532DD}">
  <sheetPr codeName="Sheet5">
    <tabColor theme="5" tint="0.79998168889431442"/>
  </sheetPr>
  <dimension ref="A1:AT50"/>
  <sheetViews>
    <sheetView workbookViewId="0">
      <pane xSplit="14" ySplit="2" topLeftCell="O3" activePane="bottomRight" state="frozen"/>
      <selection activeCell="C17" sqref="C17"/>
      <selection pane="topRight" activeCell="C17" sqref="C17"/>
      <selection pane="bottomLeft" activeCell="C17" sqref="C17"/>
      <selection pane="bottomRight" activeCell="J21" sqref="J21"/>
    </sheetView>
  </sheetViews>
  <sheetFormatPr defaultRowHeight="15" x14ac:dyDescent="0.25"/>
  <cols>
    <col min="1" max="1" width="12.42578125" bestFit="1" customWidth="1"/>
    <col min="2" max="2" width="20.140625" bestFit="1" customWidth="1"/>
    <col min="3" max="3" width="2" style="71" bestFit="1" customWidth="1"/>
    <col min="4" max="4" width="6.85546875" bestFit="1" customWidth="1"/>
    <col min="5" max="5" width="12.42578125" customWidth="1"/>
    <col min="6" max="6" width="16.7109375" bestFit="1" customWidth="1"/>
    <col min="7" max="7" width="16.7109375" customWidth="1"/>
    <col min="14" max="14" width="5.85546875" customWidth="1"/>
    <col min="15" max="15" width="18.140625" bestFit="1" customWidth="1"/>
    <col min="16" max="16" width="15.7109375" bestFit="1" customWidth="1"/>
  </cols>
  <sheetData>
    <row r="1" spans="1:46" ht="15.75" thickBot="1" x14ac:dyDescent="0.3"/>
    <row r="2" spans="1:46" ht="15.75" thickBot="1" x14ac:dyDescent="0.3">
      <c r="A2" s="188" t="s">
        <v>108</v>
      </c>
      <c r="B2" s="189" t="s">
        <v>107</v>
      </c>
      <c r="C2" s="112"/>
      <c r="D2" s="94" t="s">
        <v>157</v>
      </c>
      <c r="E2" s="95" t="s">
        <v>123</v>
      </c>
      <c r="F2" s="94" t="s">
        <v>80</v>
      </c>
      <c r="G2" s="95" t="s">
        <v>85</v>
      </c>
      <c r="H2" s="206" t="s">
        <v>82</v>
      </c>
      <c r="I2" s="206"/>
      <c r="J2" s="206"/>
      <c r="K2" s="206"/>
      <c r="L2" s="206"/>
      <c r="M2" s="206"/>
      <c r="N2" s="207"/>
      <c r="O2" s="208" t="s">
        <v>84</v>
      </c>
      <c r="P2" s="206"/>
      <c r="Q2" s="206"/>
      <c r="R2" s="206"/>
      <c r="S2" s="206"/>
      <c r="T2" s="206"/>
      <c r="U2" s="207"/>
      <c r="V2" s="208" t="s">
        <v>90</v>
      </c>
      <c r="W2" s="206"/>
      <c r="X2" s="206"/>
      <c r="Y2" s="206"/>
      <c r="Z2" s="206"/>
      <c r="AA2" s="206"/>
      <c r="AB2" s="207"/>
    </row>
    <row r="3" spans="1:46" x14ac:dyDescent="0.25">
      <c r="A3" s="190">
        <f>IF(B3="","",PROJ!B26)</f>
        <v>1</v>
      </c>
      <c r="B3" s="191" t="str">
        <f>IF(PROJ!C26="","",PROJ!C26)</f>
        <v>NoiseSTR_4000</v>
      </c>
      <c r="C3" s="35"/>
      <c r="D3" s="49">
        <v>0</v>
      </c>
      <c r="E3" s="211">
        <v>1</v>
      </c>
      <c r="F3" s="44" t="s">
        <v>86</v>
      </c>
      <c r="G3" s="168" t="s">
        <v>86</v>
      </c>
      <c r="H3" s="35">
        <v>1</v>
      </c>
      <c r="I3" s="35">
        <v>9</v>
      </c>
      <c r="J3" s="35"/>
      <c r="K3" s="35"/>
      <c r="L3" s="35"/>
      <c r="M3" s="35"/>
      <c r="N3" s="30"/>
      <c r="O3" s="99" t="s">
        <v>214</v>
      </c>
      <c r="P3" s="35" t="s">
        <v>213</v>
      </c>
      <c r="Q3" s="35"/>
      <c r="R3" s="35"/>
      <c r="S3" s="35"/>
      <c r="T3" s="35"/>
      <c r="U3" s="34"/>
      <c r="V3" s="9" t="s">
        <v>92</v>
      </c>
      <c r="W3" s="54" t="s">
        <v>93</v>
      </c>
      <c r="X3" s="54"/>
      <c r="Y3" s="54"/>
      <c r="Z3" s="54"/>
      <c r="AA3" s="54"/>
      <c r="AB3" s="5"/>
    </row>
    <row r="4" spans="1:46" x14ac:dyDescent="0.25">
      <c r="A4" s="192">
        <f>IF(B4="","",PROJ!B27)</f>
        <v>2</v>
      </c>
      <c r="B4" s="193" t="str">
        <f>IF(PROJ!C27="","",IF(B3="","",PROJ!C27))</f>
        <v>Full_UB_4000</v>
      </c>
      <c r="C4" s="35"/>
      <c r="D4" s="99">
        <v>0</v>
      </c>
      <c r="E4" s="212">
        <f>IF(F4="","",E3+1)</f>
        <v>2</v>
      </c>
      <c r="F4" s="35" t="s">
        <v>188</v>
      </c>
      <c r="G4" s="114" t="s">
        <v>87</v>
      </c>
      <c r="H4" s="35">
        <v>8</v>
      </c>
      <c r="I4" s="35">
        <v>6</v>
      </c>
      <c r="J4" s="35"/>
      <c r="K4" s="35"/>
      <c r="L4" s="35"/>
      <c r="M4" s="35"/>
      <c r="N4" s="34"/>
      <c r="O4" s="99" t="s">
        <v>78</v>
      </c>
      <c r="P4" s="35" t="s">
        <v>74</v>
      </c>
      <c r="Q4" s="35"/>
      <c r="R4" s="35"/>
      <c r="S4" s="35"/>
      <c r="T4" s="35"/>
      <c r="U4" s="34"/>
      <c r="V4" s="9" t="s">
        <v>92</v>
      </c>
      <c r="W4" s="54" t="s">
        <v>93</v>
      </c>
      <c r="X4" s="54"/>
      <c r="Y4" s="54"/>
      <c r="Z4" s="54"/>
      <c r="AA4" s="54"/>
      <c r="AB4" s="5"/>
      <c r="AL4" s="3"/>
      <c r="AM4" s="4"/>
      <c r="AN4" s="4"/>
      <c r="AO4" s="4"/>
      <c r="AP4" s="4"/>
      <c r="AQ4" s="4"/>
      <c r="AR4" s="4"/>
      <c r="AS4" s="9"/>
      <c r="AT4" s="9"/>
    </row>
    <row r="5" spans="1:46" x14ac:dyDescent="0.25">
      <c r="A5" s="192">
        <f>IF(B5="","",PROJ!B28)</f>
        <v>3</v>
      </c>
      <c r="B5" s="193" t="str">
        <f>IF(PROJ!C28="","",IF(B4="","",PROJ!C28))</f>
        <v>Full_UB_5500</v>
      </c>
      <c r="C5" s="35"/>
      <c r="D5" s="99">
        <f t="shared" ref="D5:D40" si="0">IF(E5="","",0)</f>
        <v>0</v>
      </c>
      <c r="E5" s="212">
        <f t="shared" ref="E5:E40" si="1">IF(F5="","",E4+1)</f>
        <v>3</v>
      </c>
      <c r="F5" s="35" t="s">
        <v>86</v>
      </c>
      <c r="G5" s="114" t="s">
        <v>86</v>
      </c>
      <c r="H5" s="35">
        <v>8</v>
      </c>
      <c r="I5" s="35">
        <v>6</v>
      </c>
      <c r="J5" s="35"/>
      <c r="K5" s="35"/>
      <c r="L5" s="35"/>
      <c r="M5" s="35"/>
      <c r="N5" s="34"/>
      <c r="O5" s="99" t="s">
        <v>78</v>
      </c>
      <c r="P5" s="35" t="s">
        <v>74</v>
      </c>
      <c r="Q5" s="35"/>
      <c r="R5" s="35"/>
      <c r="S5" s="35"/>
      <c r="T5" s="35"/>
      <c r="U5" s="34"/>
      <c r="V5" s="9" t="s">
        <v>92</v>
      </c>
      <c r="W5" s="54" t="s">
        <v>93</v>
      </c>
      <c r="X5" s="54"/>
      <c r="Y5" s="54"/>
      <c r="Z5" s="54"/>
      <c r="AA5" s="54"/>
      <c r="AB5" s="5"/>
      <c r="AS5" s="9"/>
    </row>
    <row r="6" spans="1:46" x14ac:dyDescent="0.25">
      <c r="A6" s="192">
        <f>IF(B6="","",PROJ!B29)</f>
        <v>4</v>
      </c>
      <c r="B6" s="193" t="str">
        <f>IF(PROJ!C29="","",IF(B5="","",PROJ!C29))</f>
        <v>PileRun_UB</v>
      </c>
      <c r="C6" s="35"/>
      <c r="D6" s="99">
        <f t="shared" si="0"/>
        <v>0</v>
      </c>
      <c r="E6" s="212">
        <f t="shared" si="1"/>
        <v>4</v>
      </c>
      <c r="F6" s="35" t="s">
        <v>187</v>
      </c>
      <c r="G6" s="114" t="s">
        <v>88</v>
      </c>
      <c r="H6" s="35">
        <v>1</v>
      </c>
      <c r="I6" s="35">
        <v>9</v>
      </c>
      <c r="J6" s="35"/>
      <c r="K6" s="35"/>
      <c r="L6" s="35"/>
      <c r="M6" s="35"/>
      <c r="N6" s="34"/>
      <c r="O6" s="99" t="s">
        <v>214</v>
      </c>
      <c r="P6" s="35" t="s">
        <v>213</v>
      </c>
      <c r="Q6" s="35"/>
      <c r="R6" s="35"/>
      <c r="S6" s="35"/>
      <c r="T6" s="35"/>
      <c r="U6" s="34"/>
      <c r="V6" s="9" t="s">
        <v>92</v>
      </c>
      <c r="W6" s="54" t="s">
        <v>93</v>
      </c>
      <c r="X6" s="54"/>
      <c r="Y6" s="54"/>
      <c r="Z6" s="54"/>
      <c r="AA6" s="54"/>
      <c r="AB6" s="5"/>
    </row>
    <row r="7" spans="1:46" x14ac:dyDescent="0.25">
      <c r="A7" s="192">
        <f>IF(B7="","",PROJ!B30)</f>
        <v>5</v>
      </c>
      <c r="B7" s="193" t="str">
        <f>IF(PROJ!C30="","",IF(B6="","",PROJ!C30))</f>
        <v>PileRun_LB</v>
      </c>
      <c r="C7" s="35"/>
      <c r="D7" s="99">
        <f t="shared" si="0"/>
        <v>0</v>
      </c>
      <c r="E7" s="212">
        <f t="shared" si="1"/>
        <v>5</v>
      </c>
      <c r="F7" s="35" t="s">
        <v>187</v>
      </c>
      <c r="G7" s="114" t="s">
        <v>88</v>
      </c>
      <c r="H7" s="35">
        <v>1</v>
      </c>
      <c r="I7" s="35"/>
      <c r="J7" s="35"/>
      <c r="K7" s="35"/>
      <c r="L7" s="35"/>
      <c r="M7" s="35"/>
      <c r="N7" s="34"/>
      <c r="O7" s="99" t="s">
        <v>209</v>
      </c>
      <c r="P7" s="35"/>
      <c r="Q7" s="35"/>
      <c r="R7" s="35"/>
      <c r="S7" s="35"/>
      <c r="T7" s="35"/>
      <c r="U7" s="34"/>
      <c r="V7" s="9" t="s">
        <v>92</v>
      </c>
      <c r="W7" s="54"/>
      <c r="X7" s="54"/>
      <c r="Y7" s="54"/>
      <c r="Z7" s="54"/>
      <c r="AA7" s="54"/>
      <c r="AB7" s="5"/>
    </row>
    <row r="8" spans="1:46" x14ac:dyDescent="0.25">
      <c r="A8" s="192">
        <f>IF(B8="","",PROJ!B31)</f>
        <v>6</v>
      </c>
      <c r="B8" s="193" t="str">
        <f>IF(PROJ!C31="","",IF(B7="","",PROJ!C31))</f>
        <v>Entrapped_UB</v>
      </c>
      <c r="C8" s="35"/>
      <c r="D8" s="99">
        <f t="shared" si="0"/>
        <v>0</v>
      </c>
      <c r="E8" s="212">
        <f t="shared" si="1"/>
        <v>6</v>
      </c>
      <c r="F8" s="35" t="s">
        <v>83</v>
      </c>
      <c r="G8" s="114" t="s">
        <v>89</v>
      </c>
      <c r="H8" s="35">
        <v>7</v>
      </c>
      <c r="I8" s="35">
        <v>8</v>
      </c>
      <c r="J8" s="35"/>
      <c r="K8" s="35"/>
      <c r="L8" s="35"/>
      <c r="M8" s="35"/>
      <c r="N8" s="34"/>
      <c r="O8" s="99" t="s">
        <v>114</v>
      </c>
      <c r="P8" s="35" t="s">
        <v>156</v>
      </c>
      <c r="Q8" s="35"/>
      <c r="R8" s="35"/>
      <c r="S8" s="35"/>
      <c r="T8" s="35"/>
      <c r="U8" s="34"/>
      <c r="V8" s="9" t="s">
        <v>93</v>
      </c>
      <c r="W8" s="54" t="s">
        <v>92</v>
      </c>
      <c r="X8" s="54"/>
      <c r="Y8" s="54"/>
      <c r="Z8" s="54"/>
      <c r="AA8" s="54"/>
      <c r="AB8" s="5"/>
    </row>
    <row r="9" spans="1:46" x14ac:dyDescent="0.25">
      <c r="A9" s="192">
        <f>IF(B9="","",PROJ!B32)</f>
        <v>7</v>
      </c>
      <c r="B9" s="193" t="str">
        <f>IF(PROJ!C32="","",IF(B8="","",PROJ!C32))</f>
        <v>Breakdown_BE</v>
      </c>
      <c r="C9" s="35"/>
      <c r="D9" s="99">
        <f t="shared" si="0"/>
        <v>0</v>
      </c>
      <c r="E9" s="212">
        <f t="shared" si="1"/>
        <v>7</v>
      </c>
      <c r="F9" s="35" t="s">
        <v>113</v>
      </c>
      <c r="G9" s="114" t="s">
        <v>89</v>
      </c>
      <c r="H9" s="35">
        <v>4</v>
      </c>
      <c r="I9" s="35">
        <v>3</v>
      </c>
      <c r="J9" s="35"/>
      <c r="K9" s="35"/>
      <c r="L9" s="35"/>
      <c r="M9" s="35"/>
      <c r="N9" s="34"/>
      <c r="O9" s="99" t="s">
        <v>114</v>
      </c>
      <c r="P9" s="35" t="s">
        <v>156</v>
      </c>
      <c r="Q9" s="35"/>
      <c r="R9" s="35"/>
      <c r="S9" s="35"/>
      <c r="T9" s="35"/>
      <c r="U9" s="34"/>
      <c r="V9" s="9" t="s">
        <v>93</v>
      </c>
      <c r="W9" s="54" t="s">
        <v>92</v>
      </c>
      <c r="X9" s="54"/>
      <c r="Y9" s="54"/>
      <c r="Z9" s="54"/>
      <c r="AA9" s="54"/>
      <c r="AB9" s="5"/>
    </row>
    <row r="10" spans="1:46" x14ac:dyDescent="0.25">
      <c r="A10" s="192">
        <f>IF(B10="","",PROJ!B33)</f>
        <v>8</v>
      </c>
      <c r="B10" s="193" t="str">
        <f>IF(PROJ!C33="","",IF(B9="","",PROJ!C33))</f>
        <v>Entrapped_BE</v>
      </c>
      <c r="C10" s="35"/>
      <c r="D10" s="99">
        <f t="shared" si="0"/>
        <v>0</v>
      </c>
      <c r="E10" s="212">
        <f t="shared" si="1"/>
        <v>8</v>
      </c>
      <c r="F10" s="35" t="s">
        <v>112</v>
      </c>
      <c r="G10" s="114" t="s">
        <v>87</v>
      </c>
      <c r="H10" s="35">
        <v>9</v>
      </c>
      <c r="I10" s="35"/>
      <c r="J10" s="35"/>
      <c r="K10" s="35"/>
      <c r="L10" s="35"/>
      <c r="M10" s="35"/>
      <c r="N10" s="34"/>
      <c r="O10" s="99" t="s">
        <v>172</v>
      </c>
      <c r="P10" s="35"/>
      <c r="Q10" s="35"/>
      <c r="R10" s="35"/>
      <c r="S10" s="35"/>
      <c r="T10" s="35"/>
      <c r="U10" s="34"/>
      <c r="V10" s="9" t="s">
        <v>92</v>
      </c>
      <c r="W10" s="54"/>
      <c r="X10" s="54"/>
      <c r="Y10" s="54"/>
      <c r="Z10" s="54"/>
      <c r="AA10" s="54"/>
      <c r="AB10" s="5"/>
    </row>
    <row r="11" spans="1:46" x14ac:dyDescent="0.25">
      <c r="A11" s="192">
        <f>IF(B11="","",PROJ!B34)</f>
        <v>9</v>
      </c>
      <c r="B11" s="193" t="str">
        <f>IF(PROJ!C34="","",IF(B10="","",PROJ!C34))</f>
        <v>NoiseSTR_5500</v>
      </c>
      <c r="C11" s="35"/>
      <c r="D11" s="99">
        <f t="shared" si="0"/>
        <v>0</v>
      </c>
      <c r="E11" s="212">
        <f t="shared" si="1"/>
        <v>9</v>
      </c>
      <c r="F11" s="35" t="s">
        <v>124</v>
      </c>
      <c r="G11" s="114" t="s">
        <v>87</v>
      </c>
      <c r="H11" s="35">
        <v>1</v>
      </c>
      <c r="I11" s="35">
        <v>9</v>
      </c>
      <c r="J11" s="35"/>
      <c r="K11" s="35"/>
      <c r="L11" s="35"/>
      <c r="M11" s="35"/>
      <c r="N11" s="34"/>
      <c r="O11" s="99" t="s">
        <v>214</v>
      </c>
      <c r="P11" s="35" t="s">
        <v>213</v>
      </c>
      <c r="Q11" s="35"/>
      <c r="R11" s="35"/>
      <c r="S11" s="35"/>
      <c r="T11" s="35"/>
      <c r="U11" s="34"/>
      <c r="V11" s="9" t="s">
        <v>92</v>
      </c>
      <c r="W11" s="54" t="s">
        <v>93</v>
      </c>
      <c r="X11" s="54"/>
      <c r="Y11" s="54"/>
      <c r="Z11" s="54"/>
      <c r="AA11" s="54"/>
      <c r="AB11" s="5"/>
    </row>
    <row r="12" spans="1:46" x14ac:dyDescent="0.25">
      <c r="A12" s="192">
        <f>IF(B12="","",PROJ!B35)</f>
        <v>10</v>
      </c>
      <c r="B12" s="193" t="str">
        <f>IF(PROJ!C35="","",IF(B11="","",PROJ!C35))</f>
        <v>NoiseSTR_ACC_SENSI</v>
      </c>
      <c r="C12" s="35"/>
      <c r="D12" s="99">
        <f t="shared" si="0"/>
        <v>0</v>
      </c>
      <c r="E12" s="212">
        <f t="shared" si="1"/>
        <v>10</v>
      </c>
      <c r="F12" s="35" t="s">
        <v>111</v>
      </c>
      <c r="G12" s="114" t="s">
        <v>8</v>
      </c>
      <c r="H12" s="35">
        <v>8</v>
      </c>
      <c r="I12" s="35"/>
      <c r="J12" s="35"/>
      <c r="K12" s="35"/>
      <c r="L12" s="35"/>
      <c r="M12" s="35"/>
      <c r="N12" s="34"/>
      <c r="O12" s="99" t="s">
        <v>210</v>
      </c>
      <c r="P12" s="35"/>
      <c r="Q12" s="35"/>
      <c r="R12" s="35"/>
      <c r="S12" s="35"/>
      <c r="T12" s="35"/>
      <c r="U12" s="34"/>
      <c r="V12" s="9" t="s">
        <v>92</v>
      </c>
      <c r="W12" s="54"/>
      <c r="X12" s="54"/>
      <c r="Y12" s="54"/>
      <c r="Z12" s="54"/>
      <c r="AA12" s="54"/>
      <c r="AB12" s="5"/>
    </row>
    <row r="13" spans="1:46" x14ac:dyDescent="0.25">
      <c r="A13" s="192">
        <f>IF(B13="","",PROJ!B36)</f>
        <v>11</v>
      </c>
      <c r="B13" s="193" t="str">
        <f>IF(PROJ!C36="","",IF(B12="","",PROJ!C36))</f>
        <v>Fatigue_BLOW</v>
      </c>
      <c r="C13" s="35"/>
      <c r="D13" s="99">
        <f t="shared" si="0"/>
        <v>0</v>
      </c>
      <c r="E13" s="212">
        <f t="shared" si="1"/>
        <v>11</v>
      </c>
      <c r="F13" s="35" t="s">
        <v>122</v>
      </c>
      <c r="G13" s="114" t="s">
        <v>87</v>
      </c>
      <c r="H13" s="35">
        <v>5</v>
      </c>
      <c r="I13" s="35">
        <v>6</v>
      </c>
      <c r="J13" s="35"/>
      <c r="K13" s="35"/>
      <c r="L13" s="35"/>
      <c r="M13" s="35"/>
      <c r="N13" s="34"/>
      <c r="O13" s="99" t="s">
        <v>105</v>
      </c>
      <c r="P13" s="35" t="s">
        <v>74</v>
      </c>
      <c r="Q13" s="35"/>
      <c r="R13" s="35"/>
      <c r="S13" s="35"/>
      <c r="T13" s="35"/>
      <c r="U13" s="34"/>
      <c r="V13" s="9" t="s">
        <v>93</v>
      </c>
      <c r="W13" s="54" t="s">
        <v>92</v>
      </c>
      <c r="X13" s="54"/>
      <c r="Y13" s="54"/>
      <c r="Z13" s="54"/>
      <c r="AA13" s="54"/>
      <c r="AB13" s="5"/>
    </row>
    <row r="14" spans="1:46" x14ac:dyDescent="0.25">
      <c r="A14" s="192">
        <f>IF(B14="","",PROJ!B37)</f>
        <v>12</v>
      </c>
      <c r="B14" s="193" t="str">
        <f>IF(PROJ!C37="","",IF(B13="","",PROJ!C37))</f>
        <v>Fatigue_STRESS</v>
      </c>
      <c r="C14" s="35"/>
      <c r="D14" s="99">
        <f t="shared" si="0"/>
        <v>0</v>
      </c>
      <c r="E14" s="212">
        <f t="shared" si="1"/>
        <v>12</v>
      </c>
      <c r="F14" s="35" t="s">
        <v>109</v>
      </c>
      <c r="G14" s="114" t="s">
        <v>86</v>
      </c>
      <c r="H14" s="35">
        <v>8</v>
      </c>
      <c r="I14" s="35"/>
      <c r="J14" s="35"/>
      <c r="K14" s="35"/>
      <c r="L14" s="35"/>
      <c r="M14" s="35"/>
      <c r="N14" s="34"/>
      <c r="O14" s="99" t="s">
        <v>78</v>
      </c>
      <c r="P14" s="35"/>
      <c r="Q14" s="35"/>
      <c r="R14" s="35"/>
      <c r="S14" s="35"/>
      <c r="T14" s="35"/>
      <c r="U14" s="34"/>
      <c r="V14" s="9" t="s">
        <v>92</v>
      </c>
      <c r="W14" s="54"/>
      <c r="X14" s="54"/>
      <c r="Y14" s="54"/>
      <c r="Z14" s="54"/>
      <c r="AA14" s="54"/>
      <c r="AB14" s="5"/>
    </row>
    <row r="15" spans="1:46" x14ac:dyDescent="0.25">
      <c r="A15" s="192" t="str">
        <f>IF(B15="","",PROJ!B44)</f>
        <v/>
      </c>
      <c r="B15" s="193" t="str">
        <f>IF(PROJ!C44="","",IF(B14="","",PROJ!C44))</f>
        <v/>
      </c>
      <c r="C15" s="35"/>
      <c r="D15" s="99">
        <f t="shared" si="0"/>
        <v>0</v>
      </c>
      <c r="E15" s="212">
        <f t="shared" si="1"/>
        <v>13</v>
      </c>
      <c r="F15" s="35" t="s">
        <v>125</v>
      </c>
      <c r="G15" s="114" t="s">
        <v>86</v>
      </c>
      <c r="H15" s="35">
        <v>3</v>
      </c>
      <c r="I15" s="35"/>
      <c r="J15" s="35"/>
      <c r="K15" s="35"/>
      <c r="L15" s="35"/>
      <c r="M15" s="35"/>
      <c r="N15" s="34"/>
      <c r="O15" s="99" t="s">
        <v>74</v>
      </c>
      <c r="P15" s="35"/>
      <c r="Q15" s="35"/>
      <c r="R15" s="35"/>
      <c r="S15" s="35"/>
      <c r="T15" s="35"/>
      <c r="U15" s="34"/>
      <c r="V15" s="9" t="s">
        <v>92</v>
      </c>
      <c r="W15" s="54"/>
      <c r="X15" s="54"/>
      <c r="Y15" s="54"/>
      <c r="Z15" s="54"/>
      <c r="AA15" s="54"/>
      <c r="AB15" s="5"/>
    </row>
    <row r="16" spans="1:46" x14ac:dyDescent="0.25">
      <c r="A16" s="192" t="str">
        <f>IF(B16="","",PROJ!B46)</f>
        <v/>
      </c>
      <c r="B16" s="193" t="str">
        <f>IF(PROJ!C46="","",IF(B15="","",PROJ!C46))</f>
        <v/>
      </c>
      <c r="C16" s="35"/>
      <c r="D16" s="99" t="str">
        <f t="shared" si="0"/>
        <v/>
      </c>
      <c r="E16" s="212" t="str">
        <f t="shared" si="1"/>
        <v/>
      </c>
      <c r="F16" s="35"/>
      <c r="G16" s="34"/>
      <c r="H16" s="35"/>
      <c r="I16" s="35"/>
      <c r="J16" s="35"/>
      <c r="K16" s="35"/>
      <c r="L16" s="35"/>
      <c r="M16" s="35"/>
      <c r="N16" s="34"/>
      <c r="O16" s="99"/>
      <c r="P16" s="35"/>
      <c r="Q16" s="35"/>
      <c r="R16" s="35"/>
      <c r="S16" s="35"/>
      <c r="T16" s="35"/>
      <c r="U16" s="34"/>
      <c r="V16" s="9"/>
      <c r="W16" s="54"/>
      <c r="X16" s="54"/>
      <c r="Y16" s="54"/>
      <c r="Z16" s="54"/>
      <c r="AA16" s="54"/>
      <c r="AB16" s="5"/>
    </row>
    <row r="17" spans="1:28" x14ac:dyDescent="0.25">
      <c r="A17" s="192" t="str">
        <f>IF(B17="","",PROJ!B47)</f>
        <v/>
      </c>
      <c r="B17" s="193" t="str">
        <f>IF(PROJ!C47="","",IF(B16="","",PROJ!C47))</f>
        <v/>
      </c>
      <c r="C17" s="35"/>
      <c r="D17" s="99" t="str">
        <f t="shared" si="0"/>
        <v/>
      </c>
      <c r="E17" s="212" t="str">
        <f t="shared" si="1"/>
        <v/>
      </c>
      <c r="F17" s="54"/>
      <c r="G17" s="5"/>
      <c r="H17" s="54"/>
      <c r="I17" s="54"/>
      <c r="J17" s="54"/>
      <c r="K17" s="54"/>
      <c r="L17" s="54"/>
      <c r="M17" s="54"/>
      <c r="N17" s="5"/>
      <c r="O17" s="3"/>
      <c r="P17" s="54"/>
      <c r="Q17" s="54"/>
      <c r="R17" s="54"/>
      <c r="S17" s="54"/>
      <c r="T17" s="54"/>
      <c r="U17" s="5"/>
      <c r="V17" s="3"/>
      <c r="W17" s="54"/>
      <c r="X17" s="54"/>
      <c r="Y17" s="54"/>
      <c r="Z17" s="54"/>
      <c r="AA17" s="54"/>
      <c r="AB17" s="5"/>
    </row>
    <row r="18" spans="1:28" x14ac:dyDescent="0.25">
      <c r="A18" s="192" t="str">
        <f>IF(B18="","",PROJ!B48)</f>
        <v/>
      </c>
      <c r="B18" s="193" t="str">
        <f>IF(PROJ!C48="","",IF(B17="","",PROJ!C48))</f>
        <v/>
      </c>
      <c r="D18" s="99" t="str">
        <f t="shared" si="0"/>
        <v/>
      </c>
      <c r="E18" s="212" t="str">
        <f t="shared" si="1"/>
        <v/>
      </c>
      <c r="F18" s="54"/>
      <c r="G18" s="5"/>
      <c r="H18" s="54"/>
      <c r="I18" s="54"/>
      <c r="J18" s="54"/>
      <c r="K18" s="54"/>
      <c r="L18" s="54"/>
      <c r="M18" s="54"/>
      <c r="N18" s="5"/>
      <c r="O18" s="3"/>
      <c r="P18" s="54"/>
      <c r="Q18" s="54"/>
      <c r="R18" s="54"/>
      <c r="S18" s="54"/>
      <c r="T18" s="54"/>
      <c r="U18" s="5"/>
      <c r="V18" s="3"/>
      <c r="W18" s="54"/>
      <c r="X18" s="54"/>
      <c r="Y18" s="54"/>
      <c r="Z18" s="54"/>
      <c r="AA18" s="54"/>
      <c r="AB18" s="5"/>
    </row>
    <row r="19" spans="1:28" x14ac:dyDescent="0.25">
      <c r="A19" s="192" t="str">
        <f>IF(B19="","",PROJ!B49)</f>
        <v/>
      </c>
      <c r="B19" s="193" t="str">
        <f>IF(PROJ!C49="","",IF(B18="","",PROJ!C49))</f>
        <v/>
      </c>
      <c r="D19" s="99" t="str">
        <f t="shared" si="0"/>
        <v/>
      </c>
      <c r="E19" s="212" t="str">
        <f t="shared" si="1"/>
        <v/>
      </c>
      <c r="F19" s="54"/>
      <c r="G19" s="5"/>
      <c r="H19" s="54"/>
      <c r="I19" s="54"/>
      <c r="J19" s="54"/>
      <c r="K19" s="54"/>
      <c r="L19" s="54"/>
      <c r="M19" s="54"/>
      <c r="N19" s="5"/>
      <c r="O19" s="3"/>
      <c r="P19" s="54"/>
      <c r="Q19" s="54"/>
      <c r="R19" s="54"/>
      <c r="S19" s="54"/>
      <c r="T19" s="54"/>
      <c r="U19" s="5"/>
      <c r="V19" s="3"/>
      <c r="W19" s="54"/>
      <c r="X19" s="54"/>
      <c r="Y19" s="54"/>
      <c r="Z19" s="54"/>
      <c r="AA19" s="54"/>
      <c r="AB19" s="5"/>
    </row>
    <row r="20" spans="1:28" x14ac:dyDescent="0.25">
      <c r="A20" s="192" t="str">
        <f>IF(B20="","",PROJ!B50)</f>
        <v/>
      </c>
      <c r="B20" s="193" t="str">
        <f>IF(PROJ!C50="","",IF(B19="","",PROJ!C50))</f>
        <v/>
      </c>
      <c r="D20" s="99" t="str">
        <f t="shared" si="0"/>
        <v/>
      </c>
      <c r="E20" s="212" t="str">
        <f t="shared" si="1"/>
        <v/>
      </c>
      <c r="F20" s="54"/>
      <c r="G20" s="5"/>
      <c r="H20" s="54"/>
      <c r="I20" s="54"/>
      <c r="J20" s="54"/>
      <c r="K20" s="54"/>
      <c r="L20" s="54"/>
      <c r="M20" s="54"/>
      <c r="N20" s="5"/>
      <c r="O20" s="3"/>
      <c r="P20" s="54"/>
      <c r="Q20" s="54"/>
      <c r="R20" s="54"/>
      <c r="S20" s="54"/>
      <c r="T20" s="54"/>
      <c r="U20" s="5"/>
      <c r="V20" s="3"/>
      <c r="W20" s="54"/>
      <c r="X20" s="54"/>
      <c r="Y20" s="54"/>
      <c r="Z20" s="54"/>
      <c r="AA20" s="54"/>
      <c r="AB20" s="5"/>
    </row>
    <row r="21" spans="1:28" x14ac:dyDescent="0.25">
      <c r="A21" s="192" t="str">
        <f>IF(B21="","",PROJ!B51)</f>
        <v/>
      </c>
      <c r="B21" s="193" t="str">
        <f>IF(PROJ!C51="","",IF(B20="","",PROJ!C51))</f>
        <v/>
      </c>
      <c r="C21" s="113"/>
      <c r="D21" s="99" t="str">
        <f t="shared" si="0"/>
        <v/>
      </c>
      <c r="E21" s="212" t="str">
        <f t="shared" si="1"/>
        <v/>
      </c>
      <c r="F21" s="54"/>
      <c r="G21" s="5"/>
      <c r="H21" s="54"/>
      <c r="I21" s="54"/>
      <c r="J21" s="54"/>
      <c r="K21" s="54"/>
      <c r="L21" s="54"/>
      <c r="M21" s="54"/>
      <c r="N21" s="5"/>
      <c r="O21" s="3"/>
      <c r="P21" s="54"/>
      <c r="Q21" s="54"/>
      <c r="R21" s="54"/>
      <c r="S21" s="54"/>
      <c r="T21" s="54"/>
      <c r="U21" s="5"/>
      <c r="V21" s="3"/>
      <c r="W21" s="54"/>
      <c r="X21" s="54"/>
      <c r="Y21" s="54"/>
      <c r="Z21" s="54"/>
      <c r="AA21" s="54"/>
      <c r="AB21" s="5"/>
    </row>
    <row r="22" spans="1:28" ht="15.75" thickBot="1" x14ac:dyDescent="0.3">
      <c r="A22" s="194" t="str">
        <f>IF(B22="","",PROJ!B52)</f>
        <v/>
      </c>
      <c r="B22" s="195" t="str">
        <f>IF(PROJ!C52="","",IF(B21="","",PROJ!C52))</f>
        <v/>
      </c>
      <c r="D22" s="99" t="str">
        <f t="shared" si="0"/>
        <v/>
      </c>
      <c r="E22" s="212" t="str">
        <f t="shared" si="1"/>
        <v/>
      </c>
      <c r="F22" s="54"/>
      <c r="G22" s="5"/>
      <c r="H22" s="54"/>
      <c r="I22" s="54"/>
      <c r="J22" s="54"/>
      <c r="K22" s="54"/>
      <c r="L22" s="54"/>
      <c r="M22" s="54"/>
      <c r="N22" s="5"/>
      <c r="O22" s="3"/>
      <c r="P22" s="54"/>
      <c r="Q22" s="54"/>
      <c r="R22" s="54"/>
      <c r="S22" s="54"/>
      <c r="T22" s="54"/>
      <c r="U22" s="5"/>
      <c r="V22" s="3"/>
      <c r="W22" s="54"/>
      <c r="X22" s="54"/>
      <c r="Y22" s="54"/>
      <c r="Z22" s="54"/>
      <c r="AA22" s="54"/>
      <c r="AB22" s="5"/>
    </row>
    <row r="23" spans="1:28" x14ac:dyDescent="0.25">
      <c r="D23" s="99" t="str">
        <f t="shared" si="0"/>
        <v/>
      </c>
      <c r="E23" s="212" t="str">
        <f t="shared" si="1"/>
        <v/>
      </c>
      <c r="F23" s="54"/>
      <c r="G23" s="5"/>
      <c r="H23" s="54"/>
      <c r="I23" s="54"/>
      <c r="J23" s="54"/>
      <c r="K23" s="54"/>
      <c r="L23" s="54"/>
      <c r="M23" s="54"/>
      <c r="N23" s="5"/>
      <c r="O23" s="3"/>
      <c r="P23" s="54"/>
      <c r="Q23" s="54"/>
      <c r="R23" s="54"/>
      <c r="S23" s="54"/>
      <c r="T23" s="54"/>
      <c r="U23" s="5"/>
      <c r="V23" s="3"/>
      <c r="W23" s="54"/>
      <c r="X23" s="54"/>
      <c r="Y23" s="54"/>
      <c r="Z23" s="54"/>
      <c r="AA23" s="54"/>
      <c r="AB23" s="5"/>
    </row>
    <row r="24" spans="1:28" x14ac:dyDescent="0.25">
      <c r="D24" s="99" t="str">
        <f t="shared" si="0"/>
        <v/>
      </c>
      <c r="E24" s="212" t="str">
        <f t="shared" si="1"/>
        <v/>
      </c>
      <c r="F24" s="54"/>
      <c r="G24" s="5"/>
      <c r="H24" s="54"/>
      <c r="I24" s="54"/>
      <c r="J24" s="54"/>
      <c r="K24" s="54"/>
      <c r="L24" s="54"/>
      <c r="M24" s="54"/>
      <c r="N24" s="5"/>
      <c r="O24" s="3"/>
      <c r="P24" s="54"/>
      <c r="Q24" s="54"/>
      <c r="R24" s="54"/>
      <c r="S24" s="54"/>
      <c r="T24" s="54"/>
      <c r="U24" s="5"/>
      <c r="V24" s="3"/>
      <c r="W24" s="54"/>
      <c r="X24" s="54"/>
      <c r="Y24" s="54"/>
      <c r="Z24" s="54"/>
      <c r="AA24" s="54"/>
      <c r="AB24" s="5"/>
    </row>
    <row r="25" spans="1:28" x14ac:dyDescent="0.25">
      <c r="D25" s="99" t="str">
        <f t="shared" si="0"/>
        <v/>
      </c>
      <c r="E25" s="212" t="str">
        <f t="shared" si="1"/>
        <v/>
      </c>
      <c r="F25" s="54"/>
      <c r="G25" s="5"/>
      <c r="H25" s="54"/>
      <c r="I25" s="54"/>
      <c r="J25" s="54"/>
      <c r="K25" s="54"/>
      <c r="L25" s="54"/>
      <c r="M25" s="54"/>
      <c r="N25" s="5"/>
      <c r="O25" s="3"/>
      <c r="P25" s="54"/>
      <c r="Q25" s="54"/>
      <c r="R25" s="54"/>
      <c r="S25" s="54"/>
      <c r="T25" s="54"/>
      <c r="U25" s="5"/>
      <c r="V25" s="3"/>
      <c r="W25" s="54"/>
      <c r="X25" s="54"/>
      <c r="Y25" s="54"/>
      <c r="Z25" s="54"/>
      <c r="AA25" s="54"/>
      <c r="AB25" s="5"/>
    </row>
    <row r="26" spans="1:28" ht="15.75" thickBot="1" x14ac:dyDescent="0.3">
      <c r="D26" s="99" t="str">
        <f t="shared" si="0"/>
        <v/>
      </c>
      <c r="E26" s="212" t="str">
        <f t="shared" si="1"/>
        <v/>
      </c>
      <c r="F26" s="54"/>
      <c r="G26" s="5"/>
      <c r="H26" s="54"/>
      <c r="I26" s="54"/>
      <c r="J26" s="54"/>
      <c r="K26" s="54"/>
      <c r="L26" s="54"/>
      <c r="M26" s="54"/>
      <c r="N26" s="5"/>
      <c r="O26" s="3"/>
      <c r="P26" s="54"/>
      <c r="Q26" s="54"/>
      <c r="R26" s="54"/>
      <c r="S26" s="54"/>
      <c r="T26" s="54"/>
      <c r="U26" s="5"/>
      <c r="V26" s="3"/>
      <c r="W26" s="54"/>
      <c r="X26" s="54"/>
      <c r="Y26" s="54"/>
      <c r="Z26" s="54"/>
      <c r="AA26" s="54"/>
      <c r="AB26" s="5"/>
    </row>
    <row r="27" spans="1:28" ht="15.75" thickBot="1" x14ac:dyDescent="0.3">
      <c r="A27" s="209" t="s">
        <v>228</v>
      </c>
      <c r="B27" s="210"/>
      <c r="D27" s="99" t="str">
        <f t="shared" si="0"/>
        <v/>
      </c>
      <c r="E27" s="212" t="str">
        <f t="shared" si="1"/>
        <v/>
      </c>
      <c r="F27" s="54"/>
      <c r="G27" s="5"/>
      <c r="H27" s="54"/>
      <c r="I27" s="54"/>
      <c r="J27" s="54"/>
      <c r="K27" s="54"/>
      <c r="L27" s="54"/>
      <c r="M27" s="54"/>
      <c r="N27" s="5"/>
      <c r="O27" s="3"/>
      <c r="P27" s="54"/>
      <c r="Q27" s="54"/>
      <c r="R27" s="54"/>
      <c r="S27" s="54"/>
      <c r="T27" s="54"/>
      <c r="U27" s="5"/>
      <c r="V27" s="3"/>
      <c r="W27" s="54"/>
      <c r="X27" s="54"/>
      <c r="Y27" s="54"/>
      <c r="Z27" s="54"/>
      <c r="AA27" s="54"/>
      <c r="AB27" s="5"/>
    </row>
    <row r="28" spans="1:28" x14ac:dyDescent="0.25">
      <c r="A28" s="16">
        <v>1</v>
      </c>
      <c r="B28" s="5" t="s">
        <v>119</v>
      </c>
      <c r="D28" s="99" t="str">
        <f t="shared" si="0"/>
        <v/>
      </c>
      <c r="E28" s="212" t="str">
        <f t="shared" si="1"/>
        <v/>
      </c>
      <c r="F28" s="54"/>
      <c r="G28" s="5"/>
      <c r="H28" s="54"/>
      <c r="I28" s="54"/>
      <c r="J28" s="54"/>
      <c r="K28" s="54"/>
      <c r="L28" s="54"/>
      <c r="M28" s="54"/>
      <c r="N28" s="5"/>
      <c r="O28" s="3"/>
      <c r="P28" s="54"/>
      <c r="Q28" s="54"/>
      <c r="R28" s="54"/>
      <c r="S28" s="54"/>
      <c r="T28" s="54"/>
      <c r="U28" s="5"/>
      <c r="V28" s="3"/>
      <c r="W28" s="54"/>
      <c r="X28" s="54"/>
      <c r="Y28" s="54"/>
      <c r="Z28" s="54"/>
      <c r="AA28" s="54"/>
      <c r="AB28" s="5"/>
    </row>
    <row r="29" spans="1:28" x14ac:dyDescent="0.25">
      <c r="A29" s="16">
        <v>2</v>
      </c>
      <c r="B29" s="5" t="s">
        <v>81</v>
      </c>
      <c r="D29" s="99" t="str">
        <f t="shared" si="0"/>
        <v/>
      </c>
      <c r="E29" s="212" t="str">
        <f t="shared" si="1"/>
        <v/>
      </c>
      <c r="F29" s="54"/>
      <c r="G29" s="5"/>
      <c r="H29" s="54"/>
      <c r="I29" s="54"/>
      <c r="J29" s="54"/>
      <c r="K29" s="54"/>
      <c r="L29" s="54"/>
      <c r="M29" s="54"/>
      <c r="N29" s="5"/>
      <c r="O29" s="3"/>
      <c r="P29" s="54"/>
      <c r="Q29" s="54"/>
      <c r="R29" s="54"/>
      <c r="S29" s="54"/>
      <c r="T29" s="54"/>
      <c r="U29" s="5"/>
      <c r="V29" s="3"/>
      <c r="W29" s="54"/>
      <c r="X29" s="54"/>
      <c r="Y29" s="54"/>
      <c r="Z29" s="54"/>
      <c r="AA29" s="54"/>
      <c r="AB29" s="5"/>
    </row>
    <row r="30" spans="1:28" x14ac:dyDescent="0.25">
      <c r="A30" s="16">
        <v>3</v>
      </c>
      <c r="B30" s="5" t="s">
        <v>86</v>
      </c>
      <c r="D30" s="99" t="str">
        <f t="shared" si="0"/>
        <v/>
      </c>
      <c r="E30" s="212" t="str">
        <f t="shared" si="1"/>
        <v/>
      </c>
      <c r="F30" s="54"/>
      <c r="G30" s="5"/>
      <c r="H30" s="54"/>
      <c r="I30" s="54"/>
      <c r="J30" s="54"/>
      <c r="K30" s="54"/>
      <c r="L30" s="54"/>
      <c r="M30" s="54"/>
      <c r="N30" s="5"/>
      <c r="O30" s="3"/>
      <c r="P30" s="54"/>
      <c r="Q30" s="54"/>
      <c r="R30" s="54"/>
      <c r="S30" s="54"/>
      <c r="T30" s="54"/>
      <c r="U30" s="5"/>
      <c r="V30" s="3"/>
      <c r="W30" s="54"/>
      <c r="X30" s="54"/>
      <c r="Y30" s="54"/>
      <c r="Z30" s="54"/>
      <c r="AA30" s="54"/>
      <c r="AB30" s="5"/>
    </row>
    <row r="31" spans="1:28" x14ac:dyDescent="0.25">
      <c r="A31" s="16">
        <v>4</v>
      </c>
      <c r="B31" s="5" t="s">
        <v>187</v>
      </c>
      <c r="D31" s="99" t="str">
        <f t="shared" si="0"/>
        <v/>
      </c>
      <c r="E31" s="212" t="str">
        <f t="shared" si="1"/>
        <v/>
      </c>
      <c r="F31" s="54"/>
      <c r="G31" s="5"/>
      <c r="H31" s="54"/>
      <c r="I31" s="54"/>
      <c r="J31" s="54"/>
      <c r="K31" s="54"/>
      <c r="L31" s="54"/>
      <c r="M31" s="54"/>
      <c r="N31" s="5"/>
      <c r="O31" s="3"/>
      <c r="P31" s="54"/>
      <c r="Q31" s="54"/>
      <c r="R31" s="54"/>
      <c r="S31" s="54"/>
      <c r="T31" s="54"/>
      <c r="U31" s="5"/>
      <c r="V31" s="3"/>
      <c r="W31" s="54"/>
      <c r="X31" s="54"/>
      <c r="Y31" s="54"/>
      <c r="Z31" s="54"/>
      <c r="AA31" s="54"/>
      <c r="AB31" s="5"/>
    </row>
    <row r="32" spans="1:28" x14ac:dyDescent="0.25">
      <c r="A32" s="16">
        <v>5</v>
      </c>
      <c r="B32" s="5" t="s">
        <v>110</v>
      </c>
      <c r="D32" s="99" t="str">
        <f t="shared" si="0"/>
        <v/>
      </c>
      <c r="E32" s="212" t="str">
        <f t="shared" si="1"/>
        <v/>
      </c>
      <c r="F32" s="54"/>
      <c r="G32" s="5"/>
      <c r="H32" s="54"/>
      <c r="I32" s="54"/>
      <c r="J32" s="54"/>
      <c r="K32" s="54"/>
      <c r="L32" s="54"/>
      <c r="M32" s="54"/>
      <c r="N32" s="5"/>
      <c r="O32" s="3"/>
      <c r="P32" s="54"/>
      <c r="Q32" s="54"/>
      <c r="R32" s="54"/>
      <c r="S32" s="54"/>
      <c r="T32" s="54"/>
      <c r="U32" s="5"/>
      <c r="V32" s="3"/>
      <c r="W32" s="54"/>
      <c r="X32" s="54"/>
      <c r="Y32" s="54"/>
      <c r="Z32" s="54"/>
      <c r="AA32" s="54"/>
      <c r="AB32" s="5"/>
    </row>
    <row r="33" spans="1:28" x14ac:dyDescent="0.25">
      <c r="A33" s="16">
        <v>6</v>
      </c>
      <c r="B33" s="5" t="s">
        <v>83</v>
      </c>
      <c r="D33" s="99" t="str">
        <f t="shared" si="0"/>
        <v/>
      </c>
      <c r="E33" s="212" t="str">
        <f t="shared" si="1"/>
        <v/>
      </c>
      <c r="F33" s="54"/>
      <c r="G33" s="5"/>
      <c r="H33" s="54"/>
      <c r="I33" s="54"/>
      <c r="J33" s="54"/>
      <c r="K33" s="54"/>
      <c r="L33" s="54"/>
      <c r="M33" s="54"/>
      <c r="N33" s="5"/>
      <c r="O33" s="3"/>
      <c r="P33" s="54"/>
      <c r="Q33" s="54"/>
      <c r="R33" s="54"/>
      <c r="S33" s="54"/>
      <c r="T33" s="54"/>
      <c r="U33" s="5"/>
      <c r="V33" s="3"/>
      <c r="W33" s="54"/>
      <c r="X33" s="54"/>
      <c r="Y33" s="54"/>
      <c r="Z33" s="54"/>
      <c r="AA33" s="54"/>
      <c r="AB33" s="5"/>
    </row>
    <row r="34" spans="1:28" x14ac:dyDescent="0.25">
      <c r="A34" s="16">
        <v>7</v>
      </c>
      <c r="B34" s="5" t="s">
        <v>113</v>
      </c>
      <c r="D34" s="99" t="str">
        <f t="shared" si="0"/>
        <v/>
      </c>
      <c r="E34" s="212" t="str">
        <f t="shared" si="1"/>
        <v/>
      </c>
      <c r="F34" s="54"/>
      <c r="G34" s="5"/>
      <c r="H34" s="54"/>
      <c r="I34" s="54"/>
      <c r="J34" s="54"/>
      <c r="K34" s="54"/>
      <c r="L34" s="54"/>
      <c r="M34" s="54"/>
      <c r="N34" s="5"/>
      <c r="O34" s="3"/>
      <c r="P34" s="54"/>
      <c r="Q34" s="54"/>
      <c r="R34" s="54"/>
      <c r="S34" s="54"/>
      <c r="T34" s="54"/>
      <c r="U34" s="5"/>
      <c r="V34" s="3"/>
      <c r="W34" s="54"/>
      <c r="X34" s="54"/>
      <c r="Y34" s="54"/>
      <c r="Z34" s="54"/>
      <c r="AA34" s="54"/>
      <c r="AB34" s="5"/>
    </row>
    <row r="35" spans="1:28" x14ac:dyDescent="0.25">
      <c r="A35" s="16">
        <v>8</v>
      </c>
      <c r="B35" s="5" t="s">
        <v>188</v>
      </c>
      <c r="D35" s="99" t="str">
        <f t="shared" si="0"/>
        <v/>
      </c>
      <c r="E35" s="212" t="str">
        <f t="shared" si="1"/>
        <v/>
      </c>
      <c r="F35" s="54"/>
      <c r="G35" s="5"/>
      <c r="H35" s="54"/>
      <c r="I35" s="54"/>
      <c r="J35" s="54"/>
      <c r="K35" s="54"/>
      <c r="L35" s="54"/>
      <c r="M35" s="54"/>
      <c r="N35" s="5"/>
      <c r="O35" s="3"/>
      <c r="P35" s="54"/>
      <c r="Q35" s="54"/>
      <c r="R35" s="54"/>
      <c r="S35" s="54"/>
      <c r="T35" s="54"/>
      <c r="U35" s="5"/>
      <c r="V35" s="3"/>
      <c r="W35" s="54"/>
      <c r="X35" s="54"/>
      <c r="Y35" s="54"/>
      <c r="Z35" s="54"/>
      <c r="AA35" s="54"/>
      <c r="AB35" s="5"/>
    </row>
    <row r="36" spans="1:28" x14ac:dyDescent="0.25">
      <c r="A36" s="16">
        <v>9</v>
      </c>
      <c r="B36" s="5" t="s">
        <v>124</v>
      </c>
      <c r="D36" s="99" t="str">
        <f t="shared" si="0"/>
        <v/>
      </c>
      <c r="E36" s="212" t="str">
        <f t="shared" si="1"/>
        <v/>
      </c>
      <c r="F36" s="54"/>
      <c r="G36" s="5"/>
      <c r="H36" s="54"/>
      <c r="I36" s="54"/>
      <c r="J36" s="54"/>
      <c r="K36" s="54"/>
      <c r="L36" s="54"/>
      <c r="M36" s="54"/>
      <c r="N36" s="5"/>
      <c r="O36" s="3"/>
      <c r="P36" s="54"/>
      <c r="Q36" s="54"/>
      <c r="R36" s="54"/>
      <c r="S36" s="54"/>
      <c r="T36" s="54"/>
      <c r="U36" s="5"/>
      <c r="V36" s="3"/>
      <c r="W36" s="54"/>
      <c r="X36" s="54"/>
      <c r="Y36" s="54"/>
      <c r="Z36" s="54"/>
      <c r="AA36" s="54"/>
      <c r="AB36" s="5"/>
    </row>
    <row r="37" spans="1:28" x14ac:dyDescent="0.25">
      <c r="A37" s="16">
        <v>10</v>
      </c>
      <c r="B37" s="5" t="s">
        <v>111</v>
      </c>
      <c r="D37" s="99" t="str">
        <f t="shared" si="0"/>
        <v/>
      </c>
      <c r="E37" s="212" t="str">
        <f t="shared" si="1"/>
        <v/>
      </c>
      <c r="F37" s="54"/>
      <c r="G37" s="5"/>
      <c r="H37" s="54"/>
      <c r="I37" s="54"/>
      <c r="J37" s="54"/>
      <c r="K37" s="54"/>
      <c r="L37" s="54"/>
      <c r="M37" s="54"/>
      <c r="N37" s="5"/>
      <c r="O37" s="3"/>
      <c r="P37" s="54"/>
      <c r="Q37" s="54"/>
      <c r="R37" s="54"/>
      <c r="S37" s="54"/>
      <c r="T37" s="54"/>
      <c r="U37" s="5"/>
      <c r="V37" s="3"/>
      <c r="W37" s="54"/>
      <c r="X37" s="54"/>
      <c r="Y37" s="54"/>
      <c r="Z37" s="54"/>
      <c r="AA37" s="54"/>
      <c r="AB37" s="5"/>
    </row>
    <row r="38" spans="1:28" x14ac:dyDescent="0.25">
      <c r="A38" s="16">
        <v>11</v>
      </c>
      <c r="B38" s="5" t="s">
        <v>122</v>
      </c>
      <c r="D38" s="99" t="str">
        <f t="shared" si="0"/>
        <v/>
      </c>
      <c r="E38" s="212" t="str">
        <f t="shared" si="1"/>
        <v/>
      </c>
      <c r="F38" s="54"/>
      <c r="G38" s="5"/>
      <c r="H38" s="54"/>
      <c r="I38" s="54"/>
      <c r="J38" s="54"/>
      <c r="K38" s="54"/>
      <c r="L38" s="54"/>
      <c r="M38" s="54"/>
      <c r="N38" s="5"/>
      <c r="O38" s="3"/>
      <c r="P38" s="54"/>
      <c r="Q38" s="54"/>
      <c r="R38" s="54"/>
      <c r="S38" s="54"/>
      <c r="T38" s="54"/>
      <c r="U38" s="5"/>
      <c r="V38" s="3"/>
      <c r="W38" s="54"/>
      <c r="X38" s="54"/>
      <c r="Y38" s="54"/>
      <c r="Z38" s="54"/>
      <c r="AA38" s="54"/>
      <c r="AB38" s="5"/>
    </row>
    <row r="39" spans="1:28" x14ac:dyDescent="0.25">
      <c r="A39" s="16">
        <v>12</v>
      </c>
      <c r="B39" s="5" t="s">
        <v>109</v>
      </c>
      <c r="D39" s="99" t="str">
        <f t="shared" si="0"/>
        <v/>
      </c>
      <c r="E39" s="212" t="str">
        <f t="shared" si="1"/>
        <v/>
      </c>
      <c r="F39" s="54"/>
      <c r="G39" s="5"/>
      <c r="H39" s="54"/>
      <c r="I39" s="54"/>
      <c r="J39" s="54"/>
      <c r="K39" s="54"/>
      <c r="L39" s="54"/>
      <c r="M39" s="54"/>
      <c r="N39" s="5"/>
      <c r="O39" s="3"/>
      <c r="P39" s="54"/>
      <c r="Q39" s="54"/>
      <c r="R39" s="54"/>
      <c r="S39" s="54"/>
      <c r="T39" s="54"/>
      <c r="U39" s="5"/>
      <c r="V39" s="3"/>
      <c r="W39" s="54"/>
      <c r="X39" s="54"/>
      <c r="Y39" s="54"/>
      <c r="Z39" s="54"/>
      <c r="AA39" s="54"/>
      <c r="AB39" s="5"/>
    </row>
    <row r="40" spans="1:28" ht="15.75" thickBot="1" x14ac:dyDescent="0.3">
      <c r="A40" s="16">
        <v>13</v>
      </c>
      <c r="B40" s="5" t="s">
        <v>125</v>
      </c>
      <c r="D40" s="100" t="str">
        <f t="shared" si="0"/>
        <v/>
      </c>
      <c r="E40" s="217" t="str">
        <f t="shared" si="1"/>
        <v/>
      </c>
      <c r="F40" s="7"/>
      <c r="G40" s="8"/>
      <c r="H40" s="7"/>
      <c r="I40" s="7"/>
      <c r="J40" s="7"/>
      <c r="K40" s="7"/>
      <c r="L40" s="7"/>
      <c r="M40" s="7"/>
      <c r="N40" s="8"/>
      <c r="O40" s="6"/>
      <c r="P40" s="7"/>
      <c r="Q40" s="7"/>
      <c r="R40" s="7"/>
      <c r="S40" s="7"/>
      <c r="T40" s="7"/>
      <c r="U40" s="8"/>
      <c r="V40" s="6"/>
      <c r="W40" s="7"/>
      <c r="X40" s="7"/>
      <c r="Y40" s="7"/>
      <c r="Z40" s="7"/>
      <c r="AA40" s="7"/>
      <c r="AB40" s="8"/>
    </row>
    <row r="41" spans="1:28" x14ac:dyDescent="0.25">
      <c r="A41" s="16">
        <v>14</v>
      </c>
      <c r="B41" s="5" t="s">
        <v>129</v>
      </c>
    </row>
    <row r="42" spans="1:28" x14ac:dyDescent="0.25">
      <c r="A42" s="16">
        <v>15</v>
      </c>
      <c r="B42" s="5"/>
    </row>
    <row r="43" spans="1:28" x14ac:dyDescent="0.25">
      <c r="A43" s="16"/>
      <c r="B43" s="5"/>
    </row>
    <row r="44" spans="1:28" x14ac:dyDescent="0.25">
      <c r="A44" s="16"/>
      <c r="B44" s="5"/>
    </row>
    <row r="45" spans="1:28" x14ac:dyDescent="0.25">
      <c r="A45" s="16"/>
      <c r="B45" s="5"/>
    </row>
    <row r="46" spans="1:28" x14ac:dyDescent="0.25">
      <c r="A46" s="16"/>
      <c r="B46" s="5"/>
    </row>
    <row r="47" spans="1:28" x14ac:dyDescent="0.25">
      <c r="A47" s="16"/>
      <c r="B47" s="5"/>
    </row>
    <row r="48" spans="1:28" x14ac:dyDescent="0.25">
      <c r="A48" s="16"/>
      <c r="B48" s="5"/>
    </row>
    <row r="49" spans="1:2" x14ac:dyDescent="0.25">
      <c r="A49" s="16"/>
      <c r="B49" s="5"/>
    </row>
    <row r="50" spans="1:2" ht="15.75" thickBot="1" x14ac:dyDescent="0.3">
      <c r="A50" s="55"/>
      <c r="B50" s="8"/>
    </row>
  </sheetData>
  <mergeCells count="4">
    <mergeCell ref="H2:N2"/>
    <mergeCell ref="O2:U2"/>
    <mergeCell ref="V2:AB2"/>
    <mergeCell ref="A27:B27"/>
  </mergeCells>
  <conditionalFormatting sqref="D3:AB40">
    <cfRule type="expression" dxfId="31" priority="1">
      <formula>$D3=1</formula>
    </cfRule>
  </conditionalFormatting>
  <dataValidations count="6">
    <dataValidation type="list" allowBlank="1" showInputMessage="1" showErrorMessage="1" sqref="G10:G15" xr:uid="{A0F243FA-6754-45A6-9279-C58FE865E29C}">
      <formula1>"SRD,Blow Count, Stress, Fatigue,CPT"</formula1>
    </dataValidation>
    <dataValidation type="list" allowBlank="1" showInputMessage="1" showErrorMessage="1" sqref="AS4:AT4 V14:V16 AS5 V3 V4:W13" xr:uid="{D1D538C5-918F-4145-AEBD-2EAFC8CC9DD1}">
      <formula1>"line,dash,circle,plus,dash dott"</formula1>
    </dataValidation>
    <dataValidation type="list" allowBlank="1" showInputMessage="1" showErrorMessage="1" sqref="G3:G9" xr:uid="{9EF4F000-8108-4C18-865A-41563FCFEA85}">
      <formula1>"SRD,Blow Count, Stress, Fatigue"</formula1>
    </dataValidation>
    <dataValidation type="list" allowBlank="1" showInputMessage="1" showErrorMessage="1" sqref="F3:F13" xr:uid="{5694C676-8CBE-408B-8558-601963CCE2EF}">
      <formula1>$B$28:$B$38</formula1>
    </dataValidation>
    <dataValidation type="list" allowBlank="1" showInputMessage="1" showErrorMessage="1" sqref="F14:F15" xr:uid="{4E959F5D-A497-4E19-A0E9-63F9BCBB82D7}">
      <formula1>$B$28:$B$40</formula1>
    </dataValidation>
    <dataValidation type="list" allowBlank="1" showInputMessage="1" showErrorMessage="1" sqref="D3:D40" xr:uid="{DA7E651C-685D-45C8-AFE8-A671E7E58915}">
      <formula1>"0,1"</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28F8-FB0F-4992-93A9-7535C26323BC}">
  <sheetPr>
    <tabColor theme="5" tint="0.79998168889431442"/>
  </sheetPr>
  <dimension ref="A1:XFD105"/>
  <sheetViews>
    <sheetView workbookViewId="0">
      <selection activeCell="F3" sqref="F3"/>
    </sheetView>
  </sheetViews>
  <sheetFormatPr defaultRowHeight="15" x14ac:dyDescent="0.25"/>
  <cols>
    <col min="1" max="1" width="12.42578125" style="53" bestFit="1" customWidth="1"/>
    <col min="2" max="2" width="20.140625" style="53" bestFit="1" customWidth="1"/>
    <col min="3" max="3" width="2" style="53" bestFit="1" customWidth="1"/>
    <col min="4" max="4" width="6.85546875" style="53" bestFit="1" customWidth="1"/>
    <col min="5" max="5" width="15.28515625" style="53" bestFit="1" customWidth="1"/>
    <col min="6" max="6" width="15.28515625" style="53" customWidth="1"/>
    <col min="7" max="7" width="11" style="53" bestFit="1" customWidth="1"/>
    <col min="8" max="8" width="11.85546875" style="53" customWidth="1"/>
    <col min="9" max="9" width="10.140625" style="53" customWidth="1"/>
    <col min="10" max="10" width="10.85546875" style="53" customWidth="1"/>
    <col min="11" max="12" width="10" style="53" customWidth="1"/>
    <col min="13" max="13" width="9.85546875" style="53" customWidth="1"/>
    <col min="14" max="14" width="10.140625" style="53" customWidth="1"/>
    <col min="15" max="15" width="9.7109375" style="53" customWidth="1"/>
    <col min="16" max="16" width="10.140625" style="53" customWidth="1"/>
    <col min="17" max="17" width="9.7109375" style="53" bestFit="1" customWidth="1"/>
    <col min="18" max="18" width="9.85546875" style="53" bestFit="1" customWidth="1"/>
    <col min="19" max="19" width="9.7109375" style="53" bestFit="1" customWidth="1"/>
    <col min="20" max="20" width="9.85546875" style="53" bestFit="1" customWidth="1"/>
    <col min="21" max="21" width="9.7109375" style="53" bestFit="1" customWidth="1"/>
    <col min="22" max="22" width="9.85546875" style="53" bestFit="1" customWidth="1"/>
    <col min="23" max="23" width="9.7109375" style="53" bestFit="1" customWidth="1"/>
    <col min="24" max="24" width="9.85546875" style="53" bestFit="1" customWidth="1"/>
    <col min="25" max="25" width="9.7109375" style="53" bestFit="1" customWidth="1"/>
    <col min="26" max="26" width="10.85546875" style="53" bestFit="1" customWidth="1"/>
    <col min="27" max="27" width="10.7109375" style="53" bestFit="1" customWidth="1"/>
    <col min="28" max="16384" width="9.140625" style="53"/>
  </cols>
  <sheetData>
    <row r="1" spans="1:31" ht="15.75" thickBot="1" x14ac:dyDescent="0.3"/>
    <row r="2" spans="1:31" ht="15.75" thickBot="1" x14ac:dyDescent="0.3">
      <c r="A2" s="188" t="s">
        <v>108</v>
      </c>
      <c r="B2" s="189" t="s">
        <v>107</v>
      </c>
      <c r="C2" s="20"/>
      <c r="D2" s="94" t="s">
        <v>157</v>
      </c>
      <c r="E2" s="95" t="s">
        <v>249</v>
      </c>
      <c r="F2" s="95" t="s">
        <v>64</v>
      </c>
      <c r="G2" s="96" t="s">
        <v>227</v>
      </c>
      <c r="H2" s="95" t="s">
        <v>229</v>
      </c>
      <c r="I2" s="95" t="s">
        <v>230</v>
      </c>
      <c r="J2" s="95" t="s">
        <v>231</v>
      </c>
      <c r="K2" s="95" t="s">
        <v>232</v>
      </c>
      <c r="L2" s="95" t="s">
        <v>233</v>
      </c>
      <c r="M2" s="95" t="s">
        <v>234</v>
      </c>
      <c r="N2" s="95" t="s">
        <v>235</v>
      </c>
      <c r="O2" s="95" t="s">
        <v>236</v>
      </c>
      <c r="P2" s="95" t="s">
        <v>237</v>
      </c>
      <c r="Q2" s="95" t="s">
        <v>238</v>
      </c>
      <c r="R2" s="95" t="s">
        <v>239</v>
      </c>
      <c r="S2" s="95" t="s">
        <v>240</v>
      </c>
      <c r="T2" s="95" t="s">
        <v>241</v>
      </c>
      <c r="U2" s="95" t="s">
        <v>242</v>
      </c>
      <c r="V2" s="95" t="s">
        <v>243</v>
      </c>
      <c r="W2" s="95" t="s">
        <v>244</v>
      </c>
      <c r="X2" s="95" t="s">
        <v>245</v>
      </c>
      <c r="Y2" s="95" t="s">
        <v>246</v>
      </c>
      <c r="Z2" s="96" t="s">
        <v>247</v>
      </c>
      <c r="AA2" s="95" t="s">
        <v>248</v>
      </c>
    </row>
    <row r="3" spans="1:31" x14ac:dyDescent="0.25">
      <c r="A3" s="190">
        <f>IF(B3="","",PROJ!B26)</f>
        <v>1</v>
      </c>
      <c r="B3" s="191" t="str">
        <f>IF(PROJ!C26="","",PROJ!C26)</f>
        <v>NoiseSTR_4000</v>
      </c>
      <c r="C3" s="35"/>
      <c r="D3" s="99">
        <v>1</v>
      </c>
      <c r="E3" s="215">
        <v>1</v>
      </c>
      <c r="F3" s="97" t="s">
        <v>281</v>
      </c>
      <c r="G3" s="34" t="s">
        <v>283</v>
      </c>
      <c r="H3" s="92" t="s">
        <v>285</v>
      </c>
      <c r="I3" s="34">
        <v>4</v>
      </c>
      <c r="J3" s="92" t="s">
        <v>285</v>
      </c>
      <c r="K3" s="54">
        <v>5</v>
      </c>
      <c r="L3" s="3"/>
      <c r="M3" s="5"/>
      <c r="N3" s="3"/>
      <c r="O3" s="5"/>
      <c r="P3" s="3"/>
      <c r="Q3" s="5"/>
      <c r="R3" s="3"/>
      <c r="S3" s="5"/>
      <c r="T3" s="3"/>
      <c r="U3" s="5"/>
      <c r="V3" s="3"/>
      <c r="W3" s="5"/>
      <c r="X3" s="3"/>
      <c r="Y3" s="5"/>
      <c r="Z3" s="13"/>
      <c r="AA3" s="2"/>
    </row>
    <row r="4" spans="1:31" x14ac:dyDescent="0.25">
      <c r="A4" s="192">
        <f>IF(B4="","",PROJ!B27)</f>
        <v>2</v>
      </c>
      <c r="B4" s="193" t="str">
        <f>IF(PROJ!C27="","",IF(B3="","",PROJ!C27))</f>
        <v>Full_UB_4000</v>
      </c>
      <c r="C4" s="35"/>
      <c r="D4" s="99">
        <v>1</v>
      </c>
      <c r="E4" s="215">
        <f>IF(G4="","",E3+1)</f>
        <v>2</v>
      </c>
      <c r="F4" s="97" t="s">
        <v>86</v>
      </c>
      <c r="G4" s="34" t="s">
        <v>282</v>
      </c>
      <c r="H4" s="101" t="s">
        <v>285</v>
      </c>
      <c r="I4" s="34">
        <v>4</v>
      </c>
      <c r="J4" s="101" t="s">
        <v>285</v>
      </c>
      <c r="K4" s="34">
        <v>5</v>
      </c>
      <c r="L4" s="3"/>
      <c r="M4" s="5"/>
      <c r="N4" s="3"/>
      <c r="O4" s="5"/>
      <c r="P4" s="3"/>
      <c r="Q4" s="5"/>
      <c r="R4" s="3"/>
      <c r="S4" s="5"/>
      <c r="T4" s="3"/>
      <c r="U4" s="5"/>
      <c r="V4" s="3"/>
      <c r="W4" s="5"/>
      <c r="X4" s="3"/>
      <c r="Y4" s="5"/>
      <c r="Z4" s="3"/>
      <c r="AA4" s="5"/>
      <c r="AB4" s="54"/>
      <c r="AC4" s="54"/>
      <c r="AD4" s="91"/>
      <c r="AE4" s="91"/>
    </row>
    <row r="5" spans="1:31" x14ac:dyDescent="0.25">
      <c r="A5" s="192">
        <f>IF(B5="","",PROJ!B28)</f>
        <v>3</v>
      </c>
      <c r="B5" s="193" t="str">
        <f>IF(PROJ!C28="","",IF(B4="","",PROJ!C28))</f>
        <v>Full_UB_5500</v>
      </c>
      <c r="C5" s="35"/>
      <c r="D5" s="99">
        <v>1</v>
      </c>
      <c r="E5" s="215">
        <f t="shared" ref="E5" si="0">IF(G5="","",E4+1)</f>
        <v>3</v>
      </c>
      <c r="F5" s="97" t="s">
        <v>280</v>
      </c>
      <c r="G5" s="34" t="s">
        <v>284</v>
      </c>
      <c r="H5" s="101" t="s">
        <v>285</v>
      </c>
      <c r="I5" s="34">
        <v>4</v>
      </c>
      <c r="J5" s="101" t="s">
        <v>285</v>
      </c>
      <c r="K5" s="34">
        <v>5</v>
      </c>
      <c r="L5" s="3"/>
      <c r="M5" s="5"/>
      <c r="N5" s="3"/>
      <c r="O5" s="5"/>
      <c r="P5" s="3"/>
      <c r="Q5" s="5"/>
      <c r="R5" s="3"/>
      <c r="S5" s="5"/>
      <c r="T5" s="3"/>
      <c r="U5" s="5"/>
      <c r="V5" s="3"/>
      <c r="W5" s="5"/>
      <c r="X5" s="3"/>
      <c r="Y5" s="5"/>
      <c r="Z5" s="3"/>
      <c r="AA5" s="5"/>
      <c r="AC5" s="54"/>
      <c r="AD5" s="91"/>
      <c r="AE5" s="54"/>
    </row>
    <row r="6" spans="1:31" x14ac:dyDescent="0.25">
      <c r="A6" s="192">
        <f>IF(B6="","",PROJ!B29)</f>
        <v>4</v>
      </c>
      <c r="B6" s="193" t="str">
        <f>IF(PROJ!C29="","",IF(B5="","",PROJ!C29))</f>
        <v>PileRun_UB</v>
      </c>
      <c r="C6" s="35"/>
      <c r="D6" s="99"/>
      <c r="E6" s="215"/>
      <c r="F6" s="97"/>
      <c r="G6" s="34"/>
      <c r="H6" s="101"/>
      <c r="I6" s="34"/>
      <c r="J6" s="99"/>
      <c r="K6" s="34"/>
      <c r="L6" s="3"/>
      <c r="M6" s="5"/>
      <c r="N6" s="3"/>
      <c r="O6" s="5"/>
      <c r="P6" s="3"/>
      <c r="Q6" s="5"/>
      <c r="R6" s="3"/>
      <c r="S6" s="5"/>
      <c r="T6" s="3"/>
      <c r="U6" s="5"/>
      <c r="V6" s="3"/>
      <c r="W6" s="5"/>
      <c r="X6" s="3"/>
      <c r="Y6" s="5"/>
      <c r="Z6" s="3"/>
      <c r="AA6" s="5"/>
      <c r="AC6" s="54"/>
      <c r="AD6" s="54"/>
      <c r="AE6" s="54"/>
    </row>
    <row r="7" spans="1:31" x14ac:dyDescent="0.25">
      <c r="A7" s="192">
        <f>IF(B7="","",PROJ!B30)</f>
        <v>5</v>
      </c>
      <c r="B7" s="193" t="str">
        <f>IF(PROJ!C30="","",IF(B6="","",PROJ!C30))</f>
        <v>PileRun_LB</v>
      </c>
      <c r="C7" s="35"/>
      <c r="D7" s="99"/>
      <c r="E7" s="215"/>
      <c r="F7" s="97"/>
      <c r="G7" s="34"/>
      <c r="H7" s="101"/>
      <c r="I7" s="34"/>
      <c r="J7" s="99"/>
      <c r="K7" s="34"/>
      <c r="L7" s="3"/>
      <c r="M7" s="5"/>
      <c r="N7" s="3"/>
      <c r="O7" s="5"/>
      <c r="P7" s="3"/>
      <c r="Q7" s="5"/>
      <c r="R7" s="3"/>
      <c r="S7" s="5"/>
      <c r="T7" s="3"/>
      <c r="U7" s="5"/>
      <c r="V7" s="3"/>
      <c r="W7" s="5"/>
      <c r="X7" s="3"/>
      <c r="Y7" s="5"/>
      <c r="Z7" s="3"/>
      <c r="AA7" s="5"/>
    </row>
    <row r="8" spans="1:31" x14ac:dyDescent="0.25">
      <c r="A8" s="192">
        <f>IF(B8="","",PROJ!B31)</f>
        <v>6</v>
      </c>
      <c r="B8" s="193" t="str">
        <f>IF(PROJ!C31="","",IF(B7="","",PROJ!C31))</f>
        <v>Entrapped_UB</v>
      </c>
      <c r="C8" s="35"/>
      <c r="D8" s="99"/>
      <c r="E8" s="215"/>
      <c r="F8" s="97"/>
      <c r="G8" s="34"/>
      <c r="H8" s="101"/>
      <c r="I8" s="34"/>
      <c r="J8" s="99"/>
      <c r="K8" s="34"/>
      <c r="L8" s="3"/>
      <c r="M8" s="5"/>
      <c r="N8" s="3"/>
      <c r="O8" s="5"/>
      <c r="P8" s="3"/>
      <c r="Q8" s="5"/>
      <c r="R8" s="3"/>
      <c r="S8" s="5"/>
      <c r="T8" s="3"/>
      <c r="U8" s="5"/>
      <c r="V8" s="3"/>
      <c r="W8" s="5"/>
      <c r="X8" s="3"/>
      <c r="Y8" s="5"/>
      <c r="Z8" s="3"/>
      <c r="AA8" s="5"/>
    </row>
    <row r="9" spans="1:31" x14ac:dyDescent="0.25">
      <c r="A9" s="192">
        <f>IF(B9="","",PROJ!B32)</f>
        <v>7</v>
      </c>
      <c r="B9" s="193" t="str">
        <f>IF(PROJ!C32="","",IF(B8="","",PROJ!C32))</f>
        <v>Breakdown_BE</v>
      </c>
      <c r="C9" s="35"/>
      <c r="D9" s="99"/>
      <c r="E9" s="215"/>
      <c r="F9" s="97"/>
      <c r="G9" s="34"/>
      <c r="H9" s="101"/>
      <c r="I9" s="34"/>
      <c r="J9" s="99"/>
      <c r="K9" s="34"/>
      <c r="L9" s="3"/>
      <c r="M9" s="5"/>
      <c r="N9" s="3"/>
      <c r="O9" s="5"/>
      <c r="P9" s="3"/>
      <c r="Q9" s="5"/>
      <c r="R9" s="3"/>
      <c r="S9" s="5"/>
      <c r="T9" s="3"/>
      <c r="U9" s="5"/>
      <c r="V9" s="3"/>
      <c r="W9" s="5"/>
      <c r="X9" s="3"/>
      <c r="Y9" s="5"/>
      <c r="Z9" s="3"/>
      <c r="AA9" s="5"/>
    </row>
    <row r="10" spans="1:31" x14ac:dyDescent="0.25">
      <c r="A10" s="192">
        <f>IF(B10="","",PROJ!B33)</f>
        <v>8</v>
      </c>
      <c r="B10" s="193" t="str">
        <f>IF(PROJ!C33="","",IF(B9="","",PROJ!C33))</f>
        <v>Entrapped_BE</v>
      </c>
      <c r="C10" s="35"/>
      <c r="D10" s="99"/>
      <c r="E10" s="215"/>
      <c r="F10" s="97"/>
      <c r="G10" s="34"/>
      <c r="H10" s="101"/>
      <c r="I10" s="34"/>
      <c r="J10" s="99"/>
      <c r="K10" s="34"/>
      <c r="L10" s="3"/>
      <c r="M10" s="5"/>
      <c r="N10" s="3"/>
      <c r="O10" s="5"/>
      <c r="P10" s="3"/>
      <c r="Q10" s="5"/>
      <c r="R10" s="3"/>
      <c r="S10" s="5"/>
      <c r="T10" s="3"/>
      <c r="U10" s="5"/>
      <c r="V10" s="3"/>
      <c r="W10" s="5"/>
      <c r="X10" s="3"/>
      <c r="Y10" s="5"/>
      <c r="Z10" s="3"/>
      <c r="AA10" s="5"/>
    </row>
    <row r="11" spans="1:31" x14ac:dyDescent="0.25">
      <c r="A11" s="192">
        <f>IF(B11="","",PROJ!B34)</f>
        <v>9</v>
      </c>
      <c r="B11" s="193" t="str">
        <f>IF(PROJ!C34="","",IF(B10="","",PROJ!C34))</f>
        <v>NoiseSTR_5500</v>
      </c>
      <c r="C11" s="35"/>
      <c r="D11" s="99"/>
      <c r="E11" s="215"/>
      <c r="F11" s="97"/>
      <c r="G11" s="34"/>
      <c r="H11" s="101"/>
      <c r="I11" s="34"/>
      <c r="J11" s="99"/>
      <c r="K11" s="34"/>
      <c r="L11" s="3"/>
      <c r="M11" s="5"/>
      <c r="N11" s="3"/>
      <c r="O11" s="5"/>
      <c r="P11" s="3"/>
      <c r="Q11" s="5"/>
      <c r="R11" s="3"/>
      <c r="S11" s="5"/>
      <c r="T11" s="3"/>
      <c r="U11" s="5"/>
      <c r="V11" s="3"/>
      <c r="W11" s="5"/>
      <c r="X11" s="3"/>
      <c r="Y11" s="5"/>
      <c r="Z11" s="3"/>
      <c r="AA11" s="5"/>
    </row>
    <row r="12" spans="1:31" x14ac:dyDescent="0.25">
      <c r="A12" s="192">
        <f>IF(B12="","",PROJ!B35)</f>
        <v>10</v>
      </c>
      <c r="B12" s="193" t="str">
        <f>IF(PROJ!C35="","",IF(B11="","",PROJ!C35))</f>
        <v>NoiseSTR_ACC_SENSI</v>
      </c>
      <c r="C12" s="35"/>
      <c r="D12" s="99"/>
      <c r="E12" s="215"/>
      <c r="F12" s="97"/>
      <c r="G12" s="34"/>
      <c r="H12" s="101"/>
      <c r="I12" s="34"/>
      <c r="J12" s="99"/>
      <c r="K12" s="34"/>
      <c r="L12" s="3"/>
      <c r="M12" s="5"/>
      <c r="N12" s="3"/>
      <c r="O12" s="5"/>
      <c r="P12" s="3"/>
      <c r="Q12" s="5"/>
      <c r="R12" s="3"/>
      <c r="S12" s="5"/>
      <c r="T12" s="3"/>
      <c r="U12" s="5"/>
      <c r="V12" s="3"/>
      <c r="W12" s="5"/>
      <c r="X12" s="3"/>
      <c r="Y12" s="5"/>
      <c r="Z12" s="3"/>
      <c r="AA12" s="5"/>
    </row>
    <row r="13" spans="1:31" x14ac:dyDescent="0.25">
      <c r="A13" s="192">
        <f>IF(B13="","",PROJ!B36)</f>
        <v>11</v>
      </c>
      <c r="B13" s="193" t="str">
        <f>IF(PROJ!C36="","",IF(B12="","",PROJ!C36))</f>
        <v>Fatigue_BLOW</v>
      </c>
      <c r="C13" s="35"/>
      <c r="D13" s="99"/>
      <c r="E13" s="215"/>
      <c r="F13" s="97"/>
      <c r="G13" s="34"/>
      <c r="H13" s="101"/>
      <c r="I13" s="34"/>
      <c r="J13" s="99"/>
      <c r="K13" s="34"/>
      <c r="L13" s="3"/>
      <c r="M13" s="5"/>
      <c r="N13" s="3"/>
      <c r="O13" s="5"/>
      <c r="P13" s="3"/>
      <c r="Q13" s="5"/>
      <c r="R13" s="3"/>
      <c r="S13" s="5"/>
      <c r="T13" s="3"/>
      <c r="U13" s="5"/>
      <c r="V13" s="3"/>
      <c r="W13" s="5"/>
      <c r="X13" s="3"/>
      <c r="Y13" s="5"/>
      <c r="Z13" s="3"/>
      <c r="AA13" s="5"/>
    </row>
    <row r="14" spans="1:31" x14ac:dyDescent="0.25">
      <c r="A14" s="192">
        <f>IF(B14="","",PROJ!B37)</f>
        <v>12</v>
      </c>
      <c r="B14" s="193" t="str">
        <f>IF(PROJ!C37="","",IF(B13="","",PROJ!C37))</f>
        <v>Fatigue_STRESS</v>
      </c>
      <c r="C14" s="35"/>
      <c r="D14" s="99"/>
      <c r="E14" s="215"/>
      <c r="F14" s="97"/>
      <c r="G14" s="34"/>
      <c r="H14" s="101"/>
      <c r="I14" s="34"/>
      <c r="J14" s="99"/>
      <c r="K14" s="34"/>
      <c r="L14" s="3"/>
      <c r="M14" s="5"/>
      <c r="N14" s="3"/>
      <c r="O14" s="5"/>
      <c r="P14" s="3"/>
      <c r="Q14" s="5"/>
      <c r="R14" s="3"/>
      <c r="S14" s="5"/>
      <c r="T14" s="3"/>
      <c r="U14" s="5"/>
      <c r="V14" s="3"/>
      <c r="W14" s="5"/>
      <c r="X14" s="3"/>
      <c r="Y14" s="5"/>
      <c r="Z14" s="3"/>
      <c r="AA14" s="5"/>
    </row>
    <row r="15" spans="1:31" x14ac:dyDescent="0.25">
      <c r="A15" s="192" t="str">
        <f>IF(B15="","",PROJ!B44)</f>
        <v/>
      </c>
      <c r="B15" s="193" t="str">
        <f>IF(PROJ!C44="","",IF(B14="","",PROJ!C44))</f>
        <v/>
      </c>
      <c r="C15" s="35"/>
      <c r="D15" s="99"/>
      <c r="E15" s="215"/>
      <c r="F15" s="97"/>
      <c r="G15" s="34"/>
      <c r="H15" s="101"/>
      <c r="I15" s="34"/>
      <c r="J15" s="99"/>
      <c r="K15" s="34"/>
      <c r="L15" s="3"/>
      <c r="M15" s="5"/>
      <c r="N15" s="3"/>
      <c r="O15" s="5"/>
      <c r="P15" s="3"/>
      <c r="Q15" s="5"/>
      <c r="R15" s="3"/>
      <c r="S15" s="5"/>
      <c r="T15" s="3"/>
      <c r="U15" s="5"/>
      <c r="V15" s="3"/>
      <c r="W15" s="5"/>
      <c r="X15" s="3"/>
      <c r="Y15" s="5"/>
      <c r="Z15" s="3"/>
      <c r="AA15" s="5"/>
    </row>
    <row r="16" spans="1:31" x14ac:dyDescent="0.25">
      <c r="A16" s="192" t="str">
        <f>IF(B16="","",PROJ!B46)</f>
        <v/>
      </c>
      <c r="B16" s="193" t="str">
        <f>IF(PROJ!C46="","",IF(B15="","",PROJ!C46))</f>
        <v/>
      </c>
      <c r="C16" s="35"/>
      <c r="D16" s="99"/>
      <c r="E16" s="215"/>
      <c r="F16" s="97"/>
      <c r="G16" s="34"/>
      <c r="H16" s="99"/>
      <c r="I16" s="34"/>
      <c r="J16" s="99"/>
      <c r="K16" s="34"/>
      <c r="L16" s="3"/>
      <c r="M16" s="5"/>
      <c r="N16" s="3"/>
      <c r="O16" s="5"/>
      <c r="P16" s="3"/>
      <c r="Q16" s="5"/>
      <c r="R16" s="3"/>
      <c r="S16" s="5"/>
      <c r="T16" s="3"/>
      <c r="U16" s="5"/>
      <c r="V16" s="3"/>
      <c r="W16" s="5"/>
      <c r="X16" s="3"/>
      <c r="Y16" s="5"/>
      <c r="Z16" s="3"/>
      <c r="AA16" s="5"/>
    </row>
    <row r="17" spans="1:27" x14ac:dyDescent="0.25">
      <c r="A17" s="192" t="str">
        <f>IF(B17="","",PROJ!B47)</f>
        <v/>
      </c>
      <c r="B17" s="193" t="str">
        <f>IF(PROJ!C47="","",IF(B16="","",PROJ!C47))</f>
        <v/>
      </c>
      <c r="C17" s="35"/>
      <c r="D17" s="99"/>
      <c r="E17" s="215"/>
      <c r="F17" s="97"/>
      <c r="G17" s="34"/>
      <c r="H17" s="3"/>
      <c r="I17" s="5"/>
      <c r="J17" s="3"/>
      <c r="K17" s="5"/>
      <c r="L17" s="3"/>
      <c r="M17" s="5"/>
      <c r="N17" s="3"/>
      <c r="O17" s="5"/>
      <c r="P17" s="3"/>
      <c r="Q17" s="5"/>
      <c r="R17" s="3"/>
      <c r="S17" s="5"/>
      <c r="T17" s="3"/>
      <c r="U17" s="5"/>
      <c r="V17" s="3"/>
      <c r="W17" s="5"/>
      <c r="X17" s="3"/>
      <c r="Y17" s="5"/>
      <c r="Z17" s="3"/>
      <c r="AA17" s="5"/>
    </row>
    <row r="18" spans="1:27" x14ac:dyDescent="0.25">
      <c r="A18" s="192" t="str">
        <f>IF(B18="","",PROJ!B48)</f>
        <v/>
      </c>
      <c r="B18" s="193" t="str">
        <f>IF(PROJ!C48="","",IF(B17="","",PROJ!C48))</f>
        <v/>
      </c>
      <c r="C18" s="35"/>
      <c r="D18" s="99"/>
      <c r="E18" s="215"/>
      <c r="F18" s="97"/>
      <c r="G18" s="34"/>
      <c r="H18" s="3"/>
      <c r="I18" s="5"/>
      <c r="J18" s="3"/>
      <c r="K18" s="5"/>
      <c r="L18" s="3"/>
      <c r="M18" s="5"/>
      <c r="N18" s="3"/>
      <c r="O18" s="5"/>
      <c r="P18" s="3"/>
      <c r="Q18" s="5"/>
      <c r="R18" s="3"/>
      <c r="S18" s="5"/>
      <c r="T18" s="3"/>
      <c r="U18" s="5"/>
      <c r="V18" s="3"/>
      <c r="W18" s="5"/>
      <c r="X18" s="3"/>
      <c r="Y18" s="5"/>
      <c r="Z18" s="3"/>
      <c r="AA18" s="5"/>
    </row>
    <row r="19" spans="1:27" x14ac:dyDescent="0.25">
      <c r="A19" s="192" t="str">
        <f>IF(B19="","",PROJ!B49)</f>
        <v/>
      </c>
      <c r="B19" s="193" t="str">
        <f>IF(PROJ!C49="","",IF(B18="","",PROJ!C49))</f>
        <v/>
      </c>
      <c r="C19" s="35"/>
      <c r="D19" s="99"/>
      <c r="E19" s="215"/>
      <c r="F19" s="97"/>
      <c r="G19" s="34"/>
      <c r="H19" s="99"/>
      <c r="I19" s="34"/>
      <c r="J19" s="99"/>
      <c r="K19" s="34"/>
      <c r="L19" s="3"/>
      <c r="M19" s="5"/>
      <c r="N19" s="3"/>
      <c r="O19" s="5"/>
      <c r="P19" s="3"/>
      <c r="Q19" s="5"/>
      <c r="R19" s="3"/>
      <c r="S19" s="5"/>
      <c r="T19" s="3"/>
      <c r="U19" s="5"/>
      <c r="V19" s="3"/>
      <c r="W19" s="5"/>
      <c r="X19" s="3"/>
      <c r="Y19" s="5"/>
      <c r="Z19" s="3"/>
      <c r="AA19" s="5"/>
    </row>
    <row r="20" spans="1:27" x14ac:dyDescent="0.25">
      <c r="A20" s="192" t="str">
        <f>IF(B20="","",PROJ!B50)</f>
        <v/>
      </c>
      <c r="B20" s="193" t="str">
        <f>IF(PROJ!C50="","",IF(B19="","",PROJ!C50))</f>
        <v/>
      </c>
      <c r="C20" s="35"/>
      <c r="D20" s="99"/>
      <c r="E20" s="215"/>
      <c r="F20" s="97"/>
      <c r="G20" s="34"/>
      <c r="H20" s="99"/>
      <c r="I20" s="34"/>
      <c r="J20" s="99"/>
      <c r="K20" s="34"/>
      <c r="L20" s="3"/>
      <c r="M20" s="5"/>
      <c r="N20" s="3"/>
      <c r="O20" s="5"/>
      <c r="P20" s="3"/>
      <c r="Q20" s="5"/>
      <c r="R20" s="3"/>
      <c r="S20" s="5"/>
      <c r="T20" s="3"/>
      <c r="U20" s="5"/>
      <c r="V20" s="3"/>
      <c r="W20" s="5"/>
      <c r="X20" s="3"/>
      <c r="Y20" s="5"/>
      <c r="Z20" s="3"/>
      <c r="AA20" s="5"/>
    </row>
    <row r="21" spans="1:27" x14ac:dyDescent="0.25">
      <c r="A21" s="192" t="str">
        <f>IF(B21="","",PROJ!B51)</f>
        <v/>
      </c>
      <c r="B21" s="193" t="str">
        <f>IF(PROJ!C51="","",IF(B20="","",PROJ!C51))</f>
        <v/>
      </c>
      <c r="C21" s="35"/>
      <c r="D21" s="99"/>
      <c r="E21" s="215"/>
      <c r="F21" s="97"/>
      <c r="G21" s="34"/>
      <c r="H21" s="99"/>
      <c r="I21" s="34"/>
      <c r="J21" s="99"/>
      <c r="K21" s="34"/>
      <c r="L21" s="3"/>
      <c r="M21" s="5"/>
      <c r="N21" s="3"/>
      <c r="O21" s="5"/>
      <c r="P21" s="3"/>
      <c r="Q21" s="5"/>
      <c r="R21" s="3"/>
      <c r="S21" s="5"/>
      <c r="T21" s="3"/>
      <c r="U21" s="5"/>
      <c r="V21" s="3"/>
      <c r="W21" s="5"/>
      <c r="X21" s="3"/>
      <c r="Y21" s="5"/>
      <c r="Z21" s="3"/>
      <c r="AA21" s="5"/>
    </row>
    <row r="22" spans="1:27" ht="15.75" thickBot="1" x14ac:dyDescent="0.3">
      <c r="A22" s="194" t="str">
        <f>IF(B22="","",PROJ!B52)</f>
        <v/>
      </c>
      <c r="B22" s="195" t="str">
        <f>IF(PROJ!C52="","",IF(B21="","",PROJ!C52))</f>
        <v/>
      </c>
      <c r="C22" s="35"/>
      <c r="D22" s="99"/>
      <c r="E22" s="215"/>
      <c r="F22" s="97"/>
      <c r="G22" s="34"/>
      <c r="H22" s="99"/>
      <c r="I22" s="34"/>
      <c r="J22" s="99"/>
      <c r="K22" s="34"/>
      <c r="L22" s="3"/>
      <c r="M22" s="5"/>
      <c r="N22" s="3"/>
      <c r="O22" s="5"/>
      <c r="P22" s="3"/>
      <c r="Q22" s="5"/>
      <c r="R22" s="3"/>
      <c r="S22" s="5"/>
      <c r="T22" s="3"/>
      <c r="U22" s="5"/>
      <c r="V22" s="3"/>
      <c r="W22" s="5"/>
      <c r="X22" s="3"/>
      <c r="Y22" s="5"/>
      <c r="Z22" s="3"/>
      <c r="AA22" s="5"/>
    </row>
    <row r="23" spans="1:27" x14ac:dyDescent="0.25">
      <c r="A23" s="35"/>
      <c r="B23" s="35"/>
      <c r="C23" s="35"/>
      <c r="D23" s="99"/>
      <c r="E23" s="215"/>
      <c r="F23" s="97"/>
      <c r="G23" s="34"/>
      <c r="H23" s="99"/>
      <c r="I23" s="34"/>
      <c r="J23" s="99"/>
      <c r="K23" s="34"/>
      <c r="L23" s="3"/>
      <c r="M23" s="5"/>
      <c r="N23" s="3"/>
      <c r="O23" s="5"/>
      <c r="P23" s="3"/>
      <c r="Q23" s="5"/>
      <c r="R23" s="3"/>
      <c r="S23" s="5"/>
      <c r="T23" s="3"/>
      <c r="U23" s="5"/>
      <c r="V23" s="3"/>
      <c r="W23" s="5"/>
      <c r="X23" s="3"/>
      <c r="Y23" s="5"/>
      <c r="Z23" s="3"/>
      <c r="AA23" s="5"/>
    </row>
    <row r="24" spans="1:27" x14ac:dyDescent="0.25">
      <c r="A24" s="35"/>
      <c r="B24" s="35"/>
      <c r="C24" s="35"/>
      <c r="D24" s="99"/>
      <c r="E24" s="215"/>
      <c r="F24" s="97"/>
      <c r="G24" s="34"/>
      <c r="H24" s="99"/>
      <c r="I24" s="34"/>
      <c r="J24" s="99"/>
      <c r="K24" s="34"/>
      <c r="L24" s="3"/>
      <c r="M24" s="5"/>
      <c r="N24" s="3"/>
      <c r="O24" s="5"/>
      <c r="P24" s="3"/>
      <c r="Q24" s="5"/>
      <c r="R24" s="3"/>
      <c r="S24" s="5"/>
      <c r="T24" s="3"/>
      <c r="U24" s="5"/>
      <c r="V24" s="3"/>
      <c r="W24" s="5"/>
      <c r="X24" s="3"/>
      <c r="Y24" s="5"/>
      <c r="Z24" s="3"/>
      <c r="AA24" s="5"/>
    </row>
    <row r="25" spans="1:27" x14ac:dyDescent="0.25">
      <c r="A25" s="35"/>
      <c r="B25" s="35"/>
      <c r="C25" s="35"/>
      <c r="D25" s="99"/>
      <c r="E25" s="215"/>
      <c r="F25" s="97"/>
      <c r="G25" s="34"/>
      <c r="H25" s="99"/>
      <c r="I25" s="34"/>
      <c r="J25" s="99"/>
      <c r="K25" s="34"/>
      <c r="L25" s="3"/>
      <c r="M25" s="5"/>
      <c r="N25" s="3"/>
      <c r="O25" s="5"/>
      <c r="P25" s="3"/>
      <c r="Q25" s="5"/>
      <c r="R25" s="3"/>
      <c r="S25" s="5"/>
      <c r="T25" s="3"/>
      <c r="U25" s="5"/>
      <c r="V25" s="3"/>
      <c r="W25" s="5"/>
      <c r="X25" s="3"/>
      <c r="Y25" s="5"/>
      <c r="Z25" s="3"/>
      <c r="AA25" s="5"/>
    </row>
    <row r="26" spans="1:27" x14ac:dyDescent="0.25">
      <c r="A26" s="35"/>
      <c r="B26" s="35"/>
      <c r="C26" s="35"/>
      <c r="D26" s="99"/>
      <c r="E26" s="215"/>
      <c r="F26" s="97"/>
      <c r="G26" s="34"/>
      <c r="H26" s="99"/>
      <c r="I26" s="34"/>
      <c r="J26" s="99"/>
      <c r="K26" s="34"/>
      <c r="L26" s="3"/>
      <c r="M26" s="5"/>
      <c r="N26" s="3"/>
      <c r="O26" s="5"/>
      <c r="P26" s="3"/>
      <c r="Q26" s="5"/>
      <c r="R26" s="3"/>
      <c r="S26" s="5"/>
      <c r="T26" s="3"/>
      <c r="U26" s="5"/>
      <c r="V26" s="3"/>
      <c r="W26" s="5"/>
      <c r="X26" s="3"/>
      <c r="Y26" s="5"/>
      <c r="Z26" s="3"/>
      <c r="AA26" s="5"/>
    </row>
    <row r="27" spans="1:27" x14ac:dyDescent="0.25">
      <c r="A27" s="35"/>
      <c r="B27" s="35"/>
      <c r="C27" s="35"/>
      <c r="D27" s="99"/>
      <c r="E27" s="215"/>
      <c r="F27" s="97"/>
      <c r="G27" s="34"/>
      <c r="H27" s="99"/>
      <c r="I27" s="34"/>
      <c r="J27" s="99"/>
      <c r="K27" s="34"/>
      <c r="L27" s="3"/>
      <c r="M27" s="5"/>
      <c r="N27" s="3"/>
      <c r="O27" s="5"/>
      <c r="P27" s="3"/>
      <c r="Q27" s="5"/>
      <c r="R27" s="3"/>
      <c r="S27" s="5"/>
      <c r="T27" s="3"/>
      <c r="U27" s="5"/>
      <c r="V27" s="3"/>
      <c r="W27" s="5"/>
      <c r="X27" s="3"/>
      <c r="Y27" s="5"/>
      <c r="Z27" s="3"/>
      <c r="AA27" s="5"/>
    </row>
    <row r="28" spans="1:27" x14ac:dyDescent="0.25">
      <c r="A28" s="35"/>
      <c r="B28" s="35"/>
      <c r="C28" s="35"/>
      <c r="D28" s="99"/>
      <c r="E28" s="215"/>
      <c r="F28" s="97"/>
      <c r="G28" s="34"/>
      <c r="H28" s="99"/>
      <c r="I28" s="34"/>
      <c r="J28" s="99"/>
      <c r="K28" s="34"/>
      <c r="L28" s="3"/>
      <c r="M28" s="5"/>
      <c r="N28" s="3"/>
      <c r="O28" s="5"/>
      <c r="P28" s="3"/>
      <c r="Q28" s="5"/>
      <c r="R28" s="3"/>
      <c r="S28" s="5"/>
      <c r="T28" s="3"/>
      <c r="U28" s="5"/>
      <c r="V28" s="3"/>
      <c r="W28" s="5"/>
      <c r="X28" s="3"/>
      <c r="Y28" s="5"/>
      <c r="Z28" s="3"/>
      <c r="AA28" s="5"/>
    </row>
    <row r="29" spans="1:27" x14ac:dyDescent="0.25">
      <c r="A29" s="35"/>
      <c r="B29" s="35"/>
      <c r="C29" s="35"/>
      <c r="D29" s="99"/>
      <c r="E29" s="215"/>
      <c r="F29" s="97"/>
      <c r="G29" s="34"/>
      <c r="H29" s="99"/>
      <c r="I29" s="34"/>
      <c r="J29" s="99"/>
      <c r="K29" s="34"/>
      <c r="L29" s="3"/>
      <c r="M29" s="5"/>
      <c r="N29" s="3"/>
      <c r="O29" s="5"/>
      <c r="P29" s="3"/>
      <c r="Q29" s="5"/>
      <c r="R29" s="3"/>
      <c r="S29" s="5"/>
      <c r="T29" s="3"/>
      <c r="U29" s="5"/>
      <c r="V29" s="3"/>
      <c r="W29" s="5"/>
      <c r="X29" s="3"/>
      <c r="Y29" s="5"/>
      <c r="Z29" s="3"/>
      <c r="AA29" s="5"/>
    </row>
    <row r="30" spans="1:27" x14ac:dyDescent="0.25">
      <c r="A30" s="35"/>
      <c r="B30" s="35"/>
      <c r="C30" s="35"/>
      <c r="D30" s="99"/>
      <c r="E30" s="215"/>
      <c r="F30" s="97"/>
      <c r="G30" s="34"/>
      <c r="H30" s="99"/>
      <c r="I30" s="34"/>
      <c r="J30" s="99"/>
      <c r="K30" s="34"/>
      <c r="L30" s="3"/>
      <c r="M30" s="5"/>
      <c r="N30" s="3"/>
      <c r="O30" s="5"/>
      <c r="P30" s="3"/>
      <c r="Q30" s="5"/>
      <c r="R30" s="3"/>
      <c r="S30" s="5"/>
      <c r="T30" s="3"/>
      <c r="U30" s="5"/>
      <c r="V30" s="3"/>
      <c r="W30" s="5"/>
      <c r="X30" s="3"/>
      <c r="Y30" s="5"/>
      <c r="Z30" s="3"/>
      <c r="AA30" s="5"/>
    </row>
    <row r="31" spans="1:27" x14ac:dyDescent="0.25">
      <c r="A31" s="35"/>
      <c r="B31" s="35"/>
      <c r="C31" s="35"/>
      <c r="D31" s="99"/>
      <c r="E31" s="215"/>
      <c r="F31" s="97"/>
      <c r="G31" s="34"/>
      <c r="H31" s="99"/>
      <c r="I31" s="34"/>
      <c r="J31" s="99"/>
      <c r="K31" s="34"/>
      <c r="L31" s="3"/>
      <c r="M31" s="5"/>
      <c r="N31" s="3"/>
      <c r="O31" s="5"/>
      <c r="P31" s="3"/>
      <c r="Q31" s="5"/>
      <c r="R31" s="3"/>
      <c r="S31" s="5"/>
      <c r="T31" s="3"/>
      <c r="U31" s="5"/>
      <c r="V31" s="3"/>
      <c r="W31" s="5"/>
      <c r="X31" s="3"/>
      <c r="Y31" s="5"/>
      <c r="Z31" s="3"/>
      <c r="AA31" s="5"/>
    </row>
    <row r="32" spans="1:27" x14ac:dyDescent="0.25">
      <c r="A32" s="35"/>
      <c r="B32" s="35"/>
      <c r="C32" s="35"/>
      <c r="D32" s="99"/>
      <c r="E32" s="215"/>
      <c r="F32" s="97"/>
      <c r="G32" s="34"/>
      <c r="H32" s="99"/>
      <c r="I32" s="34"/>
      <c r="J32" s="99"/>
      <c r="K32" s="34"/>
      <c r="L32" s="3"/>
      <c r="M32" s="5"/>
      <c r="N32" s="3"/>
      <c r="O32" s="5"/>
      <c r="P32" s="3"/>
      <c r="Q32" s="5"/>
      <c r="R32" s="3"/>
      <c r="S32" s="5"/>
      <c r="T32" s="3"/>
      <c r="U32" s="5"/>
      <c r="V32" s="3"/>
      <c r="W32" s="5"/>
      <c r="X32" s="3"/>
      <c r="Y32" s="5"/>
      <c r="Z32" s="3"/>
      <c r="AA32" s="5"/>
    </row>
    <row r="33" spans="1:27" x14ac:dyDescent="0.25">
      <c r="A33" s="35"/>
      <c r="B33" s="35"/>
      <c r="C33" s="35"/>
      <c r="D33" s="99"/>
      <c r="E33" s="215"/>
      <c r="F33" s="97"/>
      <c r="G33" s="34"/>
      <c r="H33" s="99"/>
      <c r="I33" s="34"/>
      <c r="J33" s="99"/>
      <c r="K33" s="34"/>
      <c r="L33" s="3"/>
      <c r="M33" s="5"/>
      <c r="N33" s="3"/>
      <c r="O33" s="5"/>
      <c r="P33" s="3"/>
      <c r="Q33" s="5"/>
      <c r="R33" s="3"/>
      <c r="S33" s="5"/>
      <c r="T33" s="3"/>
      <c r="U33" s="5"/>
      <c r="V33" s="3"/>
      <c r="W33" s="5"/>
      <c r="X33" s="3"/>
      <c r="Y33" s="5"/>
      <c r="Z33" s="3"/>
      <c r="AA33" s="5"/>
    </row>
    <row r="34" spans="1:27" x14ac:dyDescent="0.25">
      <c r="A34" s="71"/>
      <c r="B34" s="71"/>
      <c r="C34" s="71"/>
      <c r="D34" s="99"/>
      <c r="E34" s="215"/>
      <c r="F34" s="97"/>
      <c r="G34" s="34"/>
      <c r="H34" s="99"/>
      <c r="I34" s="34"/>
      <c r="J34" s="99"/>
      <c r="K34" s="34"/>
      <c r="L34" s="3"/>
      <c r="M34" s="5"/>
      <c r="N34" s="3"/>
      <c r="O34" s="5"/>
      <c r="P34" s="3"/>
      <c r="Q34" s="5"/>
      <c r="R34" s="3"/>
      <c r="S34" s="5"/>
      <c r="T34" s="3"/>
      <c r="U34" s="5"/>
      <c r="V34" s="3"/>
      <c r="W34" s="5"/>
      <c r="X34" s="3"/>
      <c r="Y34" s="5"/>
      <c r="Z34" s="3"/>
      <c r="AA34" s="5"/>
    </row>
    <row r="35" spans="1:27" x14ac:dyDescent="0.25">
      <c r="A35" s="71"/>
      <c r="B35" s="71"/>
      <c r="C35" s="71"/>
      <c r="D35" s="99"/>
      <c r="E35" s="215"/>
      <c r="F35" s="97"/>
      <c r="G35" s="34"/>
      <c r="H35" s="99"/>
      <c r="I35" s="34"/>
      <c r="J35" s="99"/>
      <c r="K35" s="34"/>
      <c r="L35" s="3"/>
      <c r="M35" s="5"/>
      <c r="N35" s="3"/>
      <c r="O35" s="5"/>
      <c r="P35" s="3"/>
      <c r="Q35" s="5"/>
      <c r="R35" s="3"/>
      <c r="S35" s="5"/>
      <c r="T35" s="3"/>
      <c r="U35" s="5"/>
      <c r="V35" s="3"/>
      <c r="W35" s="5"/>
      <c r="X35" s="3"/>
      <c r="Y35" s="5"/>
      <c r="Z35" s="3"/>
      <c r="AA35" s="5"/>
    </row>
    <row r="36" spans="1:27" x14ac:dyDescent="0.25">
      <c r="A36" s="71"/>
      <c r="B36" s="71"/>
      <c r="C36" s="71"/>
      <c r="D36" s="99"/>
      <c r="E36" s="215"/>
      <c r="F36" s="97"/>
      <c r="G36" s="34"/>
      <c r="H36" s="99"/>
      <c r="I36" s="34"/>
      <c r="J36" s="99"/>
      <c r="K36" s="34"/>
      <c r="L36" s="3"/>
      <c r="M36" s="5"/>
      <c r="N36" s="3"/>
      <c r="O36" s="5"/>
      <c r="P36" s="3"/>
      <c r="Q36" s="5"/>
      <c r="R36" s="3"/>
      <c r="S36" s="5"/>
      <c r="T36" s="3"/>
      <c r="U36" s="5"/>
      <c r="V36" s="3"/>
      <c r="W36" s="5"/>
      <c r="X36" s="3"/>
      <c r="Y36" s="5"/>
      <c r="Z36" s="3"/>
      <c r="AA36" s="5"/>
    </row>
    <row r="37" spans="1:27" x14ac:dyDescent="0.25">
      <c r="A37" s="71"/>
      <c r="B37" s="71"/>
      <c r="C37" s="71"/>
      <c r="D37" s="99"/>
      <c r="E37" s="215"/>
      <c r="F37" s="97"/>
      <c r="G37" s="34"/>
      <c r="H37" s="99"/>
      <c r="I37" s="34"/>
      <c r="J37" s="99"/>
      <c r="K37" s="34"/>
      <c r="L37" s="3"/>
      <c r="M37" s="5"/>
      <c r="N37" s="3"/>
      <c r="O37" s="5"/>
      <c r="P37" s="3"/>
      <c r="Q37" s="5"/>
      <c r="R37" s="3"/>
      <c r="S37" s="5"/>
      <c r="T37" s="3"/>
      <c r="U37" s="5"/>
      <c r="V37" s="3"/>
      <c r="W37" s="5"/>
      <c r="X37" s="3"/>
      <c r="Y37" s="5"/>
      <c r="Z37" s="3"/>
      <c r="AA37" s="5"/>
    </row>
    <row r="38" spans="1:27" x14ac:dyDescent="0.25">
      <c r="A38" s="71"/>
      <c r="B38" s="71"/>
      <c r="C38" s="71"/>
      <c r="D38" s="99"/>
      <c r="E38" s="215"/>
      <c r="F38" s="97"/>
      <c r="G38" s="34"/>
      <c r="H38" s="99"/>
      <c r="I38" s="34"/>
      <c r="J38" s="99"/>
      <c r="K38" s="34"/>
      <c r="L38" s="3"/>
      <c r="M38" s="5"/>
      <c r="N38" s="3"/>
      <c r="O38" s="5"/>
      <c r="P38" s="3"/>
      <c r="Q38" s="5"/>
      <c r="R38" s="3"/>
      <c r="S38" s="5"/>
      <c r="T38" s="3"/>
      <c r="U38" s="5"/>
      <c r="V38" s="3"/>
      <c r="W38" s="5"/>
      <c r="X38" s="3"/>
      <c r="Y38" s="5"/>
      <c r="Z38" s="3"/>
      <c r="AA38" s="5"/>
    </row>
    <row r="39" spans="1:27" x14ac:dyDescent="0.25">
      <c r="A39" s="71"/>
      <c r="B39" s="71"/>
      <c r="C39" s="71"/>
      <c r="D39" s="99"/>
      <c r="E39" s="215"/>
      <c r="F39" s="97"/>
      <c r="G39" s="34"/>
      <c r="H39" s="99"/>
      <c r="I39" s="34"/>
      <c r="J39" s="99"/>
      <c r="K39" s="34"/>
      <c r="L39" s="3"/>
      <c r="M39" s="5"/>
      <c r="N39" s="3"/>
      <c r="O39" s="5"/>
      <c r="P39" s="3"/>
      <c r="Q39" s="5"/>
      <c r="R39" s="3"/>
      <c r="S39" s="5"/>
      <c r="T39" s="3"/>
      <c r="U39" s="5"/>
      <c r="V39" s="3"/>
      <c r="W39" s="5"/>
      <c r="X39" s="3"/>
      <c r="Y39" s="5"/>
      <c r="Z39" s="3"/>
      <c r="AA39" s="5"/>
    </row>
    <row r="40" spans="1:27" x14ac:dyDescent="0.25">
      <c r="D40" s="99"/>
      <c r="E40" s="215"/>
      <c r="F40" s="97"/>
      <c r="G40" s="34"/>
      <c r="H40" s="3"/>
      <c r="I40" s="5"/>
      <c r="J40" s="3"/>
      <c r="K40" s="5"/>
      <c r="L40" s="3"/>
      <c r="M40" s="5"/>
      <c r="N40" s="3"/>
      <c r="O40" s="5"/>
      <c r="P40" s="3"/>
      <c r="Q40" s="5"/>
      <c r="R40" s="3"/>
      <c r="S40" s="5"/>
      <c r="T40" s="3"/>
      <c r="U40" s="5"/>
      <c r="V40" s="3"/>
      <c r="W40" s="5"/>
      <c r="X40" s="3"/>
      <c r="Y40" s="5"/>
      <c r="Z40" s="3"/>
      <c r="AA40" s="5"/>
    </row>
    <row r="41" spans="1:27" x14ac:dyDescent="0.25">
      <c r="D41" s="99"/>
      <c r="E41" s="215"/>
      <c r="F41" s="97"/>
      <c r="G41" s="34"/>
      <c r="H41" s="3"/>
      <c r="I41" s="5"/>
      <c r="J41" s="3"/>
      <c r="K41" s="5"/>
      <c r="L41" s="3"/>
      <c r="M41" s="5"/>
      <c r="N41" s="3"/>
      <c r="O41" s="5"/>
      <c r="P41" s="3"/>
      <c r="Q41" s="5"/>
      <c r="R41" s="3"/>
      <c r="S41" s="5"/>
      <c r="T41" s="3"/>
      <c r="U41" s="5"/>
      <c r="V41" s="3"/>
      <c r="W41" s="5"/>
      <c r="X41" s="3"/>
      <c r="Y41" s="5"/>
      <c r="Z41" s="3"/>
      <c r="AA41" s="5"/>
    </row>
    <row r="42" spans="1:27" x14ac:dyDescent="0.25">
      <c r="D42" s="99"/>
      <c r="E42" s="215"/>
      <c r="F42" s="97"/>
      <c r="G42" s="34"/>
      <c r="H42" s="3"/>
      <c r="I42" s="5"/>
      <c r="J42" s="3"/>
      <c r="K42" s="5"/>
      <c r="L42" s="3"/>
      <c r="M42" s="5"/>
      <c r="N42" s="3"/>
      <c r="O42" s="5"/>
      <c r="P42" s="3"/>
      <c r="Q42" s="5"/>
      <c r="R42" s="3"/>
      <c r="S42" s="5"/>
      <c r="T42" s="3"/>
      <c r="U42" s="5"/>
      <c r="V42" s="3"/>
      <c r="W42" s="5"/>
      <c r="X42" s="3"/>
      <c r="Y42" s="5"/>
      <c r="Z42" s="3"/>
      <c r="AA42" s="5"/>
    </row>
    <row r="43" spans="1:27" x14ac:dyDescent="0.25">
      <c r="D43" s="99"/>
      <c r="E43" s="215"/>
      <c r="F43" s="97"/>
      <c r="G43" s="34"/>
      <c r="H43" s="3"/>
      <c r="I43" s="5"/>
      <c r="J43" s="3"/>
      <c r="K43" s="5"/>
      <c r="L43" s="3"/>
      <c r="M43" s="5"/>
      <c r="N43" s="3"/>
      <c r="O43" s="5"/>
      <c r="P43" s="3"/>
      <c r="Q43" s="5"/>
      <c r="R43" s="3"/>
      <c r="S43" s="5"/>
      <c r="T43" s="3"/>
      <c r="U43" s="5"/>
      <c r="V43" s="3"/>
      <c r="W43" s="5"/>
      <c r="X43" s="3"/>
      <c r="Y43" s="5"/>
      <c r="Z43" s="3"/>
      <c r="AA43" s="5"/>
    </row>
    <row r="44" spans="1:27" x14ac:dyDescent="0.25">
      <c r="D44" s="99"/>
      <c r="E44" s="215"/>
      <c r="F44" s="97"/>
      <c r="G44" s="34"/>
      <c r="H44" s="3"/>
      <c r="I44" s="5"/>
      <c r="J44" s="3"/>
      <c r="K44" s="5"/>
      <c r="L44" s="3"/>
      <c r="M44" s="5"/>
      <c r="N44" s="3"/>
      <c r="O44" s="5"/>
      <c r="P44" s="3"/>
      <c r="Q44" s="5"/>
      <c r="R44" s="3"/>
      <c r="S44" s="5"/>
      <c r="T44" s="3"/>
      <c r="U44" s="5"/>
      <c r="V44" s="3"/>
      <c r="W44" s="5"/>
      <c r="X44" s="3"/>
      <c r="Y44" s="5"/>
      <c r="Z44" s="3"/>
      <c r="AA44" s="5"/>
    </row>
    <row r="45" spans="1:27" x14ac:dyDescent="0.25">
      <c r="D45" s="99"/>
      <c r="E45" s="215"/>
      <c r="F45" s="97"/>
      <c r="G45" s="34"/>
      <c r="H45" s="3"/>
      <c r="I45" s="5"/>
      <c r="J45" s="3"/>
      <c r="K45" s="5"/>
      <c r="L45" s="3"/>
      <c r="M45" s="5"/>
      <c r="N45" s="3"/>
      <c r="O45" s="5"/>
      <c r="P45" s="3"/>
      <c r="Q45" s="5"/>
      <c r="R45" s="3"/>
      <c r="S45" s="5"/>
      <c r="T45" s="3"/>
      <c r="U45" s="5"/>
      <c r="V45" s="3"/>
      <c r="W45" s="5"/>
      <c r="X45" s="3"/>
      <c r="Y45" s="5"/>
      <c r="Z45" s="3"/>
      <c r="AA45" s="5"/>
    </row>
    <row r="46" spans="1:27" x14ac:dyDescent="0.25">
      <c r="D46" s="99"/>
      <c r="E46" s="215"/>
      <c r="F46" s="97"/>
      <c r="G46" s="34"/>
      <c r="H46" s="3"/>
      <c r="I46" s="5"/>
      <c r="J46" s="3"/>
      <c r="K46" s="5"/>
      <c r="L46" s="3"/>
      <c r="M46" s="5"/>
      <c r="N46" s="3"/>
      <c r="O46" s="5"/>
      <c r="P46" s="3"/>
      <c r="Q46" s="5"/>
      <c r="R46" s="3"/>
      <c r="S46" s="5"/>
      <c r="T46" s="3"/>
      <c r="U46" s="5"/>
      <c r="V46" s="3"/>
      <c r="W46" s="5"/>
      <c r="X46" s="3"/>
      <c r="Y46" s="5"/>
      <c r="Z46" s="3"/>
      <c r="AA46" s="5"/>
    </row>
    <row r="47" spans="1:27" x14ac:dyDescent="0.25">
      <c r="D47" s="99"/>
      <c r="E47" s="215"/>
      <c r="F47" s="97"/>
      <c r="G47" s="34"/>
      <c r="H47" s="3"/>
      <c r="I47" s="5"/>
      <c r="J47" s="3"/>
      <c r="K47" s="5"/>
      <c r="L47" s="3"/>
      <c r="M47" s="5"/>
      <c r="N47" s="3"/>
      <c r="O47" s="5"/>
      <c r="P47" s="3"/>
      <c r="Q47" s="5"/>
      <c r="R47" s="3"/>
      <c r="S47" s="5"/>
      <c r="T47" s="3"/>
      <c r="U47" s="5"/>
      <c r="V47" s="3"/>
      <c r="W47" s="5"/>
      <c r="X47" s="3"/>
      <c r="Y47" s="5"/>
      <c r="Z47" s="3"/>
      <c r="AA47" s="5"/>
    </row>
    <row r="48" spans="1:27" x14ac:dyDescent="0.25">
      <c r="D48" s="99"/>
      <c r="E48" s="215"/>
      <c r="F48" s="97"/>
      <c r="G48" s="34"/>
      <c r="H48" s="3"/>
      <c r="I48" s="5"/>
      <c r="J48" s="3"/>
      <c r="K48" s="5"/>
      <c r="L48" s="3"/>
      <c r="M48" s="5"/>
      <c r="N48" s="3"/>
      <c r="O48" s="5"/>
      <c r="P48" s="3"/>
      <c r="Q48" s="5"/>
      <c r="R48" s="3"/>
      <c r="S48" s="5"/>
      <c r="T48" s="3"/>
      <c r="U48" s="5"/>
      <c r="V48" s="3"/>
      <c r="W48" s="5"/>
      <c r="X48" s="3"/>
      <c r="Y48" s="5"/>
      <c r="Z48" s="3"/>
      <c r="AA48" s="5"/>
    </row>
    <row r="49" spans="4:27" x14ac:dyDescent="0.25">
      <c r="D49" s="99"/>
      <c r="E49" s="215"/>
      <c r="F49" s="97"/>
      <c r="G49" s="34"/>
      <c r="H49" s="3"/>
      <c r="I49" s="5"/>
      <c r="J49" s="3"/>
      <c r="K49" s="5"/>
      <c r="L49" s="3"/>
      <c r="M49" s="5"/>
      <c r="N49" s="3"/>
      <c r="O49" s="5"/>
      <c r="P49" s="3"/>
      <c r="Q49" s="5"/>
      <c r="R49" s="3"/>
      <c r="S49" s="5"/>
      <c r="T49" s="3"/>
      <c r="U49" s="5"/>
      <c r="V49" s="3"/>
      <c r="W49" s="5"/>
      <c r="X49" s="3"/>
      <c r="Y49" s="5"/>
      <c r="Z49" s="3"/>
      <c r="AA49" s="5"/>
    </row>
    <row r="50" spans="4:27" x14ac:dyDescent="0.25">
      <c r="D50" s="99"/>
      <c r="E50" s="215"/>
      <c r="F50" s="97"/>
      <c r="G50" s="34"/>
      <c r="H50" s="3"/>
      <c r="I50" s="5"/>
      <c r="J50" s="3"/>
      <c r="K50" s="5"/>
      <c r="L50" s="3"/>
      <c r="M50" s="5"/>
      <c r="N50" s="3"/>
      <c r="O50" s="5"/>
      <c r="P50" s="3"/>
      <c r="Q50" s="5"/>
      <c r="R50" s="3"/>
      <c r="S50" s="5"/>
      <c r="T50" s="3"/>
      <c r="U50" s="5"/>
      <c r="V50" s="3"/>
      <c r="W50" s="5"/>
      <c r="X50" s="3"/>
      <c r="Y50" s="5"/>
      <c r="Z50" s="3"/>
      <c r="AA50" s="5"/>
    </row>
    <row r="51" spans="4:27" x14ac:dyDescent="0.25">
      <c r="D51" s="99"/>
      <c r="E51" s="215"/>
      <c r="F51" s="97"/>
      <c r="G51" s="34"/>
      <c r="H51" s="3"/>
      <c r="I51" s="5"/>
      <c r="J51" s="3"/>
      <c r="K51" s="5"/>
      <c r="L51" s="3"/>
      <c r="M51" s="5"/>
      <c r="N51" s="3"/>
      <c r="O51" s="5"/>
      <c r="P51" s="3"/>
      <c r="Q51" s="5"/>
      <c r="R51" s="3"/>
      <c r="S51" s="5"/>
      <c r="T51" s="3"/>
      <c r="U51" s="5"/>
      <c r="V51" s="3"/>
      <c r="W51" s="5"/>
      <c r="X51" s="3"/>
      <c r="Y51" s="5"/>
      <c r="Z51" s="3"/>
      <c r="AA51" s="5"/>
    </row>
    <row r="52" spans="4:27" x14ac:dyDescent="0.25">
      <c r="D52" s="99"/>
      <c r="E52" s="215"/>
      <c r="F52" s="97"/>
      <c r="G52" s="34"/>
      <c r="H52" s="3"/>
      <c r="I52" s="5"/>
      <c r="J52" s="3"/>
      <c r="K52" s="5"/>
      <c r="L52" s="3"/>
      <c r="M52" s="5"/>
      <c r="N52" s="3"/>
      <c r="O52" s="5"/>
      <c r="P52" s="3"/>
      <c r="Q52" s="5"/>
      <c r="R52" s="3"/>
      <c r="S52" s="5"/>
      <c r="T52" s="3"/>
      <c r="U52" s="5"/>
      <c r="V52" s="3"/>
      <c r="W52" s="5"/>
      <c r="X52" s="3"/>
      <c r="Y52" s="5"/>
      <c r="Z52" s="3"/>
      <c r="AA52" s="5"/>
    </row>
    <row r="53" spans="4:27" x14ac:dyDescent="0.25">
      <c r="D53" s="99"/>
      <c r="E53" s="215"/>
      <c r="F53" s="97"/>
      <c r="G53" s="34"/>
      <c r="H53" s="3"/>
      <c r="I53" s="5"/>
      <c r="J53" s="3"/>
      <c r="K53" s="5"/>
      <c r="L53" s="3"/>
      <c r="M53" s="5"/>
      <c r="N53" s="3"/>
      <c r="O53" s="5"/>
      <c r="P53" s="3"/>
      <c r="Q53" s="5"/>
      <c r="R53" s="3"/>
      <c r="S53" s="5"/>
      <c r="T53" s="3"/>
      <c r="U53" s="5"/>
      <c r="V53" s="3"/>
      <c r="W53" s="5"/>
      <c r="X53" s="3"/>
      <c r="Y53" s="5"/>
      <c r="Z53" s="3"/>
      <c r="AA53" s="5"/>
    </row>
    <row r="54" spans="4:27" x14ac:dyDescent="0.25">
      <c r="D54" s="99"/>
      <c r="E54" s="215"/>
      <c r="F54" s="97"/>
      <c r="G54" s="34"/>
      <c r="H54" s="3"/>
      <c r="I54" s="5"/>
      <c r="J54" s="3"/>
      <c r="K54" s="5"/>
      <c r="L54" s="3"/>
      <c r="M54" s="5"/>
      <c r="N54" s="3"/>
      <c r="O54" s="5"/>
      <c r="P54" s="3"/>
      <c r="Q54" s="5"/>
      <c r="R54" s="3"/>
      <c r="S54" s="5"/>
      <c r="T54" s="3"/>
      <c r="U54" s="5"/>
      <c r="V54" s="3"/>
      <c r="W54" s="5"/>
      <c r="X54" s="3"/>
      <c r="Y54" s="5"/>
      <c r="Z54" s="3"/>
      <c r="AA54" s="5"/>
    </row>
    <row r="55" spans="4:27" x14ac:dyDescent="0.25">
      <c r="D55" s="99"/>
      <c r="E55" s="215"/>
      <c r="F55" s="97"/>
      <c r="G55" s="34"/>
      <c r="H55" s="3"/>
      <c r="I55" s="5"/>
      <c r="J55" s="3"/>
      <c r="K55" s="5"/>
      <c r="L55" s="3"/>
      <c r="M55" s="5"/>
      <c r="N55" s="3"/>
      <c r="O55" s="5"/>
      <c r="P55" s="3"/>
      <c r="Q55" s="5"/>
      <c r="R55" s="3"/>
      <c r="S55" s="5"/>
      <c r="T55" s="3"/>
      <c r="U55" s="5"/>
      <c r="V55" s="3"/>
      <c r="W55" s="5"/>
      <c r="X55" s="3"/>
      <c r="Y55" s="5"/>
      <c r="Z55" s="3"/>
      <c r="AA55" s="5"/>
    </row>
    <row r="56" spans="4:27" x14ac:dyDescent="0.25">
      <c r="D56" s="99"/>
      <c r="E56" s="215"/>
      <c r="F56" s="97"/>
      <c r="G56" s="34"/>
      <c r="H56" s="3"/>
      <c r="I56" s="5"/>
      <c r="J56" s="3"/>
      <c r="K56" s="5"/>
      <c r="L56" s="3"/>
      <c r="M56" s="5"/>
      <c r="N56" s="3"/>
      <c r="O56" s="5"/>
      <c r="P56" s="3"/>
      <c r="Q56" s="5"/>
      <c r="R56" s="3"/>
      <c r="S56" s="5"/>
      <c r="T56" s="3"/>
      <c r="U56" s="5"/>
      <c r="V56" s="3"/>
      <c r="W56" s="5"/>
      <c r="X56" s="3"/>
      <c r="Y56" s="5"/>
      <c r="Z56" s="3"/>
      <c r="AA56" s="5"/>
    </row>
    <row r="57" spans="4:27" x14ac:dyDescent="0.25">
      <c r="D57" s="99"/>
      <c r="E57" s="215"/>
      <c r="F57" s="97"/>
      <c r="G57" s="34"/>
      <c r="H57" s="3"/>
      <c r="I57" s="5"/>
      <c r="J57" s="3"/>
      <c r="K57" s="5"/>
      <c r="L57" s="3"/>
      <c r="M57" s="5"/>
      <c r="N57" s="3"/>
      <c r="O57" s="5"/>
      <c r="P57" s="3"/>
      <c r="Q57" s="5"/>
      <c r="R57" s="3"/>
      <c r="S57" s="5"/>
      <c r="T57" s="3"/>
      <c r="U57" s="5"/>
      <c r="V57" s="3"/>
      <c r="W57" s="5"/>
      <c r="X57" s="3"/>
      <c r="Y57" s="5"/>
      <c r="Z57" s="3"/>
      <c r="AA57" s="5"/>
    </row>
    <row r="58" spans="4:27" x14ac:dyDescent="0.25">
      <c r="D58" s="99"/>
      <c r="E58" s="215"/>
      <c r="F58" s="97"/>
      <c r="G58" s="34"/>
      <c r="H58" s="3"/>
      <c r="I58" s="5"/>
      <c r="J58" s="3"/>
      <c r="K58" s="5"/>
      <c r="L58" s="3"/>
      <c r="M58" s="5"/>
      <c r="N58" s="3"/>
      <c r="O58" s="5"/>
      <c r="P58" s="3"/>
      <c r="Q58" s="5"/>
      <c r="R58" s="3"/>
      <c r="S58" s="5"/>
      <c r="T58" s="3"/>
      <c r="U58" s="5"/>
      <c r="V58" s="3"/>
      <c r="W58" s="5"/>
      <c r="X58" s="3"/>
      <c r="Y58" s="5"/>
      <c r="Z58" s="3"/>
      <c r="AA58" s="5"/>
    </row>
    <row r="59" spans="4:27" x14ac:dyDescent="0.25">
      <c r="D59" s="99"/>
      <c r="E59" s="215"/>
      <c r="F59" s="97"/>
      <c r="G59" s="34"/>
      <c r="H59" s="3"/>
      <c r="I59" s="5"/>
      <c r="J59" s="3"/>
      <c r="K59" s="5"/>
      <c r="L59" s="3"/>
      <c r="M59" s="5"/>
      <c r="N59" s="3"/>
      <c r="O59" s="5"/>
      <c r="P59" s="3"/>
      <c r="Q59" s="5"/>
      <c r="R59" s="3"/>
      <c r="S59" s="5"/>
      <c r="T59" s="3"/>
      <c r="U59" s="5"/>
      <c r="V59" s="3"/>
      <c r="W59" s="5"/>
      <c r="X59" s="3"/>
      <c r="Y59" s="5"/>
      <c r="Z59" s="3"/>
      <c r="AA59" s="5"/>
    </row>
    <row r="60" spans="4:27" x14ac:dyDescent="0.25">
      <c r="D60" s="99"/>
      <c r="E60" s="215"/>
      <c r="F60" s="97"/>
      <c r="G60" s="34"/>
      <c r="H60" s="3"/>
      <c r="I60" s="5"/>
      <c r="J60" s="3"/>
      <c r="K60" s="5"/>
      <c r="L60" s="3"/>
      <c r="M60" s="5"/>
      <c r="N60" s="3"/>
      <c r="O60" s="5"/>
      <c r="P60" s="3"/>
      <c r="Q60" s="5"/>
      <c r="R60" s="3"/>
      <c r="S60" s="5"/>
      <c r="T60" s="3"/>
      <c r="U60" s="5"/>
      <c r="V60" s="3"/>
      <c r="W60" s="5"/>
      <c r="X60" s="3"/>
      <c r="Y60" s="5"/>
      <c r="Z60" s="3"/>
      <c r="AA60" s="5"/>
    </row>
    <row r="61" spans="4:27" x14ac:dyDescent="0.25">
      <c r="D61" s="99"/>
      <c r="E61" s="215"/>
      <c r="F61" s="97"/>
      <c r="G61" s="34"/>
      <c r="H61" s="3"/>
      <c r="I61" s="5"/>
      <c r="J61" s="3"/>
      <c r="K61" s="5"/>
      <c r="L61" s="3"/>
      <c r="M61" s="5"/>
      <c r="N61" s="3"/>
      <c r="O61" s="5"/>
      <c r="P61" s="3"/>
      <c r="Q61" s="5"/>
      <c r="R61" s="3"/>
      <c r="S61" s="5"/>
      <c r="T61" s="3"/>
      <c r="U61" s="5"/>
      <c r="V61" s="3"/>
      <c r="W61" s="5"/>
      <c r="X61" s="3"/>
      <c r="Y61" s="5"/>
      <c r="Z61" s="3"/>
      <c r="AA61" s="5"/>
    </row>
    <row r="62" spans="4:27" x14ac:dyDescent="0.25">
      <c r="D62" s="99"/>
      <c r="E62" s="215"/>
      <c r="F62" s="97"/>
      <c r="G62" s="34"/>
      <c r="H62" s="3"/>
      <c r="I62" s="5"/>
      <c r="J62" s="3"/>
      <c r="K62" s="5"/>
      <c r="L62" s="3"/>
      <c r="M62" s="5"/>
      <c r="N62" s="3"/>
      <c r="O62" s="5"/>
      <c r="P62" s="3"/>
      <c r="Q62" s="5"/>
      <c r="R62" s="3"/>
      <c r="S62" s="5"/>
      <c r="T62" s="3"/>
      <c r="U62" s="5"/>
      <c r="V62" s="3"/>
      <c r="W62" s="5"/>
      <c r="X62" s="3"/>
      <c r="Y62" s="5"/>
      <c r="Z62" s="3"/>
      <c r="AA62" s="5"/>
    </row>
    <row r="63" spans="4:27" x14ac:dyDescent="0.25">
      <c r="D63" s="99"/>
      <c r="E63" s="215"/>
      <c r="F63" s="97"/>
      <c r="G63" s="34"/>
      <c r="H63" s="3"/>
      <c r="I63" s="5"/>
      <c r="J63" s="3"/>
      <c r="K63" s="5"/>
      <c r="L63" s="3"/>
      <c r="M63" s="5"/>
      <c r="N63" s="3"/>
      <c r="O63" s="5"/>
      <c r="P63" s="3"/>
      <c r="Q63" s="5"/>
      <c r="R63" s="3"/>
      <c r="S63" s="5"/>
      <c r="T63" s="3"/>
      <c r="U63" s="5"/>
      <c r="V63" s="3"/>
      <c r="W63" s="5"/>
      <c r="X63" s="3"/>
      <c r="Y63" s="5"/>
      <c r="Z63" s="3"/>
      <c r="AA63" s="5"/>
    </row>
    <row r="64" spans="4:27" x14ac:dyDescent="0.25">
      <c r="D64" s="99"/>
      <c r="E64" s="215"/>
      <c r="F64" s="97"/>
      <c r="G64" s="34"/>
      <c r="H64" s="3"/>
      <c r="I64" s="5"/>
      <c r="J64" s="3"/>
      <c r="K64" s="5"/>
      <c r="L64" s="3"/>
      <c r="M64" s="5"/>
      <c r="N64" s="3"/>
      <c r="O64" s="5"/>
      <c r="P64" s="3"/>
      <c r="Q64" s="5"/>
      <c r="R64" s="3"/>
      <c r="S64" s="5"/>
      <c r="T64" s="3"/>
      <c r="U64" s="5"/>
      <c r="V64" s="3"/>
      <c r="W64" s="5"/>
      <c r="X64" s="3"/>
      <c r="Y64" s="5"/>
      <c r="Z64" s="3"/>
      <c r="AA64" s="5"/>
    </row>
    <row r="65" spans="4:27" x14ac:dyDescent="0.25">
      <c r="D65" s="99"/>
      <c r="E65" s="215"/>
      <c r="F65" s="97"/>
      <c r="G65" s="34"/>
      <c r="H65" s="3"/>
      <c r="I65" s="5"/>
      <c r="J65" s="3"/>
      <c r="K65" s="5"/>
      <c r="L65" s="3"/>
      <c r="M65" s="5"/>
      <c r="N65" s="3"/>
      <c r="O65" s="5"/>
      <c r="P65" s="3"/>
      <c r="Q65" s="5"/>
      <c r="R65" s="3"/>
      <c r="S65" s="5"/>
      <c r="T65" s="3"/>
      <c r="U65" s="5"/>
      <c r="V65" s="3"/>
      <c r="W65" s="5"/>
      <c r="X65" s="3"/>
      <c r="Y65" s="5"/>
      <c r="Z65" s="3"/>
      <c r="AA65" s="5"/>
    </row>
    <row r="66" spans="4:27" x14ac:dyDescent="0.25">
      <c r="D66" s="99"/>
      <c r="E66" s="215"/>
      <c r="F66" s="97"/>
      <c r="G66" s="34"/>
      <c r="H66" s="3"/>
      <c r="I66" s="5"/>
      <c r="J66" s="3"/>
      <c r="K66" s="5"/>
      <c r="L66" s="3"/>
      <c r="M66" s="5"/>
      <c r="N66" s="3"/>
      <c r="O66" s="5"/>
      <c r="P66" s="3"/>
      <c r="Q66" s="5"/>
      <c r="R66" s="3"/>
      <c r="S66" s="5"/>
      <c r="T66" s="3"/>
      <c r="U66" s="5"/>
      <c r="V66" s="3"/>
      <c r="W66" s="5"/>
      <c r="X66" s="3"/>
      <c r="Y66" s="5"/>
      <c r="Z66" s="3"/>
      <c r="AA66" s="5"/>
    </row>
    <row r="67" spans="4:27" x14ac:dyDescent="0.25">
      <c r="D67" s="99"/>
      <c r="E67" s="215"/>
      <c r="F67" s="97"/>
      <c r="G67" s="34"/>
      <c r="H67" s="3"/>
      <c r="I67" s="5"/>
      <c r="J67" s="3"/>
      <c r="K67" s="5"/>
      <c r="L67" s="3"/>
      <c r="M67" s="5"/>
      <c r="N67" s="3"/>
      <c r="O67" s="5"/>
      <c r="P67" s="3"/>
      <c r="Q67" s="5"/>
      <c r="R67" s="3"/>
      <c r="S67" s="5"/>
      <c r="T67" s="3"/>
      <c r="U67" s="5"/>
      <c r="V67" s="3"/>
      <c r="W67" s="5"/>
      <c r="X67" s="3"/>
      <c r="Y67" s="5"/>
      <c r="Z67" s="3"/>
      <c r="AA67" s="5"/>
    </row>
    <row r="68" spans="4:27" x14ac:dyDescent="0.25">
      <c r="D68" s="99"/>
      <c r="E68" s="215"/>
      <c r="F68" s="97"/>
      <c r="G68" s="34"/>
      <c r="H68" s="3"/>
      <c r="I68" s="5"/>
      <c r="J68" s="3"/>
      <c r="K68" s="5"/>
      <c r="L68" s="3"/>
      <c r="M68" s="5"/>
      <c r="N68" s="3"/>
      <c r="O68" s="5"/>
      <c r="P68" s="3"/>
      <c r="Q68" s="5"/>
      <c r="R68" s="3"/>
      <c r="S68" s="5"/>
      <c r="T68" s="3"/>
      <c r="U68" s="5"/>
      <c r="V68" s="3"/>
      <c r="W68" s="5"/>
      <c r="X68" s="3"/>
      <c r="Y68" s="5"/>
      <c r="Z68" s="3"/>
      <c r="AA68" s="5"/>
    </row>
    <row r="69" spans="4:27" x14ac:dyDescent="0.25">
      <c r="D69" s="99"/>
      <c r="E69" s="215"/>
      <c r="F69" s="97"/>
      <c r="G69" s="34"/>
      <c r="H69" s="3"/>
      <c r="I69" s="5"/>
      <c r="J69" s="3"/>
      <c r="K69" s="5"/>
      <c r="L69" s="3"/>
      <c r="M69" s="5"/>
      <c r="N69" s="3"/>
      <c r="O69" s="5"/>
      <c r="P69" s="3"/>
      <c r="Q69" s="5"/>
      <c r="R69" s="3"/>
      <c r="S69" s="5"/>
      <c r="T69" s="3"/>
      <c r="U69" s="5"/>
      <c r="V69" s="3"/>
      <c r="W69" s="5"/>
      <c r="X69" s="3"/>
      <c r="Y69" s="5"/>
      <c r="Z69" s="3"/>
      <c r="AA69" s="5"/>
    </row>
    <row r="70" spans="4:27" x14ac:dyDescent="0.25">
      <c r="D70" s="99"/>
      <c r="E70" s="215"/>
      <c r="F70" s="97"/>
      <c r="G70" s="34"/>
      <c r="H70" s="3"/>
      <c r="I70" s="5"/>
      <c r="J70" s="3"/>
      <c r="K70" s="5"/>
      <c r="L70" s="3"/>
      <c r="M70" s="5"/>
      <c r="N70" s="3"/>
      <c r="O70" s="5"/>
      <c r="P70" s="3"/>
      <c r="Q70" s="5"/>
      <c r="R70" s="3"/>
      <c r="S70" s="5"/>
      <c r="T70" s="3"/>
      <c r="U70" s="5"/>
      <c r="V70" s="3"/>
      <c r="W70" s="5"/>
      <c r="X70" s="3"/>
      <c r="Y70" s="5"/>
      <c r="Z70" s="3"/>
      <c r="AA70" s="5"/>
    </row>
    <row r="71" spans="4:27" x14ac:dyDescent="0.25">
      <c r="D71" s="99"/>
      <c r="E71" s="215"/>
      <c r="F71" s="97"/>
      <c r="G71" s="34"/>
      <c r="H71" s="3"/>
      <c r="I71" s="5"/>
      <c r="J71" s="3"/>
      <c r="K71" s="5"/>
      <c r="L71" s="3"/>
      <c r="M71" s="5"/>
      <c r="N71" s="3"/>
      <c r="O71" s="5"/>
      <c r="P71" s="3"/>
      <c r="Q71" s="5"/>
      <c r="R71" s="3"/>
      <c r="S71" s="5"/>
      <c r="T71" s="3"/>
      <c r="U71" s="5"/>
      <c r="V71" s="3"/>
      <c r="W71" s="5"/>
      <c r="X71" s="3"/>
      <c r="Y71" s="5"/>
      <c r="Z71" s="3"/>
      <c r="AA71" s="5"/>
    </row>
    <row r="72" spans="4:27" x14ac:dyDescent="0.25">
      <c r="D72" s="99"/>
      <c r="E72" s="215"/>
      <c r="F72" s="97"/>
      <c r="G72" s="34"/>
      <c r="H72" s="3"/>
      <c r="I72" s="5"/>
      <c r="J72" s="3"/>
      <c r="K72" s="5"/>
      <c r="L72" s="3"/>
      <c r="M72" s="5"/>
      <c r="N72" s="3"/>
      <c r="O72" s="5"/>
      <c r="P72" s="3"/>
      <c r="Q72" s="5"/>
      <c r="R72" s="3"/>
      <c r="S72" s="5"/>
      <c r="T72" s="3"/>
      <c r="U72" s="5"/>
      <c r="V72" s="3"/>
      <c r="W72" s="5"/>
      <c r="X72" s="3"/>
      <c r="Y72" s="5"/>
      <c r="Z72" s="3"/>
      <c r="AA72" s="5"/>
    </row>
    <row r="73" spans="4:27" x14ac:dyDescent="0.25">
      <c r="D73" s="99"/>
      <c r="E73" s="215"/>
      <c r="F73" s="97"/>
      <c r="G73" s="34"/>
      <c r="H73" s="3"/>
      <c r="I73" s="5"/>
      <c r="J73" s="3"/>
      <c r="K73" s="5"/>
      <c r="L73" s="3"/>
      <c r="M73" s="5"/>
      <c r="N73" s="3"/>
      <c r="O73" s="5"/>
      <c r="P73" s="3"/>
      <c r="Q73" s="5"/>
      <c r="R73" s="3"/>
      <c r="S73" s="5"/>
      <c r="T73" s="3"/>
      <c r="U73" s="5"/>
      <c r="V73" s="3"/>
      <c r="W73" s="5"/>
      <c r="X73" s="3"/>
      <c r="Y73" s="5"/>
      <c r="Z73" s="3"/>
      <c r="AA73" s="5"/>
    </row>
    <row r="74" spans="4:27" x14ac:dyDescent="0.25">
      <c r="D74" s="99"/>
      <c r="E74" s="215"/>
      <c r="F74" s="97"/>
      <c r="G74" s="34"/>
      <c r="H74" s="3"/>
      <c r="I74" s="5"/>
      <c r="J74" s="3"/>
      <c r="K74" s="5"/>
      <c r="L74" s="3"/>
      <c r="M74" s="5"/>
      <c r="N74" s="3"/>
      <c r="O74" s="5"/>
      <c r="P74" s="3"/>
      <c r="Q74" s="5"/>
      <c r="R74" s="3"/>
      <c r="S74" s="5"/>
      <c r="T74" s="3"/>
      <c r="U74" s="5"/>
      <c r="V74" s="3"/>
      <c r="W74" s="5"/>
      <c r="X74" s="3"/>
      <c r="Y74" s="5"/>
      <c r="Z74" s="3"/>
      <c r="AA74" s="5"/>
    </row>
    <row r="75" spans="4:27" x14ac:dyDescent="0.25">
      <c r="D75" s="99"/>
      <c r="E75" s="215"/>
      <c r="F75" s="97"/>
      <c r="G75" s="34"/>
      <c r="H75" s="3"/>
      <c r="I75" s="5"/>
      <c r="J75" s="3"/>
      <c r="K75" s="5"/>
      <c r="L75" s="3"/>
      <c r="M75" s="5"/>
      <c r="N75" s="3"/>
      <c r="O75" s="5"/>
      <c r="P75" s="3"/>
      <c r="Q75" s="5"/>
      <c r="R75" s="3"/>
      <c r="S75" s="5"/>
      <c r="T75" s="3"/>
      <c r="U75" s="5"/>
      <c r="V75" s="3"/>
      <c r="W75" s="5"/>
      <c r="X75" s="3"/>
      <c r="Y75" s="5"/>
      <c r="Z75" s="3"/>
      <c r="AA75" s="5"/>
    </row>
    <row r="76" spans="4:27" x14ac:dyDescent="0.25">
      <c r="D76" s="99"/>
      <c r="E76" s="215"/>
      <c r="F76" s="97"/>
      <c r="G76" s="34"/>
      <c r="H76" s="3"/>
      <c r="I76" s="5"/>
      <c r="J76" s="3"/>
      <c r="K76" s="5"/>
      <c r="L76" s="3"/>
      <c r="M76" s="5"/>
      <c r="N76" s="3"/>
      <c r="O76" s="5"/>
      <c r="P76" s="3"/>
      <c r="Q76" s="5"/>
      <c r="R76" s="3"/>
      <c r="S76" s="5"/>
      <c r="T76" s="3"/>
      <c r="U76" s="5"/>
      <c r="V76" s="3"/>
      <c r="W76" s="5"/>
      <c r="X76" s="3"/>
      <c r="Y76" s="5"/>
      <c r="Z76" s="3"/>
      <c r="AA76" s="5"/>
    </row>
    <row r="77" spans="4:27" x14ac:dyDescent="0.25">
      <c r="D77" s="99"/>
      <c r="E77" s="215"/>
      <c r="F77" s="97"/>
      <c r="G77" s="34"/>
      <c r="H77" s="3"/>
      <c r="I77" s="5"/>
      <c r="J77" s="3"/>
      <c r="K77" s="5"/>
      <c r="L77" s="3"/>
      <c r="M77" s="5"/>
      <c r="N77" s="3"/>
      <c r="O77" s="5"/>
      <c r="P77" s="3"/>
      <c r="Q77" s="5"/>
      <c r="R77" s="3"/>
      <c r="S77" s="5"/>
      <c r="T77" s="3"/>
      <c r="U77" s="5"/>
      <c r="V77" s="3"/>
      <c r="W77" s="5"/>
      <c r="X77" s="3"/>
      <c r="Y77" s="5"/>
      <c r="Z77" s="3"/>
      <c r="AA77" s="5"/>
    </row>
    <row r="78" spans="4:27" x14ac:dyDescent="0.25">
      <c r="D78" s="99"/>
      <c r="E78" s="215"/>
      <c r="F78" s="97"/>
      <c r="G78" s="34"/>
      <c r="H78" s="3"/>
      <c r="I78" s="5"/>
      <c r="J78" s="3"/>
      <c r="K78" s="5"/>
      <c r="L78" s="3"/>
      <c r="M78" s="5"/>
      <c r="N78" s="3"/>
      <c r="O78" s="5"/>
      <c r="P78" s="3"/>
      <c r="Q78" s="5"/>
      <c r="R78" s="3"/>
      <c r="S78" s="5"/>
      <c r="T78" s="3"/>
      <c r="U78" s="5"/>
      <c r="V78" s="3"/>
      <c r="W78" s="5"/>
      <c r="X78" s="3"/>
      <c r="Y78" s="5"/>
      <c r="Z78" s="3"/>
      <c r="AA78" s="5"/>
    </row>
    <row r="79" spans="4:27" x14ac:dyDescent="0.25">
      <c r="D79" s="99"/>
      <c r="E79" s="215"/>
      <c r="F79" s="97"/>
      <c r="G79" s="34"/>
      <c r="H79" s="3"/>
      <c r="I79" s="5"/>
      <c r="J79" s="3"/>
      <c r="K79" s="5"/>
      <c r="L79" s="3"/>
      <c r="M79" s="5"/>
      <c r="N79" s="3"/>
      <c r="O79" s="5"/>
      <c r="P79" s="3"/>
      <c r="Q79" s="5"/>
      <c r="R79" s="3"/>
      <c r="S79" s="5"/>
      <c r="T79" s="3"/>
      <c r="U79" s="5"/>
      <c r="V79" s="3"/>
      <c r="W79" s="5"/>
      <c r="X79" s="3"/>
      <c r="Y79" s="5"/>
      <c r="Z79" s="3"/>
      <c r="AA79" s="5"/>
    </row>
    <row r="80" spans="4:27" x14ac:dyDescent="0.25">
      <c r="D80" s="99"/>
      <c r="E80" s="215"/>
      <c r="F80" s="97"/>
      <c r="G80" s="34"/>
      <c r="H80" s="3"/>
      <c r="I80" s="5"/>
      <c r="J80" s="3"/>
      <c r="K80" s="5"/>
      <c r="L80" s="3"/>
      <c r="M80" s="5"/>
      <c r="N80" s="3"/>
      <c r="O80" s="5"/>
      <c r="P80" s="3"/>
      <c r="Q80" s="5"/>
      <c r="R80" s="3"/>
      <c r="S80" s="5"/>
      <c r="T80" s="3"/>
      <c r="U80" s="5"/>
      <c r="V80" s="3"/>
      <c r="W80" s="5"/>
      <c r="X80" s="3"/>
      <c r="Y80" s="5"/>
      <c r="Z80" s="3"/>
      <c r="AA80" s="5"/>
    </row>
    <row r="81" spans="4:27" x14ac:dyDescent="0.25">
      <c r="D81" s="99"/>
      <c r="E81" s="215"/>
      <c r="F81" s="97"/>
      <c r="G81" s="34"/>
      <c r="H81" s="3"/>
      <c r="I81" s="5"/>
      <c r="J81" s="3"/>
      <c r="K81" s="5"/>
      <c r="L81" s="3"/>
      <c r="M81" s="5"/>
      <c r="N81" s="3"/>
      <c r="O81" s="5"/>
      <c r="P81" s="3"/>
      <c r="Q81" s="5"/>
      <c r="R81" s="3"/>
      <c r="S81" s="5"/>
      <c r="T81" s="3"/>
      <c r="U81" s="5"/>
      <c r="V81" s="3"/>
      <c r="W81" s="5"/>
      <c r="X81" s="3"/>
      <c r="Y81" s="5"/>
      <c r="Z81" s="3"/>
      <c r="AA81" s="5"/>
    </row>
    <row r="82" spans="4:27" x14ac:dyDescent="0.25">
      <c r="D82" s="99"/>
      <c r="E82" s="215"/>
      <c r="F82" s="97"/>
      <c r="G82" s="34"/>
      <c r="H82" s="3"/>
      <c r="I82" s="5"/>
      <c r="J82" s="3"/>
      <c r="K82" s="5"/>
      <c r="L82" s="3"/>
      <c r="M82" s="5"/>
      <c r="N82" s="3"/>
      <c r="O82" s="5"/>
      <c r="P82" s="3"/>
      <c r="Q82" s="5"/>
      <c r="R82" s="3"/>
      <c r="S82" s="5"/>
      <c r="T82" s="3"/>
      <c r="U82" s="5"/>
      <c r="V82" s="3"/>
      <c r="W82" s="5"/>
      <c r="X82" s="3"/>
      <c r="Y82" s="5"/>
      <c r="Z82" s="3"/>
      <c r="AA82" s="5"/>
    </row>
    <row r="83" spans="4:27" x14ac:dyDescent="0.25">
      <c r="D83" s="99"/>
      <c r="E83" s="215"/>
      <c r="F83" s="97"/>
      <c r="G83" s="34"/>
      <c r="H83" s="3"/>
      <c r="I83" s="5"/>
      <c r="J83" s="3"/>
      <c r="K83" s="5"/>
      <c r="L83" s="3"/>
      <c r="M83" s="5"/>
      <c r="N83" s="3"/>
      <c r="O83" s="5"/>
      <c r="P83" s="3"/>
      <c r="Q83" s="5"/>
      <c r="R83" s="3"/>
      <c r="S83" s="5"/>
      <c r="T83" s="3"/>
      <c r="U83" s="5"/>
      <c r="V83" s="3"/>
      <c r="W83" s="5"/>
      <c r="X83" s="3"/>
      <c r="Y83" s="5"/>
      <c r="Z83" s="3"/>
      <c r="AA83" s="5"/>
    </row>
    <row r="84" spans="4:27" x14ac:dyDescent="0.25">
      <c r="D84" s="99"/>
      <c r="E84" s="215"/>
      <c r="F84" s="97"/>
      <c r="G84" s="34"/>
      <c r="H84" s="3"/>
      <c r="I84" s="5"/>
      <c r="J84" s="3"/>
      <c r="K84" s="5"/>
      <c r="L84" s="3"/>
      <c r="M84" s="5"/>
      <c r="N84" s="3"/>
      <c r="O84" s="5"/>
      <c r="P84" s="3"/>
      <c r="Q84" s="5"/>
      <c r="R84" s="3"/>
      <c r="S84" s="5"/>
      <c r="T84" s="3"/>
      <c r="U84" s="5"/>
      <c r="V84" s="3"/>
      <c r="W84" s="5"/>
      <c r="X84" s="3"/>
      <c r="Y84" s="5"/>
      <c r="Z84" s="3"/>
      <c r="AA84" s="5"/>
    </row>
    <row r="85" spans="4:27" x14ac:dyDescent="0.25">
      <c r="D85" s="99"/>
      <c r="E85" s="215"/>
      <c r="F85" s="97"/>
      <c r="G85" s="34"/>
      <c r="H85" s="3"/>
      <c r="I85" s="5"/>
      <c r="J85" s="3"/>
      <c r="K85" s="5"/>
      <c r="L85" s="3"/>
      <c r="M85" s="5"/>
      <c r="N85" s="3"/>
      <c r="O85" s="5"/>
      <c r="P85" s="3"/>
      <c r="Q85" s="5"/>
      <c r="R85" s="3"/>
      <c r="S85" s="5"/>
      <c r="T85" s="3"/>
      <c r="U85" s="5"/>
      <c r="V85" s="3"/>
      <c r="W85" s="5"/>
      <c r="X85" s="3"/>
      <c r="Y85" s="5"/>
      <c r="Z85" s="3"/>
      <c r="AA85" s="5"/>
    </row>
    <row r="86" spans="4:27" x14ac:dyDescent="0.25">
      <c r="D86" s="99"/>
      <c r="E86" s="215"/>
      <c r="F86" s="97"/>
      <c r="G86" s="34"/>
      <c r="H86" s="3"/>
      <c r="I86" s="5"/>
      <c r="J86" s="3"/>
      <c r="K86" s="5"/>
      <c r="L86" s="3"/>
      <c r="M86" s="5"/>
      <c r="N86" s="3"/>
      <c r="O86" s="5"/>
      <c r="P86" s="3"/>
      <c r="Q86" s="5"/>
      <c r="R86" s="3"/>
      <c r="S86" s="5"/>
      <c r="T86" s="3"/>
      <c r="U86" s="5"/>
      <c r="V86" s="3"/>
      <c r="W86" s="5"/>
      <c r="X86" s="3"/>
      <c r="Y86" s="5"/>
      <c r="Z86" s="3"/>
      <c r="AA86" s="5"/>
    </row>
    <row r="87" spans="4:27" x14ac:dyDescent="0.25">
      <c r="D87" s="99"/>
      <c r="E87" s="215"/>
      <c r="F87" s="97"/>
      <c r="G87" s="34"/>
      <c r="H87" s="3"/>
      <c r="I87" s="5"/>
      <c r="J87" s="3"/>
      <c r="K87" s="5"/>
      <c r="L87" s="3"/>
      <c r="M87" s="5"/>
      <c r="N87" s="3"/>
      <c r="O87" s="5"/>
      <c r="P87" s="3"/>
      <c r="Q87" s="5"/>
      <c r="R87" s="3"/>
      <c r="S87" s="5"/>
      <c r="T87" s="3"/>
      <c r="U87" s="5"/>
      <c r="V87" s="3"/>
      <c r="W87" s="5"/>
      <c r="X87" s="3"/>
      <c r="Y87" s="5"/>
      <c r="Z87" s="3"/>
      <c r="AA87" s="5"/>
    </row>
    <row r="88" spans="4:27" x14ac:dyDescent="0.25">
      <c r="D88" s="99"/>
      <c r="E88" s="215"/>
      <c r="F88" s="97"/>
      <c r="G88" s="34"/>
      <c r="H88" s="3"/>
      <c r="I88" s="5"/>
      <c r="J88" s="3"/>
      <c r="K88" s="5"/>
      <c r="L88" s="3"/>
      <c r="M88" s="5"/>
      <c r="N88" s="3"/>
      <c r="O88" s="5"/>
      <c r="P88" s="3"/>
      <c r="Q88" s="5"/>
      <c r="R88" s="3"/>
      <c r="S88" s="5"/>
      <c r="T88" s="3"/>
      <c r="U88" s="5"/>
      <c r="V88" s="3"/>
      <c r="W88" s="5"/>
      <c r="X88" s="3"/>
      <c r="Y88" s="5"/>
      <c r="Z88" s="3"/>
      <c r="AA88" s="5"/>
    </row>
    <row r="89" spans="4:27" x14ac:dyDescent="0.25">
      <c r="D89" s="99"/>
      <c r="E89" s="215"/>
      <c r="F89" s="97"/>
      <c r="G89" s="34"/>
      <c r="H89" s="3"/>
      <c r="I89" s="5"/>
      <c r="J89" s="3"/>
      <c r="K89" s="5"/>
      <c r="L89" s="3"/>
      <c r="M89" s="5"/>
      <c r="N89" s="3"/>
      <c r="O89" s="5"/>
      <c r="P89" s="3"/>
      <c r="Q89" s="5"/>
      <c r="R89" s="3"/>
      <c r="S89" s="5"/>
      <c r="T89" s="3"/>
      <c r="U89" s="5"/>
      <c r="V89" s="3"/>
      <c r="W89" s="5"/>
      <c r="X89" s="3"/>
      <c r="Y89" s="5"/>
      <c r="Z89" s="3"/>
      <c r="AA89" s="5"/>
    </row>
    <row r="90" spans="4:27" x14ac:dyDescent="0.25">
      <c r="D90" s="99"/>
      <c r="E90" s="215"/>
      <c r="F90" s="97"/>
      <c r="G90" s="34"/>
      <c r="H90" s="3"/>
      <c r="I90" s="5"/>
      <c r="J90" s="3"/>
      <c r="K90" s="5"/>
      <c r="L90" s="3"/>
      <c r="M90" s="5"/>
      <c r="N90" s="3"/>
      <c r="O90" s="5"/>
      <c r="P90" s="3"/>
      <c r="Q90" s="5"/>
      <c r="R90" s="3"/>
      <c r="S90" s="5"/>
      <c r="T90" s="3"/>
      <c r="U90" s="5"/>
      <c r="V90" s="3"/>
      <c r="W90" s="5"/>
      <c r="X90" s="3"/>
      <c r="Y90" s="5"/>
      <c r="Z90" s="3"/>
      <c r="AA90" s="5"/>
    </row>
    <row r="91" spans="4:27" x14ac:dyDescent="0.25">
      <c r="D91" s="99"/>
      <c r="E91" s="215"/>
      <c r="F91" s="97"/>
      <c r="G91" s="34"/>
      <c r="H91" s="3"/>
      <c r="I91" s="5"/>
      <c r="J91" s="3"/>
      <c r="K91" s="5"/>
      <c r="L91" s="3"/>
      <c r="M91" s="5"/>
      <c r="N91" s="3"/>
      <c r="O91" s="5"/>
      <c r="P91" s="3"/>
      <c r="Q91" s="5"/>
      <c r="R91" s="3"/>
      <c r="S91" s="5"/>
      <c r="T91" s="3"/>
      <c r="U91" s="5"/>
      <c r="V91" s="3"/>
      <c r="W91" s="5"/>
      <c r="X91" s="3"/>
      <c r="Y91" s="5"/>
      <c r="Z91" s="3"/>
      <c r="AA91" s="5"/>
    </row>
    <row r="92" spans="4:27" x14ac:dyDescent="0.25">
      <c r="D92" s="99"/>
      <c r="E92" s="215"/>
      <c r="F92" s="97"/>
      <c r="G92" s="34"/>
      <c r="H92" s="3"/>
      <c r="I92" s="5"/>
      <c r="J92" s="3"/>
      <c r="K92" s="5"/>
      <c r="L92" s="3"/>
      <c r="M92" s="5"/>
      <c r="N92" s="3"/>
      <c r="O92" s="5"/>
      <c r="P92" s="3"/>
      <c r="Q92" s="5"/>
      <c r="R92" s="3"/>
      <c r="S92" s="5"/>
      <c r="T92" s="3"/>
      <c r="U92" s="5"/>
      <c r="V92" s="3"/>
      <c r="W92" s="5"/>
      <c r="X92" s="3"/>
      <c r="Y92" s="5"/>
      <c r="Z92" s="3"/>
      <c r="AA92" s="5"/>
    </row>
    <row r="93" spans="4:27" x14ac:dyDescent="0.25">
      <c r="D93" s="99"/>
      <c r="E93" s="215"/>
      <c r="F93" s="97"/>
      <c r="G93" s="34"/>
      <c r="H93" s="3"/>
      <c r="I93" s="5"/>
      <c r="J93" s="3"/>
      <c r="K93" s="5"/>
      <c r="L93" s="3"/>
      <c r="M93" s="5"/>
      <c r="N93" s="3"/>
      <c r="O93" s="5"/>
      <c r="P93" s="3"/>
      <c r="Q93" s="5"/>
      <c r="R93" s="3"/>
      <c r="S93" s="5"/>
      <c r="T93" s="3"/>
      <c r="U93" s="5"/>
      <c r="V93" s="3"/>
      <c r="W93" s="5"/>
      <c r="X93" s="3"/>
      <c r="Y93" s="5"/>
      <c r="Z93" s="3"/>
      <c r="AA93" s="5"/>
    </row>
    <row r="94" spans="4:27" x14ac:dyDescent="0.25">
      <c r="D94" s="99"/>
      <c r="E94" s="215"/>
      <c r="F94" s="97"/>
      <c r="G94" s="34"/>
      <c r="H94" s="3"/>
      <c r="I94" s="5"/>
      <c r="J94" s="3"/>
      <c r="K94" s="5"/>
      <c r="L94" s="3"/>
      <c r="M94" s="5"/>
      <c r="N94" s="3"/>
      <c r="O94" s="5"/>
      <c r="P94" s="3"/>
      <c r="Q94" s="5"/>
      <c r="R94" s="3"/>
      <c r="S94" s="5"/>
      <c r="T94" s="3"/>
      <c r="U94" s="5"/>
      <c r="V94" s="3"/>
      <c r="W94" s="5"/>
      <c r="X94" s="3"/>
      <c r="Y94" s="5"/>
      <c r="Z94" s="3"/>
      <c r="AA94" s="5"/>
    </row>
    <row r="95" spans="4:27" x14ac:dyDescent="0.25">
      <c r="D95" s="99"/>
      <c r="E95" s="215"/>
      <c r="F95" s="97"/>
      <c r="G95" s="34"/>
      <c r="H95" s="3"/>
      <c r="I95" s="5"/>
      <c r="J95" s="3"/>
      <c r="K95" s="5"/>
      <c r="L95" s="3"/>
      <c r="M95" s="5"/>
      <c r="N95" s="3"/>
      <c r="O95" s="5"/>
      <c r="P95" s="3"/>
      <c r="Q95" s="5"/>
      <c r="R95" s="3"/>
      <c r="S95" s="5"/>
      <c r="T95" s="3"/>
      <c r="U95" s="5"/>
      <c r="V95" s="3"/>
      <c r="W95" s="5"/>
      <c r="X95" s="3"/>
      <c r="Y95" s="5"/>
      <c r="Z95" s="3"/>
      <c r="AA95" s="5"/>
    </row>
    <row r="96" spans="4:27" x14ac:dyDescent="0.25">
      <c r="D96" s="99"/>
      <c r="E96" s="215"/>
      <c r="F96" s="97"/>
      <c r="G96" s="34"/>
      <c r="H96" s="3"/>
      <c r="I96" s="5"/>
      <c r="J96" s="3"/>
      <c r="K96" s="5"/>
      <c r="L96" s="3"/>
      <c r="M96" s="5"/>
      <c r="N96" s="3"/>
      <c r="O96" s="5"/>
      <c r="P96" s="3"/>
      <c r="Q96" s="5"/>
      <c r="R96" s="3"/>
      <c r="S96" s="5"/>
      <c r="T96" s="3"/>
      <c r="U96" s="5"/>
      <c r="V96" s="3"/>
      <c r="W96" s="5"/>
      <c r="X96" s="3"/>
      <c r="Y96" s="5"/>
      <c r="Z96" s="3"/>
      <c r="AA96" s="5"/>
    </row>
    <row r="97" spans="4:27 16384:16384" x14ac:dyDescent="0.25">
      <c r="D97" s="99"/>
      <c r="E97" s="215"/>
      <c r="F97" s="97"/>
      <c r="G97" s="34"/>
      <c r="H97" s="3"/>
      <c r="I97" s="5"/>
      <c r="J97" s="3"/>
      <c r="K97" s="5"/>
      <c r="L97" s="3"/>
      <c r="M97" s="5"/>
      <c r="N97" s="3"/>
      <c r="O97" s="5"/>
      <c r="P97" s="3"/>
      <c r="Q97" s="5"/>
      <c r="R97" s="3"/>
      <c r="S97" s="5"/>
      <c r="T97" s="3"/>
      <c r="U97" s="5"/>
      <c r="V97" s="3"/>
      <c r="W97" s="5"/>
      <c r="X97" s="3"/>
      <c r="Y97" s="5"/>
      <c r="Z97" s="3"/>
      <c r="AA97" s="5"/>
    </row>
    <row r="98" spans="4:27 16384:16384" x14ac:dyDescent="0.25">
      <c r="D98" s="99"/>
      <c r="E98" s="215"/>
      <c r="F98" s="97"/>
      <c r="G98" s="34"/>
      <c r="H98" s="3"/>
      <c r="I98" s="5"/>
      <c r="J98" s="3"/>
      <c r="K98" s="5"/>
      <c r="L98" s="3"/>
      <c r="M98" s="5"/>
      <c r="N98" s="3"/>
      <c r="O98" s="5"/>
      <c r="P98" s="3"/>
      <c r="Q98" s="5"/>
      <c r="R98" s="3"/>
      <c r="S98" s="5"/>
      <c r="T98" s="3"/>
      <c r="U98" s="5"/>
      <c r="V98" s="3"/>
      <c r="W98" s="5"/>
      <c r="X98" s="3"/>
      <c r="Y98" s="5"/>
      <c r="Z98" s="3"/>
      <c r="AA98" s="5"/>
    </row>
    <row r="99" spans="4:27 16384:16384" x14ac:dyDescent="0.25">
      <c r="D99" s="99"/>
      <c r="E99" s="215"/>
      <c r="F99" s="97"/>
      <c r="G99" s="34"/>
      <c r="H99" s="3"/>
      <c r="I99" s="5"/>
      <c r="J99" s="3"/>
      <c r="K99" s="5"/>
      <c r="L99" s="3"/>
      <c r="M99" s="5"/>
      <c r="N99" s="3"/>
      <c r="O99" s="5"/>
      <c r="P99" s="3"/>
      <c r="Q99" s="5"/>
      <c r="R99" s="3"/>
      <c r="S99" s="5"/>
      <c r="T99" s="3"/>
      <c r="U99" s="5"/>
      <c r="V99" s="3"/>
      <c r="W99" s="5"/>
      <c r="X99" s="3"/>
      <c r="Y99" s="5"/>
      <c r="Z99" s="3"/>
      <c r="AA99" s="5"/>
    </row>
    <row r="100" spans="4:27 16384:16384" x14ac:dyDescent="0.25">
      <c r="D100" s="99"/>
      <c r="E100" s="215"/>
      <c r="F100" s="97"/>
      <c r="G100" s="34"/>
      <c r="H100" s="3"/>
      <c r="I100" s="5"/>
      <c r="J100" s="3"/>
      <c r="K100" s="5"/>
      <c r="L100" s="3"/>
      <c r="M100" s="5"/>
      <c r="N100" s="3"/>
      <c r="O100" s="5"/>
      <c r="P100" s="3"/>
      <c r="Q100" s="5"/>
      <c r="R100" s="3"/>
      <c r="S100" s="5"/>
      <c r="T100" s="3"/>
      <c r="U100" s="5"/>
      <c r="V100" s="3"/>
      <c r="W100" s="5"/>
      <c r="X100" s="3"/>
      <c r="Y100" s="5"/>
      <c r="Z100" s="3"/>
      <c r="AA100" s="5"/>
    </row>
    <row r="101" spans="4:27 16384:16384" x14ac:dyDescent="0.25">
      <c r="D101" s="99"/>
      <c r="E101" s="215"/>
      <c r="F101" s="97"/>
      <c r="G101" s="34"/>
      <c r="H101" s="3"/>
      <c r="I101" s="5"/>
      <c r="J101" s="3"/>
      <c r="K101" s="5"/>
      <c r="L101" s="3"/>
      <c r="M101" s="5"/>
      <c r="N101" s="3"/>
      <c r="O101" s="5"/>
      <c r="P101" s="3"/>
      <c r="Q101" s="5"/>
      <c r="R101" s="3"/>
      <c r="S101" s="5"/>
      <c r="T101" s="3"/>
      <c r="U101" s="5"/>
      <c r="V101" s="3"/>
      <c r="W101" s="5"/>
      <c r="X101" s="3"/>
      <c r="Y101" s="5"/>
      <c r="Z101" s="3"/>
      <c r="AA101" s="5"/>
      <c r="XFD101" s="54"/>
    </row>
    <row r="102" spans="4:27 16384:16384" ht="15.75" thickBot="1" x14ac:dyDescent="0.3">
      <c r="D102" s="100"/>
      <c r="E102" s="216"/>
      <c r="F102" s="98"/>
      <c r="G102" s="93"/>
      <c r="H102" s="6"/>
      <c r="I102" s="8"/>
      <c r="J102" s="6"/>
      <c r="K102" s="8"/>
      <c r="L102" s="6"/>
      <c r="M102" s="8"/>
      <c r="N102" s="6"/>
      <c r="O102" s="8"/>
      <c r="P102" s="6"/>
      <c r="Q102" s="8"/>
      <c r="R102" s="6"/>
      <c r="S102" s="8"/>
      <c r="T102" s="6"/>
      <c r="U102" s="8"/>
      <c r="V102" s="6"/>
      <c r="W102" s="8"/>
      <c r="X102" s="6"/>
      <c r="Y102" s="8"/>
      <c r="Z102" s="6"/>
      <c r="AA102" s="8"/>
      <c r="XFD102" s="54"/>
    </row>
    <row r="103" spans="4:27 16384:16384" x14ac:dyDescent="0.25">
      <c r="E103" s="90"/>
      <c r="F103" s="90"/>
      <c r="G103" s="71"/>
      <c r="XFD103" s="54"/>
    </row>
    <row r="104" spans="4:27 16384:16384" x14ac:dyDescent="0.25">
      <c r="E104" s="90"/>
      <c r="F104" s="90"/>
      <c r="G104" s="71"/>
      <c r="XFD104" s="54"/>
    </row>
    <row r="105" spans="4:27 16384:16384" x14ac:dyDescent="0.25">
      <c r="E105" s="90"/>
      <c r="F105" s="90"/>
      <c r="G105" s="71"/>
    </row>
  </sheetData>
  <phoneticPr fontId="11" type="noConversion"/>
  <conditionalFormatting sqref="D6:AA102 D3:G3 I3 D4:I5 K3:AA5">
    <cfRule type="expression" dxfId="30" priority="5">
      <formula>$D3=1</formula>
    </cfRule>
  </conditionalFormatting>
  <conditionalFormatting sqref="H3">
    <cfRule type="expression" dxfId="29" priority="4">
      <formula>$A3=1</formula>
    </cfRule>
  </conditionalFormatting>
  <conditionalFormatting sqref="J4:J5">
    <cfRule type="expression" dxfId="28" priority="2">
      <formula>$D4=1</formula>
    </cfRule>
  </conditionalFormatting>
  <conditionalFormatting sqref="J3">
    <cfRule type="expression" dxfId="27" priority="1">
      <formula>$A3=1</formula>
    </cfRule>
  </conditionalFormatting>
  <dataValidations count="2">
    <dataValidation type="textLength" allowBlank="1" showInputMessage="1" showErrorMessage="1" sqref="G3:G105" xr:uid="{7F32F7AF-F166-403E-9FF2-7C79D2498B39}">
      <formula1>1</formula1>
      <formula2>20</formula2>
    </dataValidation>
    <dataValidation type="list" allowBlank="1" showInputMessage="1" showErrorMessage="1" sqref="D3:D105" xr:uid="{19284B91-9D12-4293-8994-DC87F89A275E}">
      <formula1>"0,1"</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6812DE05-3F03-4E76-AD08-E9C59D1D5C93}">
          <x14:formula1>
            <xm:f>Hidden_settings!$D$3:$D$5</xm:f>
          </x14:formula1>
          <xm:sqref>F3:F102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tabColor theme="5" tint="0.79998168889431442"/>
  </sheetPr>
  <dimension ref="A1:AT40"/>
  <sheetViews>
    <sheetView zoomScaleNormal="100" workbookViewId="0">
      <pane xSplit="14" ySplit="2" topLeftCell="O9" activePane="bottomRight" state="frozen"/>
      <selection activeCell="C17" sqref="C17"/>
      <selection pane="topRight" activeCell="C17" sqref="C17"/>
      <selection pane="bottomLeft" activeCell="C17" sqref="C17"/>
      <selection pane="bottomRight" activeCell="F19" sqref="F19"/>
    </sheetView>
  </sheetViews>
  <sheetFormatPr defaultRowHeight="15" x14ac:dyDescent="0.25"/>
  <cols>
    <col min="1" max="1" width="12.42578125" bestFit="1" customWidth="1"/>
    <col min="2" max="2" width="20.140625" bestFit="1" customWidth="1"/>
    <col min="3" max="3" width="2" style="71" bestFit="1" customWidth="1"/>
    <col min="4" max="4" width="6.85546875" bestFit="1" customWidth="1"/>
    <col min="5" max="5" width="4.85546875" bestFit="1" customWidth="1"/>
    <col min="6" max="6" width="18.5703125" bestFit="1" customWidth="1"/>
    <col min="7" max="7" width="16.7109375" customWidth="1"/>
    <col min="8" max="8" width="10.7109375" bestFit="1" customWidth="1"/>
    <col min="9" max="9" width="17.85546875" bestFit="1" customWidth="1"/>
    <col min="10" max="10" width="28.5703125" bestFit="1" customWidth="1"/>
    <col min="11" max="11" width="23.5703125" bestFit="1" customWidth="1"/>
    <col min="14" max="14" width="9.140625" customWidth="1"/>
    <col min="15" max="15" width="18.140625" bestFit="1" customWidth="1"/>
    <col min="16" max="16" width="15.7109375" bestFit="1" customWidth="1"/>
  </cols>
  <sheetData>
    <row r="1" spans="1:46" ht="15.75" thickBot="1" x14ac:dyDescent="0.3"/>
    <row r="2" spans="1:46" ht="15.75" thickBot="1" x14ac:dyDescent="0.3">
      <c r="A2" s="188" t="s">
        <v>108</v>
      </c>
      <c r="B2" s="189" t="s">
        <v>107</v>
      </c>
      <c r="C2" s="110"/>
      <c r="D2" s="95" t="s">
        <v>157</v>
      </c>
      <c r="E2" s="95" t="s">
        <v>271</v>
      </c>
      <c r="F2" s="94" t="s">
        <v>158</v>
      </c>
      <c r="G2" s="95" t="s">
        <v>159</v>
      </c>
      <c r="H2" s="109" t="s">
        <v>160</v>
      </c>
      <c r="I2" s="95" t="s">
        <v>161</v>
      </c>
      <c r="J2" s="109" t="s">
        <v>162</v>
      </c>
      <c r="K2" s="95" t="s">
        <v>163</v>
      </c>
    </row>
    <row r="3" spans="1:46" x14ac:dyDescent="0.25">
      <c r="A3" s="190">
        <f>IF(B3="","",PROJ!B26)</f>
        <v>1</v>
      </c>
      <c r="B3" s="191" t="str">
        <f>IF(PROJ!C26="","",PROJ!C26)</f>
        <v>NoiseSTR_4000</v>
      </c>
      <c r="C3" s="35"/>
      <c r="D3" s="49">
        <v>0</v>
      </c>
      <c r="E3" s="211">
        <v>1</v>
      </c>
      <c r="F3" s="44" t="s">
        <v>199</v>
      </c>
      <c r="G3" s="111">
        <v>1</v>
      </c>
      <c r="H3" s="44">
        <v>1</v>
      </c>
      <c r="I3" s="1">
        <v>1</v>
      </c>
      <c r="J3" s="1">
        <v>11</v>
      </c>
      <c r="K3" s="2">
        <v>12</v>
      </c>
    </row>
    <row r="4" spans="1:46" x14ac:dyDescent="0.25">
      <c r="A4" s="192">
        <f>IF(B4="","",PROJ!B27)</f>
        <v>2</v>
      </c>
      <c r="B4" s="193" t="str">
        <f>IF(PROJ!C27="","",IF(B3="","",PROJ!C27))</f>
        <v>Full_UB_4000</v>
      </c>
      <c r="C4" s="35"/>
      <c r="D4" s="99">
        <v>0</v>
      </c>
      <c r="E4" s="212">
        <v>2</v>
      </c>
      <c r="F4" s="35" t="s">
        <v>164</v>
      </c>
      <c r="G4" s="20">
        <v>1</v>
      </c>
      <c r="H4" s="35">
        <v>1</v>
      </c>
      <c r="I4" s="54">
        <v>1</v>
      </c>
      <c r="J4" s="54">
        <v>11</v>
      </c>
      <c r="K4" s="5">
        <v>3</v>
      </c>
      <c r="AL4" s="3" t="s">
        <v>120</v>
      </c>
      <c r="AM4" s="4"/>
      <c r="AN4" s="4"/>
      <c r="AO4" s="4"/>
      <c r="AP4" s="4"/>
      <c r="AQ4" s="4"/>
      <c r="AR4" s="4"/>
      <c r="AS4" s="9" t="s">
        <v>92</v>
      </c>
      <c r="AT4" s="9"/>
    </row>
    <row r="5" spans="1:46" x14ac:dyDescent="0.25">
      <c r="A5" s="192">
        <f>IF(B5="","",PROJ!B28)</f>
        <v>3</v>
      </c>
      <c r="B5" s="193" t="str">
        <f>IF(PROJ!C28="","",IF(B4="","",PROJ!C28))</f>
        <v>Full_UB_5500</v>
      </c>
      <c r="C5" s="35"/>
      <c r="D5" s="99"/>
      <c r="E5" s="212"/>
      <c r="F5" s="35"/>
      <c r="G5" s="20"/>
      <c r="H5" s="35"/>
      <c r="I5" s="54"/>
      <c r="J5" s="54"/>
      <c r="K5" s="5"/>
      <c r="AL5" t="s">
        <v>121</v>
      </c>
      <c r="AS5" s="9" t="s">
        <v>92</v>
      </c>
    </row>
    <row r="6" spans="1:46" x14ac:dyDescent="0.25">
      <c r="A6" s="192">
        <f>IF(B6="","",PROJ!B29)</f>
        <v>4</v>
      </c>
      <c r="B6" s="193" t="str">
        <f>IF(PROJ!C29="","",IF(B5="","",PROJ!C29))</f>
        <v>PileRun_UB</v>
      </c>
      <c r="C6" s="35"/>
      <c r="D6" s="99"/>
      <c r="E6" s="212"/>
      <c r="F6" s="35"/>
      <c r="G6" s="20"/>
      <c r="H6" s="35"/>
      <c r="I6" s="54"/>
      <c r="J6" s="54"/>
      <c r="K6" s="5"/>
    </row>
    <row r="7" spans="1:46" x14ac:dyDescent="0.25">
      <c r="A7" s="192">
        <f>IF(B7="","",PROJ!B30)</f>
        <v>5</v>
      </c>
      <c r="B7" s="193" t="str">
        <f>IF(PROJ!C30="","",IF(B6="","",PROJ!C30))</f>
        <v>PileRun_LB</v>
      </c>
      <c r="C7" s="35"/>
      <c r="D7" s="99"/>
      <c r="E7" s="212"/>
      <c r="F7" s="35"/>
      <c r="G7" s="20"/>
      <c r="H7" s="35"/>
      <c r="I7" s="54"/>
      <c r="J7" s="54"/>
      <c r="K7" s="5"/>
    </row>
    <row r="8" spans="1:46" x14ac:dyDescent="0.25">
      <c r="A8" s="192">
        <f>IF(B8="","",PROJ!B31)</f>
        <v>6</v>
      </c>
      <c r="B8" s="193" t="str">
        <f>IF(PROJ!C31="","",IF(B7="","",PROJ!C31))</f>
        <v>Entrapped_UB</v>
      </c>
      <c r="C8" s="35"/>
      <c r="D8" s="99"/>
      <c r="E8" s="212"/>
      <c r="F8" s="35"/>
      <c r="G8" s="20"/>
      <c r="H8" s="35"/>
      <c r="I8" s="54"/>
      <c r="J8" s="54"/>
      <c r="K8" s="5"/>
    </row>
    <row r="9" spans="1:46" x14ac:dyDescent="0.25">
      <c r="A9" s="192">
        <f>IF(B9="","",PROJ!B32)</f>
        <v>7</v>
      </c>
      <c r="B9" s="193" t="str">
        <f>IF(PROJ!C32="","",IF(B8="","",PROJ!C32))</f>
        <v>Breakdown_BE</v>
      </c>
      <c r="C9" s="35"/>
      <c r="D9" s="99"/>
      <c r="E9" s="212"/>
      <c r="F9" s="35"/>
      <c r="G9" s="20"/>
      <c r="H9" s="35"/>
      <c r="I9" s="54"/>
      <c r="J9" s="54"/>
      <c r="K9" s="5"/>
    </row>
    <row r="10" spans="1:46" x14ac:dyDescent="0.25">
      <c r="A10" s="192">
        <f>IF(B10="","",PROJ!B33)</f>
        <v>8</v>
      </c>
      <c r="B10" s="193" t="str">
        <f>IF(PROJ!C33="","",IF(B9="","",PROJ!C33))</f>
        <v>Entrapped_BE</v>
      </c>
      <c r="C10" s="35"/>
      <c r="D10" s="99"/>
      <c r="E10" s="212"/>
      <c r="F10" s="35"/>
      <c r="G10" s="20"/>
      <c r="H10" s="35"/>
      <c r="I10" s="54"/>
      <c r="J10" s="54"/>
      <c r="K10" s="5"/>
    </row>
    <row r="11" spans="1:46" x14ac:dyDescent="0.25">
      <c r="A11" s="192">
        <f>IF(B11="","",PROJ!B34)</f>
        <v>9</v>
      </c>
      <c r="B11" s="193" t="str">
        <f>IF(PROJ!C34="","",IF(B10="","",PROJ!C34))</f>
        <v>NoiseSTR_5500</v>
      </c>
      <c r="C11" s="35"/>
      <c r="D11" s="99"/>
      <c r="E11" s="212"/>
      <c r="F11" s="35"/>
      <c r="G11" s="20"/>
      <c r="H11" s="35"/>
      <c r="I11" s="54"/>
      <c r="J11" s="54"/>
      <c r="K11" s="5"/>
    </row>
    <row r="12" spans="1:46" x14ac:dyDescent="0.25">
      <c r="A12" s="192">
        <f>IF(B12="","",PROJ!B35)</f>
        <v>10</v>
      </c>
      <c r="B12" s="193" t="str">
        <f>IF(PROJ!C35="","",IF(B11="","",PROJ!C35))</f>
        <v>NoiseSTR_ACC_SENSI</v>
      </c>
      <c r="C12" s="35"/>
      <c r="D12" s="99"/>
      <c r="E12" s="212"/>
      <c r="F12" s="35"/>
      <c r="G12" s="20"/>
      <c r="H12" s="35"/>
      <c r="I12" s="54"/>
      <c r="J12" s="54"/>
      <c r="K12" s="5"/>
    </row>
    <row r="13" spans="1:46" x14ac:dyDescent="0.25">
      <c r="A13" s="192">
        <f>IF(B13="","",PROJ!B36)</f>
        <v>11</v>
      </c>
      <c r="B13" s="193" t="str">
        <f>IF(PROJ!C36="","",IF(B12="","",PROJ!C36))</f>
        <v>Fatigue_BLOW</v>
      </c>
      <c r="C13" s="35"/>
      <c r="D13" s="99"/>
      <c r="E13" s="212"/>
      <c r="F13" s="35"/>
      <c r="G13" s="20"/>
      <c r="H13" s="35"/>
      <c r="I13" s="54"/>
      <c r="J13" s="54"/>
      <c r="K13" s="5"/>
    </row>
    <row r="14" spans="1:46" x14ac:dyDescent="0.25">
      <c r="A14" s="192">
        <f>IF(B14="","",PROJ!B37)</f>
        <v>12</v>
      </c>
      <c r="B14" s="193" t="str">
        <f>IF(PROJ!C37="","",IF(B13="","",PROJ!C37))</f>
        <v>Fatigue_STRESS</v>
      </c>
      <c r="C14" s="35"/>
      <c r="D14" s="99"/>
      <c r="E14" s="212"/>
      <c r="F14" s="35"/>
      <c r="G14" s="20"/>
      <c r="H14" s="35"/>
      <c r="I14" s="54"/>
      <c r="J14" s="54"/>
      <c r="K14" s="5"/>
    </row>
    <row r="15" spans="1:46" x14ac:dyDescent="0.25">
      <c r="A15" s="192" t="str">
        <f>IF(B15="","",PROJ!B44)</f>
        <v/>
      </c>
      <c r="B15" s="193" t="str">
        <f>IF(PROJ!C44="","",IF(B14="","",PROJ!C44))</f>
        <v/>
      </c>
      <c r="C15" s="35"/>
      <c r="D15" s="99"/>
      <c r="E15" s="212"/>
      <c r="F15" s="35"/>
      <c r="G15" s="20"/>
      <c r="H15" s="35"/>
      <c r="I15" s="54"/>
      <c r="J15" s="54"/>
      <c r="K15" s="5"/>
    </row>
    <row r="16" spans="1:46" x14ac:dyDescent="0.25">
      <c r="A16" s="192" t="str">
        <f>IF(B16="","",PROJ!B46)</f>
        <v/>
      </c>
      <c r="B16" s="193" t="str">
        <f>IF(PROJ!C46="","",IF(B15="","",PROJ!C46))</f>
        <v/>
      </c>
      <c r="C16" s="35"/>
      <c r="D16" s="99"/>
      <c r="E16" s="213"/>
      <c r="F16" s="35"/>
      <c r="G16" s="35"/>
      <c r="H16" s="35"/>
      <c r="I16" s="54"/>
      <c r="J16" s="54"/>
      <c r="K16" s="5"/>
      <c r="V16" s="9"/>
    </row>
    <row r="17" spans="1:11" x14ac:dyDescent="0.25">
      <c r="A17" s="192" t="str">
        <f>IF(B17="","",PROJ!B47)</f>
        <v/>
      </c>
      <c r="B17" s="193" t="str">
        <f>IF(PROJ!C47="","",IF(B16="","",PROJ!C47))</f>
        <v/>
      </c>
      <c r="C17" s="35"/>
      <c r="D17" s="3"/>
      <c r="E17" s="213"/>
      <c r="F17" s="54"/>
      <c r="G17" s="54"/>
      <c r="H17" s="54"/>
      <c r="I17" s="54"/>
      <c r="J17" s="54"/>
      <c r="K17" s="5"/>
    </row>
    <row r="18" spans="1:11" x14ac:dyDescent="0.25">
      <c r="A18" s="192" t="str">
        <f>IF(B18="","",PROJ!B48)</f>
        <v/>
      </c>
      <c r="B18" s="193" t="str">
        <f>IF(PROJ!C48="","",IF(B17="","",PROJ!C48))</f>
        <v/>
      </c>
      <c r="C18" s="35"/>
      <c r="D18" s="3"/>
      <c r="E18" s="213"/>
      <c r="F18" s="54"/>
      <c r="G18" s="54"/>
      <c r="H18" s="54"/>
      <c r="I18" s="54"/>
      <c r="J18" s="54"/>
      <c r="K18" s="5"/>
    </row>
    <row r="19" spans="1:11" x14ac:dyDescent="0.25">
      <c r="A19" s="192" t="str">
        <f>IF(B19="","",PROJ!B49)</f>
        <v/>
      </c>
      <c r="B19" s="193" t="str">
        <f>IF(PROJ!C49="","",IF(B18="","",PROJ!C49))</f>
        <v/>
      </c>
      <c r="C19" s="35"/>
      <c r="D19" s="3"/>
      <c r="E19" s="213"/>
      <c r="F19" s="54"/>
      <c r="G19" s="54"/>
      <c r="H19" s="54"/>
      <c r="I19" s="54"/>
      <c r="J19" s="54"/>
      <c r="K19" s="5"/>
    </row>
    <row r="20" spans="1:11" x14ac:dyDescent="0.25">
      <c r="A20" s="192" t="str">
        <f>IF(B20="","",PROJ!B50)</f>
        <v/>
      </c>
      <c r="B20" s="193" t="str">
        <f>IF(PROJ!C50="","",IF(B19="","",PROJ!C50))</f>
        <v/>
      </c>
      <c r="C20" s="35"/>
      <c r="D20" s="3"/>
      <c r="E20" s="213"/>
      <c r="F20" s="54"/>
      <c r="G20" s="54"/>
      <c r="H20" s="54"/>
      <c r="I20" s="54"/>
      <c r="J20" s="54"/>
      <c r="K20" s="5"/>
    </row>
    <row r="21" spans="1:11" x14ac:dyDescent="0.25">
      <c r="A21" s="192" t="str">
        <f>IF(B21="","",PROJ!B51)</f>
        <v/>
      </c>
      <c r="B21" s="193" t="str">
        <f>IF(PROJ!C51="","",IF(B20="","",PROJ!C51))</f>
        <v/>
      </c>
      <c r="C21" s="35"/>
      <c r="D21" s="99"/>
      <c r="E21" s="213"/>
      <c r="F21" s="54"/>
      <c r="G21" s="54"/>
      <c r="H21" s="54"/>
      <c r="I21" s="54"/>
      <c r="J21" s="54"/>
      <c r="K21" s="5"/>
    </row>
    <row r="22" spans="1:11" ht="15.75" thickBot="1" x14ac:dyDescent="0.3">
      <c r="A22" s="194" t="str">
        <f>IF(B22="","",PROJ!B52)</f>
        <v/>
      </c>
      <c r="B22" s="195" t="str">
        <f>IF(PROJ!C52="","",IF(B21="","",PROJ!C52))</f>
        <v/>
      </c>
      <c r="C22" s="35"/>
      <c r="D22" s="99"/>
      <c r="E22" s="213"/>
      <c r="F22" s="54"/>
      <c r="G22" s="54"/>
      <c r="H22" s="54"/>
      <c r="I22" s="54"/>
      <c r="J22" s="54"/>
      <c r="K22" s="5"/>
    </row>
    <row r="23" spans="1:11" x14ac:dyDescent="0.25">
      <c r="D23" s="3"/>
      <c r="E23" s="213"/>
      <c r="F23" s="54"/>
      <c r="G23" s="54"/>
      <c r="H23" s="54"/>
      <c r="I23" s="54"/>
      <c r="J23" s="54"/>
      <c r="K23" s="5"/>
    </row>
    <row r="24" spans="1:11" x14ac:dyDescent="0.25">
      <c r="D24" s="3"/>
      <c r="E24" s="213"/>
      <c r="F24" s="54"/>
      <c r="G24" s="54"/>
      <c r="H24" s="54"/>
      <c r="I24" s="54"/>
      <c r="J24" s="54"/>
      <c r="K24" s="5"/>
    </row>
    <row r="25" spans="1:11" x14ac:dyDescent="0.25">
      <c r="D25" s="3"/>
      <c r="E25" s="213"/>
      <c r="F25" s="54"/>
      <c r="G25" s="54"/>
      <c r="H25" s="54"/>
      <c r="I25" s="54"/>
      <c r="J25" s="54"/>
      <c r="K25" s="5"/>
    </row>
    <row r="26" spans="1:11" x14ac:dyDescent="0.25">
      <c r="D26" s="3"/>
      <c r="E26" s="213"/>
      <c r="F26" s="54"/>
      <c r="G26" s="54"/>
      <c r="H26" s="54"/>
      <c r="I26" s="54"/>
      <c r="J26" s="54"/>
      <c r="K26" s="5"/>
    </row>
    <row r="27" spans="1:11" x14ac:dyDescent="0.25">
      <c r="D27" s="3"/>
      <c r="E27" s="213"/>
      <c r="F27" s="54"/>
      <c r="G27" s="54"/>
      <c r="H27" s="54"/>
      <c r="I27" s="54"/>
      <c r="J27" s="54"/>
      <c r="K27" s="5"/>
    </row>
    <row r="28" spans="1:11" x14ac:dyDescent="0.25">
      <c r="D28" s="3"/>
      <c r="E28" s="213"/>
      <c r="F28" s="54"/>
      <c r="G28" s="54"/>
      <c r="H28" s="54"/>
      <c r="I28" s="54"/>
      <c r="J28" s="54"/>
      <c r="K28" s="5"/>
    </row>
    <row r="29" spans="1:11" x14ac:dyDescent="0.25">
      <c r="D29" s="3"/>
      <c r="E29" s="213"/>
      <c r="F29" s="54"/>
      <c r="G29" s="54"/>
      <c r="H29" s="54"/>
      <c r="I29" s="54"/>
      <c r="J29" s="54"/>
      <c r="K29" s="5"/>
    </row>
    <row r="30" spans="1:11" x14ac:dyDescent="0.25">
      <c r="D30" s="3"/>
      <c r="E30" s="213"/>
      <c r="F30" s="54"/>
      <c r="G30" s="54"/>
      <c r="H30" s="54"/>
      <c r="I30" s="54"/>
      <c r="J30" s="54"/>
      <c r="K30" s="5"/>
    </row>
    <row r="31" spans="1:11" x14ac:dyDescent="0.25">
      <c r="D31" s="3"/>
      <c r="E31" s="213"/>
      <c r="F31" s="54"/>
      <c r="G31" s="54"/>
      <c r="H31" s="54"/>
      <c r="I31" s="54"/>
      <c r="J31" s="54"/>
      <c r="K31" s="5"/>
    </row>
    <row r="32" spans="1:11" x14ac:dyDescent="0.25">
      <c r="D32" s="3"/>
      <c r="E32" s="213"/>
      <c r="F32" s="54"/>
      <c r="G32" s="54"/>
      <c r="H32" s="54"/>
      <c r="I32" s="54"/>
      <c r="J32" s="54"/>
      <c r="K32" s="5"/>
    </row>
    <row r="33" spans="4:11" x14ac:dyDescent="0.25">
      <c r="D33" s="3"/>
      <c r="E33" s="213"/>
      <c r="F33" s="54"/>
      <c r="G33" s="54"/>
      <c r="H33" s="54"/>
      <c r="I33" s="54"/>
      <c r="J33" s="54"/>
      <c r="K33" s="5"/>
    </row>
    <row r="34" spans="4:11" x14ac:dyDescent="0.25">
      <c r="D34" s="3"/>
      <c r="E34" s="213"/>
      <c r="F34" s="54"/>
      <c r="G34" s="54"/>
      <c r="H34" s="54"/>
      <c r="I34" s="54"/>
      <c r="J34" s="54"/>
      <c r="K34" s="5"/>
    </row>
    <row r="35" spans="4:11" x14ac:dyDescent="0.25">
      <c r="D35" s="3"/>
      <c r="E35" s="213"/>
      <c r="F35" s="54"/>
      <c r="G35" s="54"/>
      <c r="H35" s="54"/>
      <c r="I35" s="54"/>
      <c r="J35" s="54"/>
      <c r="K35" s="5"/>
    </row>
    <row r="36" spans="4:11" x14ac:dyDescent="0.25">
      <c r="D36" s="3"/>
      <c r="E36" s="213"/>
      <c r="F36" s="54"/>
      <c r="G36" s="54"/>
      <c r="H36" s="54"/>
      <c r="I36" s="54"/>
      <c r="J36" s="54"/>
      <c r="K36" s="5"/>
    </row>
    <row r="37" spans="4:11" x14ac:dyDescent="0.25">
      <c r="D37" s="3"/>
      <c r="E37" s="213"/>
      <c r="F37" s="54"/>
      <c r="G37" s="54"/>
      <c r="H37" s="54"/>
      <c r="I37" s="54"/>
      <c r="J37" s="54"/>
      <c r="K37" s="5"/>
    </row>
    <row r="38" spans="4:11" x14ac:dyDescent="0.25">
      <c r="D38" s="3"/>
      <c r="E38" s="213"/>
      <c r="F38" s="54"/>
      <c r="G38" s="54"/>
      <c r="H38" s="54"/>
      <c r="I38" s="54"/>
      <c r="J38" s="54"/>
      <c r="K38" s="5"/>
    </row>
    <row r="39" spans="4:11" x14ac:dyDescent="0.25">
      <c r="D39" s="3"/>
      <c r="E39" s="213"/>
      <c r="F39" s="54"/>
      <c r="G39" s="54"/>
      <c r="H39" s="54"/>
      <c r="I39" s="54"/>
      <c r="J39" s="54"/>
      <c r="K39" s="5"/>
    </row>
    <row r="40" spans="4:11" ht="15.75" thickBot="1" x14ac:dyDescent="0.3">
      <c r="D40" s="6"/>
      <c r="E40" s="214"/>
      <c r="F40" s="7"/>
      <c r="G40" s="7"/>
      <c r="H40" s="7"/>
      <c r="I40" s="7"/>
      <c r="J40" s="7"/>
      <c r="K40" s="8"/>
    </row>
  </sheetData>
  <conditionalFormatting sqref="D3:K4">
    <cfRule type="expression" dxfId="26" priority="1">
      <formula>$D3=1</formula>
    </cfRule>
  </conditionalFormatting>
  <dataValidations count="2">
    <dataValidation type="list" allowBlank="1" showInputMessage="1" showErrorMessage="1" sqref="AS4:AT4 V4:W13 AS5 V3 V14:V16" xr:uid="{85412E51-BDBB-4523-9CA3-106A363443D5}">
      <formula1>"line,dash,circle,plus,dash dott"</formula1>
    </dataValidation>
    <dataValidation type="list" allowBlank="1" showInputMessage="1" showErrorMessage="1" sqref="D3:D4" xr:uid="{A6335B0E-5FBE-49E1-99D7-379F55A035B6}">
      <formula1>"0,1"</formula1>
    </dataValidation>
  </dataValidation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tabColor theme="5" tint="0.79998168889431442"/>
  </sheetPr>
  <dimension ref="B1:W36"/>
  <sheetViews>
    <sheetView workbookViewId="0">
      <selection activeCell="D9" sqref="D9"/>
    </sheetView>
  </sheetViews>
  <sheetFormatPr defaultRowHeight="15" x14ac:dyDescent="0.25"/>
  <cols>
    <col min="2" max="2" width="27" bestFit="1" customWidth="1"/>
    <col min="3" max="3" width="23.140625" bestFit="1" customWidth="1"/>
    <col min="4" max="4" width="22.85546875" customWidth="1"/>
    <col min="5" max="5" width="16.5703125" customWidth="1"/>
    <col min="6" max="6" width="10.28515625" bestFit="1" customWidth="1"/>
    <col min="7" max="7" width="12.28515625" bestFit="1" customWidth="1"/>
    <col min="11" max="11" width="10" bestFit="1" customWidth="1"/>
    <col min="12" max="12" width="13.85546875" bestFit="1" customWidth="1"/>
    <col min="13" max="13" width="13.7109375" bestFit="1" customWidth="1"/>
    <col min="14" max="14" width="24.85546875" bestFit="1" customWidth="1"/>
    <col min="15" max="15" width="10.85546875" bestFit="1" customWidth="1"/>
    <col min="16" max="16" width="19.5703125" bestFit="1" customWidth="1"/>
    <col min="17" max="17" width="29.7109375" bestFit="1" customWidth="1"/>
    <col min="18" max="18" width="16.28515625" bestFit="1" customWidth="1"/>
    <col min="19" max="19" width="14.7109375" bestFit="1" customWidth="1"/>
    <col min="20" max="20" width="20.28515625" bestFit="1" customWidth="1"/>
    <col min="21" max="21" width="18.5703125" bestFit="1" customWidth="1"/>
    <col min="23" max="23" width="15.5703125" customWidth="1"/>
  </cols>
  <sheetData>
    <row r="1" spans="2:23" ht="15.75" thickBot="1" x14ac:dyDescent="0.3"/>
    <row r="2" spans="2:23" ht="15.75" thickBot="1" x14ac:dyDescent="0.3">
      <c r="B2" s="106" t="s">
        <v>46</v>
      </c>
      <c r="C2" s="22" t="s">
        <v>94</v>
      </c>
      <c r="K2" s="14" t="s">
        <v>72</v>
      </c>
      <c r="L2" s="15" t="s">
        <v>73</v>
      </c>
      <c r="M2" s="15" t="s">
        <v>145</v>
      </c>
      <c r="N2" s="15" t="s">
        <v>146</v>
      </c>
      <c r="O2" s="15" t="s">
        <v>147</v>
      </c>
      <c r="P2" s="15" t="s">
        <v>148</v>
      </c>
      <c r="Q2" s="15" t="s">
        <v>149</v>
      </c>
      <c r="R2" s="15" t="s">
        <v>100</v>
      </c>
      <c r="S2" s="15" t="s">
        <v>101</v>
      </c>
      <c r="T2" s="15" t="s">
        <v>102</v>
      </c>
      <c r="U2" s="21" t="s">
        <v>103</v>
      </c>
      <c r="V2" s="21" t="s">
        <v>176</v>
      </c>
      <c r="W2" s="21" t="s">
        <v>177</v>
      </c>
    </row>
    <row r="3" spans="2:23" ht="15.75" thickBot="1" x14ac:dyDescent="0.3">
      <c r="B3" s="107" t="s">
        <v>47</v>
      </c>
      <c r="C3" s="23" t="s">
        <v>61</v>
      </c>
      <c r="K3" s="25">
        <v>1</v>
      </c>
      <c r="L3" s="26">
        <v>1</v>
      </c>
      <c r="M3" s="26">
        <v>0</v>
      </c>
      <c r="N3" s="26">
        <v>1</v>
      </c>
      <c r="O3" s="26">
        <v>1</v>
      </c>
      <c r="P3" s="26">
        <v>1</v>
      </c>
      <c r="Q3" s="26">
        <v>0</v>
      </c>
      <c r="R3" s="26">
        <v>0</v>
      </c>
      <c r="S3" s="26">
        <v>0</v>
      </c>
      <c r="T3" s="26">
        <v>0</v>
      </c>
      <c r="U3" s="27">
        <v>0</v>
      </c>
      <c r="V3" s="27">
        <v>1</v>
      </c>
      <c r="W3" s="27">
        <v>1</v>
      </c>
    </row>
    <row r="4" spans="2:23" x14ac:dyDescent="0.25">
      <c r="B4" s="107" t="s">
        <v>48</v>
      </c>
      <c r="C4" s="23" t="s">
        <v>183</v>
      </c>
    </row>
    <row r="5" spans="2:23" x14ac:dyDescent="0.25">
      <c r="B5" s="107" t="s">
        <v>49</v>
      </c>
      <c r="C5" s="23"/>
    </row>
    <row r="6" spans="2:23" x14ac:dyDescent="0.25">
      <c r="B6" s="107" t="s">
        <v>50</v>
      </c>
      <c r="C6" s="23"/>
    </row>
    <row r="7" spans="2:23" x14ac:dyDescent="0.25">
      <c r="B7" s="107" t="s">
        <v>51</v>
      </c>
      <c r="C7" s="23" t="s">
        <v>178</v>
      </c>
    </row>
    <row r="8" spans="2:23" x14ac:dyDescent="0.25">
      <c r="B8" s="107" t="s">
        <v>52</v>
      </c>
      <c r="C8" s="23" t="s">
        <v>62</v>
      </c>
    </row>
    <row r="9" spans="2:23" ht="15.75" thickBot="1" x14ac:dyDescent="0.3">
      <c r="B9" s="108" t="s">
        <v>53</v>
      </c>
      <c r="C9" s="24" t="s">
        <v>175</v>
      </c>
    </row>
    <row r="10" spans="2:23" x14ac:dyDescent="0.25">
      <c r="B10" s="20"/>
    </row>
    <row r="11" spans="2:23" x14ac:dyDescent="0.25">
      <c r="B11" s="20"/>
    </row>
    <row r="12" spans="2:23" x14ac:dyDescent="0.25">
      <c r="B12" s="20"/>
    </row>
    <row r="13" spans="2:23" x14ac:dyDescent="0.25">
      <c r="B13" s="20"/>
    </row>
    <row r="14" spans="2:23" ht="15.75" thickBot="1" x14ac:dyDescent="0.3">
      <c r="B14" s="20"/>
    </row>
    <row r="15" spans="2:23" ht="15.75" thickBot="1" x14ac:dyDescent="0.3">
      <c r="B15" s="208" t="s">
        <v>54</v>
      </c>
      <c r="C15" s="206"/>
      <c r="D15" s="206"/>
      <c r="E15" s="206"/>
      <c r="F15" s="206"/>
      <c r="G15" s="207"/>
    </row>
    <row r="16" spans="2:23" ht="15.75" thickBot="1" x14ac:dyDescent="0.3">
      <c r="B16" s="94" t="s">
        <v>55</v>
      </c>
      <c r="C16" s="109" t="s">
        <v>56</v>
      </c>
      <c r="D16" s="109" t="s">
        <v>57</v>
      </c>
      <c r="E16" s="109" t="s">
        <v>58</v>
      </c>
      <c r="F16" s="109" t="s">
        <v>59</v>
      </c>
      <c r="G16" s="96" t="s">
        <v>60</v>
      </c>
    </row>
    <row r="17" spans="2:7" x14ac:dyDescent="0.25">
      <c r="B17" s="32" t="s">
        <v>182</v>
      </c>
      <c r="C17" s="33" t="s">
        <v>181</v>
      </c>
      <c r="D17" s="1" t="s">
        <v>179</v>
      </c>
      <c r="E17" s="1" t="s">
        <v>180</v>
      </c>
      <c r="F17" s="1" t="s">
        <v>173</v>
      </c>
      <c r="G17" s="2" t="s">
        <v>174</v>
      </c>
    </row>
    <row r="18" spans="2:7" x14ac:dyDescent="0.25">
      <c r="B18" s="3"/>
      <c r="C18" s="4"/>
      <c r="D18" s="4"/>
      <c r="E18" s="4"/>
      <c r="F18" s="4"/>
      <c r="G18" s="5"/>
    </row>
    <row r="19" spans="2:7" x14ac:dyDescent="0.25">
      <c r="B19" s="3"/>
      <c r="C19" s="4"/>
      <c r="D19" s="4"/>
      <c r="E19" s="4"/>
      <c r="F19" s="4"/>
      <c r="G19" s="5"/>
    </row>
    <row r="20" spans="2:7" x14ac:dyDescent="0.25">
      <c r="B20" s="3"/>
      <c r="C20" s="4"/>
      <c r="D20" s="4"/>
      <c r="E20" s="4"/>
      <c r="F20" s="4"/>
      <c r="G20" s="5"/>
    </row>
    <row r="21" spans="2:7" x14ac:dyDescent="0.25">
      <c r="B21" s="3"/>
      <c r="C21" s="4"/>
      <c r="D21" s="4"/>
      <c r="E21" s="4"/>
      <c r="F21" s="4"/>
      <c r="G21" s="5"/>
    </row>
    <row r="22" spans="2:7" x14ac:dyDescent="0.25">
      <c r="B22" s="3"/>
      <c r="C22" s="4"/>
      <c r="D22" s="4"/>
      <c r="E22" s="4"/>
      <c r="F22" s="4"/>
      <c r="G22" s="5"/>
    </row>
    <row r="23" spans="2:7" x14ac:dyDescent="0.25">
      <c r="B23" s="3"/>
      <c r="C23" s="4"/>
      <c r="D23" s="4"/>
      <c r="E23" s="4"/>
      <c r="F23" s="4"/>
      <c r="G23" s="5"/>
    </row>
    <row r="24" spans="2:7" x14ac:dyDescent="0.25">
      <c r="B24" s="3"/>
      <c r="C24" s="4"/>
      <c r="D24" s="4"/>
      <c r="E24" s="4"/>
      <c r="F24" s="4"/>
      <c r="G24" s="5"/>
    </row>
    <row r="25" spans="2:7" x14ac:dyDescent="0.25">
      <c r="B25" s="3"/>
      <c r="C25" s="4"/>
      <c r="D25" s="4"/>
      <c r="E25" s="4"/>
      <c r="F25" s="4"/>
      <c r="G25" s="5"/>
    </row>
    <row r="26" spans="2:7" x14ac:dyDescent="0.25">
      <c r="B26" s="3"/>
      <c r="C26" s="4"/>
      <c r="D26" s="4"/>
      <c r="E26" s="4"/>
      <c r="F26" s="4"/>
      <c r="G26" s="5"/>
    </row>
    <row r="27" spans="2:7" x14ac:dyDescent="0.25">
      <c r="B27" s="3"/>
      <c r="C27" s="4"/>
      <c r="D27" s="4"/>
      <c r="E27" s="4"/>
      <c r="F27" s="4"/>
      <c r="G27" s="5"/>
    </row>
    <row r="28" spans="2:7" x14ac:dyDescent="0.25">
      <c r="B28" s="3"/>
      <c r="C28" s="4"/>
      <c r="D28" s="4"/>
      <c r="E28" s="4"/>
      <c r="F28" s="4"/>
      <c r="G28" s="5"/>
    </row>
    <row r="29" spans="2:7" x14ac:dyDescent="0.25">
      <c r="B29" s="3"/>
      <c r="C29" s="4"/>
      <c r="D29" s="4"/>
      <c r="E29" s="4"/>
      <c r="F29" s="4"/>
      <c r="G29" s="5"/>
    </row>
    <row r="30" spans="2:7" x14ac:dyDescent="0.25">
      <c r="B30" s="3"/>
      <c r="C30" s="4"/>
      <c r="D30" s="4"/>
      <c r="E30" s="4"/>
      <c r="F30" s="4"/>
      <c r="G30" s="5"/>
    </row>
    <row r="31" spans="2:7" x14ac:dyDescent="0.25">
      <c r="B31" s="3"/>
      <c r="C31" s="4"/>
      <c r="D31" s="4"/>
      <c r="E31" s="4"/>
      <c r="F31" s="4"/>
      <c r="G31" s="5"/>
    </row>
    <row r="32" spans="2:7" x14ac:dyDescent="0.25">
      <c r="B32" s="3"/>
      <c r="C32" s="4"/>
      <c r="D32" s="4"/>
      <c r="E32" s="4"/>
      <c r="F32" s="4"/>
      <c r="G32" s="5"/>
    </row>
    <row r="33" spans="2:7" x14ac:dyDescent="0.25">
      <c r="B33" s="3"/>
      <c r="C33" s="4"/>
      <c r="D33" s="4"/>
      <c r="E33" s="4"/>
      <c r="F33" s="4"/>
      <c r="G33" s="5"/>
    </row>
    <row r="34" spans="2:7" x14ac:dyDescent="0.25">
      <c r="B34" s="3"/>
      <c r="C34" s="4"/>
      <c r="D34" s="4"/>
      <c r="E34" s="4"/>
      <c r="F34" s="4"/>
      <c r="G34" s="5"/>
    </row>
    <row r="35" spans="2:7" x14ac:dyDescent="0.25">
      <c r="B35" s="3"/>
      <c r="C35" s="4"/>
      <c r="D35" s="4"/>
      <c r="E35" s="4"/>
      <c r="F35" s="4"/>
      <c r="G35" s="5"/>
    </row>
    <row r="36" spans="2:7" ht="15.75" thickBot="1" x14ac:dyDescent="0.3">
      <c r="B36" s="6"/>
      <c r="C36" s="7"/>
      <c r="D36" s="7"/>
      <c r="E36" s="7"/>
      <c r="F36" s="7"/>
      <c r="G36" s="8"/>
    </row>
  </sheetData>
  <mergeCells count="1">
    <mergeCell ref="B15:G15"/>
  </mergeCell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2B455454-2637-4431-B30F-BADCDBC10E82}">
          <x14:formula1>
            <xm:f>PLOTS!F3:F13</xm:f>
          </x14:formula1>
          <xm:sqref>K4:K5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G74"/>
  <sheetViews>
    <sheetView zoomScale="85" zoomScaleNormal="85" workbookViewId="0">
      <selection activeCell="P2" sqref="P2:S20"/>
    </sheetView>
  </sheetViews>
  <sheetFormatPr defaultColWidth="8.7109375" defaultRowHeight="15" x14ac:dyDescent="0.25"/>
  <cols>
    <col min="1" max="3" width="8.7109375" style="53"/>
    <col min="4" max="4" width="12.42578125" style="53" customWidth="1"/>
    <col min="5" max="12" width="8.7109375" style="53"/>
    <col min="13" max="13" width="18.140625" style="53" bestFit="1" customWidth="1"/>
    <col min="14" max="19" width="8.7109375" style="53"/>
    <col min="20" max="20" width="17.140625" style="53" customWidth="1"/>
    <col min="21" max="21" width="12.5703125" style="53" bestFit="1" customWidth="1"/>
    <col min="22" max="22" width="13.140625" style="53" bestFit="1" customWidth="1"/>
    <col min="23" max="25" width="8.7109375" style="53"/>
    <col min="26" max="26" width="12" style="53" customWidth="1"/>
    <col min="27" max="28" width="8.7109375" style="53"/>
    <col min="29" max="29" width="12" style="53" customWidth="1"/>
    <col min="30" max="30" width="10.85546875" style="53" customWidth="1"/>
    <col min="31" max="31" width="14.42578125" style="53" customWidth="1"/>
    <col min="32" max="32" width="11.5703125" style="53" customWidth="1"/>
    <col min="33" max="16384" width="8.7109375" style="53"/>
  </cols>
  <sheetData>
    <row r="1" spans="2:33" s="28" customFormat="1" ht="54" customHeight="1" thickBot="1" x14ac:dyDescent="0.3">
      <c r="B1" s="72" t="s">
        <v>138</v>
      </c>
      <c r="C1" s="73" t="s">
        <v>139</v>
      </c>
      <c r="D1" s="75" t="s">
        <v>128</v>
      </c>
      <c r="E1" s="73" t="s">
        <v>127</v>
      </c>
      <c r="G1" s="72" t="s">
        <v>32</v>
      </c>
      <c r="H1" s="73" t="s">
        <v>30</v>
      </c>
      <c r="I1" s="75" t="s">
        <v>33</v>
      </c>
      <c r="J1" s="73" t="s">
        <v>64</v>
      </c>
      <c r="K1" s="29"/>
      <c r="L1" s="72" t="s">
        <v>69</v>
      </c>
      <c r="M1" s="73" t="s">
        <v>135</v>
      </c>
      <c r="N1" s="74" t="s">
        <v>169</v>
      </c>
      <c r="P1" s="56" t="s">
        <v>71</v>
      </c>
      <c r="Q1" s="57" t="s">
        <v>136</v>
      </c>
      <c r="R1" s="51" t="s">
        <v>137</v>
      </c>
      <c r="S1" s="70" t="s">
        <v>66</v>
      </c>
      <c r="T1" s="51" t="s">
        <v>67</v>
      </c>
      <c r="U1" s="57" t="s">
        <v>142</v>
      </c>
      <c r="V1" s="51" t="s">
        <v>143</v>
      </c>
      <c r="W1" s="57" t="s">
        <v>140</v>
      </c>
      <c r="X1" s="51" t="s">
        <v>141</v>
      </c>
      <c r="Y1" s="57" t="s">
        <v>70</v>
      </c>
      <c r="Z1" s="51" t="s">
        <v>144</v>
      </c>
      <c r="AA1" s="57" t="s">
        <v>17</v>
      </c>
      <c r="AB1" s="51" t="s">
        <v>18</v>
      </c>
      <c r="AC1" s="57" t="s">
        <v>75</v>
      </c>
      <c r="AD1" s="51" t="s">
        <v>76</v>
      </c>
      <c r="AE1" s="57" t="s">
        <v>97</v>
      </c>
      <c r="AF1" s="43" t="s">
        <v>184</v>
      </c>
      <c r="AG1" s="43" t="s">
        <v>192</v>
      </c>
    </row>
    <row r="2" spans="2:33" x14ac:dyDescent="0.25">
      <c r="B2" s="76">
        <v>3.5</v>
      </c>
      <c r="C2" s="79">
        <v>3.5</v>
      </c>
      <c r="D2" s="82">
        <v>12</v>
      </c>
      <c r="E2" s="79">
        <v>65</v>
      </c>
      <c r="G2" s="76">
        <v>0.215</v>
      </c>
      <c r="H2" s="79">
        <v>1.383</v>
      </c>
      <c r="I2" s="82" t="s">
        <v>165</v>
      </c>
      <c r="J2" s="79" t="s">
        <v>63</v>
      </c>
      <c r="K2" s="54"/>
      <c r="L2" s="169">
        <v>1</v>
      </c>
      <c r="M2" s="170">
        <v>0.1</v>
      </c>
      <c r="N2" s="171">
        <v>1</v>
      </c>
      <c r="P2" s="58">
        <v>1</v>
      </c>
      <c r="Q2" s="62">
        <v>0</v>
      </c>
      <c r="R2" s="66">
        <v>0.5</v>
      </c>
      <c r="S2" s="58" t="s">
        <v>189</v>
      </c>
      <c r="T2" s="87" t="s">
        <v>126</v>
      </c>
      <c r="U2" s="87">
        <v>0.5</v>
      </c>
      <c r="V2" s="87">
        <v>0.25</v>
      </c>
      <c r="W2" s="87">
        <v>2.5</v>
      </c>
      <c r="X2" s="87">
        <v>2.5</v>
      </c>
      <c r="Y2" s="87">
        <v>0</v>
      </c>
      <c r="Z2" s="87">
        <v>0</v>
      </c>
      <c r="AA2" s="87">
        <v>0</v>
      </c>
      <c r="AB2" s="87">
        <v>9</v>
      </c>
      <c r="AC2" s="87">
        <f>1/1.25</f>
        <v>0.8</v>
      </c>
      <c r="AD2" s="87">
        <v>1.25</v>
      </c>
      <c r="AE2" s="87">
        <f>IF(T2="Alm_Hamre_2018",1.5,369/102)</f>
        <v>3.6176470588235294</v>
      </c>
      <c r="AF2" s="87">
        <f>IF(S2="Clay",AC2,AD2)</f>
        <v>1.25</v>
      </c>
      <c r="AG2" s="87"/>
    </row>
    <row r="3" spans="2:33" x14ac:dyDescent="0.25">
      <c r="B3" s="77">
        <v>3.5</v>
      </c>
      <c r="C3" s="80">
        <v>3.5</v>
      </c>
      <c r="D3" s="83">
        <v>60</v>
      </c>
      <c r="E3" s="80">
        <v>50</v>
      </c>
      <c r="G3" s="77">
        <v>1.1000000000000001</v>
      </c>
      <c r="H3" s="80">
        <v>3</v>
      </c>
      <c r="I3" s="83" t="s">
        <v>166</v>
      </c>
      <c r="J3" s="80" t="s">
        <v>167</v>
      </c>
      <c r="K3" s="54"/>
      <c r="L3" s="77">
        <v>2</v>
      </c>
      <c r="M3" s="80">
        <v>3</v>
      </c>
      <c r="N3" s="85">
        <v>0</v>
      </c>
      <c r="P3" s="59">
        <v>2</v>
      </c>
      <c r="Q3" s="63">
        <f>R2</f>
        <v>0.5</v>
      </c>
      <c r="R3" s="67">
        <v>1.1000000000000001</v>
      </c>
      <c r="S3" s="59" t="s">
        <v>189</v>
      </c>
      <c r="T3" s="88" t="s">
        <v>126</v>
      </c>
      <c r="U3" s="88">
        <v>0.5</v>
      </c>
      <c r="V3" s="88">
        <v>0.25</v>
      </c>
      <c r="W3" s="88">
        <v>2.5</v>
      </c>
      <c r="X3" s="88">
        <v>2.5</v>
      </c>
      <c r="Y3" s="88">
        <v>0</v>
      </c>
      <c r="Z3" s="88">
        <v>0</v>
      </c>
      <c r="AA3" s="88">
        <v>0</v>
      </c>
      <c r="AB3" s="88">
        <v>9</v>
      </c>
      <c r="AC3" s="88">
        <v>0.8</v>
      </c>
      <c r="AD3" s="88">
        <v>1.25</v>
      </c>
      <c r="AE3" s="88">
        <f t="shared" ref="AE3:AE15" si="0">IF(T3="Alm_Hamre_2018",1.5,369/102)</f>
        <v>3.6176470588235294</v>
      </c>
      <c r="AF3" s="88">
        <v>0.8</v>
      </c>
      <c r="AG3" s="88"/>
    </row>
    <row r="4" spans="2:33" x14ac:dyDescent="0.25">
      <c r="B4" s="77"/>
      <c r="C4" s="80"/>
      <c r="D4" s="83"/>
      <c r="E4" s="80"/>
      <c r="G4" s="77">
        <v>1.25</v>
      </c>
      <c r="H4" s="80">
        <v>1.27</v>
      </c>
      <c r="I4" s="83" t="s">
        <v>165</v>
      </c>
      <c r="J4" s="80" t="s">
        <v>167</v>
      </c>
      <c r="K4" s="54"/>
      <c r="L4" s="77">
        <v>3</v>
      </c>
      <c r="M4" s="80">
        <v>3.7</v>
      </c>
      <c r="N4" s="85">
        <v>0</v>
      </c>
      <c r="P4" s="59">
        <v>3</v>
      </c>
      <c r="Q4" s="63">
        <f t="shared" ref="Q4:Q18" si="1">R3</f>
        <v>1.1000000000000001</v>
      </c>
      <c r="R4" s="67">
        <v>2</v>
      </c>
      <c r="S4" s="59" t="s">
        <v>189</v>
      </c>
      <c r="T4" s="88" t="s">
        <v>126</v>
      </c>
      <c r="U4" s="88">
        <v>0.5</v>
      </c>
      <c r="V4" s="88">
        <v>0.25</v>
      </c>
      <c r="W4" s="88">
        <v>2.5</v>
      </c>
      <c r="X4" s="88">
        <v>2.5</v>
      </c>
      <c r="Y4" s="88">
        <v>0</v>
      </c>
      <c r="Z4" s="88">
        <v>0</v>
      </c>
      <c r="AA4" s="88">
        <v>0</v>
      </c>
      <c r="AB4" s="88">
        <v>9</v>
      </c>
      <c r="AC4" s="88">
        <v>0.8</v>
      </c>
      <c r="AD4" s="88">
        <v>1.25</v>
      </c>
      <c r="AE4" s="88">
        <f t="shared" si="0"/>
        <v>3.6176470588235294</v>
      </c>
      <c r="AF4" s="88">
        <v>0.8</v>
      </c>
      <c r="AG4" s="88"/>
    </row>
    <row r="5" spans="2:33" x14ac:dyDescent="0.25">
      <c r="B5" s="77"/>
      <c r="C5" s="80"/>
      <c r="D5" s="83"/>
      <c r="E5" s="80"/>
      <c r="G5" s="77">
        <v>1.35</v>
      </c>
      <c r="H5" s="80">
        <v>1.27</v>
      </c>
      <c r="I5" s="83" t="s">
        <v>165</v>
      </c>
      <c r="J5" s="80" t="s">
        <v>167</v>
      </c>
      <c r="K5" s="54"/>
      <c r="L5" s="77">
        <v>4</v>
      </c>
      <c r="M5" s="80">
        <v>3.8</v>
      </c>
      <c r="N5" s="85">
        <v>0</v>
      </c>
      <c r="P5" s="59">
        <v>4</v>
      </c>
      <c r="Q5" s="63">
        <f t="shared" si="1"/>
        <v>2</v>
      </c>
      <c r="R5" s="67">
        <v>3.5</v>
      </c>
      <c r="S5" s="59" t="s">
        <v>189</v>
      </c>
      <c r="T5" s="88" t="s">
        <v>126</v>
      </c>
      <c r="U5" s="88">
        <v>0.5</v>
      </c>
      <c r="V5" s="88">
        <v>0.25</v>
      </c>
      <c r="W5" s="88">
        <v>2.5</v>
      </c>
      <c r="X5" s="88">
        <v>2.5</v>
      </c>
      <c r="Y5" s="88">
        <v>0</v>
      </c>
      <c r="Z5" s="88">
        <v>0</v>
      </c>
      <c r="AA5" s="88">
        <v>0</v>
      </c>
      <c r="AB5" s="88">
        <v>9</v>
      </c>
      <c r="AC5" s="88">
        <v>0.8</v>
      </c>
      <c r="AD5" s="88">
        <v>1.25</v>
      </c>
      <c r="AE5" s="88">
        <f t="shared" si="0"/>
        <v>3.6176470588235294</v>
      </c>
      <c r="AF5" s="88">
        <v>0.8</v>
      </c>
      <c r="AG5" s="88"/>
    </row>
    <row r="6" spans="2:33" x14ac:dyDescent="0.25">
      <c r="B6" s="77"/>
      <c r="C6" s="80"/>
      <c r="D6" s="83"/>
      <c r="E6" s="80"/>
      <c r="G6" s="77">
        <v>2</v>
      </c>
      <c r="H6" s="80">
        <v>1.325</v>
      </c>
      <c r="I6" s="83" t="s">
        <v>165</v>
      </c>
      <c r="J6" s="80" t="s">
        <v>63</v>
      </c>
      <c r="K6" s="54"/>
      <c r="L6" s="77">
        <v>5</v>
      </c>
      <c r="M6" s="80">
        <v>6</v>
      </c>
      <c r="N6" s="85">
        <v>0</v>
      </c>
      <c r="P6" s="59">
        <v>5</v>
      </c>
      <c r="Q6" s="63">
        <f t="shared" si="1"/>
        <v>3.5</v>
      </c>
      <c r="R6" s="67">
        <v>4</v>
      </c>
      <c r="S6" s="59" t="s">
        <v>189</v>
      </c>
      <c r="T6" s="88" t="s">
        <v>126</v>
      </c>
      <c r="U6" s="88">
        <v>0.5</v>
      </c>
      <c r="V6" s="88">
        <v>0.25</v>
      </c>
      <c r="W6" s="88">
        <v>2.5</v>
      </c>
      <c r="X6" s="88">
        <v>2.5</v>
      </c>
      <c r="Y6" s="88">
        <v>0</v>
      </c>
      <c r="Z6" s="88">
        <v>0</v>
      </c>
      <c r="AA6" s="88">
        <v>0</v>
      </c>
      <c r="AB6" s="88">
        <v>9</v>
      </c>
      <c r="AC6" s="88">
        <v>0.8</v>
      </c>
      <c r="AD6" s="88">
        <v>1.25</v>
      </c>
      <c r="AE6" s="88">
        <f t="shared" si="0"/>
        <v>3.6176470588235294</v>
      </c>
      <c r="AF6" s="88">
        <v>0.8</v>
      </c>
      <c r="AG6" s="88"/>
    </row>
    <row r="7" spans="2:33" x14ac:dyDescent="0.25">
      <c r="B7" s="77"/>
      <c r="C7" s="80"/>
      <c r="D7" s="83"/>
      <c r="E7" s="80"/>
      <c r="G7" s="77">
        <v>2.7149999999999999</v>
      </c>
      <c r="H7" s="80">
        <v>1.1100000000000001</v>
      </c>
      <c r="I7" s="83" t="s">
        <v>168</v>
      </c>
      <c r="J7" s="80" t="s">
        <v>167</v>
      </c>
      <c r="K7" s="54"/>
      <c r="L7" s="77">
        <v>6</v>
      </c>
      <c r="M7" s="80">
        <v>7.3</v>
      </c>
      <c r="N7" s="85">
        <v>0</v>
      </c>
      <c r="P7" s="59">
        <v>6</v>
      </c>
      <c r="Q7" s="63">
        <f t="shared" si="1"/>
        <v>4</v>
      </c>
      <c r="R7" s="67">
        <v>5</v>
      </c>
      <c r="S7" s="59" t="s">
        <v>189</v>
      </c>
      <c r="T7" s="88" t="s">
        <v>126</v>
      </c>
      <c r="U7" s="88">
        <v>0.5</v>
      </c>
      <c r="V7" s="88">
        <v>0.25</v>
      </c>
      <c r="W7" s="88">
        <v>2.5</v>
      </c>
      <c r="X7" s="88">
        <v>2.5</v>
      </c>
      <c r="Y7" s="88">
        <v>0</v>
      </c>
      <c r="Z7" s="88">
        <v>0</v>
      </c>
      <c r="AA7" s="88">
        <v>0</v>
      </c>
      <c r="AB7" s="88">
        <v>9</v>
      </c>
      <c r="AC7" s="88">
        <v>0.8</v>
      </c>
      <c r="AD7" s="88">
        <v>1.25</v>
      </c>
      <c r="AE7" s="88">
        <f t="shared" si="0"/>
        <v>3.6176470588235294</v>
      </c>
      <c r="AF7" s="88">
        <v>0.8</v>
      </c>
      <c r="AG7" s="88"/>
    </row>
    <row r="8" spans="2:33" x14ac:dyDescent="0.25">
      <c r="B8" s="77"/>
      <c r="C8" s="80"/>
      <c r="D8" s="83"/>
      <c r="E8" s="80"/>
      <c r="G8" s="77">
        <v>2.8149999999999999</v>
      </c>
      <c r="H8" s="80">
        <v>1.23</v>
      </c>
      <c r="I8" s="83" t="s">
        <v>168</v>
      </c>
      <c r="J8" s="80" t="s">
        <v>167</v>
      </c>
      <c r="K8" s="54"/>
      <c r="L8" s="77">
        <v>7</v>
      </c>
      <c r="M8" s="80">
        <v>10</v>
      </c>
      <c r="N8" s="85">
        <v>0</v>
      </c>
      <c r="P8" s="59">
        <v>7</v>
      </c>
      <c r="Q8" s="63">
        <f t="shared" si="1"/>
        <v>5</v>
      </c>
      <c r="R8" s="67">
        <v>5.9</v>
      </c>
      <c r="S8" s="59" t="s">
        <v>189</v>
      </c>
      <c r="T8" s="88" t="s">
        <v>126</v>
      </c>
      <c r="U8" s="88">
        <v>0.5</v>
      </c>
      <c r="V8" s="88">
        <v>0.25</v>
      </c>
      <c r="W8" s="88">
        <v>2.5</v>
      </c>
      <c r="X8" s="88">
        <v>2.5</v>
      </c>
      <c r="Y8" s="88">
        <v>0</v>
      </c>
      <c r="Z8" s="88">
        <v>0</v>
      </c>
      <c r="AA8" s="88">
        <v>0</v>
      </c>
      <c r="AB8" s="88">
        <v>9</v>
      </c>
      <c r="AC8" s="88">
        <v>0.8</v>
      </c>
      <c r="AD8" s="88">
        <v>1.25</v>
      </c>
      <c r="AE8" s="88">
        <f t="shared" si="0"/>
        <v>3.6176470588235294</v>
      </c>
      <c r="AF8" s="88">
        <v>0.8</v>
      </c>
      <c r="AG8" s="88"/>
    </row>
    <row r="9" spans="2:33" x14ac:dyDescent="0.25">
      <c r="B9" s="77"/>
      <c r="C9" s="80"/>
      <c r="D9" s="83"/>
      <c r="E9" s="80"/>
      <c r="G9" s="77">
        <v>2.8849999999999998</v>
      </c>
      <c r="H9" s="80">
        <v>1.1100000000000001</v>
      </c>
      <c r="I9" s="83" t="s">
        <v>168</v>
      </c>
      <c r="J9" s="80" t="s">
        <v>167</v>
      </c>
      <c r="K9" s="54"/>
      <c r="L9" s="77">
        <v>8</v>
      </c>
      <c r="M9" s="80">
        <v>12.93</v>
      </c>
      <c r="N9" s="85">
        <v>0</v>
      </c>
      <c r="P9" s="59">
        <v>8</v>
      </c>
      <c r="Q9" s="63">
        <f t="shared" si="1"/>
        <v>5.9</v>
      </c>
      <c r="R9" s="67">
        <v>10.9</v>
      </c>
      <c r="S9" s="59" t="s">
        <v>189</v>
      </c>
      <c r="T9" s="88" t="s">
        <v>126</v>
      </c>
      <c r="U9" s="88">
        <v>0.5</v>
      </c>
      <c r="V9" s="88">
        <v>0.25</v>
      </c>
      <c r="W9" s="88">
        <v>2.5</v>
      </c>
      <c r="X9" s="88">
        <v>2.5</v>
      </c>
      <c r="Y9" s="88">
        <v>0</v>
      </c>
      <c r="Z9" s="88">
        <v>0</v>
      </c>
      <c r="AA9" s="88">
        <v>0</v>
      </c>
      <c r="AB9" s="88">
        <v>9</v>
      </c>
      <c r="AC9" s="88">
        <v>0.8</v>
      </c>
      <c r="AD9" s="88">
        <v>1.25</v>
      </c>
      <c r="AE9" s="88">
        <f t="shared" si="0"/>
        <v>3.6176470588235294</v>
      </c>
      <c r="AF9" s="88">
        <v>0.8</v>
      </c>
      <c r="AG9" s="88"/>
    </row>
    <row r="10" spans="2:33" x14ac:dyDescent="0.25">
      <c r="B10" s="77"/>
      <c r="C10" s="80"/>
      <c r="D10" s="83"/>
      <c r="E10" s="80"/>
      <c r="G10" s="77">
        <v>2.89</v>
      </c>
      <c r="H10" s="80">
        <v>1.23</v>
      </c>
      <c r="I10" s="83" t="s">
        <v>168</v>
      </c>
      <c r="J10" s="80" t="s">
        <v>167</v>
      </c>
      <c r="K10" s="54"/>
      <c r="L10" s="77">
        <v>9</v>
      </c>
      <c r="M10" s="80">
        <v>17.399999999999999</v>
      </c>
      <c r="N10" s="85">
        <v>0</v>
      </c>
      <c r="P10" s="59">
        <v>9</v>
      </c>
      <c r="Q10" s="63">
        <f t="shared" si="1"/>
        <v>10.9</v>
      </c>
      <c r="R10" s="67">
        <v>14</v>
      </c>
      <c r="S10" s="59" t="s">
        <v>189</v>
      </c>
      <c r="T10" s="88" t="s">
        <v>126</v>
      </c>
      <c r="U10" s="88">
        <v>0.5</v>
      </c>
      <c r="V10" s="88">
        <v>0.25</v>
      </c>
      <c r="W10" s="88">
        <v>2.5</v>
      </c>
      <c r="X10" s="88">
        <v>2.5</v>
      </c>
      <c r="Y10" s="88">
        <v>0</v>
      </c>
      <c r="Z10" s="88">
        <v>0</v>
      </c>
      <c r="AA10" s="88">
        <v>0</v>
      </c>
      <c r="AB10" s="88">
        <v>9</v>
      </c>
      <c r="AC10" s="88">
        <v>0.8</v>
      </c>
      <c r="AD10" s="88">
        <v>1.25</v>
      </c>
      <c r="AE10" s="88">
        <f t="shared" si="0"/>
        <v>3.6176470588235294</v>
      </c>
      <c r="AF10" s="88">
        <v>1.25</v>
      </c>
      <c r="AG10" s="88"/>
    </row>
    <row r="11" spans="2:33" x14ac:dyDescent="0.25">
      <c r="B11" s="77"/>
      <c r="C11" s="80"/>
      <c r="D11" s="83"/>
      <c r="E11" s="80"/>
      <c r="G11" s="77">
        <v>3.165</v>
      </c>
      <c r="H11" s="80">
        <v>1.23</v>
      </c>
      <c r="I11" s="83" t="s">
        <v>168</v>
      </c>
      <c r="J11" s="80" t="s">
        <v>167</v>
      </c>
      <c r="K11" s="54"/>
      <c r="L11" s="77">
        <v>10</v>
      </c>
      <c r="M11" s="80">
        <v>25</v>
      </c>
      <c r="N11" s="85">
        <v>0</v>
      </c>
      <c r="P11" s="59">
        <v>10</v>
      </c>
      <c r="Q11" s="63">
        <f t="shared" si="1"/>
        <v>14</v>
      </c>
      <c r="R11" s="67">
        <v>16.5</v>
      </c>
      <c r="S11" s="59" t="s">
        <v>189</v>
      </c>
      <c r="T11" s="88" t="s">
        <v>126</v>
      </c>
      <c r="U11" s="88">
        <v>0.5</v>
      </c>
      <c r="V11" s="88">
        <v>0.25</v>
      </c>
      <c r="W11" s="88">
        <v>2.5</v>
      </c>
      <c r="X11" s="88">
        <v>2.5</v>
      </c>
      <c r="Y11" s="88">
        <v>0</v>
      </c>
      <c r="Z11" s="88">
        <v>0</v>
      </c>
      <c r="AA11" s="88">
        <v>0</v>
      </c>
      <c r="AB11" s="88">
        <v>9</v>
      </c>
      <c r="AC11" s="88">
        <v>0.8</v>
      </c>
      <c r="AD11" s="88">
        <v>1.25</v>
      </c>
      <c r="AE11" s="88">
        <f t="shared" si="0"/>
        <v>3.6176470588235294</v>
      </c>
      <c r="AF11" s="88">
        <v>1.25</v>
      </c>
      <c r="AG11" s="88"/>
    </row>
    <row r="12" spans="2:33" x14ac:dyDescent="0.25">
      <c r="B12" s="77"/>
      <c r="C12" s="80"/>
      <c r="D12" s="83"/>
      <c r="E12" s="80"/>
      <c r="G12" s="77">
        <v>3.24</v>
      </c>
      <c r="H12" s="80">
        <v>1.23</v>
      </c>
      <c r="I12" s="83" t="s">
        <v>168</v>
      </c>
      <c r="J12" s="80" t="s">
        <v>167</v>
      </c>
      <c r="K12" s="54"/>
      <c r="L12" s="77">
        <v>11</v>
      </c>
      <c r="M12" s="80">
        <v>34</v>
      </c>
      <c r="N12" s="85">
        <v>0</v>
      </c>
      <c r="P12" s="59">
        <v>11</v>
      </c>
      <c r="Q12" s="63">
        <f t="shared" si="1"/>
        <v>16.5</v>
      </c>
      <c r="R12" s="67">
        <v>19.8</v>
      </c>
      <c r="S12" s="59" t="s">
        <v>189</v>
      </c>
      <c r="T12" s="88" t="s">
        <v>126</v>
      </c>
      <c r="U12" s="88">
        <v>0.5</v>
      </c>
      <c r="V12" s="88">
        <v>0.25</v>
      </c>
      <c r="W12" s="88">
        <v>2.5</v>
      </c>
      <c r="X12" s="88">
        <v>2.5</v>
      </c>
      <c r="Y12" s="88">
        <v>0</v>
      </c>
      <c r="Z12" s="88">
        <v>0</v>
      </c>
      <c r="AA12" s="88">
        <v>0</v>
      </c>
      <c r="AB12" s="88">
        <v>9</v>
      </c>
      <c r="AC12" s="88">
        <v>0.8</v>
      </c>
      <c r="AD12" s="88">
        <v>1.25</v>
      </c>
      <c r="AE12" s="88">
        <f t="shared" si="0"/>
        <v>3.6176470588235294</v>
      </c>
      <c r="AF12" s="88">
        <v>1.25</v>
      </c>
      <c r="AG12" s="88"/>
    </row>
    <row r="13" spans="2:33" x14ac:dyDescent="0.25">
      <c r="B13" s="77"/>
      <c r="C13" s="80"/>
      <c r="D13" s="83"/>
      <c r="E13" s="80"/>
      <c r="G13" s="77">
        <v>3.3</v>
      </c>
      <c r="H13" s="80">
        <v>3</v>
      </c>
      <c r="I13" s="83" t="s">
        <v>166</v>
      </c>
      <c r="J13" s="80" t="s">
        <v>167</v>
      </c>
      <c r="K13" s="54"/>
      <c r="L13" s="77">
        <v>12</v>
      </c>
      <c r="M13" s="80">
        <v>51</v>
      </c>
      <c r="N13" s="85">
        <v>0</v>
      </c>
      <c r="P13" s="59">
        <v>12</v>
      </c>
      <c r="Q13" s="63">
        <f t="shared" si="1"/>
        <v>19.8</v>
      </c>
      <c r="R13" s="67">
        <v>30</v>
      </c>
      <c r="S13" s="59" t="s">
        <v>189</v>
      </c>
      <c r="T13" s="88" t="s">
        <v>126</v>
      </c>
      <c r="U13" s="88">
        <v>0.5</v>
      </c>
      <c r="V13" s="88">
        <v>0.25</v>
      </c>
      <c r="W13" s="88">
        <v>2.5</v>
      </c>
      <c r="X13" s="88">
        <v>2.5</v>
      </c>
      <c r="Y13" s="88">
        <v>0</v>
      </c>
      <c r="Z13" s="88">
        <v>0</v>
      </c>
      <c r="AA13" s="88">
        <v>0</v>
      </c>
      <c r="AB13" s="88">
        <v>9</v>
      </c>
      <c r="AC13" s="88">
        <v>0.8</v>
      </c>
      <c r="AD13" s="88">
        <v>1.25</v>
      </c>
      <c r="AE13" s="88">
        <f t="shared" si="0"/>
        <v>3.6176470588235294</v>
      </c>
      <c r="AF13" s="88">
        <v>1.25</v>
      </c>
      <c r="AG13" s="88"/>
    </row>
    <row r="14" spans="2:33" ht="15.75" thickBot="1" x14ac:dyDescent="0.3">
      <c r="B14" s="77"/>
      <c r="C14" s="80"/>
      <c r="D14" s="83"/>
      <c r="E14" s="80"/>
      <c r="G14" s="77">
        <v>3.4</v>
      </c>
      <c r="H14" s="80">
        <v>3</v>
      </c>
      <c r="I14" s="83" t="s">
        <v>166</v>
      </c>
      <c r="J14" s="80" t="s">
        <v>167</v>
      </c>
      <c r="K14" s="54"/>
      <c r="L14" s="78">
        <v>13</v>
      </c>
      <c r="M14" s="81">
        <f>SUM(D2:D36)-5</f>
        <v>67</v>
      </c>
      <c r="N14" s="86">
        <v>0</v>
      </c>
      <c r="P14" s="59">
        <v>13</v>
      </c>
      <c r="Q14" s="63">
        <f t="shared" si="1"/>
        <v>30</v>
      </c>
      <c r="R14" s="67">
        <v>42.8</v>
      </c>
      <c r="S14" s="59" t="s">
        <v>189</v>
      </c>
      <c r="T14" s="88" t="s">
        <v>126</v>
      </c>
      <c r="U14" s="88">
        <v>0.5</v>
      </c>
      <c r="V14" s="88">
        <v>0.25</v>
      </c>
      <c r="W14" s="88">
        <v>2.5</v>
      </c>
      <c r="X14" s="88">
        <v>2.5</v>
      </c>
      <c r="Y14" s="88">
        <v>0</v>
      </c>
      <c r="Z14" s="88">
        <v>0</v>
      </c>
      <c r="AA14" s="88">
        <v>0</v>
      </c>
      <c r="AB14" s="88">
        <v>9</v>
      </c>
      <c r="AC14" s="88">
        <v>0.8</v>
      </c>
      <c r="AD14" s="88">
        <v>1.25</v>
      </c>
      <c r="AE14" s="88">
        <f t="shared" si="0"/>
        <v>3.6176470588235294</v>
      </c>
      <c r="AF14" s="88">
        <v>1.25</v>
      </c>
      <c r="AG14" s="88"/>
    </row>
    <row r="15" spans="2:33" x14ac:dyDescent="0.25">
      <c r="B15" s="77"/>
      <c r="C15" s="80"/>
      <c r="D15" s="83"/>
      <c r="E15" s="80"/>
      <c r="G15" s="77">
        <v>3.6819999999999999</v>
      </c>
      <c r="H15" s="80">
        <v>1.07</v>
      </c>
      <c r="I15" s="83" t="s">
        <v>168</v>
      </c>
      <c r="J15" s="80" t="s">
        <v>167</v>
      </c>
      <c r="K15" s="54"/>
      <c r="P15" s="59">
        <v>14</v>
      </c>
      <c r="Q15" s="63">
        <f t="shared" si="1"/>
        <v>42.8</v>
      </c>
      <c r="R15" s="67">
        <v>47.5</v>
      </c>
      <c r="S15" s="59" t="s">
        <v>189</v>
      </c>
      <c r="T15" s="88" t="s">
        <v>126</v>
      </c>
      <c r="U15" s="88">
        <v>0.5</v>
      </c>
      <c r="V15" s="88">
        <v>0.25</v>
      </c>
      <c r="W15" s="88">
        <v>2.5</v>
      </c>
      <c r="X15" s="88">
        <v>2.5</v>
      </c>
      <c r="Y15" s="88">
        <v>0</v>
      </c>
      <c r="Z15" s="88">
        <v>0</v>
      </c>
      <c r="AA15" s="88">
        <v>0</v>
      </c>
      <c r="AB15" s="88">
        <v>9</v>
      </c>
      <c r="AC15" s="88">
        <v>0.8</v>
      </c>
      <c r="AD15" s="88">
        <v>1.25</v>
      </c>
      <c r="AE15" s="88">
        <f t="shared" si="0"/>
        <v>3.6176470588235294</v>
      </c>
      <c r="AF15" s="88">
        <v>1.25</v>
      </c>
      <c r="AG15" s="88"/>
    </row>
    <row r="16" spans="2:33" x14ac:dyDescent="0.25">
      <c r="B16" s="77"/>
      <c r="C16" s="80"/>
      <c r="D16" s="83"/>
      <c r="E16" s="80"/>
      <c r="G16" s="77">
        <v>3.6970000000000001</v>
      </c>
      <c r="H16" s="80">
        <v>1.07</v>
      </c>
      <c r="I16" s="83" t="s">
        <v>168</v>
      </c>
      <c r="J16" s="80" t="s">
        <v>167</v>
      </c>
      <c r="K16" s="54"/>
      <c r="P16" s="59">
        <v>15</v>
      </c>
      <c r="Q16" s="63">
        <f t="shared" si="1"/>
        <v>47.5</v>
      </c>
      <c r="R16" s="67">
        <v>55</v>
      </c>
      <c r="S16" s="59" t="s">
        <v>189</v>
      </c>
      <c r="T16" s="88" t="s">
        <v>126</v>
      </c>
      <c r="U16" s="88">
        <v>0.5</v>
      </c>
      <c r="V16" s="88">
        <v>0.25</v>
      </c>
      <c r="W16" s="88">
        <v>2.5</v>
      </c>
      <c r="X16" s="88">
        <v>2.5</v>
      </c>
      <c r="Y16" s="88">
        <v>0</v>
      </c>
      <c r="Z16" s="88">
        <v>0</v>
      </c>
      <c r="AA16" s="88">
        <v>0</v>
      </c>
      <c r="AB16" s="88">
        <v>9</v>
      </c>
      <c r="AC16" s="88">
        <v>0.8</v>
      </c>
      <c r="AD16" s="88">
        <v>1.25</v>
      </c>
      <c r="AE16" s="88">
        <v>1.5</v>
      </c>
      <c r="AF16" s="88">
        <v>1.25</v>
      </c>
      <c r="AG16" s="88"/>
    </row>
    <row r="17" spans="1:33" x14ac:dyDescent="0.25">
      <c r="B17" s="77"/>
      <c r="C17" s="80"/>
      <c r="D17" s="83"/>
      <c r="E17" s="80"/>
      <c r="G17" s="77">
        <v>3.722</v>
      </c>
      <c r="H17" s="80">
        <v>1.1399999999999999</v>
      </c>
      <c r="I17" s="83" t="s">
        <v>168</v>
      </c>
      <c r="J17" s="80" t="s">
        <v>167</v>
      </c>
      <c r="K17" s="54"/>
      <c r="P17" s="59">
        <v>16</v>
      </c>
      <c r="Q17" s="63">
        <f t="shared" si="1"/>
        <v>55</v>
      </c>
      <c r="R17" s="67">
        <v>61</v>
      </c>
      <c r="S17" s="59" t="s">
        <v>189</v>
      </c>
      <c r="T17" s="88" t="s">
        <v>126</v>
      </c>
      <c r="U17" s="88">
        <v>0.5</v>
      </c>
      <c r="V17" s="88">
        <v>0.25</v>
      </c>
      <c r="W17" s="88">
        <v>2.5</v>
      </c>
      <c r="X17" s="88">
        <v>2.5</v>
      </c>
      <c r="Y17" s="88">
        <v>0</v>
      </c>
      <c r="Z17" s="88">
        <v>0</v>
      </c>
      <c r="AA17" s="88">
        <v>0</v>
      </c>
      <c r="AB17" s="88">
        <v>9</v>
      </c>
      <c r="AC17" s="88">
        <v>0.8</v>
      </c>
      <c r="AD17" s="88">
        <v>1.25</v>
      </c>
      <c r="AE17" s="88">
        <v>1.5</v>
      </c>
      <c r="AF17" s="88">
        <v>1.25</v>
      </c>
      <c r="AG17" s="88"/>
    </row>
    <row r="18" spans="1:33" x14ac:dyDescent="0.25">
      <c r="B18" s="77"/>
      <c r="C18" s="80"/>
      <c r="D18" s="83"/>
      <c r="E18" s="80"/>
      <c r="G18" s="77">
        <v>4.077</v>
      </c>
      <c r="H18" s="80">
        <v>1.1399999999999999</v>
      </c>
      <c r="I18" s="83" t="s">
        <v>168</v>
      </c>
      <c r="J18" s="80" t="s">
        <v>167</v>
      </c>
      <c r="K18" s="54"/>
      <c r="P18" s="60">
        <v>17</v>
      </c>
      <c r="Q18" s="64">
        <f t="shared" si="1"/>
        <v>61</v>
      </c>
      <c r="R18" s="68">
        <v>80</v>
      </c>
      <c r="S18" s="59" t="s">
        <v>189</v>
      </c>
      <c r="T18" s="88" t="s">
        <v>126</v>
      </c>
      <c r="U18" s="88">
        <v>0.5</v>
      </c>
      <c r="V18" s="88">
        <v>0.25</v>
      </c>
      <c r="W18" s="88">
        <v>2.5</v>
      </c>
      <c r="X18" s="88">
        <v>2.5</v>
      </c>
      <c r="Y18" s="88">
        <v>0</v>
      </c>
      <c r="Z18" s="88">
        <v>0</v>
      </c>
      <c r="AA18" s="88">
        <v>0</v>
      </c>
      <c r="AB18" s="88">
        <v>9</v>
      </c>
      <c r="AC18" s="88">
        <v>0.8</v>
      </c>
      <c r="AD18" s="88">
        <v>1.25</v>
      </c>
      <c r="AE18" s="88">
        <v>1.5</v>
      </c>
      <c r="AF18" s="88">
        <v>1.25</v>
      </c>
      <c r="AG18" s="88"/>
    </row>
    <row r="19" spans="1:33" x14ac:dyDescent="0.25">
      <c r="B19" s="77"/>
      <c r="C19" s="80"/>
      <c r="D19" s="83"/>
      <c r="E19" s="80"/>
      <c r="G19" s="77">
        <v>4.125</v>
      </c>
      <c r="H19" s="80">
        <v>3</v>
      </c>
      <c r="I19" s="83" t="s">
        <v>166</v>
      </c>
      <c r="J19" s="80" t="s">
        <v>167</v>
      </c>
      <c r="K19" s="54"/>
      <c r="P19" s="59"/>
      <c r="Q19" s="63"/>
      <c r="R19" s="67"/>
      <c r="S19" s="59"/>
      <c r="T19" s="88"/>
      <c r="U19" s="88"/>
      <c r="V19" s="88"/>
      <c r="W19" s="88"/>
      <c r="X19" s="88"/>
      <c r="Y19" s="88"/>
      <c r="Z19" s="88"/>
      <c r="AA19" s="88"/>
      <c r="AB19" s="88"/>
      <c r="AC19" s="88"/>
      <c r="AD19" s="88"/>
      <c r="AE19" s="88"/>
      <c r="AF19" s="88"/>
      <c r="AG19" s="88"/>
    </row>
    <row r="20" spans="1:33" x14ac:dyDescent="0.25">
      <c r="B20" s="77"/>
      <c r="C20" s="80"/>
      <c r="D20" s="83"/>
      <c r="E20" s="80"/>
      <c r="G20" s="77">
        <v>5.2</v>
      </c>
      <c r="H20" s="80">
        <v>1.0509999999999999</v>
      </c>
      <c r="I20" s="83" t="s">
        <v>168</v>
      </c>
      <c r="J20" s="80" t="s">
        <v>63</v>
      </c>
      <c r="K20" s="54"/>
      <c r="P20" s="59"/>
      <c r="Q20" s="63"/>
      <c r="R20" s="67"/>
      <c r="S20" s="59"/>
      <c r="T20" s="88"/>
      <c r="U20" s="88"/>
      <c r="V20" s="88"/>
      <c r="W20" s="88"/>
      <c r="X20" s="88"/>
      <c r="Y20" s="88"/>
      <c r="Z20" s="88"/>
      <c r="AA20" s="88"/>
      <c r="AB20" s="88"/>
      <c r="AC20" s="88"/>
      <c r="AD20" s="88"/>
      <c r="AE20" s="88"/>
      <c r="AF20" s="88"/>
      <c r="AG20" s="88"/>
    </row>
    <row r="21" spans="1:33" x14ac:dyDescent="0.25">
      <c r="B21" s="77"/>
      <c r="C21" s="80"/>
      <c r="D21" s="83"/>
      <c r="E21" s="80"/>
      <c r="G21" s="77">
        <v>6.9320000000000004</v>
      </c>
      <c r="H21" s="80">
        <v>1.1599999999999999</v>
      </c>
      <c r="I21" s="83" t="s">
        <v>165</v>
      </c>
      <c r="J21" s="80" t="s">
        <v>167</v>
      </c>
      <c r="K21" s="54"/>
      <c r="P21" s="59"/>
      <c r="Q21" s="63"/>
      <c r="R21" s="67"/>
      <c r="S21" s="59"/>
      <c r="T21" s="88"/>
      <c r="U21" s="88"/>
      <c r="V21" s="88"/>
      <c r="W21" s="88"/>
      <c r="X21" s="88"/>
      <c r="Y21" s="88"/>
      <c r="Z21" s="88"/>
      <c r="AA21" s="88"/>
      <c r="AB21" s="88"/>
      <c r="AC21" s="88"/>
      <c r="AD21" s="88"/>
      <c r="AE21" s="88"/>
      <c r="AF21" s="88"/>
      <c r="AG21" s="88"/>
    </row>
    <row r="22" spans="1:33" x14ac:dyDescent="0.25">
      <c r="B22" s="77"/>
      <c r="C22" s="80"/>
      <c r="D22" s="83"/>
      <c r="E22" s="80"/>
      <c r="G22" s="77">
        <v>7.2880000000000003</v>
      </c>
      <c r="H22" s="80">
        <v>1.1599999999999999</v>
      </c>
      <c r="I22" s="83" t="s">
        <v>165</v>
      </c>
      <c r="J22" s="80" t="s">
        <v>167</v>
      </c>
      <c r="K22" s="54"/>
      <c r="P22" s="59"/>
      <c r="Q22" s="63"/>
      <c r="R22" s="67"/>
      <c r="S22" s="59"/>
      <c r="T22" s="88"/>
      <c r="U22" s="88"/>
      <c r="V22" s="88"/>
      <c r="W22" s="88"/>
      <c r="X22" s="88"/>
      <c r="Y22" s="88"/>
      <c r="Z22" s="88"/>
      <c r="AA22" s="88"/>
      <c r="AB22" s="88"/>
      <c r="AC22" s="88"/>
      <c r="AD22" s="88"/>
      <c r="AE22" s="88"/>
      <c r="AF22" s="88"/>
      <c r="AG22" s="88"/>
    </row>
    <row r="23" spans="1:33" x14ac:dyDescent="0.25">
      <c r="B23" s="77"/>
      <c r="C23" s="80"/>
      <c r="D23" s="83"/>
      <c r="E23" s="80"/>
      <c r="G23" s="77">
        <v>8.6</v>
      </c>
      <c r="H23" s="80">
        <v>0.97599999999999998</v>
      </c>
      <c r="I23" s="83" t="s">
        <v>168</v>
      </c>
      <c r="J23" s="80" t="s">
        <v>63</v>
      </c>
      <c r="K23" s="54"/>
      <c r="P23" s="59"/>
      <c r="Q23" s="63"/>
      <c r="R23" s="67"/>
      <c r="S23" s="59"/>
      <c r="T23" s="88"/>
      <c r="U23" s="88"/>
      <c r="V23" s="88"/>
      <c r="W23" s="88"/>
      <c r="X23" s="88"/>
      <c r="Y23" s="88"/>
      <c r="Z23" s="88"/>
      <c r="AA23" s="88"/>
      <c r="AB23" s="88"/>
      <c r="AC23" s="88"/>
      <c r="AD23" s="88"/>
      <c r="AE23" s="88"/>
      <c r="AF23" s="88"/>
      <c r="AG23" s="88"/>
    </row>
    <row r="24" spans="1:33" x14ac:dyDescent="0.25">
      <c r="B24" s="77"/>
      <c r="C24" s="80"/>
      <c r="D24" s="83"/>
      <c r="E24" s="80"/>
      <c r="G24" s="77">
        <v>12.1</v>
      </c>
      <c r="H24" s="80">
        <v>1.0509999999999999</v>
      </c>
      <c r="I24" s="83" t="s">
        <v>168</v>
      </c>
      <c r="J24" s="80" t="s">
        <v>63</v>
      </c>
      <c r="K24" s="54"/>
      <c r="P24" s="59"/>
      <c r="Q24" s="63"/>
      <c r="R24" s="67"/>
      <c r="S24" s="59"/>
      <c r="T24" s="88"/>
      <c r="U24" s="88"/>
      <c r="V24" s="88"/>
      <c r="W24" s="88"/>
      <c r="X24" s="88"/>
      <c r="Y24" s="88"/>
      <c r="Z24" s="88"/>
      <c r="AA24" s="88"/>
      <c r="AB24" s="88"/>
      <c r="AC24" s="88"/>
      <c r="AD24" s="88"/>
      <c r="AE24" s="88"/>
      <c r="AF24" s="88"/>
      <c r="AG24" s="88"/>
    </row>
    <row r="25" spans="1:33" x14ac:dyDescent="0.25">
      <c r="B25" s="77"/>
      <c r="C25" s="80"/>
      <c r="D25" s="83"/>
      <c r="E25" s="80"/>
      <c r="G25" s="77">
        <v>13.092000000000001</v>
      </c>
      <c r="H25" s="80">
        <v>1.1000000000000001</v>
      </c>
      <c r="I25" s="83" t="s">
        <v>165</v>
      </c>
      <c r="J25" s="80" t="s">
        <v>167</v>
      </c>
      <c r="K25" s="54"/>
      <c r="P25" s="59"/>
      <c r="Q25" s="63"/>
      <c r="R25" s="67"/>
      <c r="S25" s="59"/>
      <c r="T25" s="88"/>
      <c r="U25" s="88"/>
      <c r="V25" s="88"/>
      <c r="W25" s="88"/>
      <c r="X25" s="88"/>
      <c r="Y25" s="88"/>
      <c r="Z25" s="88"/>
      <c r="AA25" s="88"/>
      <c r="AB25" s="88"/>
      <c r="AC25" s="88"/>
      <c r="AD25" s="88"/>
      <c r="AE25" s="88"/>
      <c r="AF25" s="88"/>
      <c r="AG25" s="88"/>
    </row>
    <row r="26" spans="1:33" x14ac:dyDescent="0.25">
      <c r="B26" s="77"/>
      <c r="C26" s="80"/>
      <c r="D26" s="83"/>
      <c r="E26" s="80"/>
      <c r="G26" s="77">
        <v>13.448</v>
      </c>
      <c r="H26" s="80">
        <v>1.1000000000000001</v>
      </c>
      <c r="I26" s="83" t="s">
        <v>165</v>
      </c>
      <c r="J26" s="80" t="s">
        <v>167</v>
      </c>
      <c r="K26" s="54"/>
      <c r="P26" s="59"/>
      <c r="Q26" s="63"/>
      <c r="R26" s="67"/>
      <c r="S26" s="59"/>
      <c r="T26" s="88"/>
      <c r="U26" s="88"/>
      <c r="V26" s="88"/>
      <c r="W26" s="88"/>
      <c r="X26" s="88"/>
      <c r="Y26" s="88"/>
      <c r="Z26" s="88"/>
      <c r="AA26" s="88"/>
      <c r="AB26" s="88"/>
      <c r="AC26" s="88"/>
      <c r="AD26" s="88"/>
      <c r="AE26" s="88"/>
      <c r="AF26" s="88"/>
      <c r="AG26" s="88"/>
    </row>
    <row r="27" spans="1:33" x14ac:dyDescent="0.25">
      <c r="B27" s="77"/>
      <c r="C27" s="80"/>
      <c r="D27" s="83"/>
      <c r="E27" s="80"/>
      <c r="G27" s="77">
        <v>15</v>
      </c>
      <c r="H27" s="80">
        <v>1.524</v>
      </c>
      <c r="I27" s="83" t="s">
        <v>165</v>
      </c>
      <c r="J27" s="80" t="s">
        <v>63</v>
      </c>
      <c r="K27" s="54"/>
      <c r="P27" s="59"/>
      <c r="Q27" s="63"/>
      <c r="R27" s="67"/>
      <c r="S27" s="59"/>
      <c r="T27" s="88"/>
      <c r="U27" s="88"/>
      <c r="V27" s="88"/>
      <c r="W27" s="88"/>
      <c r="X27" s="88"/>
      <c r="Y27" s="88"/>
      <c r="Z27" s="88"/>
      <c r="AA27" s="88"/>
      <c r="AB27" s="88"/>
      <c r="AC27" s="88"/>
      <c r="AD27" s="88"/>
      <c r="AE27" s="88"/>
      <c r="AF27" s="88"/>
      <c r="AG27" s="88"/>
    </row>
    <row r="28" spans="1:33" x14ac:dyDescent="0.25">
      <c r="B28" s="77"/>
      <c r="C28" s="80"/>
      <c r="D28" s="83"/>
      <c r="E28" s="80"/>
      <c r="G28" s="77">
        <v>17</v>
      </c>
      <c r="H28" s="80">
        <v>2</v>
      </c>
      <c r="I28" s="83" t="s">
        <v>166</v>
      </c>
      <c r="J28" s="80" t="s">
        <v>167</v>
      </c>
      <c r="K28" s="54"/>
      <c r="P28" s="59"/>
      <c r="Q28" s="63"/>
      <c r="R28" s="67"/>
      <c r="S28" s="59"/>
      <c r="T28" s="88"/>
      <c r="U28" s="88"/>
      <c r="V28" s="88"/>
      <c r="W28" s="88"/>
      <c r="X28" s="88"/>
      <c r="Y28" s="88"/>
      <c r="Z28" s="88"/>
      <c r="AA28" s="88"/>
      <c r="AB28" s="88"/>
      <c r="AC28" s="88"/>
      <c r="AD28" s="88"/>
      <c r="AE28" s="88"/>
      <c r="AF28" s="88"/>
      <c r="AG28" s="88"/>
    </row>
    <row r="29" spans="1:33" x14ac:dyDescent="0.25">
      <c r="A29" s="54"/>
      <c r="B29" s="77"/>
      <c r="C29" s="80"/>
      <c r="D29" s="83"/>
      <c r="E29" s="80"/>
      <c r="G29" s="77">
        <v>19</v>
      </c>
      <c r="H29" s="80">
        <v>1.145</v>
      </c>
      <c r="I29" s="83" t="s">
        <v>168</v>
      </c>
      <c r="J29" s="80" t="s">
        <v>63</v>
      </c>
      <c r="K29" s="54"/>
      <c r="P29" s="59"/>
      <c r="Q29" s="63"/>
      <c r="R29" s="67"/>
      <c r="S29" s="59"/>
      <c r="T29" s="88"/>
      <c r="U29" s="88"/>
      <c r="V29" s="88"/>
      <c r="W29" s="88"/>
      <c r="X29" s="88"/>
      <c r="Y29" s="88"/>
      <c r="Z29" s="88"/>
      <c r="AA29" s="88"/>
      <c r="AB29" s="88"/>
      <c r="AC29" s="88"/>
      <c r="AD29" s="88"/>
      <c r="AE29" s="88"/>
      <c r="AF29" s="88"/>
      <c r="AG29" s="88"/>
    </row>
    <row r="30" spans="1:33" x14ac:dyDescent="0.25">
      <c r="A30" s="54"/>
      <c r="B30" s="77"/>
      <c r="C30" s="80"/>
      <c r="D30" s="83"/>
      <c r="E30" s="80"/>
      <c r="G30" s="77">
        <v>21.8</v>
      </c>
      <c r="H30" s="80">
        <v>1.4</v>
      </c>
      <c r="I30" s="83" t="s">
        <v>165</v>
      </c>
      <c r="J30" s="80" t="s">
        <v>167</v>
      </c>
      <c r="K30" s="54"/>
      <c r="P30" s="59"/>
      <c r="Q30" s="63"/>
      <c r="R30" s="67"/>
      <c r="S30" s="59"/>
      <c r="T30" s="88"/>
      <c r="U30" s="88"/>
      <c r="V30" s="88"/>
      <c r="W30" s="88"/>
      <c r="X30" s="88"/>
      <c r="Y30" s="88"/>
      <c r="Z30" s="88"/>
      <c r="AA30" s="88"/>
      <c r="AB30" s="88"/>
      <c r="AC30" s="88"/>
      <c r="AD30" s="88"/>
      <c r="AE30" s="88"/>
      <c r="AF30" s="88"/>
      <c r="AG30" s="88"/>
    </row>
    <row r="31" spans="1:33" x14ac:dyDescent="0.25">
      <c r="A31" s="54"/>
      <c r="B31" s="77"/>
      <c r="C31" s="80"/>
      <c r="D31" s="83"/>
      <c r="E31" s="80"/>
      <c r="G31" s="77">
        <v>22.2</v>
      </c>
      <c r="H31" s="80">
        <v>1.4</v>
      </c>
      <c r="I31" s="83" t="s">
        <v>165</v>
      </c>
      <c r="J31" s="80" t="s">
        <v>167</v>
      </c>
      <c r="K31" s="54"/>
      <c r="P31" s="59"/>
      <c r="Q31" s="63"/>
      <c r="R31" s="67"/>
      <c r="S31" s="59"/>
      <c r="T31" s="88"/>
      <c r="U31" s="88"/>
      <c r="V31" s="88"/>
      <c r="W31" s="88"/>
      <c r="X31" s="88"/>
      <c r="Y31" s="88"/>
      <c r="Z31" s="88"/>
      <c r="AA31" s="88"/>
      <c r="AB31" s="88"/>
      <c r="AC31" s="88"/>
      <c r="AD31" s="88"/>
      <c r="AE31" s="88"/>
      <c r="AF31" s="88"/>
      <c r="AG31" s="88"/>
    </row>
    <row r="32" spans="1:33" x14ac:dyDescent="0.25">
      <c r="A32" s="54"/>
      <c r="B32" s="77"/>
      <c r="C32" s="80"/>
      <c r="D32" s="83"/>
      <c r="E32" s="80"/>
      <c r="G32" s="77">
        <v>23</v>
      </c>
      <c r="H32" s="80">
        <v>1.143</v>
      </c>
      <c r="I32" s="83" t="s">
        <v>168</v>
      </c>
      <c r="J32" s="80" t="s">
        <v>63</v>
      </c>
      <c r="K32" s="54"/>
      <c r="P32" s="59"/>
      <c r="Q32" s="63"/>
      <c r="R32" s="67"/>
      <c r="S32" s="59"/>
      <c r="T32" s="88"/>
      <c r="U32" s="88"/>
      <c r="V32" s="88"/>
      <c r="W32" s="88"/>
      <c r="X32" s="88"/>
      <c r="Y32" s="88"/>
      <c r="Z32" s="88"/>
      <c r="AA32" s="88"/>
      <c r="AB32" s="88"/>
      <c r="AC32" s="88"/>
      <c r="AD32" s="88"/>
      <c r="AE32" s="88"/>
      <c r="AF32" s="88"/>
      <c r="AG32" s="88"/>
    </row>
    <row r="33" spans="1:33" x14ac:dyDescent="0.25">
      <c r="A33" s="54"/>
      <c r="B33" s="77"/>
      <c r="C33" s="80"/>
      <c r="D33" s="83"/>
      <c r="E33" s="80"/>
      <c r="G33" s="77">
        <v>27</v>
      </c>
      <c r="H33" s="80">
        <v>1.048</v>
      </c>
      <c r="I33" s="83" t="s">
        <v>168</v>
      </c>
      <c r="J33" s="80" t="s">
        <v>63</v>
      </c>
      <c r="K33" s="54"/>
      <c r="P33" s="59"/>
      <c r="Q33" s="63"/>
      <c r="R33" s="67"/>
      <c r="S33" s="59"/>
      <c r="T33" s="88"/>
      <c r="U33" s="88"/>
      <c r="V33" s="88"/>
      <c r="W33" s="88"/>
      <c r="X33" s="88"/>
      <c r="Y33" s="88"/>
      <c r="Z33" s="88"/>
      <c r="AA33" s="88"/>
      <c r="AB33" s="88"/>
      <c r="AC33" s="88"/>
      <c r="AD33" s="88"/>
      <c r="AE33" s="88"/>
      <c r="AF33" s="88"/>
      <c r="AG33" s="88"/>
    </row>
    <row r="34" spans="1:33" x14ac:dyDescent="0.25">
      <c r="A34" s="54"/>
      <c r="B34" s="77"/>
      <c r="C34" s="80"/>
      <c r="D34" s="83"/>
      <c r="E34" s="80"/>
      <c r="G34" s="77">
        <v>31</v>
      </c>
      <c r="H34" s="80">
        <v>1.18</v>
      </c>
      <c r="I34" s="83" t="s">
        <v>168</v>
      </c>
      <c r="J34" s="80" t="s">
        <v>63</v>
      </c>
      <c r="K34" s="54"/>
      <c r="P34" s="59"/>
      <c r="Q34" s="63"/>
      <c r="R34" s="67"/>
      <c r="S34" s="59"/>
      <c r="T34" s="88"/>
      <c r="U34" s="88"/>
      <c r="V34" s="88"/>
      <c r="W34" s="88"/>
      <c r="X34" s="88"/>
      <c r="Y34" s="88"/>
      <c r="Z34" s="88"/>
      <c r="AA34" s="88"/>
      <c r="AB34" s="88"/>
      <c r="AC34" s="88"/>
      <c r="AD34" s="88"/>
      <c r="AE34" s="88"/>
      <c r="AF34" s="88"/>
      <c r="AG34" s="88"/>
    </row>
    <row r="35" spans="1:33" x14ac:dyDescent="0.25">
      <c r="A35" s="54"/>
      <c r="B35" s="77"/>
      <c r="C35" s="80"/>
      <c r="D35" s="83"/>
      <c r="E35" s="80"/>
      <c r="G35" s="77"/>
      <c r="H35" s="80"/>
      <c r="I35" s="83"/>
      <c r="J35" s="80"/>
      <c r="K35" s="54"/>
      <c r="P35" s="60"/>
      <c r="Q35" s="64"/>
      <c r="R35" s="68"/>
      <c r="S35" s="59"/>
      <c r="T35" s="88"/>
      <c r="U35" s="88"/>
      <c r="V35" s="88"/>
      <c r="W35" s="88"/>
      <c r="X35" s="88"/>
      <c r="Y35" s="88"/>
      <c r="Z35" s="88"/>
      <c r="AA35" s="88"/>
      <c r="AB35" s="88"/>
      <c r="AC35" s="88"/>
      <c r="AD35" s="88"/>
      <c r="AE35" s="88"/>
      <c r="AF35" s="88"/>
      <c r="AG35" s="88"/>
    </row>
    <row r="36" spans="1:33" x14ac:dyDescent="0.25">
      <c r="A36" s="54"/>
      <c r="B36" s="77"/>
      <c r="C36" s="80"/>
      <c r="D36" s="83"/>
      <c r="E36" s="80"/>
      <c r="G36" s="77"/>
      <c r="H36" s="80"/>
      <c r="I36" s="83"/>
      <c r="J36" s="80"/>
      <c r="K36" s="54"/>
      <c r="P36" s="59"/>
      <c r="Q36" s="63"/>
      <c r="R36" s="67"/>
      <c r="S36" s="59"/>
      <c r="T36" s="88"/>
      <c r="U36" s="88"/>
      <c r="V36" s="88"/>
      <c r="W36" s="88"/>
      <c r="X36" s="88"/>
      <c r="Y36" s="88"/>
      <c r="Z36" s="88"/>
      <c r="AA36" s="88"/>
      <c r="AB36" s="88"/>
      <c r="AC36" s="88"/>
      <c r="AD36" s="88"/>
      <c r="AE36" s="88"/>
      <c r="AF36" s="88"/>
      <c r="AG36" s="88"/>
    </row>
    <row r="37" spans="1:33" x14ac:dyDescent="0.25">
      <c r="A37" s="54"/>
      <c r="B37" s="77"/>
      <c r="C37" s="80"/>
      <c r="D37" s="83"/>
      <c r="E37" s="80"/>
      <c r="G37" s="77"/>
      <c r="H37" s="80"/>
      <c r="I37" s="83"/>
      <c r="J37" s="80"/>
      <c r="K37" s="54"/>
      <c r="P37" s="59"/>
      <c r="Q37" s="63"/>
      <c r="R37" s="67"/>
      <c r="S37" s="59"/>
      <c r="T37" s="88"/>
      <c r="U37" s="88"/>
      <c r="V37" s="88"/>
      <c r="W37" s="88"/>
      <c r="X37" s="88"/>
      <c r="Y37" s="88"/>
      <c r="Z37" s="88"/>
      <c r="AA37" s="88"/>
      <c r="AB37" s="88"/>
      <c r="AC37" s="88"/>
      <c r="AD37" s="88"/>
      <c r="AE37" s="88"/>
      <c r="AF37" s="88"/>
      <c r="AG37" s="88"/>
    </row>
    <row r="38" spans="1:33" x14ac:dyDescent="0.25">
      <c r="A38" s="54"/>
      <c r="B38" s="77"/>
      <c r="C38" s="80"/>
      <c r="D38" s="83"/>
      <c r="E38" s="80"/>
      <c r="G38" s="77"/>
      <c r="H38" s="80"/>
      <c r="I38" s="83"/>
      <c r="J38" s="80"/>
      <c r="K38" s="54"/>
      <c r="P38" s="59"/>
      <c r="Q38" s="63"/>
      <c r="R38" s="67"/>
      <c r="S38" s="59"/>
      <c r="T38" s="88"/>
      <c r="U38" s="88"/>
      <c r="V38" s="88"/>
      <c r="W38" s="88"/>
      <c r="X38" s="88"/>
      <c r="Y38" s="88"/>
      <c r="Z38" s="88"/>
      <c r="AA38" s="88"/>
      <c r="AB38" s="88"/>
      <c r="AC38" s="88"/>
      <c r="AD38" s="88"/>
      <c r="AE38" s="88"/>
      <c r="AF38" s="88"/>
      <c r="AG38" s="88"/>
    </row>
    <row r="39" spans="1:33" x14ac:dyDescent="0.25">
      <c r="A39" s="54"/>
      <c r="B39" s="77"/>
      <c r="C39" s="80"/>
      <c r="D39" s="83"/>
      <c r="E39" s="80"/>
      <c r="G39" s="77"/>
      <c r="H39" s="80"/>
      <c r="I39" s="83"/>
      <c r="J39" s="80"/>
      <c r="K39" s="54"/>
      <c r="P39" s="59"/>
      <c r="Q39" s="63"/>
      <c r="R39" s="67"/>
      <c r="S39" s="59"/>
      <c r="T39" s="88"/>
      <c r="U39" s="88"/>
      <c r="V39" s="88"/>
      <c r="W39" s="88"/>
      <c r="X39" s="88"/>
      <c r="Y39" s="88"/>
      <c r="Z39" s="88"/>
      <c r="AA39" s="88"/>
      <c r="AB39" s="88"/>
      <c r="AC39" s="88"/>
      <c r="AD39" s="88"/>
      <c r="AE39" s="88"/>
      <c r="AF39" s="88"/>
      <c r="AG39" s="88"/>
    </row>
    <row r="40" spans="1:33" x14ac:dyDescent="0.25">
      <c r="A40" s="54"/>
      <c r="B40" s="77"/>
      <c r="C40" s="80"/>
      <c r="D40" s="83"/>
      <c r="E40" s="80"/>
      <c r="G40" s="77"/>
      <c r="H40" s="80"/>
      <c r="I40" s="83"/>
      <c r="J40" s="80"/>
      <c r="K40" s="54"/>
      <c r="P40" s="59"/>
      <c r="Q40" s="63"/>
      <c r="R40" s="67"/>
      <c r="S40" s="59"/>
      <c r="T40" s="88"/>
      <c r="U40" s="88"/>
      <c r="V40" s="88"/>
      <c r="W40" s="88"/>
      <c r="X40" s="88"/>
      <c r="Y40" s="88"/>
      <c r="Z40" s="88"/>
      <c r="AA40" s="88"/>
      <c r="AB40" s="88"/>
      <c r="AC40" s="88"/>
      <c r="AD40" s="88"/>
      <c r="AE40" s="88"/>
      <c r="AF40" s="88"/>
      <c r="AG40" s="88"/>
    </row>
    <row r="41" spans="1:33" x14ac:dyDescent="0.25">
      <c r="A41" s="54"/>
      <c r="B41" s="77"/>
      <c r="C41" s="80"/>
      <c r="D41" s="83"/>
      <c r="E41" s="80"/>
      <c r="G41" s="77"/>
      <c r="H41" s="80"/>
      <c r="I41" s="83"/>
      <c r="J41" s="80"/>
      <c r="K41" s="54"/>
      <c r="P41" s="59"/>
      <c r="Q41" s="63"/>
      <c r="R41" s="67"/>
      <c r="S41" s="59"/>
      <c r="T41" s="88"/>
      <c r="U41" s="88"/>
      <c r="V41" s="88"/>
      <c r="W41" s="88"/>
      <c r="X41" s="88"/>
      <c r="Y41" s="88"/>
      <c r="Z41" s="88"/>
      <c r="AA41" s="88"/>
      <c r="AB41" s="88"/>
      <c r="AC41" s="88"/>
      <c r="AD41" s="88"/>
      <c r="AE41" s="88"/>
      <c r="AF41" s="88"/>
      <c r="AG41" s="88"/>
    </row>
    <row r="42" spans="1:33" x14ac:dyDescent="0.25">
      <c r="A42" s="54"/>
      <c r="B42" s="77"/>
      <c r="C42" s="80"/>
      <c r="D42" s="83"/>
      <c r="E42" s="80"/>
      <c r="G42" s="77"/>
      <c r="H42" s="80"/>
      <c r="I42" s="83"/>
      <c r="J42" s="80"/>
      <c r="K42" s="54"/>
      <c r="P42" s="59"/>
      <c r="Q42" s="63"/>
      <c r="R42" s="67"/>
      <c r="S42" s="59"/>
      <c r="T42" s="88"/>
      <c r="U42" s="88"/>
      <c r="V42" s="88"/>
      <c r="W42" s="88"/>
      <c r="X42" s="88"/>
      <c r="Y42" s="88"/>
      <c r="Z42" s="88"/>
      <c r="AA42" s="88"/>
      <c r="AB42" s="88"/>
      <c r="AC42" s="88"/>
      <c r="AD42" s="88"/>
      <c r="AE42" s="88"/>
      <c r="AF42" s="88"/>
      <c r="AG42" s="88"/>
    </row>
    <row r="43" spans="1:33" x14ac:dyDescent="0.25">
      <c r="A43" s="54"/>
      <c r="B43" s="77"/>
      <c r="C43" s="80"/>
      <c r="D43" s="83"/>
      <c r="E43" s="80"/>
      <c r="G43" s="77"/>
      <c r="H43" s="80"/>
      <c r="I43" s="83"/>
      <c r="J43" s="80"/>
      <c r="K43" s="54"/>
      <c r="P43" s="59"/>
      <c r="Q43" s="63"/>
      <c r="R43" s="67"/>
      <c r="S43" s="59"/>
      <c r="T43" s="88"/>
      <c r="U43" s="88"/>
      <c r="V43" s="88"/>
      <c r="W43" s="88"/>
      <c r="X43" s="88"/>
      <c r="Y43" s="88"/>
      <c r="Z43" s="88"/>
      <c r="AA43" s="88"/>
      <c r="AB43" s="88"/>
      <c r="AC43" s="88"/>
      <c r="AD43" s="88"/>
      <c r="AE43" s="88"/>
      <c r="AF43" s="88"/>
      <c r="AG43" s="88"/>
    </row>
    <row r="44" spans="1:33" x14ac:dyDescent="0.25">
      <c r="A44" s="54"/>
      <c r="B44" s="77"/>
      <c r="C44" s="80"/>
      <c r="D44" s="83"/>
      <c r="E44" s="80"/>
      <c r="G44" s="77"/>
      <c r="H44" s="80"/>
      <c r="I44" s="83"/>
      <c r="J44" s="80"/>
      <c r="K44" s="54"/>
      <c r="P44" s="59"/>
      <c r="Q44" s="63"/>
      <c r="R44" s="67"/>
      <c r="S44" s="59"/>
      <c r="T44" s="88"/>
      <c r="U44" s="88"/>
      <c r="V44" s="88"/>
      <c r="W44" s="88"/>
      <c r="X44" s="88"/>
      <c r="Y44" s="88"/>
      <c r="Z44" s="88"/>
      <c r="AA44" s="88"/>
      <c r="AB44" s="88"/>
      <c r="AC44" s="88"/>
      <c r="AD44" s="88"/>
      <c r="AE44" s="88"/>
      <c r="AF44" s="88"/>
      <c r="AG44" s="88"/>
    </row>
    <row r="45" spans="1:33" x14ac:dyDescent="0.25">
      <c r="A45" s="54"/>
      <c r="B45" s="77"/>
      <c r="C45" s="80"/>
      <c r="D45" s="83"/>
      <c r="E45" s="80"/>
      <c r="G45" s="77"/>
      <c r="H45" s="80"/>
      <c r="I45" s="83"/>
      <c r="J45" s="80"/>
      <c r="K45" s="54"/>
      <c r="P45" s="59"/>
      <c r="Q45" s="63"/>
      <c r="R45" s="67"/>
      <c r="S45" s="59"/>
      <c r="T45" s="88"/>
      <c r="U45" s="88"/>
      <c r="V45" s="88"/>
      <c r="W45" s="88"/>
      <c r="X45" s="88"/>
      <c r="Y45" s="88"/>
      <c r="Z45" s="88"/>
      <c r="AA45" s="88"/>
      <c r="AB45" s="88"/>
      <c r="AC45" s="88"/>
      <c r="AD45" s="88"/>
      <c r="AE45" s="88"/>
      <c r="AF45" s="88"/>
      <c r="AG45" s="88"/>
    </row>
    <row r="46" spans="1:33" x14ac:dyDescent="0.25">
      <c r="A46" s="54"/>
      <c r="B46" s="77"/>
      <c r="C46" s="80"/>
      <c r="D46" s="83"/>
      <c r="E46" s="80"/>
      <c r="G46" s="77"/>
      <c r="H46" s="80"/>
      <c r="I46" s="83"/>
      <c r="J46" s="80"/>
      <c r="K46" s="54"/>
      <c r="P46" s="59"/>
      <c r="Q46" s="63"/>
      <c r="R46" s="67"/>
      <c r="S46" s="59"/>
      <c r="T46" s="88"/>
      <c r="U46" s="88"/>
      <c r="V46" s="88"/>
      <c r="W46" s="88"/>
      <c r="X46" s="88"/>
      <c r="Y46" s="88"/>
      <c r="Z46" s="88"/>
      <c r="AA46" s="88"/>
      <c r="AB46" s="88"/>
      <c r="AC46" s="88"/>
      <c r="AD46" s="88"/>
      <c r="AE46" s="88"/>
      <c r="AF46" s="88"/>
      <c r="AG46" s="88"/>
    </row>
    <row r="47" spans="1:33" x14ac:dyDescent="0.25">
      <c r="A47" s="54"/>
      <c r="B47" s="77"/>
      <c r="C47" s="80"/>
      <c r="D47" s="83"/>
      <c r="E47" s="80"/>
      <c r="G47" s="77"/>
      <c r="H47" s="80"/>
      <c r="I47" s="83"/>
      <c r="J47" s="80"/>
      <c r="K47" s="54"/>
      <c r="P47" s="59"/>
      <c r="Q47" s="63"/>
      <c r="R47" s="67"/>
      <c r="S47" s="59"/>
      <c r="T47" s="88"/>
      <c r="U47" s="88"/>
      <c r="V47" s="88"/>
      <c r="W47" s="88"/>
      <c r="X47" s="88"/>
      <c r="Y47" s="88"/>
      <c r="Z47" s="88"/>
      <c r="AA47" s="88"/>
      <c r="AB47" s="88"/>
      <c r="AC47" s="88"/>
      <c r="AD47" s="88"/>
      <c r="AE47" s="88"/>
      <c r="AF47" s="88"/>
      <c r="AG47" s="88"/>
    </row>
    <row r="48" spans="1:33" x14ac:dyDescent="0.25">
      <c r="A48" s="54"/>
      <c r="B48" s="77"/>
      <c r="C48" s="80"/>
      <c r="D48" s="83"/>
      <c r="E48" s="80"/>
      <c r="G48" s="77"/>
      <c r="H48" s="80"/>
      <c r="I48" s="83"/>
      <c r="J48" s="80"/>
      <c r="K48" s="54"/>
      <c r="P48" s="59"/>
      <c r="Q48" s="63"/>
      <c r="R48" s="67"/>
      <c r="S48" s="59"/>
      <c r="T48" s="88"/>
      <c r="U48" s="88"/>
      <c r="V48" s="88"/>
      <c r="W48" s="88"/>
      <c r="X48" s="88"/>
      <c r="Y48" s="88"/>
      <c r="Z48" s="88"/>
      <c r="AA48" s="88"/>
      <c r="AB48" s="88"/>
      <c r="AC48" s="88"/>
      <c r="AD48" s="88"/>
      <c r="AE48" s="88"/>
      <c r="AF48" s="88"/>
      <c r="AG48" s="88"/>
    </row>
    <row r="49" spans="1:33" x14ac:dyDescent="0.25">
      <c r="A49" s="54"/>
      <c r="B49" s="77"/>
      <c r="C49" s="80"/>
      <c r="D49" s="83"/>
      <c r="E49" s="80"/>
      <c r="G49" s="77"/>
      <c r="H49" s="80"/>
      <c r="I49" s="83"/>
      <c r="J49" s="80"/>
      <c r="K49" s="54"/>
      <c r="P49" s="59"/>
      <c r="Q49" s="63"/>
      <c r="R49" s="67"/>
      <c r="S49" s="59"/>
      <c r="T49" s="88"/>
      <c r="U49" s="88"/>
      <c r="V49" s="88"/>
      <c r="W49" s="88"/>
      <c r="X49" s="88"/>
      <c r="Y49" s="88"/>
      <c r="Z49" s="88"/>
      <c r="AA49" s="88"/>
      <c r="AB49" s="88"/>
      <c r="AC49" s="88"/>
      <c r="AD49" s="88"/>
      <c r="AE49" s="88"/>
      <c r="AF49" s="88"/>
      <c r="AG49" s="88"/>
    </row>
    <row r="50" spans="1:33" x14ac:dyDescent="0.25">
      <c r="A50" s="54"/>
      <c r="B50" s="77"/>
      <c r="C50" s="80"/>
      <c r="D50" s="83"/>
      <c r="E50" s="80"/>
      <c r="G50" s="77"/>
      <c r="H50" s="80"/>
      <c r="I50" s="83"/>
      <c r="J50" s="80"/>
      <c r="K50" s="54"/>
      <c r="P50" s="59"/>
      <c r="Q50" s="63"/>
      <c r="R50" s="67"/>
      <c r="S50" s="59"/>
      <c r="T50" s="88"/>
      <c r="U50" s="88"/>
      <c r="V50" s="88"/>
      <c r="W50" s="88"/>
      <c r="X50" s="88"/>
      <c r="Y50" s="88"/>
      <c r="Z50" s="88"/>
      <c r="AA50" s="88"/>
      <c r="AB50" s="88"/>
      <c r="AC50" s="88"/>
      <c r="AD50" s="88"/>
      <c r="AE50" s="88"/>
      <c r="AF50" s="88"/>
      <c r="AG50" s="88"/>
    </row>
    <row r="51" spans="1:33" ht="15.75" thickBot="1" x14ac:dyDescent="0.3">
      <c r="A51" s="54"/>
      <c r="B51" s="78"/>
      <c r="C51" s="81"/>
      <c r="D51" s="84"/>
      <c r="E51" s="81"/>
      <c r="G51" s="78"/>
      <c r="H51" s="81"/>
      <c r="I51" s="84"/>
      <c r="J51" s="81"/>
      <c r="K51" s="54"/>
      <c r="P51" s="61"/>
      <c r="Q51" s="65"/>
      <c r="R51" s="69"/>
      <c r="S51" s="61"/>
      <c r="T51" s="89"/>
      <c r="U51" s="89"/>
      <c r="V51" s="89"/>
      <c r="W51" s="89"/>
      <c r="X51" s="89"/>
      <c r="Y51" s="89"/>
      <c r="Z51" s="89"/>
      <c r="AA51" s="89"/>
      <c r="AB51" s="89"/>
      <c r="AC51" s="89"/>
      <c r="AD51" s="89"/>
      <c r="AE51" s="89"/>
      <c r="AF51" s="89"/>
      <c r="AG51" s="89"/>
    </row>
    <row r="52" spans="1:33" x14ac:dyDescent="0.25">
      <c r="A52" s="54"/>
      <c r="B52" s="54"/>
      <c r="C52" s="54"/>
      <c r="D52" s="54"/>
      <c r="E52" s="54"/>
      <c r="G52" s="54"/>
      <c r="H52" s="54"/>
      <c r="I52" s="54"/>
      <c r="J52" s="54"/>
      <c r="K52" s="54"/>
    </row>
    <row r="53" spans="1:33" x14ac:dyDescent="0.25">
      <c r="A53" s="54"/>
      <c r="B53" s="54"/>
      <c r="C53" s="54"/>
      <c r="D53" s="54"/>
      <c r="E53" s="54"/>
      <c r="G53" s="54"/>
      <c r="H53" s="54"/>
      <c r="I53" s="54"/>
      <c r="J53" s="54"/>
      <c r="K53" s="54"/>
    </row>
    <row r="54" spans="1:33" x14ac:dyDescent="0.25">
      <c r="A54" s="54"/>
      <c r="B54" s="54"/>
      <c r="C54" s="54"/>
      <c r="D54" s="54"/>
      <c r="E54" s="54"/>
      <c r="G54" s="54"/>
      <c r="H54" s="54"/>
      <c r="I54" s="54"/>
      <c r="J54" s="54"/>
      <c r="K54" s="54"/>
    </row>
    <row r="55" spans="1:33" x14ac:dyDescent="0.25">
      <c r="A55" s="54"/>
      <c r="B55" s="54"/>
      <c r="C55" s="54"/>
      <c r="D55" s="54"/>
      <c r="E55" s="54"/>
      <c r="G55" s="54"/>
      <c r="H55" s="54"/>
      <c r="I55" s="54"/>
      <c r="J55" s="54"/>
      <c r="K55" s="54"/>
    </row>
    <row r="56" spans="1:33" x14ac:dyDescent="0.25">
      <c r="A56" s="54"/>
      <c r="B56" s="54"/>
      <c r="C56" s="54"/>
      <c r="D56" s="54"/>
      <c r="E56" s="54"/>
      <c r="G56" s="54"/>
      <c r="H56" s="54"/>
      <c r="I56" s="54"/>
      <c r="J56" s="54"/>
      <c r="K56" s="54"/>
    </row>
    <row r="57" spans="1:33" x14ac:dyDescent="0.25">
      <c r="A57" s="54"/>
      <c r="B57" s="54"/>
      <c r="C57" s="54"/>
      <c r="D57" s="54"/>
      <c r="E57" s="54"/>
      <c r="G57" s="54"/>
      <c r="H57" s="54"/>
      <c r="I57" s="54"/>
      <c r="J57" s="54"/>
      <c r="K57" s="54"/>
    </row>
    <row r="58" spans="1:33" x14ac:dyDescent="0.25">
      <c r="A58" s="54"/>
      <c r="B58" s="54"/>
      <c r="C58" s="54"/>
      <c r="D58" s="54"/>
      <c r="E58" s="54"/>
      <c r="G58" s="54"/>
      <c r="H58" s="54"/>
      <c r="I58" s="54"/>
      <c r="J58" s="54"/>
      <c r="K58" s="54"/>
    </row>
    <row r="59" spans="1:33" x14ac:dyDescent="0.25">
      <c r="A59" s="35"/>
      <c r="B59" s="54"/>
      <c r="C59" s="54"/>
      <c r="D59" s="54"/>
      <c r="E59" s="54"/>
      <c r="G59" s="54"/>
      <c r="H59" s="54"/>
      <c r="I59" s="54"/>
      <c r="J59" s="54"/>
      <c r="K59" s="54"/>
    </row>
    <row r="60" spans="1:33" x14ac:dyDescent="0.25">
      <c r="A60" s="35"/>
      <c r="B60" s="54"/>
      <c r="C60" s="54"/>
      <c r="D60" s="54"/>
      <c r="E60" s="54"/>
      <c r="G60" s="54"/>
      <c r="H60" s="54"/>
      <c r="I60" s="54"/>
      <c r="J60" s="54"/>
      <c r="K60" s="54"/>
    </row>
    <row r="61" spans="1:33" x14ac:dyDescent="0.25">
      <c r="A61" s="35"/>
      <c r="B61" s="54"/>
      <c r="C61" s="54"/>
      <c r="D61" s="54"/>
      <c r="E61" s="54"/>
      <c r="G61" s="54"/>
      <c r="H61" s="54"/>
      <c r="I61" s="54"/>
      <c r="J61" s="54"/>
      <c r="K61" s="54"/>
    </row>
    <row r="62" spans="1:33" x14ac:dyDescent="0.25">
      <c r="A62" s="35"/>
      <c r="B62" s="54"/>
      <c r="C62" s="54"/>
      <c r="D62" s="54"/>
      <c r="E62" s="54"/>
      <c r="G62" s="54"/>
      <c r="H62" s="54"/>
      <c r="I62" s="54"/>
      <c r="J62" s="54"/>
      <c r="K62" s="54"/>
    </row>
    <row r="63" spans="1:33" x14ac:dyDescent="0.25">
      <c r="A63" s="71"/>
      <c r="G63" s="54"/>
      <c r="H63" s="54"/>
      <c r="I63" s="54"/>
      <c r="J63" s="54"/>
      <c r="K63" s="54"/>
    </row>
    <row r="64" spans="1:33" x14ac:dyDescent="0.25">
      <c r="A64" s="35"/>
      <c r="G64" s="54"/>
      <c r="H64" s="54"/>
      <c r="I64" s="54"/>
      <c r="J64" s="54"/>
      <c r="K64" s="54"/>
    </row>
    <row r="65" spans="1:11" x14ac:dyDescent="0.25">
      <c r="A65" s="71"/>
      <c r="G65" s="54"/>
      <c r="H65" s="54"/>
      <c r="I65" s="54"/>
      <c r="J65" s="54"/>
      <c r="K65" s="54"/>
    </row>
    <row r="66" spans="1:11" x14ac:dyDescent="0.25">
      <c r="A66" s="71"/>
    </row>
    <row r="67" spans="1:11" x14ac:dyDescent="0.25">
      <c r="A67" s="71"/>
    </row>
    <row r="68" spans="1:11" x14ac:dyDescent="0.25">
      <c r="A68" s="71"/>
    </row>
    <row r="69" spans="1:11" x14ac:dyDescent="0.25">
      <c r="A69" s="71"/>
    </row>
    <row r="70" spans="1:11" x14ac:dyDescent="0.25">
      <c r="A70" s="71"/>
    </row>
    <row r="71" spans="1:11" x14ac:dyDescent="0.25">
      <c r="A71" s="71"/>
    </row>
    <row r="72" spans="1:11" x14ac:dyDescent="0.25">
      <c r="A72" s="71"/>
    </row>
    <row r="73" spans="1:11" x14ac:dyDescent="0.25">
      <c r="A73" s="71"/>
    </row>
    <row r="74" spans="1:11" x14ac:dyDescent="0.25">
      <c r="A74" s="71"/>
    </row>
  </sheetData>
  <conditionalFormatting sqref="U2:U18">
    <cfRule type="expression" dxfId="25" priority="23">
      <formula>$T2="Alm_Hamre"</formula>
    </cfRule>
  </conditionalFormatting>
  <conditionalFormatting sqref="U2:U18">
    <cfRule type="expression" dxfId="24" priority="22">
      <formula>$T2="ICP_18"</formula>
    </cfRule>
  </conditionalFormatting>
  <conditionalFormatting sqref="U2:U18">
    <cfRule type="expression" dxfId="23" priority="21">
      <formula>$T$2="Stevens"</formula>
    </cfRule>
  </conditionalFormatting>
  <conditionalFormatting sqref="U19:U46">
    <cfRule type="expression" dxfId="22" priority="18">
      <formula>$T19="Alm_Hamre"</formula>
    </cfRule>
  </conditionalFormatting>
  <conditionalFormatting sqref="U19:U46">
    <cfRule type="expression" dxfId="21" priority="17">
      <formula>$T19="ICP_18"</formula>
    </cfRule>
  </conditionalFormatting>
  <conditionalFormatting sqref="U19:U46">
    <cfRule type="expression" dxfId="20" priority="16">
      <formula>$T$2="Stevens"</formula>
    </cfRule>
  </conditionalFormatting>
  <conditionalFormatting sqref="U47:U51">
    <cfRule type="expression" dxfId="19" priority="13">
      <formula>$T47="Alm_Hamre"</formula>
    </cfRule>
  </conditionalFormatting>
  <conditionalFormatting sqref="U47:U51">
    <cfRule type="expression" dxfId="18" priority="12">
      <formula>$T47="ICP_18"</formula>
    </cfRule>
  </conditionalFormatting>
  <conditionalFormatting sqref="U47:U51">
    <cfRule type="expression" dxfId="17" priority="11">
      <formula>$T$2="Stevens"</formula>
    </cfRule>
  </conditionalFormatting>
  <conditionalFormatting sqref="V2:AG18">
    <cfRule type="expression" dxfId="16" priority="9">
      <formula>$T2="Alm_Hamre"</formula>
    </cfRule>
  </conditionalFormatting>
  <conditionalFormatting sqref="V2:AG18">
    <cfRule type="expression" dxfId="15" priority="8">
      <formula>$T2="ICP_18"</formula>
    </cfRule>
  </conditionalFormatting>
  <conditionalFormatting sqref="V2:AG18">
    <cfRule type="expression" dxfId="14" priority="7">
      <formula>$T$2="Stevens"</formula>
    </cfRule>
  </conditionalFormatting>
  <conditionalFormatting sqref="V19:AG46">
    <cfRule type="expression" dxfId="13" priority="6">
      <formula>$T19="Alm_Hamre"</formula>
    </cfRule>
  </conditionalFormatting>
  <conditionalFormatting sqref="V19:AG46">
    <cfRule type="expression" dxfId="12" priority="5">
      <formula>$T19="ICP_18"</formula>
    </cfRule>
  </conditionalFormatting>
  <conditionalFormatting sqref="V19:AG46">
    <cfRule type="expression" dxfId="11" priority="4">
      <formula>$T$2="Stevens"</formula>
    </cfRule>
  </conditionalFormatting>
  <conditionalFormatting sqref="V47:AG51">
    <cfRule type="expression" dxfId="10" priority="3">
      <formula>$T47="Alm_Hamre"</formula>
    </cfRule>
  </conditionalFormatting>
  <conditionalFormatting sqref="V47:AG51">
    <cfRule type="expression" dxfId="9" priority="2">
      <formula>$T47="ICP_18"</formula>
    </cfRule>
  </conditionalFormatting>
  <conditionalFormatting sqref="V47:AG51">
    <cfRule type="expression" dxfId="8" priority="1">
      <formula>$T$2="Stevens"</formula>
    </cfRule>
  </conditionalFormatting>
  <dataValidations count="1">
    <dataValidation type="decimal" allowBlank="1" showInputMessage="1" showErrorMessage="1" sqref="M2" xr:uid="{D7E01035-F1F4-40A7-9322-45086F0F4285}">
      <formula1>0</formula1>
      <formula2>0.1</formula2>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FD3C7B9-25E8-4680-8A2F-42EE5C77F780}">
          <x14:formula1>
            <xm:f>Hidden_settings!$C$3:$C$8</xm:f>
          </x14:formula1>
          <xm:sqref>S2:S51</xm:sqref>
        </x14:dataValidation>
        <x14:dataValidation type="list" allowBlank="1" showInputMessage="1" showErrorMessage="1" xr:uid="{538727AB-CF95-4E17-9E48-5AE9A61B3632}">
          <x14:formula1>
            <xm:f>Hidden_settings!$B$3:$B$8</xm:f>
          </x14:formula1>
          <xm:sqref>T2:T51</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E60E-1CC2-4C58-816F-5DB3EF4F91B4}">
  <sheetPr>
    <tabColor rgb="FF7030A0"/>
  </sheetPr>
  <dimension ref="A1:AG71"/>
  <sheetViews>
    <sheetView zoomScale="70" zoomScaleNormal="70" workbookViewId="0">
      <selection activeCell="AC13" sqref="AC13"/>
    </sheetView>
  </sheetViews>
  <sheetFormatPr defaultColWidth="8.7109375" defaultRowHeight="15" x14ac:dyDescent="0.25"/>
  <cols>
    <col min="1" max="3" width="8.7109375" style="53"/>
    <col min="4" max="4" width="12.42578125" style="53" customWidth="1"/>
    <col min="5" max="12" width="8.7109375" style="53"/>
    <col min="13" max="13" width="18.140625" style="53" bestFit="1" customWidth="1"/>
    <col min="14" max="19" width="8.7109375" style="53"/>
    <col min="20" max="20" width="17.140625" style="53" customWidth="1"/>
    <col min="21" max="21" width="12.5703125" style="53" bestFit="1" customWidth="1"/>
    <col min="22" max="22" width="13.140625" style="53" bestFit="1" customWidth="1"/>
    <col min="23" max="25" width="8.7109375" style="53"/>
    <col min="26" max="26" width="12" style="53" customWidth="1"/>
    <col min="27" max="28" width="8.7109375" style="53"/>
    <col min="29" max="29" width="12" style="53" customWidth="1"/>
    <col min="30" max="30" width="10.85546875" style="53" customWidth="1"/>
    <col min="31" max="31" width="14.42578125" style="53" customWidth="1"/>
    <col min="32" max="32" width="11.5703125" style="53" customWidth="1"/>
    <col min="33" max="16384" width="8.7109375" style="53"/>
  </cols>
  <sheetData>
    <row r="1" spans="2:33" s="160" customFormat="1" ht="54" customHeight="1" thickBot="1" x14ac:dyDescent="0.3">
      <c r="B1" s="164" t="s">
        <v>138</v>
      </c>
      <c r="C1" s="163" t="s">
        <v>139</v>
      </c>
      <c r="D1" s="163" t="s">
        <v>128</v>
      </c>
      <c r="E1" s="165" t="s">
        <v>127</v>
      </c>
      <c r="G1" s="164" t="s">
        <v>32</v>
      </c>
      <c r="H1" s="163" t="s">
        <v>30</v>
      </c>
      <c r="I1" s="163" t="s">
        <v>33</v>
      </c>
      <c r="J1" s="165" t="s">
        <v>64</v>
      </c>
      <c r="L1" s="164" t="s">
        <v>69</v>
      </c>
      <c r="M1" s="165" t="s">
        <v>135</v>
      </c>
      <c r="N1" s="165" t="s">
        <v>169</v>
      </c>
      <c r="P1" s="164" t="s">
        <v>71</v>
      </c>
      <c r="Q1" s="163" t="s">
        <v>136</v>
      </c>
      <c r="R1" s="163" t="s">
        <v>137</v>
      </c>
      <c r="S1" s="163" t="s">
        <v>66</v>
      </c>
      <c r="T1" s="163" t="s">
        <v>67</v>
      </c>
      <c r="U1" s="163" t="s">
        <v>142</v>
      </c>
      <c r="V1" s="163" t="s">
        <v>143</v>
      </c>
      <c r="W1" s="163" t="s">
        <v>140</v>
      </c>
      <c r="X1" s="163" t="s">
        <v>141</v>
      </c>
      <c r="Y1" s="163" t="s">
        <v>70</v>
      </c>
      <c r="Z1" s="163" t="s">
        <v>144</v>
      </c>
      <c r="AA1" s="163" t="s">
        <v>17</v>
      </c>
      <c r="AB1" s="163" t="s">
        <v>18</v>
      </c>
      <c r="AC1" s="163" t="s">
        <v>75</v>
      </c>
      <c r="AD1" s="163" t="s">
        <v>76</v>
      </c>
      <c r="AE1" s="162" t="s">
        <v>97</v>
      </c>
      <c r="AF1" s="162" t="s">
        <v>184</v>
      </c>
      <c r="AG1" s="161" t="s">
        <v>192</v>
      </c>
    </row>
    <row r="2" spans="2:33" x14ac:dyDescent="0.25">
      <c r="B2" s="53">
        <v>3</v>
      </c>
      <c r="C2" s="53">
        <v>3</v>
      </c>
      <c r="D2" s="53">
        <v>12</v>
      </c>
      <c r="E2" s="53">
        <v>65</v>
      </c>
      <c r="G2" s="149">
        <v>0.215</v>
      </c>
      <c r="H2" s="148">
        <v>1.383</v>
      </c>
      <c r="I2" s="148" t="s">
        <v>165</v>
      </c>
      <c r="J2" s="147" t="s">
        <v>63</v>
      </c>
      <c r="L2" s="159">
        <v>1</v>
      </c>
      <c r="M2" s="158">
        <v>0.1</v>
      </c>
      <c r="N2" s="157">
        <v>1</v>
      </c>
      <c r="P2" s="151">
        <v>1</v>
      </c>
      <c r="Q2" s="151">
        <v>0</v>
      </c>
      <c r="R2" s="151">
        <v>1.7</v>
      </c>
      <c r="S2" s="151" t="s">
        <v>189</v>
      </c>
      <c r="T2" s="167" t="s">
        <v>126</v>
      </c>
      <c r="U2" s="156">
        <v>0.5</v>
      </c>
      <c r="V2" s="156">
        <v>0.25</v>
      </c>
      <c r="W2" s="156">
        <v>2.5</v>
      </c>
      <c r="X2" s="156">
        <v>2.5</v>
      </c>
      <c r="Y2" s="156">
        <v>0</v>
      </c>
      <c r="Z2" s="156">
        <v>0</v>
      </c>
      <c r="AA2" s="150">
        <v>0</v>
      </c>
      <c r="AB2" s="156">
        <v>9</v>
      </c>
      <c r="AC2" s="156">
        <f>1/1.25</f>
        <v>0.8</v>
      </c>
      <c r="AD2" s="53">
        <v>1.25</v>
      </c>
      <c r="AE2" s="53">
        <f t="shared" ref="AE2:AE11" si="0">IF(T2="Alm_Hamre_2018",1.5,369/102)</f>
        <v>3.6176470588235294</v>
      </c>
      <c r="AF2" s="53">
        <f>IF(S2="Clay",AC2,AD2)</f>
        <v>1.25</v>
      </c>
    </row>
    <row r="3" spans="2:33" x14ac:dyDescent="0.25">
      <c r="B3" s="53">
        <v>3</v>
      </c>
      <c r="C3" s="53">
        <v>3</v>
      </c>
      <c r="D3" s="53">
        <v>60</v>
      </c>
      <c r="E3" s="53">
        <v>50</v>
      </c>
      <c r="G3" s="149">
        <v>1.1000000000000001</v>
      </c>
      <c r="H3" s="148">
        <v>3</v>
      </c>
      <c r="I3" s="148" t="s">
        <v>166</v>
      </c>
      <c r="J3" s="147" t="s">
        <v>167</v>
      </c>
      <c r="L3" s="149">
        <v>2</v>
      </c>
      <c r="M3" s="148">
        <v>3</v>
      </c>
      <c r="N3" s="147">
        <v>0</v>
      </c>
      <c r="P3" s="151">
        <v>2</v>
      </c>
      <c r="Q3" s="151">
        <f t="shared" ref="Q3:Q11" si="1">R2</f>
        <v>1.7</v>
      </c>
      <c r="R3" s="151">
        <v>2.5</v>
      </c>
      <c r="S3" s="151" t="s">
        <v>190</v>
      </c>
      <c r="T3" s="167" t="s">
        <v>208</v>
      </c>
      <c r="U3" s="150">
        <v>0.5</v>
      </c>
      <c r="V3" s="150">
        <v>0.25</v>
      </c>
      <c r="W3" s="150">
        <v>2.5</v>
      </c>
      <c r="X3" s="150">
        <v>2.5</v>
      </c>
      <c r="Y3" s="150">
        <v>0</v>
      </c>
      <c r="Z3" s="150">
        <v>0</v>
      </c>
      <c r="AA3" s="150">
        <v>0</v>
      </c>
      <c r="AB3" s="150">
        <v>9</v>
      </c>
      <c r="AC3" s="150">
        <v>0.8</v>
      </c>
      <c r="AD3" s="53">
        <v>1.25</v>
      </c>
      <c r="AE3" s="53">
        <f t="shared" si="0"/>
        <v>3.6176470588235294</v>
      </c>
      <c r="AF3" s="53">
        <v>0.8</v>
      </c>
    </row>
    <row r="4" spans="2:33" x14ac:dyDescent="0.25">
      <c r="G4" s="149">
        <v>1.25</v>
      </c>
      <c r="H4" s="148">
        <v>1.27</v>
      </c>
      <c r="I4" s="148" t="s">
        <v>165</v>
      </c>
      <c r="J4" s="147" t="s">
        <v>167</v>
      </c>
      <c r="L4" s="149">
        <v>3</v>
      </c>
      <c r="M4" s="148">
        <v>3.7</v>
      </c>
      <c r="N4" s="147">
        <v>0</v>
      </c>
      <c r="P4" s="151">
        <v>3</v>
      </c>
      <c r="Q4" s="151">
        <f t="shared" si="1"/>
        <v>2.5</v>
      </c>
      <c r="R4" s="151">
        <v>4</v>
      </c>
      <c r="S4" s="151" t="s">
        <v>189</v>
      </c>
      <c r="T4" s="167" t="s">
        <v>126</v>
      </c>
      <c r="U4" s="150">
        <v>0.5</v>
      </c>
      <c r="V4" s="150">
        <v>0.25</v>
      </c>
      <c r="W4" s="150">
        <v>2.5</v>
      </c>
      <c r="X4" s="150">
        <v>2.5</v>
      </c>
      <c r="Y4" s="150">
        <v>0</v>
      </c>
      <c r="Z4" s="150">
        <v>0</v>
      </c>
      <c r="AA4" s="150">
        <v>0</v>
      </c>
      <c r="AB4" s="150">
        <v>9</v>
      </c>
      <c r="AC4" s="150">
        <v>0.8</v>
      </c>
      <c r="AD4" s="53">
        <v>1.25</v>
      </c>
      <c r="AE4" s="53">
        <f t="shared" si="0"/>
        <v>3.6176470588235294</v>
      </c>
      <c r="AF4" s="53">
        <v>0.8</v>
      </c>
    </row>
    <row r="5" spans="2:33" x14ac:dyDescent="0.25">
      <c r="G5" s="149">
        <v>1.35</v>
      </c>
      <c r="H5" s="148">
        <v>1.27</v>
      </c>
      <c r="I5" s="148" t="s">
        <v>165</v>
      </c>
      <c r="J5" s="147" t="s">
        <v>167</v>
      </c>
      <c r="L5" s="149">
        <v>4</v>
      </c>
      <c r="M5" s="148">
        <v>5</v>
      </c>
      <c r="N5" s="147">
        <v>0</v>
      </c>
      <c r="P5" s="151">
        <v>4</v>
      </c>
      <c r="Q5" s="151">
        <f t="shared" si="1"/>
        <v>4</v>
      </c>
      <c r="R5" s="151">
        <v>5.5</v>
      </c>
      <c r="S5" s="151" t="s">
        <v>189</v>
      </c>
      <c r="T5" s="167" t="s">
        <v>126</v>
      </c>
      <c r="U5" s="150">
        <v>0.5</v>
      </c>
      <c r="V5" s="150">
        <v>0.25</v>
      </c>
      <c r="W5" s="150">
        <v>2.5</v>
      </c>
      <c r="X5" s="150">
        <v>2.5</v>
      </c>
      <c r="Y5" s="150">
        <v>0</v>
      </c>
      <c r="Z5" s="150">
        <v>0</v>
      </c>
      <c r="AA5" s="150">
        <v>0</v>
      </c>
      <c r="AB5" s="150">
        <v>9</v>
      </c>
      <c r="AC5" s="150">
        <v>0.8</v>
      </c>
      <c r="AD5" s="53">
        <v>1.25</v>
      </c>
      <c r="AE5" s="53">
        <f t="shared" si="0"/>
        <v>3.6176470588235294</v>
      </c>
      <c r="AF5" s="53">
        <v>0.8</v>
      </c>
    </row>
    <row r="6" spans="2:33" x14ac:dyDescent="0.25">
      <c r="G6" s="149">
        <v>2</v>
      </c>
      <c r="H6" s="148">
        <v>1.325</v>
      </c>
      <c r="I6" s="148" t="s">
        <v>165</v>
      </c>
      <c r="J6" s="147" t="s">
        <v>63</v>
      </c>
      <c r="L6" s="149">
        <v>5</v>
      </c>
      <c r="M6" s="148">
        <v>6</v>
      </c>
      <c r="N6" s="147">
        <v>0</v>
      </c>
      <c r="P6" s="151">
        <v>5</v>
      </c>
      <c r="Q6" s="151">
        <f t="shared" si="1"/>
        <v>5.5</v>
      </c>
      <c r="R6" s="151">
        <v>9</v>
      </c>
      <c r="S6" s="151" t="s">
        <v>190</v>
      </c>
      <c r="T6" s="167" t="s">
        <v>208</v>
      </c>
      <c r="U6" s="150">
        <v>0.5</v>
      </c>
      <c r="V6" s="150">
        <v>0.25</v>
      </c>
      <c r="W6" s="150">
        <v>2.5</v>
      </c>
      <c r="X6" s="150">
        <v>2.5</v>
      </c>
      <c r="Y6" s="150">
        <v>0</v>
      </c>
      <c r="Z6" s="150">
        <v>0</v>
      </c>
      <c r="AA6" s="150">
        <v>0</v>
      </c>
      <c r="AB6" s="150">
        <v>9</v>
      </c>
      <c r="AC6" s="150">
        <v>0.8</v>
      </c>
      <c r="AD6" s="53">
        <v>1.25</v>
      </c>
      <c r="AE6" s="53">
        <f t="shared" si="0"/>
        <v>3.6176470588235294</v>
      </c>
      <c r="AF6" s="53">
        <v>0.8</v>
      </c>
    </row>
    <row r="7" spans="2:33" x14ac:dyDescent="0.25">
      <c r="G7" s="149">
        <v>2.7149999999999999</v>
      </c>
      <c r="H7" s="148">
        <v>1.1100000000000001</v>
      </c>
      <c r="I7" s="148" t="s">
        <v>168</v>
      </c>
      <c r="J7" s="147" t="s">
        <v>167</v>
      </c>
      <c r="L7" s="149">
        <v>6</v>
      </c>
      <c r="M7" s="148">
        <v>7.3</v>
      </c>
      <c r="N7" s="147">
        <v>0</v>
      </c>
      <c r="P7" s="151">
        <v>6</v>
      </c>
      <c r="Q7" s="151">
        <f t="shared" si="1"/>
        <v>9</v>
      </c>
      <c r="R7" s="151">
        <v>14</v>
      </c>
      <c r="S7" s="151" t="s">
        <v>189</v>
      </c>
      <c r="T7" s="167" t="s">
        <v>126</v>
      </c>
      <c r="U7" s="150">
        <v>0.5</v>
      </c>
      <c r="V7" s="150">
        <v>0.25</v>
      </c>
      <c r="W7" s="150">
        <v>2.5</v>
      </c>
      <c r="X7" s="150">
        <v>2.5</v>
      </c>
      <c r="Y7" s="150">
        <v>0</v>
      </c>
      <c r="Z7" s="150">
        <v>0</v>
      </c>
      <c r="AA7" s="150">
        <v>0</v>
      </c>
      <c r="AB7" s="150">
        <v>9</v>
      </c>
      <c r="AC7" s="150">
        <v>0.8</v>
      </c>
      <c r="AD7" s="53">
        <v>1.25</v>
      </c>
      <c r="AE7" s="53">
        <f t="shared" si="0"/>
        <v>3.6176470588235294</v>
      </c>
      <c r="AF7" s="53">
        <v>0.8</v>
      </c>
    </row>
    <row r="8" spans="2:33" x14ac:dyDescent="0.25">
      <c r="G8" s="149">
        <v>2.8149999999999999</v>
      </c>
      <c r="H8" s="148">
        <v>1.23</v>
      </c>
      <c r="I8" s="148" t="s">
        <v>168</v>
      </c>
      <c r="J8" s="147" t="s">
        <v>167</v>
      </c>
      <c r="L8" s="149">
        <v>7</v>
      </c>
      <c r="M8" s="148">
        <v>10</v>
      </c>
      <c r="N8" s="147">
        <v>0</v>
      </c>
      <c r="P8" s="151">
        <v>7</v>
      </c>
      <c r="Q8" s="151">
        <f t="shared" si="1"/>
        <v>14</v>
      </c>
      <c r="R8" s="151">
        <v>25</v>
      </c>
      <c r="S8" s="151" t="s">
        <v>190</v>
      </c>
      <c r="T8" s="167" t="s">
        <v>208</v>
      </c>
      <c r="U8" s="150">
        <v>0.5</v>
      </c>
      <c r="V8" s="150">
        <v>0.25</v>
      </c>
      <c r="W8" s="150">
        <v>2.5</v>
      </c>
      <c r="X8" s="150">
        <v>2.5</v>
      </c>
      <c r="Y8" s="150">
        <v>0</v>
      </c>
      <c r="Z8" s="150">
        <v>0</v>
      </c>
      <c r="AA8" s="150">
        <v>0</v>
      </c>
      <c r="AB8" s="150">
        <v>9</v>
      </c>
      <c r="AC8" s="150">
        <v>0.8</v>
      </c>
      <c r="AD8" s="53">
        <v>1.25</v>
      </c>
      <c r="AE8" s="53">
        <f t="shared" si="0"/>
        <v>3.6176470588235294</v>
      </c>
      <c r="AF8" s="53">
        <v>0.8</v>
      </c>
    </row>
    <row r="9" spans="2:33" x14ac:dyDescent="0.25">
      <c r="G9" s="149">
        <v>2.8849999999999998</v>
      </c>
      <c r="H9" s="148">
        <v>1.1100000000000001</v>
      </c>
      <c r="I9" s="148" t="s">
        <v>168</v>
      </c>
      <c r="J9" s="147" t="s">
        <v>167</v>
      </c>
      <c r="L9" s="149">
        <v>8</v>
      </c>
      <c r="M9" s="148">
        <v>12.93</v>
      </c>
      <c r="N9" s="147">
        <v>0</v>
      </c>
      <c r="P9" s="151">
        <v>8</v>
      </c>
      <c r="Q9" s="151">
        <f t="shared" si="1"/>
        <v>25</v>
      </c>
      <c r="R9" s="151">
        <v>40.299999999999997</v>
      </c>
      <c r="S9" s="151" t="s">
        <v>190</v>
      </c>
      <c r="T9" s="167" t="s">
        <v>208</v>
      </c>
      <c r="U9" s="150">
        <v>0.5</v>
      </c>
      <c r="V9" s="150">
        <v>0.25</v>
      </c>
      <c r="W9" s="150">
        <v>2.5</v>
      </c>
      <c r="X9" s="150">
        <v>2.5</v>
      </c>
      <c r="Y9" s="150">
        <v>0</v>
      </c>
      <c r="Z9" s="150">
        <v>0</v>
      </c>
      <c r="AA9" s="150">
        <v>0</v>
      </c>
      <c r="AB9" s="150">
        <v>9</v>
      </c>
      <c r="AC9" s="150">
        <v>0.8</v>
      </c>
      <c r="AD9" s="53">
        <v>1.25</v>
      </c>
      <c r="AE9" s="53">
        <f t="shared" si="0"/>
        <v>3.6176470588235294</v>
      </c>
      <c r="AF9" s="53">
        <v>0.8</v>
      </c>
      <c r="AG9" s="155"/>
    </row>
    <row r="10" spans="2:33" x14ac:dyDescent="0.25">
      <c r="G10" s="149">
        <v>2.89</v>
      </c>
      <c r="H10" s="148">
        <v>1.23</v>
      </c>
      <c r="I10" s="148" t="s">
        <v>168</v>
      </c>
      <c r="J10" s="147" t="s">
        <v>167</v>
      </c>
      <c r="L10" s="149">
        <v>9</v>
      </c>
      <c r="M10" s="148">
        <v>17.399999999999999</v>
      </c>
      <c r="N10" s="147">
        <v>0</v>
      </c>
      <c r="P10" s="151">
        <v>9</v>
      </c>
      <c r="Q10" s="151">
        <f t="shared" si="1"/>
        <v>40.299999999999997</v>
      </c>
      <c r="R10" s="151">
        <v>43.8</v>
      </c>
      <c r="S10" s="151" t="s">
        <v>189</v>
      </c>
      <c r="T10" s="167" t="s">
        <v>126</v>
      </c>
      <c r="U10" s="150">
        <v>0.5</v>
      </c>
      <c r="V10" s="150">
        <v>0.25</v>
      </c>
      <c r="W10" s="150">
        <v>2.5</v>
      </c>
      <c r="X10" s="150">
        <v>2.5</v>
      </c>
      <c r="Y10" s="150">
        <v>0</v>
      </c>
      <c r="Z10" s="150">
        <v>0</v>
      </c>
      <c r="AA10" s="150">
        <v>0</v>
      </c>
      <c r="AB10" s="150">
        <v>9</v>
      </c>
      <c r="AC10" s="150">
        <v>0.8</v>
      </c>
      <c r="AD10" s="53">
        <v>1.25</v>
      </c>
      <c r="AE10" s="53">
        <f t="shared" si="0"/>
        <v>3.6176470588235294</v>
      </c>
      <c r="AF10" s="53">
        <v>1.25</v>
      </c>
      <c r="AG10" s="155"/>
    </row>
    <row r="11" spans="2:33" x14ac:dyDescent="0.25">
      <c r="G11" s="149">
        <v>3.165</v>
      </c>
      <c r="H11" s="148">
        <v>1.23</v>
      </c>
      <c r="I11" s="148" t="s">
        <v>168</v>
      </c>
      <c r="J11" s="147" t="s">
        <v>167</v>
      </c>
      <c r="L11" s="149">
        <v>10</v>
      </c>
      <c r="M11" s="148">
        <v>25</v>
      </c>
      <c r="N11" s="147">
        <v>0</v>
      </c>
      <c r="P11" s="151">
        <v>10</v>
      </c>
      <c r="Q11" s="151">
        <f t="shared" si="1"/>
        <v>43.8</v>
      </c>
      <c r="R11" s="151">
        <v>95</v>
      </c>
      <c r="S11" s="151" t="s">
        <v>190</v>
      </c>
      <c r="T11" s="167" t="s">
        <v>208</v>
      </c>
      <c r="U11" s="150">
        <v>0.5</v>
      </c>
      <c r="V11" s="150">
        <v>0.25</v>
      </c>
      <c r="W11" s="150">
        <v>2.5</v>
      </c>
      <c r="X11" s="150">
        <v>2.5</v>
      </c>
      <c r="Y11" s="150">
        <v>0</v>
      </c>
      <c r="Z11" s="150">
        <v>0</v>
      </c>
      <c r="AA11" s="150">
        <v>0</v>
      </c>
      <c r="AB11" s="150">
        <v>9</v>
      </c>
      <c r="AC11" s="150">
        <v>0.8</v>
      </c>
      <c r="AD11" s="53">
        <v>1.25</v>
      </c>
      <c r="AE11" s="53">
        <f t="shared" si="0"/>
        <v>3.6176470588235294</v>
      </c>
      <c r="AF11" s="53">
        <v>1.25</v>
      </c>
      <c r="AG11" s="155">
        <v>0</v>
      </c>
    </row>
    <row r="12" spans="2:33" x14ac:dyDescent="0.25">
      <c r="G12" s="149">
        <v>3.24</v>
      </c>
      <c r="H12" s="148">
        <v>1.23</v>
      </c>
      <c r="I12" s="148" t="s">
        <v>168</v>
      </c>
      <c r="J12" s="147" t="s">
        <v>167</v>
      </c>
      <c r="L12" s="149">
        <v>11</v>
      </c>
      <c r="M12" s="148">
        <v>34</v>
      </c>
      <c r="N12" s="147">
        <v>0</v>
      </c>
      <c r="P12" s="3"/>
      <c r="AE12" s="5"/>
      <c r="AG12" s="155"/>
    </row>
    <row r="13" spans="2:33" x14ac:dyDescent="0.25">
      <c r="G13" s="149">
        <v>3.3</v>
      </c>
      <c r="H13" s="148">
        <v>3</v>
      </c>
      <c r="I13" s="148" t="s">
        <v>166</v>
      </c>
      <c r="J13" s="147" t="s">
        <v>167</v>
      </c>
      <c r="L13" s="149">
        <v>12</v>
      </c>
      <c r="M13" s="148">
        <v>51</v>
      </c>
      <c r="N13" s="147">
        <v>0</v>
      </c>
      <c r="P13" s="3"/>
      <c r="AE13" s="5"/>
      <c r="AG13" s="155"/>
    </row>
    <row r="14" spans="2:33" ht="15.75" thickBot="1" x14ac:dyDescent="0.3">
      <c r="G14" s="149">
        <v>3.4</v>
      </c>
      <c r="H14" s="148">
        <v>3</v>
      </c>
      <c r="I14" s="148" t="s">
        <v>166</v>
      </c>
      <c r="J14" s="147" t="s">
        <v>167</v>
      </c>
      <c r="L14" s="154">
        <v>13</v>
      </c>
      <c r="M14" s="153">
        <f>SUM(D2:D36)-5</f>
        <v>67</v>
      </c>
      <c r="N14" s="152">
        <v>0</v>
      </c>
      <c r="P14" s="3"/>
      <c r="AE14" s="5"/>
    </row>
    <row r="15" spans="2:33" x14ac:dyDescent="0.25">
      <c r="G15" s="149">
        <v>3.6819999999999999</v>
      </c>
      <c r="H15" s="148">
        <v>1.07</v>
      </c>
      <c r="I15" s="148" t="s">
        <v>168</v>
      </c>
      <c r="J15" s="147" t="s">
        <v>167</v>
      </c>
      <c r="P15" s="3"/>
      <c r="AE15" s="5"/>
    </row>
    <row r="16" spans="2:33" x14ac:dyDescent="0.25">
      <c r="G16" s="149">
        <v>3.6970000000000001</v>
      </c>
      <c r="H16" s="148">
        <v>1.07</v>
      </c>
      <c r="I16" s="148" t="s">
        <v>168</v>
      </c>
      <c r="J16" s="147" t="s">
        <v>167</v>
      </c>
      <c r="P16" s="3"/>
      <c r="AE16" s="5"/>
    </row>
    <row r="17" spans="2:31" x14ac:dyDescent="0.25">
      <c r="G17" s="149">
        <v>3.722</v>
      </c>
      <c r="H17" s="148">
        <v>1.1399999999999999</v>
      </c>
      <c r="I17" s="148" t="s">
        <v>168</v>
      </c>
      <c r="J17" s="147" t="s">
        <v>167</v>
      </c>
      <c r="P17" s="3"/>
      <c r="AE17" s="5"/>
    </row>
    <row r="18" spans="2:31" x14ac:dyDescent="0.25">
      <c r="G18" s="149">
        <v>4.077</v>
      </c>
      <c r="H18" s="148">
        <v>1.1399999999999999</v>
      </c>
      <c r="I18" s="148" t="s">
        <v>168</v>
      </c>
      <c r="J18" s="147" t="s">
        <v>167</v>
      </c>
      <c r="P18" s="3"/>
      <c r="AE18" s="5"/>
    </row>
    <row r="19" spans="2:31" x14ac:dyDescent="0.25">
      <c r="G19" s="149">
        <v>4.125</v>
      </c>
      <c r="H19" s="148">
        <v>3</v>
      </c>
      <c r="I19" s="148" t="s">
        <v>166</v>
      </c>
      <c r="J19" s="147" t="s">
        <v>167</v>
      </c>
      <c r="P19" s="3"/>
      <c r="AE19" s="5"/>
    </row>
    <row r="20" spans="2:31" x14ac:dyDescent="0.25">
      <c r="G20" s="149">
        <v>5.2</v>
      </c>
      <c r="H20" s="148">
        <v>1.0509999999999999</v>
      </c>
      <c r="I20" s="148" t="s">
        <v>168</v>
      </c>
      <c r="J20" s="147" t="s">
        <v>63</v>
      </c>
      <c r="P20" s="3"/>
      <c r="AE20" s="5"/>
    </row>
    <row r="21" spans="2:31" x14ac:dyDescent="0.25">
      <c r="G21" s="149">
        <v>6.9320000000000004</v>
      </c>
      <c r="H21" s="148">
        <v>1.1599999999999999</v>
      </c>
      <c r="I21" s="148" t="s">
        <v>165</v>
      </c>
      <c r="J21" s="147" t="s">
        <v>167</v>
      </c>
      <c r="P21" s="3"/>
      <c r="AE21" s="5"/>
    </row>
    <row r="22" spans="2:31" x14ac:dyDescent="0.25">
      <c r="G22" s="149">
        <v>7.2880000000000003</v>
      </c>
      <c r="H22" s="148">
        <v>1.1599999999999999</v>
      </c>
      <c r="I22" s="148" t="s">
        <v>165</v>
      </c>
      <c r="J22" s="147" t="s">
        <v>167</v>
      </c>
      <c r="P22" s="3"/>
      <c r="AE22" s="5"/>
    </row>
    <row r="23" spans="2:31" x14ac:dyDescent="0.25">
      <c r="G23" s="149">
        <v>8.6</v>
      </c>
      <c r="H23" s="148">
        <v>0.97599999999999998</v>
      </c>
      <c r="I23" s="148" t="s">
        <v>168</v>
      </c>
      <c r="J23" s="147" t="s">
        <v>63</v>
      </c>
      <c r="P23" s="3"/>
      <c r="AE23" s="5"/>
    </row>
    <row r="24" spans="2:31" x14ac:dyDescent="0.25">
      <c r="G24" s="149">
        <v>12.1</v>
      </c>
      <c r="H24" s="148">
        <v>1.0509999999999999</v>
      </c>
      <c r="I24" s="148" t="s">
        <v>168</v>
      </c>
      <c r="J24" s="147" t="s">
        <v>63</v>
      </c>
      <c r="P24" s="3"/>
      <c r="AE24" s="5"/>
    </row>
    <row r="25" spans="2:31" x14ac:dyDescent="0.25">
      <c r="G25" s="149">
        <v>13.092000000000001</v>
      </c>
      <c r="H25" s="148">
        <v>1.1000000000000001</v>
      </c>
      <c r="I25" s="148" t="s">
        <v>165</v>
      </c>
      <c r="J25" s="147" t="s">
        <v>167</v>
      </c>
      <c r="P25" s="3"/>
      <c r="AE25" s="5"/>
    </row>
    <row r="26" spans="2:31" x14ac:dyDescent="0.25">
      <c r="G26" s="149">
        <v>13.448</v>
      </c>
      <c r="H26" s="148">
        <v>1.1000000000000001</v>
      </c>
      <c r="I26" s="148" t="s">
        <v>165</v>
      </c>
      <c r="J26" s="147" t="s">
        <v>167</v>
      </c>
      <c r="P26" s="3"/>
      <c r="AE26" s="5"/>
    </row>
    <row r="27" spans="2:31" x14ac:dyDescent="0.25">
      <c r="G27" s="149">
        <v>15</v>
      </c>
      <c r="H27" s="148">
        <v>1.524</v>
      </c>
      <c r="I27" s="148" t="s">
        <v>165</v>
      </c>
      <c r="J27" s="147" t="s">
        <v>63</v>
      </c>
      <c r="P27" s="3"/>
      <c r="AE27" s="5"/>
    </row>
    <row r="28" spans="2:31" x14ac:dyDescent="0.25">
      <c r="G28" s="149">
        <v>17</v>
      </c>
      <c r="H28" s="148">
        <v>2</v>
      </c>
      <c r="I28" s="148" t="s">
        <v>166</v>
      </c>
      <c r="J28" s="147" t="s">
        <v>167</v>
      </c>
      <c r="P28" s="3"/>
      <c r="AE28" s="5"/>
    </row>
    <row r="29" spans="2:31" x14ac:dyDescent="0.25">
      <c r="D29" s="166"/>
      <c r="G29" s="149">
        <v>19</v>
      </c>
      <c r="H29" s="148">
        <v>1.145</v>
      </c>
      <c r="I29" s="148" t="s">
        <v>168</v>
      </c>
      <c r="J29" s="147" t="s">
        <v>63</v>
      </c>
      <c r="P29" s="3"/>
      <c r="AE29" s="5"/>
    </row>
    <row r="30" spans="2:31" x14ac:dyDescent="0.25">
      <c r="D30" s="166"/>
      <c r="G30" s="149">
        <v>21.8</v>
      </c>
      <c r="H30" s="148">
        <v>1.4</v>
      </c>
      <c r="I30" s="148" t="s">
        <v>165</v>
      </c>
      <c r="J30" s="147" t="s">
        <v>167</v>
      </c>
      <c r="P30" s="3"/>
      <c r="AE30" s="5"/>
    </row>
    <row r="31" spans="2:31" x14ac:dyDescent="0.25">
      <c r="B31" s="3"/>
      <c r="C31" s="3"/>
      <c r="D31" s="3"/>
      <c r="E31" s="5"/>
      <c r="G31" s="149">
        <v>22.2</v>
      </c>
      <c r="H31" s="148">
        <v>1.4</v>
      </c>
      <c r="I31" s="148" t="s">
        <v>165</v>
      </c>
      <c r="J31" s="147" t="s">
        <v>167</v>
      </c>
      <c r="P31" s="3"/>
      <c r="AE31" s="5"/>
    </row>
    <row r="32" spans="2:31" x14ac:dyDescent="0.25">
      <c r="B32" s="3"/>
      <c r="C32" s="3"/>
      <c r="D32" s="3"/>
      <c r="E32" s="5"/>
      <c r="G32" s="149">
        <v>23</v>
      </c>
      <c r="H32" s="148">
        <v>1.143</v>
      </c>
      <c r="I32" s="148" t="s">
        <v>168</v>
      </c>
      <c r="J32" s="147" t="s">
        <v>63</v>
      </c>
      <c r="P32" s="3"/>
      <c r="AE32" s="5"/>
    </row>
    <row r="33" spans="2:31" x14ac:dyDescent="0.25">
      <c r="B33" s="3"/>
      <c r="C33" s="3"/>
      <c r="D33" s="3"/>
      <c r="E33" s="5"/>
      <c r="G33" s="149">
        <v>27</v>
      </c>
      <c r="H33" s="148">
        <v>1.048</v>
      </c>
      <c r="I33" s="148" t="s">
        <v>168</v>
      </c>
      <c r="J33" s="147" t="s">
        <v>63</v>
      </c>
      <c r="P33" s="3"/>
      <c r="AE33" s="5"/>
    </row>
    <row r="34" spans="2:31" x14ac:dyDescent="0.25">
      <c r="B34" s="3"/>
      <c r="C34" s="3"/>
      <c r="D34" s="3"/>
      <c r="E34" s="5"/>
      <c r="G34" s="149">
        <v>31</v>
      </c>
      <c r="H34" s="148">
        <v>1.18</v>
      </c>
      <c r="I34" s="148" t="s">
        <v>168</v>
      </c>
      <c r="J34" s="147" t="s">
        <v>63</v>
      </c>
      <c r="P34" s="3"/>
      <c r="AE34" s="5"/>
    </row>
    <row r="35" spans="2:31" x14ac:dyDescent="0.25">
      <c r="B35" s="3"/>
      <c r="C35" s="3"/>
      <c r="D35" s="3"/>
      <c r="E35" s="5"/>
      <c r="G35" s="3"/>
      <c r="J35" s="5"/>
      <c r="P35" s="3"/>
      <c r="AE35" s="5"/>
    </row>
    <row r="36" spans="2:31" ht="15.75" thickBot="1" x14ac:dyDescent="0.3">
      <c r="B36" s="3"/>
      <c r="C36" s="3"/>
      <c r="D36" s="3"/>
      <c r="E36" s="8"/>
      <c r="G36" s="6"/>
      <c r="H36" s="7"/>
      <c r="J36" s="5"/>
      <c r="P36" s="6"/>
      <c r="Q36" s="7"/>
      <c r="R36" s="7"/>
      <c r="S36" s="7"/>
      <c r="T36" s="7"/>
      <c r="U36" s="7"/>
      <c r="V36" s="7"/>
      <c r="W36" s="7"/>
      <c r="X36" s="7"/>
      <c r="Y36" s="7"/>
      <c r="Z36" s="7"/>
      <c r="AA36" s="7"/>
      <c r="AB36" s="7"/>
      <c r="AC36" s="7"/>
      <c r="AD36" s="7"/>
      <c r="AE36" s="8"/>
    </row>
    <row r="37" spans="2:31" x14ac:dyDescent="0.25">
      <c r="B37" s="3"/>
      <c r="C37" s="3"/>
      <c r="D37" s="3"/>
      <c r="J37" s="5"/>
    </row>
    <row r="38" spans="2:31" x14ac:dyDescent="0.25">
      <c r="B38" s="3"/>
      <c r="C38" s="3"/>
      <c r="D38" s="3"/>
      <c r="J38" s="5"/>
    </row>
    <row r="39" spans="2:31" x14ac:dyDescent="0.25">
      <c r="B39" s="3"/>
      <c r="C39" s="3"/>
      <c r="D39" s="3"/>
      <c r="J39" s="5"/>
    </row>
    <row r="40" spans="2:31" x14ac:dyDescent="0.25">
      <c r="B40" s="3"/>
      <c r="C40" s="3"/>
      <c r="D40" s="3"/>
      <c r="J40" s="5"/>
    </row>
    <row r="41" spans="2:31" x14ac:dyDescent="0.25">
      <c r="B41" s="3"/>
      <c r="C41" s="3"/>
      <c r="D41" s="3"/>
      <c r="J41" s="5"/>
    </row>
    <row r="42" spans="2:31" x14ac:dyDescent="0.25">
      <c r="B42" s="3"/>
      <c r="C42" s="3"/>
      <c r="D42" s="3"/>
      <c r="J42" s="5"/>
    </row>
    <row r="43" spans="2:31" x14ac:dyDescent="0.25">
      <c r="B43" s="3"/>
      <c r="C43" s="3"/>
      <c r="D43" s="3"/>
      <c r="J43" s="5"/>
    </row>
    <row r="44" spans="2:31" x14ac:dyDescent="0.25">
      <c r="B44" s="3"/>
      <c r="C44" s="3"/>
      <c r="D44" s="3"/>
      <c r="J44" s="5"/>
    </row>
    <row r="45" spans="2:31" x14ac:dyDescent="0.25">
      <c r="B45" s="3"/>
      <c r="C45" s="3"/>
      <c r="D45" s="3"/>
      <c r="J45" s="5"/>
    </row>
    <row r="46" spans="2:31" x14ac:dyDescent="0.25">
      <c r="B46" s="3"/>
      <c r="C46" s="3"/>
      <c r="D46" s="3"/>
      <c r="J46" s="5"/>
    </row>
    <row r="47" spans="2:31" x14ac:dyDescent="0.25">
      <c r="B47" s="3"/>
      <c r="C47" s="3"/>
      <c r="D47" s="3"/>
      <c r="J47" s="5"/>
    </row>
    <row r="48" spans="2:31" x14ac:dyDescent="0.25">
      <c r="B48" s="3"/>
      <c r="C48" s="3"/>
      <c r="D48" s="3"/>
      <c r="J48" s="5"/>
    </row>
    <row r="49" spans="1:10" x14ac:dyDescent="0.25">
      <c r="B49" s="3"/>
      <c r="C49" s="3"/>
      <c r="D49" s="3"/>
      <c r="J49" s="5"/>
    </row>
    <row r="50" spans="1:10" x14ac:dyDescent="0.25">
      <c r="B50" s="3"/>
      <c r="C50" s="3"/>
      <c r="D50" s="3"/>
      <c r="J50" s="5"/>
    </row>
    <row r="51" spans="1:10" x14ac:dyDescent="0.25">
      <c r="B51" s="3"/>
      <c r="C51" s="3"/>
      <c r="D51" s="3"/>
      <c r="J51" s="5"/>
    </row>
    <row r="52" spans="1:10" x14ac:dyDescent="0.25">
      <c r="B52" s="3"/>
      <c r="C52" s="3"/>
      <c r="D52" s="3"/>
      <c r="J52" s="5"/>
    </row>
    <row r="53" spans="1:10" x14ac:dyDescent="0.25">
      <c r="B53" s="3"/>
      <c r="C53" s="3"/>
      <c r="D53" s="3"/>
      <c r="J53" s="5"/>
    </row>
    <row r="54" spans="1:10" x14ac:dyDescent="0.25">
      <c r="B54" s="3"/>
      <c r="C54" s="3"/>
      <c r="D54" s="3"/>
      <c r="J54" s="5"/>
    </row>
    <row r="55" spans="1:10" x14ac:dyDescent="0.25">
      <c r="B55" s="3"/>
      <c r="C55" s="3"/>
      <c r="D55" s="3"/>
      <c r="J55" s="5"/>
    </row>
    <row r="56" spans="1:10" x14ac:dyDescent="0.25">
      <c r="B56" s="3"/>
      <c r="C56" s="3"/>
      <c r="D56" s="3"/>
      <c r="J56" s="5"/>
    </row>
    <row r="57" spans="1:10" x14ac:dyDescent="0.25">
      <c r="B57" s="3"/>
      <c r="C57" s="3"/>
      <c r="D57" s="3"/>
      <c r="J57" s="5"/>
    </row>
    <row r="58" spans="1:10" x14ac:dyDescent="0.25">
      <c r="B58" s="3"/>
      <c r="C58" s="3"/>
      <c r="D58" s="3"/>
      <c r="J58" s="5"/>
    </row>
    <row r="59" spans="1:10" x14ac:dyDescent="0.25">
      <c r="B59" s="3"/>
      <c r="C59" s="3"/>
      <c r="D59" s="3"/>
      <c r="J59" s="5"/>
    </row>
    <row r="60" spans="1:10" x14ac:dyDescent="0.25">
      <c r="A60" s="146" t="s">
        <v>41</v>
      </c>
      <c r="J60" s="5"/>
    </row>
    <row r="61" spans="1:10" x14ac:dyDescent="0.25">
      <c r="A61" s="146" t="s">
        <v>126</v>
      </c>
      <c r="J61" s="5"/>
    </row>
    <row r="62" spans="1:10" x14ac:dyDescent="0.25">
      <c r="A62" s="146" t="s">
        <v>68</v>
      </c>
      <c r="J62" s="5"/>
    </row>
    <row r="63" spans="1:10" x14ac:dyDescent="0.25">
      <c r="A63" s="146" t="s">
        <v>193</v>
      </c>
      <c r="J63" s="5"/>
    </row>
    <row r="64" spans="1:10" x14ac:dyDescent="0.25">
      <c r="A64" s="146" t="s">
        <v>208</v>
      </c>
    </row>
    <row r="67" spans="1:1" x14ac:dyDescent="0.25">
      <c r="A67" s="146" t="s">
        <v>189</v>
      </c>
    </row>
    <row r="68" spans="1:1" x14ac:dyDescent="0.25">
      <c r="A68" s="146" t="s">
        <v>190</v>
      </c>
    </row>
    <row r="69" spans="1:1" x14ac:dyDescent="0.25">
      <c r="A69" s="146" t="s">
        <v>194</v>
      </c>
    </row>
    <row r="70" spans="1:1" x14ac:dyDescent="0.25">
      <c r="A70" s="146" t="s">
        <v>195</v>
      </c>
    </row>
    <row r="71" spans="1:1" x14ac:dyDescent="0.25">
      <c r="A71" s="146" t="s">
        <v>191</v>
      </c>
    </row>
  </sheetData>
  <conditionalFormatting sqref="Y2:AB11">
    <cfRule type="expression" dxfId="7" priority="4">
      <formula>$T2="Stevens"</formula>
    </cfRule>
  </conditionalFormatting>
  <conditionalFormatting sqref="U2:X11">
    <cfRule type="expression" dxfId="6" priority="3">
      <formula>$T2="Alm_Hamre"</formula>
    </cfRule>
  </conditionalFormatting>
  <conditionalFormatting sqref="U2:X11">
    <cfRule type="expression" dxfId="5" priority="2">
      <formula>$T2="ICP_18"</formula>
    </cfRule>
  </conditionalFormatting>
  <conditionalFormatting sqref="U2:X11">
    <cfRule type="expression" dxfId="4" priority="1">
      <formula>$T$2="Stevens"</formula>
    </cfRule>
  </conditionalFormatting>
  <dataValidations count="3">
    <dataValidation type="list" allowBlank="1" showInputMessage="1" showErrorMessage="1" sqref="T10 T7 T2 T4:T5" xr:uid="{B73086A5-5790-47EE-B5AE-D036BFCC7844}">
      <formula1>$A$60:$A$63</formula1>
    </dataValidation>
    <dataValidation type="list" allowBlank="1" showInputMessage="1" showErrorMessage="1" sqref="S2:S11" xr:uid="{8DC17CAA-424B-4965-9AED-7C3B3960CBCE}">
      <formula1>$A$67:$A$71</formula1>
    </dataValidation>
    <dataValidation type="list" allowBlank="1" showInputMessage="1" showErrorMessage="1" sqref="T11 T8:T9 T6 T3" xr:uid="{A97AE660-C22D-4F6C-8BEA-6B9EC5D891C9}">
      <formula1>$A$60:$A$64</formula1>
    </dataValidation>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LOCATIONS</vt:lpstr>
      <vt:lpstr>PROJ</vt:lpstr>
      <vt:lpstr>PLOTS</vt:lpstr>
      <vt:lpstr>EXCEL</vt:lpstr>
      <vt:lpstr>DATABASE_FATIGUE</vt:lpstr>
      <vt:lpstr>APPENDIX</vt:lpstr>
      <vt:lpstr>LOCATION_NAME(Template)</vt:lpstr>
      <vt:lpstr>EW2_OSS_30_J_J</vt:lpstr>
      <vt:lpstr>EW2_OSS_30_J</vt:lpstr>
      <vt:lpstr>Hidden_settings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2022-05-03T12:09:42Z</dcterms:modified>
</cp:coreProperties>
</file>