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drawings/drawing8.xml" ContentType="application/vnd.openxmlformats-officedocument.drawing+xml"/>
  <Override PartName="/xl/comments10.xml" ContentType="application/vnd.openxmlformats-officedocument.spreadsheetml.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drawings/drawing10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ji\source\1DSolver_FMKV\1D Solver\input\"/>
    </mc:Choice>
  </mc:AlternateContent>
  <xr:revisionPtr revIDLastSave="0" documentId="13_ncr:1_{66F7FAE8-C19F-4D97-AD77-B40D1CA20824}" xr6:coauthVersionLast="47" xr6:coauthVersionMax="47" xr10:uidLastSave="{00000000-0000-0000-0000-000000000000}"/>
  <bookViews>
    <workbookView xWindow="-120" yWindow="-120" windowWidth="29040" windowHeight="17640" tabRatio="772" firstSheet="1" activeTab="3" xr2:uid="{00000000-000D-0000-FFFF-FFFF00000000}"/>
  </bookViews>
  <sheets>
    <sheet name="Zone_2_LE" sheetId="155" state="hidden" r:id="rId1"/>
    <sheet name="benchmark" sheetId="200" r:id="rId2"/>
    <sheet name="WTG1" sheetId="201" r:id="rId3"/>
    <sheet name="WTG2" sheetId="206" r:id="rId4"/>
    <sheet name="WTG10" sheetId="205" r:id="rId5"/>
    <sheet name="PC1_GHS_43" sheetId="207" r:id="rId6"/>
    <sheet name="NGI_ADP_PC1_77_44m_1" sheetId="208" r:id="rId7"/>
    <sheet name="Zone_2_HE" sheetId="156" state="hidden" r:id="rId8"/>
    <sheet name="Zone_4_LE" sheetId="157" state="hidden" r:id="rId9"/>
    <sheet name="Zone_4_HE" sheetId="159" state="hidden" r:id="rId10"/>
    <sheet name="Zone_7_LE" sheetId="160" state="hidden" r:id="rId11"/>
    <sheet name="Zone_7_HE" sheetId="161" state="hidden" r:id="rId12"/>
    <sheet name="HS_B4_UB" sheetId="15" state="hidden" r:id="rId13"/>
    <sheet name="HS_E6_obsolete" sheetId="12" state="hidden" r:id="rId14"/>
    <sheet name="HS_E6_UB" sheetId="16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08" l="1"/>
  <c r="AG50" i="208" l="1"/>
  <c r="AG51" i="208" s="1"/>
  <c r="AG52" i="208" s="1"/>
  <c r="AG53" i="208" s="1"/>
  <c r="AG54" i="208" s="1"/>
  <c r="AG55" i="208" s="1"/>
  <c r="AG56" i="208" s="1"/>
  <c r="AG57" i="208" s="1"/>
  <c r="AG58" i="208" s="1"/>
  <c r="AG59" i="208" s="1"/>
  <c r="AF41" i="208"/>
  <c r="AF42" i="208" s="1"/>
  <c r="AF43" i="208" s="1"/>
  <c r="AF44" i="208" s="1"/>
  <c r="AF45" i="208" s="1"/>
  <c r="AF46" i="208" s="1"/>
  <c r="AF47" i="208" s="1"/>
  <c r="AF48" i="208" s="1"/>
  <c r="AF49" i="208" s="1"/>
  <c r="AF50" i="208" s="1"/>
  <c r="AF51" i="208" s="1"/>
  <c r="AF52" i="208" s="1"/>
  <c r="AF53" i="208" s="1"/>
  <c r="AF54" i="208" s="1"/>
  <c r="AF55" i="208" s="1"/>
  <c r="AF56" i="208" s="1"/>
  <c r="AF57" i="208" s="1"/>
  <c r="AF58" i="208" s="1"/>
  <c r="AF59" i="208" s="1"/>
  <c r="AH40" i="208"/>
  <c r="AH41" i="208" s="1"/>
  <c r="AH42" i="208" s="1"/>
  <c r="AH43" i="208" s="1"/>
  <c r="AH44" i="208" s="1"/>
  <c r="AH45" i="208" s="1"/>
  <c r="AH46" i="208" s="1"/>
  <c r="AH47" i="208" s="1"/>
  <c r="AH48" i="208" s="1"/>
  <c r="AH49" i="208" s="1"/>
  <c r="AH50" i="208" s="1"/>
  <c r="AH51" i="208" s="1"/>
  <c r="AH52" i="208" s="1"/>
  <c r="AH53" i="208" s="1"/>
  <c r="AH54" i="208" s="1"/>
  <c r="AH55" i="208" s="1"/>
  <c r="AH56" i="208" s="1"/>
  <c r="AH57" i="208" s="1"/>
  <c r="AH58" i="208" s="1"/>
  <c r="AH59" i="208" s="1"/>
  <c r="AG40" i="208"/>
  <c r="AG41" i="208" s="1"/>
  <c r="AG42" i="208" s="1"/>
  <c r="AG43" i="208" s="1"/>
  <c r="AG44" i="208" s="1"/>
  <c r="AG45" i="208" s="1"/>
  <c r="AG46" i="208" s="1"/>
  <c r="AG47" i="208" s="1"/>
  <c r="AG48" i="208" s="1"/>
  <c r="AF40" i="208"/>
  <c r="I35" i="208"/>
  <c r="I34" i="208"/>
  <c r="I33" i="208"/>
  <c r="I32" i="208"/>
  <c r="I31" i="208"/>
  <c r="G12" i="208"/>
  <c r="G10" i="208"/>
  <c r="G9" i="208"/>
  <c r="AC6" i="208"/>
  <c r="B4" i="208"/>
  <c r="A1" i="208"/>
  <c r="B5" i="208" s="1"/>
  <c r="E31" i="207"/>
  <c r="E32" i="207"/>
  <c r="E33" i="207"/>
  <c r="E34" i="207"/>
  <c r="E35" i="207"/>
  <c r="E36" i="207"/>
  <c r="E37" i="207"/>
  <c r="E38" i="207"/>
  <c r="E39" i="207"/>
  <c r="E40" i="207"/>
  <c r="E41" i="207"/>
  <c r="E42" i="207"/>
  <c r="E43" i="207"/>
  <c r="E44" i="207"/>
  <c r="E30" i="207"/>
  <c r="AG50" i="207"/>
  <c r="AG51" i="207" s="1"/>
  <c r="AG52" i="207" s="1"/>
  <c r="AG53" i="207" s="1"/>
  <c r="AG54" i="207" s="1"/>
  <c r="AG55" i="207" s="1"/>
  <c r="AG56" i="207" s="1"/>
  <c r="AG57" i="207" s="1"/>
  <c r="AG58" i="207" s="1"/>
  <c r="AG59" i="207" s="1"/>
  <c r="AH40" i="207"/>
  <c r="AH41" i="207" s="1"/>
  <c r="AH42" i="207" s="1"/>
  <c r="AH43" i="207" s="1"/>
  <c r="AH44" i="207" s="1"/>
  <c r="AH45" i="207" s="1"/>
  <c r="AH46" i="207" s="1"/>
  <c r="AH47" i="207" s="1"/>
  <c r="AH48" i="207" s="1"/>
  <c r="AH49" i="207" s="1"/>
  <c r="AH50" i="207" s="1"/>
  <c r="AH51" i="207" s="1"/>
  <c r="AH52" i="207" s="1"/>
  <c r="AH53" i="207" s="1"/>
  <c r="AH54" i="207" s="1"/>
  <c r="AH55" i="207" s="1"/>
  <c r="AH56" i="207" s="1"/>
  <c r="AH57" i="207" s="1"/>
  <c r="AH58" i="207" s="1"/>
  <c r="AH59" i="207" s="1"/>
  <c r="AG40" i="207"/>
  <c r="AG41" i="207" s="1"/>
  <c r="AG42" i="207" s="1"/>
  <c r="AG43" i="207" s="1"/>
  <c r="AG44" i="207" s="1"/>
  <c r="AG45" i="207" s="1"/>
  <c r="AG46" i="207" s="1"/>
  <c r="AG47" i="207" s="1"/>
  <c r="AG48" i="207" s="1"/>
  <c r="AF40" i="207"/>
  <c r="AF41" i="207" s="1"/>
  <c r="AF42" i="207" s="1"/>
  <c r="AF43" i="207" s="1"/>
  <c r="AF44" i="207" s="1"/>
  <c r="AF45" i="207" s="1"/>
  <c r="AF46" i="207" s="1"/>
  <c r="AF47" i="207" s="1"/>
  <c r="AF48" i="207" s="1"/>
  <c r="AF49" i="207" s="1"/>
  <c r="AF50" i="207" s="1"/>
  <c r="AF51" i="207" s="1"/>
  <c r="AF52" i="207" s="1"/>
  <c r="AF53" i="207" s="1"/>
  <c r="AF54" i="207" s="1"/>
  <c r="AF55" i="207" s="1"/>
  <c r="AF56" i="207" s="1"/>
  <c r="AF57" i="207" s="1"/>
  <c r="AF58" i="207" s="1"/>
  <c r="AF59" i="207" s="1"/>
  <c r="I35" i="207"/>
  <c r="I34" i="207"/>
  <c r="I33" i="207"/>
  <c r="I32" i="207"/>
  <c r="I31" i="207"/>
  <c r="B4" i="207"/>
  <c r="A1" i="207"/>
  <c r="B5" i="207" s="1"/>
  <c r="AG50" i="206" l="1"/>
  <c r="AG51" i="206" s="1"/>
  <c r="AG52" i="206" s="1"/>
  <c r="AG53" i="206" s="1"/>
  <c r="AG54" i="206" s="1"/>
  <c r="AG55" i="206" s="1"/>
  <c r="AG56" i="206" s="1"/>
  <c r="AG57" i="206" s="1"/>
  <c r="AG58" i="206" s="1"/>
  <c r="AG42" i="206"/>
  <c r="AG43" i="206" s="1"/>
  <c r="AG44" i="206" s="1"/>
  <c r="AG45" i="206" s="1"/>
  <c r="AG46" i="206" s="1"/>
  <c r="AG47" i="206" s="1"/>
  <c r="AH41" i="206"/>
  <c r="AH42" i="206" s="1"/>
  <c r="AH43" i="206" s="1"/>
  <c r="AH44" i="206" s="1"/>
  <c r="AH45" i="206" s="1"/>
  <c r="AG41" i="206"/>
  <c r="AF41" i="206"/>
  <c r="AF42" i="206" s="1"/>
  <c r="AF43" i="206" s="1"/>
  <c r="AF44" i="206" s="1"/>
  <c r="AF45" i="206" s="1"/>
  <c r="AH40" i="206"/>
  <c r="AG40" i="206"/>
  <c r="AF40" i="206"/>
  <c r="R16" i="206"/>
  <c r="G16" i="206"/>
  <c r="R15" i="206"/>
  <c r="AB15" i="206" s="1"/>
  <c r="L15" i="206"/>
  <c r="R14" i="206"/>
  <c r="L14" i="206"/>
  <c r="R13" i="206"/>
  <c r="L13" i="206"/>
  <c r="R12" i="206"/>
  <c r="R11" i="206"/>
  <c r="AB11" i="206" s="1"/>
  <c r="L11" i="206"/>
  <c r="R10" i="206"/>
  <c r="L10" i="206"/>
  <c r="R9" i="206"/>
  <c r="L9" i="206"/>
  <c r="R8" i="206"/>
  <c r="L8" i="206"/>
  <c r="R7" i="206"/>
  <c r="L7" i="206"/>
  <c r="R6" i="206"/>
  <c r="B4" i="206"/>
  <c r="A1" i="206"/>
  <c r="B5" i="206" s="1"/>
  <c r="AG50" i="205"/>
  <c r="AG51" i="205" s="1"/>
  <c r="AG52" i="205" s="1"/>
  <c r="AG53" i="205" s="1"/>
  <c r="AG54" i="205" s="1"/>
  <c r="AG55" i="205" s="1"/>
  <c r="AG56" i="205" s="1"/>
  <c r="AG57" i="205" s="1"/>
  <c r="AG58" i="205" s="1"/>
  <c r="AG59" i="205" s="1"/>
  <c r="AH43" i="205"/>
  <c r="AH44" i="205" s="1"/>
  <c r="AH45" i="205" s="1"/>
  <c r="AH42" i="205"/>
  <c r="AH41" i="205"/>
  <c r="AG41" i="205"/>
  <c r="AG42" i="205" s="1"/>
  <c r="AG43" i="205" s="1"/>
  <c r="AG44" i="205" s="1"/>
  <c r="AG45" i="205" s="1"/>
  <c r="AF41" i="205"/>
  <c r="AF42" i="205" s="1"/>
  <c r="AF43" i="205" s="1"/>
  <c r="AF44" i="205" s="1"/>
  <c r="AF45" i="205" s="1"/>
  <c r="AH40" i="205"/>
  <c r="AG40" i="205"/>
  <c r="AF40" i="205"/>
  <c r="R16" i="205"/>
  <c r="G16" i="205"/>
  <c r="R15" i="205"/>
  <c r="L15" i="205"/>
  <c r="R14" i="205"/>
  <c r="L14" i="205"/>
  <c r="R13" i="205"/>
  <c r="L13" i="205"/>
  <c r="R12" i="205"/>
  <c r="R11" i="205"/>
  <c r="L11" i="205"/>
  <c r="R10" i="205"/>
  <c r="L10" i="205"/>
  <c r="R9" i="205"/>
  <c r="AB9" i="205" s="1"/>
  <c r="L9" i="205"/>
  <c r="R8" i="205"/>
  <c r="L8" i="205"/>
  <c r="R7" i="205"/>
  <c r="AB7" i="205" s="1"/>
  <c r="L7" i="205"/>
  <c r="R6" i="205"/>
  <c r="B4" i="205"/>
  <c r="A1" i="205"/>
  <c r="B5" i="205" s="1"/>
  <c r="AF46" i="206" l="1"/>
  <c r="AF47" i="206" s="1"/>
  <c r="Z11" i="206"/>
  <c r="AJ11" i="206"/>
  <c r="AH46" i="206"/>
  <c r="AH47" i="206" s="1"/>
  <c r="AB13" i="206"/>
  <c r="AG48" i="206"/>
  <c r="AB9" i="206"/>
  <c r="AG59" i="206"/>
  <c r="AB7" i="206" s="1"/>
  <c r="AB8" i="206"/>
  <c r="Z14" i="206"/>
  <c r="AB14" i="206"/>
  <c r="AB11" i="205"/>
  <c r="AG46" i="205"/>
  <c r="AG47" i="205" s="1"/>
  <c r="AH46" i="205"/>
  <c r="AH47" i="205" s="1"/>
  <c r="AJ11" i="205"/>
  <c r="AF46" i="205"/>
  <c r="AF47" i="205" s="1"/>
  <c r="Z11" i="205"/>
  <c r="AB8" i="205"/>
  <c r="AB10" i="205"/>
  <c r="AG50" i="201"/>
  <c r="AG51" i="201" s="1"/>
  <c r="AG52" i="201" s="1"/>
  <c r="AG53" i="201" s="1"/>
  <c r="AG54" i="201" s="1"/>
  <c r="AG55" i="201" s="1"/>
  <c r="AG56" i="201" s="1"/>
  <c r="AG57" i="201" s="1"/>
  <c r="AG58" i="201" s="1"/>
  <c r="AG41" i="201"/>
  <c r="AG42" i="201" s="1"/>
  <c r="AG43" i="201" s="1"/>
  <c r="AG44" i="201" s="1"/>
  <c r="AG45" i="201" s="1"/>
  <c r="AF41" i="201"/>
  <c r="AF42" i="201" s="1"/>
  <c r="AF43" i="201" s="1"/>
  <c r="AF44" i="201" s="1"/>
  <c r="AF45" i="201" s="1"/>
  <c r="AH40" i="201"/>
  <c r="AH41" i="201" s="1"/>
  <c r="AH42" i="201" s="1"/>
  <c r="AH43" i="201" s="1"/>
  <c r="AH44" i="201" s="1"/>
  <c r="AH45" i="201" s="1"/>
  <c r="AG40" i="201"/>
  <c r="AF40" i="201"/>
  <c r="R16" i="201"/>
  <c r="G16" i="201"/>
  <c r="R15" i="201"/>
  <c r="R14" i="201"/>
  <c r="R13" i="201"/>
  <c r="R12" i="201"/>
  <c r="R11" i="201"/>
  <c r="R10" i="201"/>
  <c r="R9" i="201"/>
  <c r="R8" i="201"/>
  <c r="AB8" i="201" s="1"/>
  <c r="R7" i="201"/>
  <c r="R6" i="201"/>
  <c r="B4" i="201"/>
  <c r="A1" i="201"/>
  <c r="B5" i="201" s="1"/>
  <c r="L14" i="200"/>
  <c r="L15" i="200"/>
  <c r="L13" i="200"/>
  <c r="L8" i="200"/>
  <c r="L9" i="200"/>
  <c r="L10" i="200"/>
  <c r="L11" i="200"/>
  <c r="L7" i="200"/>
  <c r="AH48" i="206" l="1"/>
  <c r="AH49" i="206" s="1"/>
  <c r="AH50" i="206" s="1"/>
  <c r="AH51" i="206" s="1"/>
  <c r="AH52" i="206" s="1"/>
  <c r="AH53" i="206" s="1"/>
  <c r="AH54" i="206" s="1"/>
  <c r="AH55" i="206" s="1"/>
  <c r="AH56" i="206" s="1"/>
  <c r="AJ15" i="206"/>
  <c r="AJ13" i="206"/>
  <c r="AB10" i="206"/>
  <c r="Z13" i="206"/>
  <c r="AF48" i="206"/>
  <c r="AF49" i="206" s="1"/>
  <c r="AF50" i="206" s="1"/>
  <c r="AF51" i="206" s="1"/>
  <c r="AF52" i="206" s="1"/>
  <c r="AF53" i="206" s="1"/>
  <c r="AF54" i="206" s="1"/>
  <c r="AF55" i="206" s="1"/>
  <c r="AF56" i="206" s="1"/>
  <c r="Z15" i="206"/>
  <c r="AJ14" i="206"/>
  <c r="Z13" i="205"/>
  <c r="AF48" i="205"/>
  <c r="AF49" i="205" s="1"/>
  <c r="AF50" i="205" s="1"/>
  <c r="AF51" i="205" s="1"/>
  <c r="AF52" i="205" s="1"/>
  <c r="AF53" i="205" s="1"/>
  <c r="AF54" i="205" s="1"/>
  <c r="AF55" i="205" s="1"/>
  <c r="AF56" i="205" s="1"/>
  <c r="Z15" i="205"/>
  <c r="AH48" i="205"/>
  <c r="AH49" i="205" s="1"/>
  <c r="AH50" i="205" s="1"/>
  <c r="AH51" i="205" s="1"/>
  <c r="AH52" i="205" s="1"/>
  <c r="AH53" i="205" s="1"/>
  <c r="AH54" i="205" s="1"/>
  <c r="AH55" i="205" s="1"/>
  <c r="AH56" i="205" s="1"/>
  <c r="AJ15" i="205"/>
  <c r="AJ13" i="205"/>
  <c r="AG48" i="205"/>
  <c r="AB15" i="205"/>
  <c r="Z14" i="205"/>
  <c r="AJ14" i="205"/>
  <c r="AB14" i="205"/>
  <c r="AB13" i="205"/>
  <c r="AB9" i="201"/>
  <c r="AG59" i="201"/>
  <c r="AB10" i="201" s="1"/>
  <c r="AJ11" i="201"/>
  <c r="AH46" i="201"/>
  <c r="AH47" i="201" s="1"/>
  <c r="AB13" i="201"/>
  <c r="AB14" i="201"/>
  <c r="AF46" i="201"/>
  <c r="AF47" i="201" s="1"/>
  <c r="Z11" i="201"/>
  <c r="AB11" i="201"/>
  <c r="AG46" i="201"/>
  <c r="AG47" i="201" s="1"/>
  <c r="Z14" i="201"/>
  <c r="AJ14" i="201"/>
  <c r="Z13" i="201"/>
  <c r="AG50" i="200"/>
  <c r="AG51" i="200" s="1"/>
  <c r="AG52" i="200" s="1"/>
  <c r="AG53" i="200" s="1"/>
  <c r="AG54" i="200" s="1"/>
  <c r="AG55" i="200" s="1"/>
  <c r="AG56" i="200" s="1"/>
  <c r="AH40" i="200"/>
  <c r="AH41" i="200" s="1"/>
  <c r="AH42" i="200" s="1"/>
  <c r="AH43" i="200" s="1"/>
  <c r="AH44" i="200" s="1"/>
  <c r="AH45" i="200" s="1"/>
  <c r="AH46" i="200" s="1"/>
  <c r="AH47" i="200" s="1"/>
  <c r="AH48" i="200" s="1"/>
  <c r="AH49" i="200" s="1"/>
  <c r="AH50" i="200" s="1"/>
  <c r="AH51" i="200" s="1"/>
  <c r="AH52" i="200" s="1"/>
  <c r="AH53" i="200" s="1"/>
  <c r="AH54" i="200" s="1"/>
  <c r="AH55" i="200" s="1"/>
  <c r="AH56" i="200" s="1"/>
  <c r="AG40" i="200"/>
  <c r="AG41" i="200" s="1"/>
  <c r="AG42" i="200" s="1"/>
  <c r="AG43" i="200" s="1"/>
  <c r="AG44" i="200" s="1"/>
  <c r="AG45" i="200" s="1"/>
  <c r="AG46" i="200" s="1"/>
  <c r="AG47" i="200" s="1"/>
  <c r="AG48" i="200" s="1"/>
  <c r="AF40" i="200"/>
  <c r="AF41" i="200" s="1"/>
  <c r="AF42" i="200" s="1"/>
  <c r="AF43" i="200" s="1"/>
  <c r="AF44" i="200" s="1"/>
  <c r="AF45" i="200" s="1"/>
  <c r="AF46" i="200" s="1"/>
  <c r="AF47" i="200" s="1"/>
  <c r="AF48" i="200" s="1"/>
  <c r="AF49" i="200" s="1"/>
  <c r="AF50" i="200" s="1"/>
  <c r="AF51" i="200" s="1"/>
  <c r="AF52" i="200" s="1"/>
  <c r="AF53" i="200" s="1"/>
  <c r="AF54" i="200" s="1"/>
  <c r="AF55" i="200" s="1"/>
  <c r="AF56" i="200" s="1"/>
  <c r="R16" i="200"/>
  <c r="G16" i="200"/>
  <c r="R15" i="200"/>
  <c r="R14" i="200"/>
  <c r="R13" i="200"/>
  <c r="AJ13" i="200" s="1"/>
  <c r="R12" i="200"/>
  <c r="R11" i="200"/>
  <c r="R10" i="200"/>
  <c r="R9" i="200"/>
  <c r="R8" i="200"/>
  <c r="R7" i="200"/>
  <c r="R6" i="200"/>
  <c r="B4" i="200"/>
  <c r="A1" i="200"/>
  <c r="B5" i="200" s="1"/>
  <c r="AF57" i="206" l="1"/>
  <c r="AF58" i="206" s="1"/>
  <c r="Z8" i="206"/>
  <c r="AH57" i="206"/>
  <c r="AH58" i="206" s="1"/>
  <c r="AJ8" i="206"/>
  <c r="AH57" i="205"/>
  <c r="AH58" i="205" s="1"/>
  <c r="AJ8" i="205"/>
  <c r="AF57" i="205"/>
  <c r="AF58" i="205" s="1"/>
  <c r="Z8" i="205"/>
  <c r="AB7" i="201"/>
  <c r="AG48" i="201"/>
  <c r="AB15" i="201"/>
  <c r="AH48" i="201"/>
  <c r="AH49" i="201" s="1"/>
  <c r="AH50" i="201" s="1"/>
  <c r="AH51" i="201" s="1"/>
  <c r="AH52" i="201" s="1"/>
  <c r="AH53" i="201" s="1"/>
  <c r="AH54" i="201" s="1"/>
  <c r="AH55" i="201" s="1"/>
  <c r="AH56" i="201" s="1"/>
  <c r="AJ13" i="201"/>
  <c r="AF48" i="201"/>
  <c r="AF49" i="201" s="1"/>
  <c r="AF50" i="201" s="1"/>
  <c r="AF51" i="201" s="1"/>
  <c r="AF52" i="201" s="1"/>
  <c r="AF53" i="201" s="1"/>
  <c r="AF54" i="201" s="1"/>
  <c r="AF55" i="201" s="1"/>
  <c r="AF56" i="201" s="1"/>
  <c r="Z15" i="201"/>
  <c r="AJ15" i="201"/>
  <c r="Z11" i="200"/>
  <c r="AJ14" i="200"/>
  <c r="AJ9" i="200"/>
  <c r="AJ8" i="200"/>
  <c r="AH57" i="200"/>
  <c r="AH58" i="200" s="1"/>
  <c r="AH59" i="200" s="1"/>
  <c r="AJ10" i="200" s="1"/>
  <c r="AF57" i="200"/>
  <c r="AF58" i="200" s="1"/>
  <c r="AF59" i="200" s="1"/>
  <c r="Z10" i="200" s="1"/>
  <c r="Z8" i="200"/>
  <c r="Z7" i="200"/>
  <c r="AJ15" i="200"/>
  <c r="AG57" i="200"/>
  <c r="AG58" i="200" s="1"/>
  <c r="AG59" i="200" s="1"/>
  <c r="AB10" i="200" s="1"/>
  <c r="AB8" i="200"/>
  <c r="AB13" i="200"/>
  <c r="AB15" i="200"/>
  <c r="Z15" i="200"/>
  <c r="Z13" i="200"/>
  <c r="Z9" i="200"/>
  <c r="AB11" i="200"/>
  <c r="Z14" i="200"/>
  <c r="AJ7" i="200"/>
  <c r="AJ11" i="200"/>
  <c r="AB14" i="200"/>
  <c r="AH59" i="206" l="1"/>
  <c r="AJ9" i="206"/>
  <c r="Z9" i="206"/>
  <c r="AF59" i="206"/>
  <c r="Z9" i="205"/>
  <c r="AF59" i="205"/>
  <c r="AH59" i="205"/>
  <c r="AJ9" i="205"/>
  <c r="AH57" i="201"/>
  <c r="AH58" i="201" s="1"/>
  <c r="AJ8" i="201"/>
  <c r="AF57" i="201"/>
  <c r="AF58" i="201" s="1"/>
  <c r="Z8" i="201"/>
  <c r="AB9" i="200"/>
  <c r="AB7" i="200"/>
  <c r="Z7" i="206" l="1"/>
  <c r="Z10" i="206"/>
  <c r="AJ7" i="206"/>
  <c r="AJ10" i="206"/>
  <c r="AJ7" i="205"/>
  <c r="AJ10" i="205"/>
  <c r="Z10" i="205"/>
  <c r="Z7" i="205"/>
  <c r="AH59" i="201"/>
  <c r="AJ9" i="201"/>
  <c r="AF59" i="201"/>
  <c r="Z9" i="201"/>
  <c r="AG50" i="16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G41" i="161" s="1"/>
  <c r="AG42" i="161" s="1"/>
  <c r="AG43" i="161" s="1"/>
  <c r="AG44" i="161" s="1"/>
  <c r="AG45" i="161" s="1"/>
  <c r="AG46" i="161" s="1"/>
  <c r="AG47" i="161" s="1"/>
  <c r="AG48" i="161" s="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0" i="160"/>
  <c r="AG51" i="160" s="1"/>
  <c r="AG52" i="160" s="1"/>
  <c r="AG53" i="160" s="1"/>
  <c r="AG54" i="160" s="1"/>
  <c r="AG55" i="160" s="1"/>
  <c r="AG56" i="160" s="1"/>
  <c r="AG57" i="160" s="1"/>
  <c r="AG58" i="160" s="1"/>
  <c r="AG59" i="160" s="1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AJ10" i="160" s="1"/>
  <c r="R8" i="160"/>
  <c r="AJ8" i="160" s="1"/>
  <c r="R6" i="160"/>
  <c r="AJ6" i="160" s="1"/>
  <c r="B4" i="160"/>
  <c r="A1" i="160"/>
  <c r="B5" i="160" s="1"/>
  <c r="AJ7" i="201" l="1"/>
  <c r="AJ10" i="201"/>
  <c r="Z7" i="201"/>
  <c r="Z10" i="201"/>
  <c r="AB8" i="161"/>
  <c r="AB10" i="161"/>
  <c r="AF59" i="161"/>
  <c r="Z10" i="161"/>
  <c r="AH59" i="161"/>
  <c r="AJ10" i="161"/>
  <c r="AB8" i="160"/>
  <c r="Z8" i="160"/>
  <c r="Z6" i="160"/>
  <c r="Z10" i="160"/>
  <c r="AB6" i="160"/>
  <c r="AB10" i="160"/>
  <c r="AG51" i="159"/>
  <c r="AG52" i="159" s="1"/>
  <c r="AG53" i="159" s="1"/>
  <c r="AG54" i="159" s="1"/>
  <c r="AG55" i="159" s="1"/>
  <c r="AG56" i="159" s="1"/>
  <c r="AG57" i="159" s="1"/>
  <c r="AG58" i="159" s="1"/>
  <c r="AG59" i="159" s="1"/>
  <c r="AG50" i="159"/>
  <c r="AH40" i="159"/>
  <c r="AH41" i="159" s="1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AF41" i="159" s="1"/>
  <c r="AF42" i="159" s="1"/>
  <c r="AF43" i="159" s="1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G16" i="159"/>
  <c r="R11" i="159"/>
  <c r="AB11" i="159" s="1"/>
  <c r="R10" i="159"/>
  <c r="R6" i="159"/>
  <c r="B4" i="159"/>
  <c r="A1" i="159"/>
  <c r="B5" i="159" s="1"/>
  <c r="O7" i="157"/>
  <c r="AG50" i="157"/>
  <c r="AG51" i="157" s="1"/>
  <c r="AG52" i="157" s="1"/>
  <c r="AG53" i="157" s="1"/>
  <c r="AH41" i="157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F41" i="157"/>
  <c r="AF42" i="157" s="1"/>
  <c r="AF43" i="157" s="1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AH40" i="157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G16" i="157"/>
  <c r="R11" i="157"/>
  <c r="AB11" i="157" s="1"/>
  <c r="R10" i="157"/>
  <c r="R6" i="157"/>
  <c r="B4" i="157"/>
  <c r="A1" i="157"/>
  <c r="B5" i="157" s="1"/>
  <c r="R8" i="155"/>
  <c r="R9" i="155"/>
  <c r="R11" i="155"/>
  <c r="Z11" i="155" s="1"/>
  <c r="R6" i="155"/>
  <c r="AJ6" i="155" s="1"/>
  <c r="R11" i="156"/>
  <c r="AA12" i="156" s="1"/>
  <c r="R9" i="156"/>
  <c r="R8" i="156"/>
  <c r="AB8" i="156" s="1"/>
  <c r="R6" i="156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F41" i="156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Z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J9" i="156" s="1"/>
  <c r="AG40" i="156"/>
  <c r="AG41" i="156" s="1"/>
  <c r="AG42" i="156" s="1"/>
  <c r="AG43" i="156" s="1"/>
  <c r="AG44" i="156" s="1"/>
  <c r="AG45" i="156" s="1"/>
  <c r="AG46" i="156" s="1"/>
  <c r="AG47" i="156" s="1"/>
  <c r="AG48" i="156" s="1"/>
  <c r="AF40" i="156"/>
  <c r="G16" i="156"/>
  <c r="AB6" i="156"/>
  <c r="B4" i="156"/>
  <c r="A1" i="156"/>
  <c r="B5" i="156" s="1"/>
  <c r="AG50" i="155"/>
  <c r="AG51" i="155" s="1"/>
  <c r="AG52" i="155" s="1"/>
  <c r="AG53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AF41" i="155" s="1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G16" i="155"/>
  <c r="AJ9" i="155"/>
  <c r="B4" i="155"/>
  <c r="A1" i="155"/>
  <c r="B5" i="155" s="1"/>
  <c r="AG54" i="155" l="1"/>
  <c r="AG55" i="155" s="1"/>
  <c r="AG56" i="155" s="1"/>
  <c r="AG57" i="155" s="1"/>
  <c r="AG58" i="155" s="1"/>
  <c r="AG59" i="155" s="1"/>
  <c r="AB11" i="155"/>
  <c r="AB9" i="155"/>
  <c r="AF56" i="155"/>
  <c r="AF57" i="155" s="1"/>
  <c r="AF58" i="155" s="1"/>
  <c r="AF59" i="155" s="1"/>
  <c r="Z8" i="155"/>
  <c r="AB6" i="155"/>
  <c r="Z9" i="155"/>
  <c r="AB9" i="156"/>
  <c r="AA10" i="156"/>
  <c r="AJ11" i="156"/>
  <c r="Z6" i="155"/>
  <c r="Z6" i="156"/>
  <c r="AB8" i="155"/>
  <c r="AJ6" i="156"/>
  <c r="AA7" i="156"/>
  <c r="Z11" i="156"/>
  <c r="AJ6" i="16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EF15755-7A43-40FC-B238-8175105683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20FABCF-51AE-4CFF-86D6-0F0F94D5E6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EFBBDE0-D684-498C-8B2A-47BAD1CD440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38B909-7AF8-4F27-8FE7-1BBEB36474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64FE539-953E-48E2-B0DE-0C373EE03F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4FF6801-056F-49CF-A50D-49F26183792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EA94509-A5AA-4AC2-AE01-86D090E5530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B8B109B-15BD-4EAF-8315-65857059510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9ADC86F-465F-4B3B-8188-B6D70C2D88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B83E15B-25C7-4B9D-8E5D-BD34C019C4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44A4196-7C73-4CA9-BFDF-E1E443DDEF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5760929-2D4D-41BB-A5CF-DB1453E3F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606C633C-FBB2-4C9F-ADC0-33C69E11DC1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F27A9E4-B60B-4A02-9840-2E160BE18A6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D48DE63-3574-4581-B569-235BB39EF99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ED3223C-4450-4FFF-9E32-AC1FD0623F0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EB5337F-536F-43DD-A2EE-DF9B491A51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7AFD0B6-5664-4070-BAC6-18D5099A8147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AACC9B5-CD4B-42D6-9DEB-E40F753217B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F078330-EB89-4C25-A2A6-A199AA8831B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D0F90BAB-067C-4F24-93A5-1259601B987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02ADB26-5B75-4249-89B7-030C0D42894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BBCC4DF-FA5E-4CF8-AF5E-4C256DC588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40669B0-CB33-4D60-8DAC-B3F15C49F68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195D544-E75E-46D1-AA5D-9F2068CF5F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1AE48D7-9561-4371-9679-167E1CEED2C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583ABFBA-52E2-455B-9B20-5B734AE40F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49C6A34-A3A3-4A1D-8448-0C987A42B5D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59B33B90-337A-4389-BB7B-02DCA29D6E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D6FCE5C0-3047-41E1-B74D-5491A532712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D6711B9-3F74-4405-AA0F-7B836B6DBC5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6E98A5F-DC49-447A-B35A-D345879D77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2F60185-CBFE-4139-911B-56681ECDEC2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2A16CE2-CBFB-46DE-AE74-AF4E6F7962E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D632D7C-C4E7-458C-BC64-305E198B0F7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68915A6-7D75-4C5B-A004-0C754EC115B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E4A87C5-175F-4754-A7D4-FB7000ACB8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F064B3C-BE10-4363-972C-0EEFDB209E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D96AAE8A-C59F-4C9D-AD87-E62693A97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2E472913-4E06-4A99-8599-6EC071EFF19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C330465-A369-4C12-9B89-28385107013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8CDC58D2-4DC4-4DF5-8E5A-A02AF93859E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3012727-E8C3-474D-8E04-351B15D7C8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06022203-0B06-4C59-803B-76DD7641316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D26414C1-75A7-4363-B711-CD53059333D4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7B06C2-2236-4BC5-8BCC-DB5ACD2BDF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828EC23-049C-49D1-9841-5A2FF0E3D05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5296035-2CC2-4379-B09C-6AC630D5875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E3CFB5E-6D4B-4BCD-8A37-59CED2344D3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D936CEF-C352-4E50-9922-174BB4B1556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9414060C-40CF-4ACD-9A42-0F6EEEB06C3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0456EBC-91CB-491E-A245-6BB30A0EADC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4B7128B7-389C-466D-925E-95BE2EF465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4E4C6986-D9C6-4172-A043-FD3AD0247B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D01CBCD5-F148-47BA-9283-7F8DEF5D2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507E17C2-7D08-4741-ABEE-8141198046A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268B570-D0E0-49F7-AD92-320EE768D14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FB019E4-9090-4AF4-B859-9FDDB5123A5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6DA7B8B1-253C-4619-89E6-7EBE970153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B3452979-1C0C-4696-9467-A982AAD9FBB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86AB7979-4078-41CC-88AE-B8EA8CBBB0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60A68E3-E233-40D2-B816-0D71F6C1E8D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7CB4D0EE-8D52-499C-8E00-BE73B15E18C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2FFB5CB-7130-4CA1-9E55-C8C185CAFB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FA05344-D563-45F9-A837-B77D9FBA024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CD19F984-DC47-4345-A356-00CD76FB8A4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7" authorId="2" shapeId="0" xr:uid="{2B9BE672-725A-456C-803C-CAB016EBA55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758BA9B-A3A7-43D3-AB8A-09ABA073D76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E0E2D38-06C0-4265-8B9B-732B2D0F442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63F71398-190D-409C-89CB-7999C90A22C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C3C47DD-79E5-43F6-8AFE-A3D912078F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9" authorId="2" shapeId="0" xr:uid="{1F4F6291-01AF-4983-A80A-FBE2B428D92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0" authorId="2" shapeId="0" xr:uid="{A4A864AD-0B9B-4E91-B843-F325C6F668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27AF9F6-7133-4161-9878-03C9422D6F6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560DD93B-2D2A-4365-AED8-DF47CA0C31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6" authorId="2" shapeId="0" xr:uid="{18A44D24-1183-484B-B401-68680AA8390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ED9D8ADA-C996-40FB-8BA4-FBC2F92F1AA4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  <comment ref="R17" authorId="2" shapeId="0" xr:uid="{29133D44-8FBE-40B0-8475-2275F50A422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8D50B0A-A2D0-4345-B40B-1C8AF76C40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7976C14-820E-442E-A306-3E75A1E95FA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043F641-5A7E-4E84-ABBF-72F4B64D619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C85EB2D-6685-4867-B109-76E1734310C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B5F19FF-C6D3-48B8-861E-6E8A77E808A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C5E567FA-BA90-4E54-9FF3-5ADBFACFD5C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7" authorId="2" shapeId="0" xr:uid="{9332C8AA-D712-4C7A-A2D1-0964937AFF1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3262BA1F-E3B9-426C-A683-594C8103CCA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53BC27A0-45D0-4A96-A601-CB6FAE35E96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B349FF0-5920-4E40-823D-D1A5A2AE01C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AA7E5598-74A2-4B1E-BAE3-C0331999D5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9" authorId="2" shapeId="0" xr:uid="{936EAC17-39EA-44B5-B0E1-FA98B8AEA47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0" authorId="2" shapeId="0" xr:uid="{02428C94-195C-496D-B2D8-CCBD1C7909B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C6656A3-4F65-4FA1-A7BA-2BA9E3072D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95F4C963-B1F4-4743-964C-00FFFEB1937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6" authorId="2" shapeId="0" xr:uid="{D5CE4737-6D13-4050-8946-52BE2E3A4B5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2FA9ACD6-083E-4A24-B04E-FC4B39A9268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  <comment ref="R17" authorId="2" shapeId="0" xr:uid="{57ED1757-F044-436E-9C6E-0B0F16689EF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<sst xmlns="http://schemas.openxmlformats.org/spreadsheetml/2006/main" count="2565" uniqueCount="278">
  <si>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</si>
  <si>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</si>
  <si>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</si>
  <si>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</si>
  <si>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</si>
  <si>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</si>
  <si>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</si>
  <si>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</si>
  <si>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</si>
  <si>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</si>
  <si>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</si>
  <si>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</si>
  <si>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</si>
  <si>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</si>
  <si>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</si>
  <si>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</si>
  <si>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</si>
  <si>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</si>
  <si>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</si>
  <si>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</si>
  <si>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</si>
  <si>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</si>
  <si>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</si>
  <si>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</si>
  <si>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</si>
  <si>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</si>
  <si>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</si>
  <si>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</si>
  <si>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</si>
  <si>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</si>
  <si>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</si>
  <si>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</si>
  <si>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</si>
  <si>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</si>
  <si>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</si>
  <si>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</si>
  <si>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</si>
  <si>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</si>
  <si>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</si>
  <si>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</si>
  <si>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</si>
  <si>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</si>
  <si>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</si>
  <si>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</si>
  <si>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</si>
  <si>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</si>
  <si>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</si>
  <si>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</si>
  <si>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</si>
  <si>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</si>
  <si>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</si>
  <si>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</si>
  <si>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</si>
  <si>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</si>
  <si>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</si>
  <si>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</si>
  <si>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</si>
  <si>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</si>
  <si>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</si>
  <si>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</si>
  <si>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</si>
  <si>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</si>
  <si>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</si>
  <si>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</si>
  <si>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</si>
  <si>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</si>
  <si>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</si>
  <si>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</si>
  <si>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</si>
  <si>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</si>
  <si>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</si>
  <si>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</si>
  <si>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</si>
  <si>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</si>
  <si>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</si>
  <si>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</si>
  <si>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</si>
  <si>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</si>
  <si>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</si>
  <si>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</si>
  <si>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</si>
  <si>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</si>
  <si>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</si>
  <si>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</si>
  <si>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</si>
  <si>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</si>
  <si>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</si>
  <si>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</si>
  <si>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</si>
  <si>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</si>
  <si>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</si>
  <si>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</si>
  <si>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</si>
  <si>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</si>
  <si>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</si>
  <si>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</si>
  <si>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</si>
  <si>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</si>
  <si>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</si>
  <si>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</si>
  <si>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</si>
  <si>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</si>
  <si>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</si>
  <si>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</si>
  <si>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</si>
  <si>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</si>
  <si>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</si>
  <si>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</si>
  <si>
    <t>Dr</t>
  </si>
  <si>
    <t>[%]</t>
  </si>
  <si>
    <t>zone 2</t>
  </si>
  <si>
    <t>Cyclic_Pisa_Multiplier_P_M</t>
  </si>
  <si>
    <t>Cyclic_Pisa_Multiplier_Y_Thehta</t>
  </si>
  <si>
    <t>02a</t>
  </si>
  <si>
    <t>02b</t>
  </si>
  <si>
    <t>10a</t>
  </si>
  <si>
    <t>10b</t>
  </si>
  <si>
    <t>14a</t>
  </si>
  <si>
    <t>14b</t>
  </si>
  <si>
    <t>15b</t>
  </si>
  <si>
    <t>21a</t>
  </si>
  <si>
    <t>23d</t>
  </si>
  <si>
    <t>Cowden Clay</t>
  </si>
  <si>
    <t>Cyclic_Multiplier</t>
  </si>
  <si>
    <t>PISA___NA___Cowden_Clay___0</t>
  </si>
  <si>
    <t>PISA___NA___Sand_75___1</t>
  </si>
  <si>
    <t>PISA___NA___Sand_56___1</t>
  </si>
  <si>
    <t>PISA___NA___Sand_68___1</t>
  </si>
  <si>
    <t>PISA___NA___Sand_79___1</t>
  </si>
  <si>
    <t>PISA___NA___Sand_59___1</t>
  </si>
  <si>
    <t>PISA___NA___Sand_80___1</t>
  </si>
  <si>
    <t>unit</t>
  </si>
  <si>
    <t>Contour_diagram_name</t>
  </si>
  <si>
    <t>Ns</t>
  </si>
  <si>
    <t>min_CSR</t>
  </si>
  <si>
    <t>SigmaV</t>
  </si>
  <si>
    <t>CSR</t>
  </si>
  <si>
    <t>Neq</t>
  </si>
  <si>
    <t>CF_OCR</t>
  </si>
  <si>
    <t>CF_Dr</t>
  </si>
  <si>
    <t>ASR</t>
  </si>
  <si>
    <t>Depth, (m bsf)</t>
  </si>
  <si>
    <t>Unit</t>
  </si>
  <si>
    <t>w, (%)</t>
  </si>
  <si>
    <t>Gam, (kN/m3)</t>
  </si>
  <si>
    <t>Ip, (%)</t>
  </si>
  <si>
    <t>FC, (%)</t>
  </si>
  <si>
    <t>St, (-)</t>
  </si>
  <si>
    <t>eps50, (%)</t>
  </si>
  <si>
    <t>qt LE, (MPa)</t>
  </si>
  <si>
    <t>qt CLBE, (MPa)</t>
  </si>
  <si>
    <t>qt BE, (MPa)</t>
  </si>
  <si>
    <t>qt CHBE, (MPa)</t>
  </si>
  <si>
    <t>qt HE, (MPa)</t>
  </si>
  <si>
    <t>fs LE, (MPa)</t>
  </si>
  <si>
    <t>fs CLBE, (MPa)</t>
  </si>
  <si>
    <t>fs BE, (MPa)</t>
  </si>
  <si>
    <t>fs CHBE, (MPa)</t>
  </si>
  <si>
    <t>fs HE, (MPa)</t>
  </si>
  <si>
    <t>su LE, (kPa)</t>
  </si>
  <si>
    <t>su CLBE, (kPa)</t>
  </si>
  <si>
    <t>su BE, (kPa)</t>
  </si>
  <si>
    <t>su CHBE, (kPa)</t>
  </si>
  <si>
    <t>su HE, (kPa)</t>
  </si>
  <si>
    <t>Dr, (%)</t>
  </si>
  <si>
    <t>phi LE, (deg)</t>
  </si>
  <si>
    <t>phi CLBE, (deg)</t>
  </si>
  <si>
    <t>phi BE, (deg)</t>
  </si>
  <si>
    <t>phi CHBE, (deg)</t>
  </si>
  <si>
    <t>phi HE, (deg)</t>
  </si>
  <si>
    <t>Gmax LE, (MPa)</t>
  </si>
  <si>
    <t>Gmax CLBE, (MPa)</t>
  </si>
  <si>
    <t>Gmax BE, (MPa)</t>
  </si>
  <si>
    <t>Gmax CHBE, (MPa)</t>
  </si>
  <si>
    <t>Gmax HE, (MPa)</t>
  </si>
  <si>
    <t>M0, (MPa)</t>
  </si>
  <si>
    <t>OCR, (-)</t>
  </si>
  <si>
    <t>K0, (-)</t>
  </si>
  <si>
    <t>k, (m/s)</t>
  </si>
  <si>
    <t>Drammen_Clay_4_PM2</t>
  </si>
  <si>
    <t>SS1</t>
  </si>
  <si>
    <t>PM5</t>
  </si>
  <si>
    <t>PM2</t>
  </si>
  <si>
    <t>CC2</t>
  </si>
  <si>
    <t>GHS_PC1_1</t>
  </si>
  <si>
    <t>GHS_PC1_2</t>
  </si>
  <si>
    <t>GHS_PC1_3</t>
  </si>
  <si>
    <t>GHS_PC1_4</t>
  </si>
  <si>
    <t>GHS_PC1_5</t>
  </si>
  <si>
    <t>GHS_PC1_6</t>
  </si>
  <si>
    <t>GHS_PC1_7</t>
  </si>
  <si>
    <t>GHS_PC1_8</t>
  </si>
  <si>
    <t>GHS_PC1_9</t>
  </si>
  <si>
    <t>GHS_PC1_10</t>
  </si>
  <si>
    <t>GHS_PC1_11</t>
  </si>
  <si>
    <t>GHS_PC1_12</t>
  </si>
  <si>
    <t>GHS_PC1_13</t>
  </si>
  <si>
    <t>GHS_PC1_14</t>
  </si>
  <si>
    <t>GHS_PC1_15</t>
  </si>
  <si>
    <t>Empire_Wind_1</t>
  </si>
  <si>
    <t>Empire_Wind_1___Homo_PC1___GHS_PC1_1___70</t>
  </si>
  <si>
    <t>Empire_Wind_1___Homo_PC1___GHS_PC1_2___70</t>
  </si>
  <si>
    <t>Empire_Wind_1___Homo_PC1___GHS_PC1_3___70</t>
  </si>
  <si>
    <t>Empire_Wind_1___Homo_PC1___GHS_PC1_4___70</t>
  </si>
  <si>
    <t>Empire_Wind_1___Homo_PC1___GHS_PC1_5___70</t>
  </si>
  <si>
    <t>Empire_Wind_1___Homo_PC1___GHS_PC1_6___70</t>
  </si>
  <si>
    <t>Empire_Wind_1___Homo_PC1___GHS_PC1_7___70</t>
  </si>
  <si>
    <t>Empire_Wind_1___Homo_PC1___GHS_PC1_8___70</t>
  </si>
  <si>
    <t>Empire_Wind_1___Homo_PC1___GHS_PC1_9___70</t>
  </si>
  <si>
    <t>Empire_Wind_1___Homo_PC1___GHS_PC1_10___70</t>
  </si>
  <si>
    <t>XXXX</t>
  </si>
  <si>
    <t>D02_NGI_2</t>
  </si>
  <si>
    <t>D02_2</t>
  </si>
  <si>
    <t>NGI_SS1_1</t>
  </si>
  <si>
    <t>GHS_SS1_1</t>
  </si>
  <si>
    <t>D02_NGI_3</t>
  </si>
  <si>
    <t>D02_3</t>
  </si>
  <si>
    <t>NGI_PM5_2</t>
  </si>
  <si>
    <t>GHS_PM5_2</t>
  </si>
  <si>
    <t>D02_NGI_4</t>
  </si>
  <si>
    <t>D02_4</t>
  </si>
  <si>
    <t>NGI_PM2_3</t>
  </si>
  <si>
    <t>GHS_PM2_3</t>
  </si>
  <si>
    <t>D02_NGI_6</t>
  </si>
  <si>
    <t>D02_6</t>
  </si>
  <si>
    <t>NGI_PM5_4</t>
  </si>
  <si>
    <t>GHS_PM5_4</t>
  </si>
  <si>
    <t>NGI_PM5_5</t>
  </si>
  <si>
    <t>GHS_PM5_5</t>
  </si>
  <si>
    <t>NGI_PM5_6</t>
  </si>
  <si>
    <t>GHS_PM5_6</t>
  </si>
  <si>
    <t>D02_NGI_7</t>
  </si>
  <si>
    <t>D02_7</t>
  </si>
  <si>
    <t>NGI_PM5_7</t>
  </si>
  <si>
    <t>GHS_PM5_7</t>
  </si>
  <si>
    <t>D02_NGI_10</t>
  </si>
  <si>
    <t>D02_10</t>
  </si>
  <si>
    <t>NGI_PM5_8</t>
  </si>
  <si>
    <t>GHS_PM5_8</t>
  </si>
  <si>
    <t>D02_NGI_12</t>
  </si>
  <si>
    <t>D02_12</t>
  </si>
  <si>
    <t>NGI_CC2_9</t>
  </si>
  <si>
    <t>GHS_CC2_9</t>
  </si>
  <si>
    <t>NGI_CC2_10</t>
  </si>
  <si>
    <t>GHS_CC2_10</t>
  </si>
  <si>
    <t>NGI_CC2_11</t>
  </si>
  <si>
    <t>GHS_CC2_11</t>
  </si>
  <si>
    <t>NGI_CC2_12</t>
  </si>
  <si>
    <t>GHS_CC2_12</t>
  </si>
  <si>
    <t>NGI_CC2_13</t>
  </si>
  <si>
    <t>GHS_CC2_13</t>
  </si>
  <si>
    <t>D02_NGI_13</t>
  </si>
  <si>
    <t>D02_13</t>
  </si>
  <si>
    <t>NGI_CC2_14</t>
  </si>
  <si>
    <t>GHS_CC2_14</t>
  </si>
  <si>
    <t>NGI_CC2_15</t>
  </si>
  <si>
    <t>GHS_CC2_15</t>
  </si>
  <si>
    <t>D02_NGI_15</t>
  </si>
  <si>
    <t>D02_15</t>
  </si>
  <si>
    <t>NGI_CC2_16</t>
  </si>
  <si>
    <t>GHS_CC2_16</t>
  </si>
  <si>
    <t>NGI_CC2_17</t>
  </si>
  <si>
    <t>GHS_CC2_17</t>
  </si>
  <si>
    <t>NGI_CC2_18</t>
  </si>
  <si>
    <t>GHS_CC2_18</t>
  </si>
  <si>
    <t>NGI_CC2_19</t>
  </si>
  <si>
    <t>GHS_CC2_19</t>
  </si>
  <si>
    <t>NGI_CC2_20</t>
  </si>
  <si>
    <t>GHS_CC2_20</t>
  </si>
  <si>
    <t>NGI_CC2_21</t>
  </si>
  <si>
    <t>GHS_CC2_21</t>
  </si>
  <si>
    <t>NGI_CC2_22</t>
  </si>
  <si>
    <t>GHS_CC2_22</t>
  </si>
  <si>
    <t>NGI_CC2_23</t>
  </si>
  <si>
    <t>GHS_CC2_23</t>
  </si>
  <si>
    <t>NGI_CC2_24</t>
  </si>
  <si>
    <t>GHS_CC2_24</t>
  </si>
  <si>
    <t>C:\Users\muji\source\1DSolver_FMKV\1D Solver\input\cyclic_input.mat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</si>
</sst>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3" fillId="0" borderId="0"/>
    <xf numFmtId="0" fontId="3" fillId="0" borderId="0"/>
    <xf numFmtId="0" fontId="2" fillId="0" borderId="0"/>
    <xf numFmtId="0" fontId="13" fillId="0" borderId="0"/>
    <xf numFmtId="0" fontId="1" fillId="0" borderId="0"/>
    <xf numFmtId="0" fontId="13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13" fillId="0" borderId="0" xfId="1"/>
    <xf numFmtId="0" fontId="9" fillId="0" borderId="0" xfId="1" applyFont="1"/>
    <xf numFmtId="0" fontId="13" fillId="0" borderId="0" xfId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13" fillId="0" borderId="0" xfId="1" applyAlignment="1">
      <alignment horizontal="left"/>
    </xf>
    <xf numFmtId="0" fontId="13" fillId="0" borderId="0" xfId="1" applyAlignment="1"/>
    <xf numFmtId="0" fontId="5" fillId="0" borderId="0" xfId="1" applyFont="1" applyAlignment="1"/>
    <xf numFmtId="0" fontId="13" fillId="0" borderId="0" xfId="1" applyAlignment="1">
      <alignment horizontal="center"/>
    </xf>
    <xf numFmtId="0" fontId="4" fillId="0" borderId="0" xfId="1" applyFont="1" applyAlignment="1"/>
    <xf numFmtId="0" fontId="5" fillId="0" borderId="0" xfId="1" applyFont="1"/>
    <xf numFmtId="0" fontId="4" fillId="0" borderId="0" xfId="1" applyFont="1" applyFill="1"/>
    <xf numFmtId="0" fontId="4" fillId="0" borderId="0" xfId="1" applyFont="1" applyAlignment="1">
      <alignment horizontal="center" vertical="center"/>
    </xf>
    <xf numFmtId="0" fontId="4" fillId="0" borderId="0" xfId="1" quotePrefix="1" applyFont="1" applyAlignment="1" applyProtection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1" applyAlignment="1">
      <alignment vertical="center"/>
    </xf>
    <xf numFmtId="0" fontId="4" fillId="0" borderId="0" xfId="1" applyFont="1"/>
    <xf numFmtId="0" fontId="4" fillId="0" borderId="0" xfId="1" applyFont="1" applyAlignment="1">
      <alignment vertical="center"/>
    </xf>
    <xf numFmtId="1" fontId="4" fillId="0" borderId="0" xfId="1" applyNumberFormat="1" applyFont="1"/>
    <xf numFmtId="0" fontId="4" fillId="0" borderId="0" xfId="1" quotePrefix="1" applyFont="1" applyAlignment="1">
      <alignment horizontal="right"/>
    </xf>
    <xf numFmtId="164" fontId="4" fillId="0" borderId="0" xfId="1" applyNumberFormat="1" applyFont="1"/>
    <xf numFmtId="0" fontId="13" fillId="0" borderId="0" xfId="1" applyAlignment="1">
      <alignment vertical="center" wrapText="1"/>
    </xf>
    <xf numFmtId="2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0" fillId="0" borderId="0" xfId="1" applyFont="1" applyAlignment="1"/>
    <xf numFmtId="0" fontId="4" fillId="0" borderId="0" xfId="1" applyFont="1" applyAlignment="1">
      <alignment horizontal="center" vertical="center" wrapText="1"/>
    </xf>
    <xf numFmtId="0" fontId="0" fillId="0" borderId="0" xfId="1" applyFont="1"/>
    <xf numFmtId="165" fontId="4" fillId="0" borderId="0" xfId="1" applyNumberFormat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/>
    </xf>
    <xf numFmtId="165" fontId="0" fillId="0" borderId="1" xfId="0" applyNumberFormat="1" applyBorder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0" fontId="13" fillId="0" borderId="0" xfId="1" applyFont="1"/>
    <xf numFmtId="165" fontId="13" fillId="0" borderId="0" xfId="1" applyNumberFormat="1" applyFont="1" applyAlignment="1">
      <alignment horizontal="center" vertical="center"/>
    </xf>
    <xf numFmtId="0" fontId="13" fillId="0" borderId="0" xfId="4" quotePrefix="1" applyFont="1" applyAlignment="1">
      <alignment horizontal="center" vertical="center"/>
    </xf>
    <xf numFmtId="0" fontId="13" fillId="0" borderId="0" xfId="1" quotePrefix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9" fillId="0" borderId="0" xfId="6" applyFont="1"/>
    <xf numFmtId="0" fontId="13" fillId="0" borderId="0" xfId="6"/>
    <xf numFmtId="0" fontId="13" fillId="0" borderId="0" xfId="6" applyAlignment="1">
      <alignment horizontal="center" vertical="center"/>
    </xf>
    <xf numFmtId="0" fontId="7" fillId="0" borderId="0" xfId="6" applyFont="1" applyAlignment="1">
      <alignment horizontal="left"/>
    </xf>
    <xf numFmtId="0" fontId="7" fillId="0" borderId="0" xfId="6" applyFont="1" applyAlignment="1">
      <alignment horizontal="center" vertical="center"/>
    </xf>
    <xf numFmtId="0" fontId="5" fillId="0" borderId="0" xfId="6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Font="1" applyAlignment="1">
      <alignment vertical="center"/>
    </xf>
    <xf numFmtId="0" fontId="13" fillId="0" borderId="0" xfId="6" applyAlignment="1">
      <alignment horizontal="left"/>
    </xf>
    <xf numFmtId="0" fontId="5" fillId="0" borderId="0" xfId="6" applyFont="1"/>
    <xf numFmtId="0" fontId="13" fillId="0" borderId="0" xfId="6" applyAlignment="1">
      <alignment horizontal="center"/>
    </xf>
    <xf numFmtId="0" fontId="4" fillId="0" borderId="0" xfId="6" applyFont="1"/>
    <xf numFmtId="0" fontId="0" fillId="0" borderId="0" xfId="6" applyFont="1"/>
    <xf numFmtId="0" fontId="5" fillId="0" borderId="0" xfId="6" applyFont="1" applyAlignment="1">
      <alignment horizontal="center" vertical="center"/>
    </xf>
    <xf numFmtId="0" fontId="14" fillId="0" borderId="0" xfId="0" applyFont="1" applyAlignment="1">
      <alignment horizontal="center" vertical="center" textRotation="90"/>
    </xf>
    <xf numFmtId="0" fontId="4" fillId="2" borderId="0" xfId="6" applyFont="1" applyFill="1"/>
    <xf numFmtId="0" fontId="4" fillId="0" borderId="0" xfId="6" applyFont="1" applyAlignment="1">
      <alignment horizontal="center" vertical="center"/>
    </xf>
    <xf numFmtId="0" fontId="15" fillId="0" borderId="0" xfId="6" quotePrefix="1" applyFont="1" applyAlignment="1">
      <alignment horizontal="left" vertical="center"/>
    </xf>
    <xf numFmtId="0" fontId="4" fillId="0" borderId="0" xfId="4" quotePrefix="1" applyFont="1" applyAlignment="1">
      <alignment horizontal="center" vertical="center"/>
    </xf>
    <xf numFmtId="2" fontId="4" fillId="0" borderId="0" xfId="6" applyNumberFormat="1" applyFont="1" applyAlignment="1">
      <alignment horizontal="center" vertical="center"/>
    </xf>
    <xf numFmtId="166" fontId="4" fillId="0" borderId="0" xfId="6" applyNumberFormat="1" applyFont="1" applyAlignment="1">
      <alignment horizontal="center" vertical="center"/>
    </xf>
    <xf numFmtId="1" fontId="4" fillId="0" borderId="0" xfId="6" applyNumberFormat="1" applyFont="1" applyAlignment="1">
      <alignment horizontal="center" vertical="center"/>
    </xf>
    <xf numFmtId="0" fontId="13" fillId="2" borderId="0" xfId="6" applyFill="1"/>
    <xf numFmtId="164" fontId="0" fillId="0" borderId="0" xfId="0" applyNumberFormat="1" applyAlignment="1">
      <alignment horizontal="center" vertical="center"/>
    </xf>
    <xf numFmtId="0" fontId="7" fillId="0" borderId="0" xfId="6" applyFont="1"/>
    <xf numFmtId="0" fontId="7" fillId="0" borderId="0" xfId="6" applyFont="1" applyAlignment="1">
      <alignment vertical="center"/>
    </xf>
    <xf numFmtId="0" fontId="13" fillId="0" borderId="0" xfId="6" applyAlignment="1">
      <alignment vertical="center"/>
    </xf>
    <xf numFmtId="165" fontId="4" fillId="2" borderId="0" xfId="6" applyNumberFormat="1" applyFont="1" applyFill="1"/>
    <xf numFmtId="165" fontId="0" fillId="2" borderId="1" xfId="0" applyNumberFormat="1" applyFill="1" applyBorder="1"/>
    <xf numFmtId="0" fontId="4" fillId="2" borderId="0" xfId="6" applyFont="1" applyFill="1" applyAlignment="1">
      <alignment vertical="center"/>
    </xf>
    <xf numFmtId="0" fontId="4" fillId="0" borderId="0" xfId="6" applyFont="1" applyAlignment="1">
      <alignment vertical="center"/>
    </xf>
    <xf numFmtId="1" fontId="4" fillId="0" borderId="0" xfId="6" applyNumberFormat="1" applyFont="1"/>
    <xf numFmtId="0" fontId="4" fillId="0" borderId="0" xfId="6" quotePrefix="1" applyFont="1" applyAlignment="1">
      <alignment horizontal="right"/>
    </xf>
    <xf numFmtId="164" fontId="4" fillId="0" borderId="0" xfId="6" applyNumberFormat="1" applyFont="1"/>
    <xf numFmtId="0" fontId="13" fillId="0" borderId="0" xfId="6" applyAlignment="1">
      <alignment vertical="center" wrapText="1"/>
    </xf>
    <xf numFmtId="0" fontId="4" fillId="0" borderId="0" xfId="6" applyFont="1" applyAlignment="1">
      <alignment horizontal="center"/>
    </xf>
    <xf numFmtId="0" fontId="4" fillId="2" borderId="0" xfId="6" applyFont="1" applyFill="1" applyAlignment="1">
      <alignment horizontal="center"/>
    </xf>
    <xf numFmtId="0" fontId="4" fillId="0" borderId="0" xfId="6" quotePrefix="1" applyFont="1" applyAlignment="1">
      <alignment horizontal="center" vertical="center"/>
    </xf>
    <xf numFmtId="0" fontId="13" fillId="0" borderId="0" xfId="6" applyAlignment="1"/>
    <xf numFmtId="0" fontId="16" fillId="0" borderId="0" xfId="6" applyFont="1" applyAlignment="1">
      <alignment horizontal="center" vertical="center"/>
    </xf>
    <xf numFmtId="2" fontId="16" fillId="0" borderId="0" xfId="6" applyNumberFormat="1" applyFont="1" applyAlignment="1">
      <alignment horizontal="center" vertical="center"/>
    </xf>
    <xf numFmtId="1" fontId="16" fillId="0" borderId="0" xfId="6" applyNumberFormat="1" applyFont="1" applyAlignment="1">
      <alignment horizontal="center" vertical="center"/>
    </xf>
    <xf numFmtId="0" fontId="16" fillId="0" borderId="0" xfId="6" applyNumberFormat="1" applyFont="1" applyAlignment="1">
      <alignment horizontal="center" vertical="center"/>
    </xf>
    <xf numFmtId="0" fontId="5" fillId="0" borderId="0" xfId="6" applyFont="1" applyAlignment="1">
      <alignment horizontal="center" vertical="center" wrapText="1"/>
    </xf>
    <xf numFmtId="2" fontId="4" fillId="3" borderId="0" xfId="6" applyNumberFormat="1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13" fillId="0" borderId="0" xfId="6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7">
    <cellStyle name="Normal" xfId="0" builtinId="0"/>
    <cellStyle name="Normal 2" xfId="1" xr:uid="{552F32EA-5476-4460-A856-A7400DE53AEF}"/>
    <cellStyle name="Normal 2 2" xfId="2" xr:uid="{8081F8D7-64DD-4731-9D5D-EB57B48E81BB}"/>
    <cellStyle name="Normal 2 3 2" xfId="6" xr:uid="{EAA196ED-70A5-4CDF-8D0B-118955A3AE82}"/>
    <cellStyle name="Normal 2 4" xfId="4" xr:uid="{4AF76F3E-4A52-4141-8125-A3F030D2F28C}"/>
    <cellStyle name="Normal 3" xfId="3" xr:uid="{CC751CDE-DB87-4608-B195-B5D52AEE4E22}"/>
    <cellStyle name="Normal 4" xfId="5" xr:uid="{B6465EF0-735A-479C-8ED4-81BEFF4C5615}"/>
  </cellStyles>
  <dxfs count="1430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3F92B-DC01-4FF3-AFEE-9398002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6954610"/>
          <a:ext cx="6997009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121744-AEB9-46AE-BC09-2B6C554F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768" y="9322253"/>
          <a:ext cx="6991929" cy="716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12</xdr:col>
      <xdr:colOff>522009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14659-82B5-4481-B491-EEE613EF1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43</xdr:col>
      <xdr:colOff>160744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3B7BA-869D-4723-A425-363C1354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11</xdr:col>
      <xdr:colOff>2744777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E5AF9-F613-4657-944A-49983CF0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16</xdr:col>
      <xdr:colOff>548947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E94F7-F2F3-4D2D-AB79-41549C0C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CBF078-674F-4B57-8413-444EFA34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8D2C52-A319-4E7A-AAAE-0EA8CB8B5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136"/>
      <c r="S3" s="136"/>
      <c r="T3" s="72"/>
      <c r="U3" s="136"/>
      <c r="V3" s="136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429" priority="204">
      <formula>$L6="API sand"</formula>
    </cfRule>
  </conditionalFormatting>
  <conditionalFormatting sqref="R18:S20 R29:S36 S21:S28 AD21:AD28 AB18:AB35 AK6:AL14 N6:N14">
    <cfRule type="expression" dxfId="1428" priority="203">
      <formula>$M6="API sand"</formula>
    </cfRule>
  </conditionalFormatting>
  <conditionalFormatting sqref="R18:T20 R29:T36 S21:T28 AD21:AD28 AB18:AB35 AK6:AL14 N6:N14">
    <cfRule type="expression" dxfId="1427" priority="202">
      <formula>$M6="API clay"</formula>
    </cfRule>
  </conditionalFormatting>
  <conditionalFormatting sqref="U18:W36 AM6:AN14 N6:P14 AC6:AI13 AA6:AA14 U6:V14">
    <cfRule type="expression" dxfId="1426" priority="199">
      <formula>$L6="Stiff clay w/o free water"</formula>
    </cfRule>
    <cfRule type="expression" dxfId="1425" priority="201">
      <formula>$L6="API clay"</formula>
    </cfRule>
  </conditionalFormatting>
  <conditionalFormatting sqref="U18:Y36 AM6:AN14 N6:P14 AC6:AI13 AA6:AA14 U6:V14">
    <cfRule type="expression" dxfId="1424" priority="200">
      <formula>$L6="Kirsch soft clay"</formula>
    </cfRule>
  </conditionalFormatting>
  <conditionalFormatting sqref="U18:Y36 AM6:AN14 N6:P14 AC6:AI13 AA6:AA14 U6:V14">
    <cfRule type="expression" dxfId="1423" priority="198">
      <formula>$L6="Kirsch stiff clay"</formula>
    </cfRule>
  </conditionalFormatting>
  <conditionalFormatting sqref="W10:Y10 AJ6:AJ15 N6:N14 AM6:AO14 S10:T13 Q6:R14 Z6:Z15 AB6:AB15 W12:Y13 W11 Y11">
    <cfRule type="expression" dxfId="1422" priority="197">
      <formula>$L6="Kirsch sand"</formula>
    </cfRule>
  </conditionalFormatting>
  <conditionalFormatting sqref="AC18:AI18 AC19:AD19 AI19 AM6:AN14 N6:N14">
    <cfRule type="expression" dxfId="1421" priority="196">
      <formula>$L6="Modified Weak rock"</formula>
    </cfRule>
  </conditionalFormatting>
  <conditionalFormatting sqref="U18:V36 AM6:AN14 N6:P14 AC6:AI13 AA6:AA14 U6:V14">
    <cfRule type="expression" dxfId="1420" priority="195">
      <formula>$L6="Reese stiff clay"</formula>
    </cfRule>
  </conditionalFormatting>
  <conditionalFormatting sqref="N18:N36 Q18:Q36 AM18:AN36">
    <cfRule type="expression" dxfId="1419" priority="194">
      <formula>$L18="API sand"</formula>
    </cfRule>
  </conditionalFormatting>
  <conditionalFormatting sqref="N18:N36 AB36 AJ18:AL36 Z18:Z36">
    <cfRule type="expression" dxfId="1418" priority="193">
      <formula>$M18="API sand"</formula>
    </cfRule>
  </conditionalFormatting>
  <conditionalFormatting sqref="Z36:AB36 AK18:AL36 N18:N36 Z18:AA35">
    <cfRule type="expression" dxfId="1417" priority="192">
      <formula>$M18="API clay"</formula>
    </cfRule>
  </conditionalFormatting>
  <conditionalFormatting sqref="N18:P18 AM18:AN36 N29:P36 N19:N28 P19:P28">
    <cfRule type="expression" dxfId="1416" priority="189">
      <formula>$L18="Stiff clay w/o free water"</formula>
    </cfRule>
    <cfRule type="expression" dxfId="1415" priority="191">
      <formula>$L18="API clay"</formula>
    </cfRule>
  </conditionalFormatting>
  <conditionalFormatting sqref="N18:P18 AM18:AN36 N29:P36 N19:N28 P19:P28">
    <cfRule type="expression" dxfId="1414" priority="190">
      <formula>$L18="Kirsch soft clay"</formula>
    </cfRule>
  </conditionalFormatting>
  <conditionalFormatting sqref="N18:P18 AM18:AN36 N29:P36 N19:N28 P19:P28">
    <cfRule type="expression" dxfId="1413" priority="188">
      <formula>$L18="Kirsch stiff clay"</formula>
    </cfRule>
  </conditionalFormatting>
  <conditionalFormatting sqref="N18:N36 Q18:Q36 X18:Y36 AM18:AN36">
    <cfRule type="expression" dxfId="1412" priority="187">
      <formula>$L18="Kirsch sand"</formula>
    </cfRule>
  </conditionalFormatting>
  <conditionalFormatting sqref="N18:N36 AM18:AN36 AC20:AD36 AI20:AI36">
    <cfRule type="expression" dxfId="1411" priority="186">
      <formula>$L18="Modified Weak rock"</formula>
    </cfRule>
  </conditionalFormatting>
  <conditionalFormatting sqref="N18:P18 AM18:AN36 N29:P36 N19:N28 P19:P28">
    <cfRule type="expression" dxfId="1410" priority="185">
      <formula>$L18="Reese stiff clay"</formula>
    </cfRule>
  </conditionalFormatting>
  <conditionalFormatting sqref="AM6:AN14 N6:P14 AC6:AI13 AA6:AA14 U6:V14">
    <cfRule type="expression" dxfId="1409" priority="184">
      <formula>$L6="PISA clay"</formula>
    </cfRule>
  </conditionalFormatting>
  <conditionalFormatting sqref="AM6:AN14 N6:N14">
    <cfRule type="expression" dxfId="1408" priority="183">
      <formula>$L6="PISA sand"</formula>
    </cfRule>
  </conditionalFormatting>
  <conditionalFormatting sqref="O19:O21">
    <cfRule type="expression" dxfId="1407" priority="182">
      <formula>$L19="API sand"</formula>
    </cfRule>
  </conditionalFormatting>
  <conditionalFormatting sqref="O19:O21">
    <cfRule type="expression" dxfId="1406" priority="181">
      <formula>$L19="Kirsch sand"</formula>
    </cfRule>
  </conditionalFormatting>
  <conditionalFormatting sqref="O22:O28">
    <cfRule type="expression" dxfId="1405" priority="180">
      <formula>$L22="API sand"</formula>
    </cfRule>
  </conditionalFormatting>
  <conditionalFormatting sqref="O22:O28">
    <cfRule type="expression" dxfId="1404" priority="179">
      <formula>$L22="Kirsch sand"</formula>
    </cfRule>
  </conditionalFormatting>
  <conditionalFormatting sqref="S6:T9 W6:Y9">
    <cfRule type="expression" dxfId="1403" priority="178">
      <formula>$L6="API sand"</formula>
    </cfRule>
  </conditionalFormatting>
  <conditionalFormatting sqref="S6:T9 W6:Y9">
    <cfRule type="expression" dxfId="1402" priority="177">
      <formula>$L6="Kirsch sand"</formula>
    </cfRule>
  </conditionalFormatting>
  <conditionalFormatting sqref="AE37:AH37">
    <cfRule type="expression" dxfId="1401" priority="205">
      <formula>$L19="Modified Weak rock"</formula>
    </cfRule>
  </conditionalFormatting>
  <conditionalFormatting sqref="S14:T14 W14:Y14">
    <cfRule type="expression" dxfId="1400" priority="176">
      <formula>$L14="API sand"</formula>
    </cfRule>
  </conditionalFormatting>
  <conditionalFormatting sqref="S14:T14 W14:Y14">
    <cfRule type="expression" dxfId="1399" priority="175">
      <formula>$L14="Kirsch sand"</formula>
    </cfRule>
  </conditionalFormatting>
  <conditionalFormatting sqref="AD14:AI14">
    <cfRule type="expression" dxfId="1398" priority="172">
      <formula>$L14="Stiff clay w/o free water"</formula>
    </cfRule>
    <cfRule type="expression" dxfId="1397" priority="174">
      <formula>$L14="API clay"</formula>
    </cfRule>
  </conditionalFormatting>
  <conditionalFormatting sqref="AD14:AI14">
    <cfRule type="expression" dxfId="1396" priority="173">
      <formula>$L14="Kirsch soft clay"</formula>
    </cfRule>
  </conditionalFormatting>
  <conditionalFormatting sqref="AD14:AI14">
    <cfRule type="expression" dxfId="1395" priority="171">
      <formula>$L14="Kirsch stiff clay"</formula>
    </cfRule>
  </conditionalFormatting>
  <conditionalFormatting sqref="AD14:AI14">
    <cfRule type="expression" dxfId="1394" priority="170">
      <formula>$L14="Reese stiff clay"</formula>
    </cfRule>
  </conditionalFormatting>
  <conditionalFormatting sqref="AD14:AI14">
    <cfRule type="expression" dxfId="1393" priority="169">
      <formula>$L14="PISA clay"</formula>
    </cfRule>
  </conditionalFormatting>
  <conditionalFormatting sqref="AM15:AN15">
    <cfRule type="expression" dxfId="1392" priority="168">
      <formula>$L15="API sand"</formula>
    </cfRule>
  </conditionalFormatting>
  <conditionalFormatting sqref="AK15:AL15">
    <cfRule type="expression" dxfId="1391" priority="167">
      <formula>$M15="API sand"</formula>
    </cfRule>
  </conditionalFormatting>
  <conditionalFormatting sqref="AK15:AL15">
    <cfRule type="expression" dxfId="1390" priority="166">
      <formula>$M15="API clay"</formula>
    </cfRule>
  </conditionalFormatting>
  <conditionalFormatting sqref="AM15:AN15">
    <cfRule type="expression" dxfId="1389" priority="163">
      <formula>$L15="Stiff clay w/o free water"</formula>
    </cfRule>
    <cfRule type="expression" dxfId="1388" priority="165">
      <formula>$L15="API clay"</formula>
    </cfRule>
  </conditionalFormatting>
  <conditionalFormatting sqref="AM15:AN15">
    <cfRule type="expression" dxfId="1387" priority="164">
      <formula>$L15="Kirsch soft clay"</formula>
    </cfRule>
  </conditionalFormatting>
  <conditionalFormatting sqref="AM15:AN15">
    <cfRule type="expression" dxfId="1386" priority="162">
      <formula>$L15="Kirsch stiff clay"</formula>
    </cfRule>
  </conditionalFormatting>
  <conditionalFormatting sqref="AM15:AN15">
    <cfRule type="expression" dxfId="1385" priority="161">
      <formula>$L15="Kirsch sand"</formula>
    </cfRule>
  </conditionalFormatting>
  <conditionalFormatting sqref="AM15:AN15">
    <cfRule type="expression" dxfId="1384" priority="160">
      <formula>$L15="Modified Weak rock"</formula>
    </cfRule>
  </conditionalFormatting>
  <conditionalFormatting sqref="AM15:AN15">
    <cfRule type="expression" dxfId="1383" priority="159">
      <formula>$L15="Reese stiff clay"</formula>
    </cfRule>
  </conditionalFormatting>
  <conditionalFormatting sqref="AM15:AN15">
    <cfRule type="expression" dxfId="1382" priority="158">
      <formula>$L15="PISA clay"</formula>
    </cfRule>
  </conditionalFormatting>
  <conditionalFormatting sqref="AM15:AN15">
    <cfRule type="expression" dxfId="1381" priority="157">
      <formula>$L15="PISA sand"</formula>
    </cfRule>
  </conditionalFormatting>
  <conditionalFormatting sqref="N15 Q15 S15:T15 W15 Y15">
    <cfRule type="expression" dxfId="1380" priority="156">
      <formula>$L15="API sand"</formula>
    </cfRule>
  </conditionalFormatting>
  <conditionalFormatting sqref="N15">
    <cfRule type="expression" dxfId="1379" priority="155">
      <formula>$M15="API sand"</formula>
    </cfRule>
  </conditionalFormatting>
  <conditionalFormatting sqref="N15">
    <cfRule type="expression" dxfId="1378" priority="154">
      <formula>$M15="API clay"</formula>
    </cfRule>
  </conditionalFormatting>
  <conditionalFormatting sqref="N15:P15">
    <cfRule type="expression" dxfId="1377" priority="151">
      <formula>$L15="Stiff clay w/o free water"</formula>
    </cfRule>
    <cfRule type="expression" dxfId="1376" priority="153">
      <formula>$L15="API clay"</formula>
    </cfRule>
  </conditionalFormatting>
  <conditionalFormatting sqref="N15:P15">
    <cfRule type="expression" dxfId="1375" priority="152">
      <formula>$L15="Kirsch soft clay"</formula>
    </cfRule>
  </conditionalFormatting>
  <conditionalFormatting sqref="N15:P15">
    <cfRule type="expression" dxfId="1374" priority="150">
      <formula>$L15="Kirsch stiff clay"</formula>
    </cfRule>
  </conditionalFormatting>
  <conditionalFormatting sqref="N15 Q15 S15:T15 W15 Y15">
    <cfRule type="expression" dxfId="1373" priority="149">
      <formula>$L15="Kirsch sand"</formula>
    </cfRule>
  </conditionalFormatting>
  <conditionalFormatting sqref="N15">
    <cfRule type="expression" dxfId="1372" priority="148">
      <formula>$L15="Modified Weak rock"</formula>
    </cfRule>
  </conditionalFormatting>
  <conditionalFormatting sqref="N15:P15">
    <cfRule type="expression" dxfId="1371" priority="147">
      <formula>$L15="Reese stiff clay"</formula>
    </cfRule>
  </conditionalFormatting>
  <conditionalFormatting sqref="N15:P15">
    <cfRule type="expression" dxfId="1370" priority="146">
      <formula>$L15="PISA clay"</formula>
    </cfRule>
  </conditionalFormatting>
  <conditionalFormatting sqref="N15">
    <cfRule type="expression" dxfId="1369" priority="145">
      <formula>$L15="PISA sand"</formula>
    </cfRule>
  </conditionalFormatting>
  <conditionalFormatting sqref="R15">
    <cfRule type="expression" dxfId="1368" priority="144">
      <formula>$L15="API sand"</formula>
    </cfRule>
  </conditionalFormatting>
  <conditionalFormatting sqref="R15">
    <cfRule type="expression" dxfId="1367" priority="143">
      <formula>$L15="Kirsch sand"</formula>
    </cfRule>
  </conditionalFormatting>
  <conditionalFormatting sqref="AD15:AI15">
    <cfRule type="expression" dxfId="1366" priority="140">
      <formula>$L15="Stiff clay w/o free water"</formula>
    </cfRule>
    <cfRule type="expression" dxfId="1365" priority="142">
      <formula>$L15="API clay"</formula>
    </cfRule>
  </conditionalFormatting>
  <conditionalFormatting sqref="AD15:AI15">
    <cfRule type="expression" dxfId="1364" priority="141">
      <formula>$L15="Kirsch soft clay"</formula>
    </cfRule>
  </conditionalFormatting>
  <conditionalFormatting sqref="AD15:AI15">
    <cfRule type="expression" dxfId="1363" priority="139">
      <formula>$L15="Kirsch stiff clay"</formula>
    </cfRule>
  </conditionalFormatting>
  <conditionalFormatting sqref="AD15:AI15">
    <cfRule type="expression" dxfId="1362" priority="138">
      <formula>$L15="Reese stiff clay"</formula>
    </cfRule>
  </conditionalFormatting>
  <conditionalFormatting sqref="AD15:AI15">
    <cfRule type="expression" dxfId="1361" priority="137">
      <formula>$L15="PISA clay"</formula>
    </cfRule>
  </conditionalFormatting>
  <conditionalFormatting sqref="AA15">
    <cfRule type="expression" dxfId="1360" priority="134">
      <formula>$L15="Stiff clay w/o free water"</formula>
    </cfRule>
    <cfRule type="expression" dxfId="1359" priority="136">
      <formula>$L15="API clay"</formula>
    </cfRule>
  </conditionalFormatting>
  <conditionalFormatting sqref="AA15">
    <cfRule type="expression" dxfId="1358" priority="135">
      <formula>$L15="Kirsch soft clay"</formula>
    </cfRule>
  </conditionalFormatting>
  <conditionalFormatting sqref="AA15">
    <cfRule type="expression" dxfId="1357" priority="133">
      <formula>$L15="Kirsch stiff clay"</formula>
    </cfRule>
  </conditionalFormatting>
  <conditionalFormatting sqref="AA15">
    <cfRule type="expression" dxfId="1356" priority="132">
      <formula>$L15="Reese stiff clay"</formula>
    </cfRule>
  </conditionalFormatting>
  <conditionalFormatting sqref="AA15">
    <cfRule type="expression" dxfId="1355" priority="131">
      <formula>$L15="PISA clay"</formula>
    </cfRule>
  </conditionalFormatting>
  <conditionalFormatting sqref="AC15">
    <cfRule type="expression" dxfId="1354" priority="128">
      <formula>$L15="Stiff clay w/o free water"</formula>
    </cfRule>
    <cfRule type="expression" dxfId="1353" priority="130">
      <formula>$L15="API clay"</formula>
    </cfRule>
  </conditionalFormatting>
  <conditionalFormatting sqref="AC15">
    <cfRule type="expression" dxfId="1352" priority="129">
      <formula>$L15="Kirsch soft clay"</formula>
    </cfRule>
  </conditionalFormatting>
  <conditionalFormatting sqref="AC15">
    <cfRule type="expression" dxfId="1351" priority="127">
      <formula>$L15="Kirsch stiff clay"</formula>
    </cfRule>
  </conditionalFormatting>
  <conditionalFormatting sqref="AC15">
    <cfRule type="expression" dxfId="1350" priority="126">
      <formula>$L15="Reese stiff clay"</formula>
    </cfRule>
  </conditionalFormatting>
  <conditionalFormatting sqref="AC15">
    <cfRule type="expression" dxfId="1349" priority="125">
      <formula>$L15="PISA clay"</formula>
    </cfRule>
  </conditionalFormatting>
  <conditionalFormatting sqref="X15">
    <cfRule type="expression" dxfId="1348" priority="124">
      <formula>$L15="API sand"</formula>
    </cfRule>
  </conditionalFormatting>
  <conditionalFormatting sqref="X15">
    <cfRule type="expression" dxfId="1347" priority="123">
      <formula>$L15="Kirsch sand"</formula>
    </cfRule>
  </conditionalFormatting>
  <conditionalFormatting sqref="AM16:AN16">
    <cfRule type="expression" dxfId="1346" priority="122">
      <formula>$L16="API sand"</formula>
    </cfRule>
  </conditionalFormatting>
  <conditionalFormatting sqref="AK16:AL16">
    <cfRule type="expression" dxfId="1345" priority="121">
      <formula>$M16="API sand"</formula>
    </cfRule>
  </conditionalFormatting>
  <conditionalFormatting sqref="AK16:AL16">
    <cfRule type="expression" dxfId="1344" priority="120">
      <formula>$M16="API clay"</formula>
    </cfRule>
  </conditionalFormatting>
  <conditionalFormatting sqref="AM16:AN16">
    <cfRule type="expression" dxfId="1343" priority="117">
      <formula>$L16="Stiff clay w/o free water"</formula>
    </cfRule>
    <cfRule type="expression" dxfId="1342" priority="119">
      <formula>$L16="API clay"</formula>
    </cfRule>
  </conditionalFormatting>
  <conditionalFormatting sqref="AM16:AN16">
    <cfRule type="expression" dxfId="1341" priority="118">
      <formula>$L16="Kirsch soft clay"</formula>
    </cfRule>
  </conditionalFormatting>
  <conditionalFormatting sqref="AM16:AN16">
    <cfRule type="expression" dxfId="1340" priority="116">
      <formula>$L16="Kirsch stiff clay"</formula>
    </cfRule>
  </conditionalFormatting>
  <conditionalFormatting sqref="AM16:AN16">
    <cfRule type="expression" dxfId="1339" priority="115">
      <formula>$L16="Kirsch sand"</formula>
    </cfRule>
  </conditionalFormatting>
  <conditionalFormatting sqref="AM16:AN16">
    <cfRule type="expression" dxfId="1338" priority="114">
      <formula>$L16="Modified Weak rock"</formula>
    </cfRule>
  </conditionalFormatting>
  <conditionalFormatting sqref="AM16:AN16">
    <cfRule type="expression" dxfId="1337" priority="113">
      <formula>$L16="Reese stiff clay"</formula>
    </cfRule>
  </conditionalFormatting>
  <conditionalFormatting sqref="AM16:AN16">
    <cfRule type="expression" dxfId="1336" priority="112">
      <formula>$L16="PISA clay"</formula>
    </cfRule>
  </conditionalFormatting>
  <conditionalFormatting sqref="AM16:AN16">
    <cfRule type="expression" dxfId="1335" priority="111">
      <formula>$L16="PISA sand"</formula>
    </cfRule>
  </conditionalFormatting>
  <conditionalFormatting sqref="N16 Q16 S16:T16 W16:Y16">
    <cfRule type="expression" dxfId="1334" priority="110">
      <formula>$L16="API sand"</formula>
    </cfRule>
  </conditionalFormatting>
  <conditionalFormatting sqref="N16">
    <cfRule type="expression" dxfId="1333" priority="109">
      <formula>$M16="API sand"</formula>
    </cfRule>
  </conditionalFormatting>
  <conditionalFormatting sqref="N16">
    <cfRule type="expression" dxfId="1332" priority="108">
      <formula>$M16="API clay"</formula>
    </cfRule>
  </conditionalFormatting>
  <conditionalFormatting sqref="N16:P16">
    <cfRule type="expression" dxfId="1331" priority="105">
      <formula>$L16="Stiff clay w/o free water"</formula>
    </cfRule>
    <cfRule type="expression" dxfId="1330" priority="107">
      <formula>$L16="API clay"</formula>
    </cfRule>
  </conditionalFormatting>
  <conditionalFormatting sqref="N16:P16">
    <cfRule type="expression" dxfId="1329" priority="106">
      <formula>$L16="Kirsch soft clay"</formula>
    </cfRule>
  </conditionalFormatting>
  <conditionalFormatting sqref="N16:P16">
    <cfRule type="expression" dxfId="1328" priority="104">
      <formula>$L16="Kirsch stiff clay"</formula>
    </cfRule>
  </conditionalFormatting>
  <conditionalFormatting sqref="N16 Q16 S16:T16 W16:Y16">
    <cfRule type="expression" dxfId="1327" priority="103">
      <formula>$L16="Kirsch sand"</formula>
    </cfRule>
  </conditionalFormatting>
  <conditionalFormatting sqref="N16">
    <cfRule type="expression" dxfId="1326" priority="102">
      <formula>$L16="Modified Weak rock"</formula>
    </cfRule>
  </conditionalFormatting>
  <conditionalFormatting sqref="N16:P16">
    <cfRule type="expression" dxfId="1325" priority="101">
      <formula>$L16="Reese stiff clay"</formula>
    </cfRule>
  </conditionalFormatting>
  <conditionalFormatting sqref="N16:P16">
    <cfRule type="expression" dxfId="1324" priority="100">
      <formula>$L16="PISA clay"</formula>
    </cfRule>
  </conditionalFormatting>
  <conditionalFormatting sqref="N16">
    <cfRule type="expression" dxfId="1323" priority="99">
      <formula>$L16="PISA sand"</formula>
    </cfRule>
  </conditionalFormatting>
  <conditionalFormatting sqref="R16">
    <cfRule type="expression" dxfId="1322" priority="98">
      <formula>$L16="API sand"</formula>
    </cfRule>
  </conditionalFormatting>
  <conditionalFormatting sqref="R16">
    <cfRule type="expression" dxfId="1321" priority="97">
      <formula>$L16="Kirsch sand"</formula>
    </cfRule>
  </conditionalFormatting>
  <conditionalFormatting sqref="AC16:AI16">
    <cfRule type="expression" dxfId="1320" priority="94">
      <formula>$L16="Stiff clay w/o free water"</formula>
    </cfRule>
    <cfRule type="expression" dxfId="1319" priority="96">
      <formula>$L16="API clay"</formula>
    </cfRule>
  </conditionalFormatting>
  <conditionalFormatting sqref="AC16:AI16">
    <cfRule type="expression" dxfId="1318" priority="95">
      <formula>$L16="Kirsch soft clay"</formula>
    </cfRule>
  </conditionalFormatting>
  <conditionalFormatting sqref="AC16:AI16">
    <cfRule type="expression" dxfId="1317" priority="93">
      <formula>$L16="Kirsch stiff clay"</formula>
    </cfRule>
  </conditionalFormatting>
  <conditionalFormatting sqref="AC16:AI16">
    <cfRule type="expression" dxfId="1316" priority="92">
      <formula>$L16="Reese stiff clay"</formula>
    </cfRule>
  </conditionalFormatting>
  <conditionalFormatting sqref="AC16:AI16">
    <cfRule type="expression" dxfId="1315" priority="91">
      <formula>$L16="PISA clay"</formula>
    </cfRule>
  </conditionalFormatting>
  <conditionalFormatting sqref="AA16">
    <cfRule type="expression" dxfId="1314" priority="88">
      <formula>$L16="Stiff clay w/o free water"</formula>
    </cfRule>
    <cfRule type="expression" dxfId="1313" priority="90">
      <formula>$L16="API clay"</formula>
    </cfRule>
  </conditionalFormatting>
  <conditionalFormatting sqref="AA16">
    <cfRule type="expression" dxfId="1312" priority="89">
      <formula>$L16="Kirsch soft clay"</formula>
    </cfRule>
  </conditionalFormatting>
  <conditionalFormatting sqref="AA16">
    <cfRule type="expression" dxfId="1311" priority="87">
      <formula>$L16="Kirsch stiff clay"</formula>
    </cfRule>
  </conditionalFormatting>
  <conditionalFormatting sqref="AA16">
    <cfRule type="expression" dxfId="1310" priority="86">
      <formula>$L16="Reese stiff clay"</formula>
    </cfRule>
  </conditionalFormatting>
  <conditionalFormatting sqref="AA16">
    <cfRule type="expression" dxfId="1309" priority="85">
      <formula>$L16="PISA clay"</formula>
    </cfRule>
  </conditionalFormatting>
  <conditionalFormatting sqref="AM17:AN17">
    <cfRule type="expression" dxfId="1308" priority="84">
      <formula>$L17="API sand"</formula>
    </cfRule>
  </conditionalFormatting>
  <conditionalFormatting sqref="AK17:AL17">
    <cfRule type="expression" dxfId="1307" priority="83">
      <formula>$M17="API sand"</formula>
    </cfRule>
  </conditionalFormatting>
  <conditionalFormatting sqref="AK17:AL17">
    <cfRule type="expression" dxfId="1306" priority="82">
      <formula>$M17="API clay"</formula>
    </cfRule>
  </conditionalFormatting>
  <conditionalFormatting sqref="AM17:AN17">
    <cfRule type="expression" dxfId="1305" priority="79">
      <formula>$L17="Stiff clay w/o free water"</formula>
    </cfRule>
    <cfRule type="expression" dxfId="1304" priority="81">
      <formula>$L17="API clay"</formula>
    </cfRule>
  </conditionalFormatting>
  <conditionalFormatting sqref="AM17:AN17">
    <cfRule type="expression" dxfId="1303" priority="80">
      <formula>$L17="Kirsch soft clay"</formula>
    </cfRule>
  </conditionalFormatting>
  <conditionalFormatting sqref="AM17:AN17">
    <cfRule type="expression" dxfId="1302" priority="78">
      <formula>$L17="Kirsch stiff clay"</formula>
    </cfRule>
  </conditionalFormatting>
  <conditionalFormatting sqref="AM17:AN17">
    <cfRule type="expression" dxfId="1301" priority="77">
      <formula>$L17="Kirsch sand"</formula>
    </cfRule>
  </conditionalFormatting>
  <conditionalFormatting sqref="AM17:AN17">
    <cfRule type="expression" dxfId="1300" priority="76">
      <formula>$L17="Modified Weak rock"</formula>
    </cfRule>
  </conditionalFormatting>
  <conditionalFormatting sqref="AM17:AN17">
    <cfRule type="expression" dxfId="1299" priority="75">
      <formula>$L17="Reese stiff clay"</formula>
    </cfRule>
  </conditionalFormatting>
  <conditionalFormatting sqref="AM17:AN17">
    <cfRule type="expression" dxfId="1298" priority="74">
      <formula>$L17="PISA clay"</formula>
    </cfRule>
  </conditionalFormatting>
  <conditionalFormatting sqref="AM17:AN17">
    <cfRule type="expression" dxfId="1297" priority="73">
      <formula>$L17="PISA sand"</formula>
    </cfRule>
  </conditionalFormatting>
  <conditionalFormatting sqref="N17 Q17 S17:T17 W17 Y17">
    <cfRule type="expression" dxfId="1296" priority="72">
      <formula>$L17="API sand"</formula>
    </cfRule>
  </conditionalFormatting>
  <conditionalFormatting sqref="N17">
    <cfRule type="expression" dxfId="1295" priority="71">
      <formula>$M17="API sand"</formula>
    </cfRule>
  </conditionalFormatting>
  <conditionalFormatting sqref="N17">
    <cfRule type="expression" dxfId="1294" priority="70">
      <formula>$M17="API clay"</formula>
    </cfRule>
  </conditionalFormatting>
  <conditionalFormatting sqref="N17:P17">
    <cfRule type="expression" dxfId="1293" priority="67">
      <formula>$L17="Stiff clay w/o free water"</formula>
    </cfRule>
    <cfRule type="expression" dxfId="1292" priority="69">
      <formula>$L17="API clay"</formula>
    </cfRule>
  </conditionalFormatting>
  <conditionalFormatting sqref="N17:P17">
    <cfRule type="expression" dxfId="1291" priority="68">
      <formula>$L17="Kirsch soft clay"</formula>
    </cfRule>
  </conditionalFormatting>
  <conditionalFormatting sqref="N17:P17">
    <cfRule type="expression" dxfId="1290" priority="66">
      <formula>$L17="Kirsch stiff clay"</formula>
    </cfRule>
  </conditionalFormatting>
  <conditionalFormatting sqref="N17 Q17 S17:T17 W17 Y17">
    <cfRule type="expression" dxfId="1289" priority="65">
      <formula>$L17="Kirsch sand"</formula>
    </cfRule>
  </conditionalFormatting>
  <conditionalFormatting sqref="N17">
    <cfRule type="expression" dxfId="1288" priority="64">
      <formula>$L17="Modified Weak rock"</formula>
    </cfRule>
  </conditionalFormatting>
  <conditionalFormatting sqref="N17:P17">
    <cfRule type="expression" dxfId="1287" priority="63">
      <formula>$L17="Reese stiff clay"</formula>
    </cfRule>
  </conditionalFormatting>
  <conditionalFormatting sqref="N17:P17">
    <cfRule type="expression" dxfId="1286" priority="62">
      <formula>$L17="PISA clay"</formula>
    </cfRule>
  </conditionalFormatting>
  <conditionalFormatting sqref="N17">
    <cfRule type="expression" dxfId="1285" priority="61">
      <formula>$L17="PISA sand"</formula>
    </cfRule>
  </conditionalFormatting>
  <conditionalFormatting sqref="R17">
    <cfRule type="expression" dxfId="1284" priority="60">
      <formula>$L17="API sand"</formula>
    </cfRule>
  </conditionalFormatting>
  <conditionalFormatting sqref="R17">
    <cfRule type="expression" dxfId="1283" priority="59">
      <formula>$L17="Kirsch sand"</formula>
    </cfRule>
  </conditionalFormatting>
  <conditionalFormatting sqref="AD17:AI17">
    <cfRule type="expression" dxfId="1282" priority="56">
      <formula>$L17="Stiff clay w/o free water"</formula>
    </cfRule>
    <cfRule type="expression" dxfId="1281" priority="58">
      <formula>$L17="API clay"</formula>
    </cfRule>
  </conditionalFormatting>
  <conditionalFormatting sqref="AD17:AI17">
    <cfRule type="expression" dxfId="1280" priority="57">
      <formula>$L17="Kirsch soft clay"</formula>
    </cfRule>
  </conditionalFormatting>
  <conditionalFormatting sqref="AD17:AI17">
    <cfRule type="expression" dxfId="1279" priority="55">
      <formula>$L17="Kirsch stiff clay"</formula>
    </cfRule>
  </conditionalFormatting>
  <conditionalFormatting sqref="AD17:AI17">
    <cfRule type="expression" dxfId="1278" priority="54">
      <formula>$L17="Reese stiff clay"</formula>
    </cfRule>
  </conditionalFormatting>
  <conditionalFormatting sqref="AD17:AI17">
    <cfRule type="expression" dxfId="1277" priority="53">
      <formula>$L17="PISA clay"</formula>
    </cfRule>
  </conditionalFormatting>
  <conditionalFormatting sqref="AA17">
    <cfRule type="expression" dxfId="1276" priority="50">
      <formula>$L17="Stiff clay w/o free water"</formula>
    </cfRule>
    <cfRule type="expression" dxfId="1275" priority="52">
      <formula>$L17="API clay"</formula>
    </cfRule>
  </conditionalFormatting>
  <conditionalFormatting sqref="AA17">
    <cfRule type="expression" dxfId="1274" priority="51">
      <formula>$L17="Kirsch soft clay"</formula>
    </cfRule>
  </conditionalFormatting>
  <conditionalFormatting sqref="AA17">
    <cfRule type="expression" dxfId="1273" priority="49">
      <formula>$L17="Kirsch stiff clay"</formula>
    </cfRule>
  </conditionalFormatting>
  <conditionalFormatting sqref="AA17">
    <cfRule type="expression" dxfId="1272" priority="48">
      <formula>$L17="Reese stiff clay"</formula>
    </cfRule>
  </conditionalFormatting>
  <conditionalFormatting sqref="AA17">
    <cfRule type="expression" dxfId="1271" priority="47">
      <formula>$L17="PISA clay"</formula>
    </cfRule>
  </conditionalFormatting>
  <conditionalFormatting sqref="AC17">
    <cfRule type="expression" dxfId="1270" priority="44">
      <formula>$L17="Stiff clay w/o free water"</formula>
    </cfRule>
    <cfRule type="expression" dxfId="1269" priority="46">
      <formula>$L17="API clay"</formula>
    </cfRule>
  </conditionalFormatting>
  <conditionalFormatting sqref="AC17">
    <cfRule type="expression" dxfId="1268" priority="45">
      <formula>$L17="Kirsch soft clay"</formula>
    </cfRule>
  </conditionalFormatting>
  <conditionalFormatting sqref="AC17">
    <cfRule type="expression" dxfId="1267" priority="43">
      <formula>$L17="Kirsch stiff clay"</formula>
    </cfRule>
  </conditionalFormatting>
  <conditionalFormatting sqref="AC17">
    <cfRule type="expression" dxfId="1266" priority="42">
      <formula>$L17="Reese stiff clay"</formula>
    </cfRule>
  </conditionalFormatting>
  <conditionalFormatting sqref="AC17">
    <cfRule type="expression" dxfId="1265" priority="41">
      <formula>$L17="PISA clay"</formula>
    </cfRule>
  </conditionalFormatting>
  <conditionalFormatting sqref="X17">
    <cfRule type="expression" dxfId="1264" priority="40">
      <formula>$L17="API sand"</formula>
    </cfRule>
  </conditionalFormatting>
  <conditionalFormatting sqref="X17">
    <cfRule type="expression" dxfId="1263" priority="39">
      <formula>$L17="Kirsch sand"</formula>
    </cfRule>
  </conditionalFormatting>
  <conditionalFormatting sqref="Z16:Z17">
    <cfRule type="expression" dxfId="1262" priority="38">
      <formula>$L16="API sand"</formula>
    </cfRule>
  </conditionalFormatting>
  <conditionalFormatting sqref="Z16:Z17">
    <cfRule type="expression" dxfId="1261" priority="37">
      <formula>$L16="Kirsch sand"</formula>
    </cfRule>
  </conditionalFormatting>
  <conditionalFormatting sqref="AB16:AB17">
    <cfRule type="expression" dxfId="1260" priority="36">
      <formula>$L16="API sand"</formula>
    </cfRule>
  </conditionalFormatting>
  <conditionalFormatting sqref="AB16:AB17">
    <cfRule type="expression" dxfId="1259" priority="35">
      <formula>$L16="Kirsch sand"</formula>
    </cfRule>
  </conditionalFormatting>
  <conditionalFormatting sqref="AJ16:AJ17">
    <cfRule type="expression" dxfId="1258" priority="34">
      <formula>$L16="API sand"</formula>
    </cfRule>
  </conditionalFormatting>
  <conditionalFormatting sqref="AJ16:AJ17">
    <cfRule type="expression" dxfId="1257" priority="33">
      <formula>$L16="Kirsch sand"</formula>
    </cfRule>
  </conditionalFormatting>
  <conditionalFormatting sqref="U15:V15">
    <cfRule type="expression" dxfId="1256" priority="30">
      <formula>$L15="Stiff clay w/o free water"</formula>
    </cfRule>
    <cfRule type="expression" dxfId="1255" priority="32">
      <formula>$L15="API clay"</formula>
    </cfRule>
  </conditionalFormatting>
  <conditionalFormatting sqref="U15:V15">
    <cfRule type="expression" dxfId="1254" priority="31">
      <formula>$L15="Kirsch soft clay"</formula>
    </cfRule>
  </conditionalFormatting>
  <conditionalFormatting sqref="U15:V15">
    <cfRule type="expression" dxfId="1253" priority="29">
      <formula>$L15="Kirsch stiff clay"</formula>
    </cfRule>
  </conditionalFormatting>
  <conditionalFormatting sqref="U15:V15">
    <cfRule type="expression" dxfId="1252" priority="28">
      <formula>$L15="Reese stiff clay"</formula>
    </cfRule>
  </conditionalFormatting>
  <conditionalFormatting sqref="U15:V15">
    <cfRule type="expression" dxfId="1251" priority="27">
      <formula>$L15="PISA clay"</formula>
    </cfRule>
  </conditionalFormatting>
  <conditionalFormatting sqref="U16:V16">
    <cfRule type="expression" dxfId="1250" priority="24">
      <formula>$L16="Stiff clay w/o free water"</formula>
    </cfRule>
    <cfRule type="expression" dxfId="1249" priority="26">
      <formula>$L16="API clay"</formula>
    </cfRule>
  </conditionalFormatting>
  <conditionalFormatting sqref="U16:V16">
    <cfRule type="expression" dxfId="1248" priority="25">
      <formula>$L16="Kirsch soft clay"</formula>
    </cfRule>
  </conditionalFormatting>
  <conditionalFormatting sqref="U16:V16">
    <cfRule type="expression" dxfId="1247" priority="23">
      <formula>$L16="Kirsch stiff clay"</formula>
    </cfRule>
  </conditionalFormatting>
  <conditionalFormatting sqref="U16:V16">
    <cfRule type="expression" dxfId="1246" priority="22">
      <formula>$L16="Reese stiff clay"</formula>
    </cfRule>
  </conditionalFormatting>
  <conditionalFormatting sqref="U16:V16">
    <cfRule type="expression" dxfId="1245" priority="21">
      <formula>$L16="PISA clay"</formula>
    </cfRule>
  </conditionalFormatting>
  <conditionalFormatting sqref="U17:V17">
    <cfRule type="expression" dxfId="1244" priority="18">
      <formula>$L17="Stiff clay w/o free water"</formula>
    </cfRule>
    <cfRule type="expression" dxfId="1243" priority="20">
      <formula>$L17="API clay"</formula>
    </cfRule>
  </conditionalFormatting>
  <conditionalFormatting sqref="U17:V17">
    <cfRule type="expression" dxfId="1242" priority="19">
      <formula>$L17="Kirsch soft clay"</formula>
    </cfRule>
  </conditionalFormatting>
  <conditionalFormatting sqref="U17:V17">
    <cfRule type="expression" dxfId="1241" priority="17">
      <formula>$L17="Kirsch stiff clay"</formula>
    </cfRule>
  </conditionalFormatting>
  <conditionalFormatting sqref="U17:V17">
    <cfRule type="expression" dxfId="1240" priority="16">
      <formula>$L17="Reese stiff clay"</formula>
    </cfRule>
  </conditionalFormatting>
  <conditionalFormatting sqref="U17:V17">
    <cfRule type="expression" dxfId="1239" priority="15">
      <formula>$L17="PISA clay"</formula>
    </cfRule>
  </conditionalFormatting>
  <conditionalFormatting sqref="AO15">
    <cfRule type="expression" dxfId="1238" priority="14">
      <formula>$L15="API sand"</formula>
    </cfRule>
  </conditionalFormatting>
  <conditionalFormatting sqref="AO15">
    <cfRule type="expression" dxfId="1237" priority="13">
      <formula>$L15="Kirsch sand"</formula>
    </cfRule>
  </conditionalFormatting>
  <conditionalFormatting sqref="AO16">
    <cfRule type="expression" dxfId="1236" priority="12">
      <formula>$L16="API sand"</formula>
    </cfRule>
  </conditionalFormatting>
  <conditionalFormatting sqref="AO16">
    <cfRule type="expression" dxfId="1235" priority="11">
      <formula>$L16="Kirsch sand"</formula>
    </cfRule>
  </conditionalFormatting>
  <conditionalFormatting sqref="AO17">
    <cfRule type="expression" dxfId="1234" priority="10">
      <formula>$L17="API sand"</formula>
    </cfRule>
  </conditionalFormatting>
  <conditionalFormatting sqref="AO17">
    <cfRule type="expression" dxfId="1233" priority="9">
      <formula>$L17="Kirsch sand"</formula>
    </cfRule>
  </conditionalFormatting>
  <conditionalFormatting sqref="AC14">
    <cfRule type="expression" dxfId="1232" priority="6">
      <formula>$L14="Stiff clay w/o free water"</formula>
    </cfRule>
    <cfRule type="expression" dxfId="1231" priority="8">
      <formula>$L14="API clay"</formula>
    </cfRule>
  </conditionalFormatting>
  <conditionalFormatting sqref="AC14">
    <cfRule type="expression" dxfId="1230" priority="7">
      <formula>$L14="Kirsch soft clay"</formula>
    </cfRule>
  </conditionalFormatting>
  <conditionalFormatting sqref="AC14">
    <cfRule type="expression" dxfId="1229" priority="5">
      <formula>$L14="Kirsch stiff clay"</formula>
    </cfRule>
  </conditionalFormatting>
  <conditionalFormatting sqref="AC14">
    <cfRule type="expression" dxfId="1228" priority="4">
      <formula>$L14="Reese stiff clay"</formula>
    </cfRule>
  </conditionalFormatting>
  <conditionalFormatting sqref="AC14">
    <cfRule type="expression" dxfId="1227" priority="3">
      <formula>$L14="PISA clay"</formula>
    </cfRule>
  </conditionalFormatting>
  <conditionalFormatting sqref="X11">
    <cfRule type="expression" dxfId="1226" priority="2">
      <formula>$L11="API sand"</formula>
    </cfRule>
  </conditionalFormatting>
  <conditionalFormatting sqref="X11">
    <cfRule type="expression" dxfId="1225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136"/>
      <c r="S3" s="136"/>
      <c r="T3" s="72"/>
      <c r="U3" s="136"/>
      <c r="V3" s="136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606" priority="200">
      <formula>$L6="API sand"</formula>
    </cfRule>
  </conditionalFormatting>
  <conditionalFormatting sqref="R18:S20 R29:S36 S21:S28 AD21:AD28 AB18:AB35 AK6:AL14 N6:N14">
    <cfRule type="expression" dxfId="605" priority="199">
      <formula>$M6="API sand"</formula>
    </cfRule>
  </conditionalFormatting>
  <conditionalFormatting sqref="R18:T20 R29:T36 S21:T28 AD21:AD28 AB18:AB35 AK6:AL14 N6:N14">
    <cfRule type="expression" dxfId="604" priority="198">
      <formula>$M6="API clay"</formula>
    </cfRule>
  </conditionalFormatting>
  <conditionalFormatting sqref="U18:W36 AM6:AN14 N6:P14 AC6:AI13 AA6:AA14 U6:V14">
    <cfRule type="expression" dxfId="603" priority="195">
      <formula>$L6="Stiff clay w/o free water"</formula>
    </cfRule>
    <cfRule type="expression" dxfId="602" priority="197">
      <formula>$L6="API clay"</formula>
    </cfRule>
  </conditionalFormatting>
  <conditionalFormatting sqref="U18:Y36 AM6:AN14 N6:P14 AC6:AI13 AA6:AA14 U6:V14">
    <cfRule type="expression" dxfId="601" priority="196">
      <formula>$L6="Kirsch soft clay"</formula>
    </cfRule>
  </conditionalFormatting>
  <conditionalFormatting sqref="U18:Y36 AM6:AN14 N6:P14 AC6:AI13 AA6:AA14 U6:V14">
    <cfRule type="expression" dxfId="600" priority="194">
      <formula>$L6="Kirsch stiff clay"</formula>
    </cfRule>
  </conditionalFormatting>
  <conditionalFormatting sqref="S11:T13 Q11:R14 N6:N14 AM6:AO14 AJ6:AJ15 Q6:T10 Z6:Z15 W6:Y13 AB6:AB15">
    <cfRule type="expression" dxfId="599" priority="193">
      <formula>$L6="Kirsch sand"</formula>
    </cfRule>
  </conditionalFormatting>
  <conditionalFormatting sqref="AC18:AI18 AC19:AD19 AI19 AM6:AN14 N6:N14">
    <cfRule type="expression" dxfId="598" priority="192">
      <formula>$L6="Modified Weak rock"</formula>
    </cfRule>
  </conditionalFormatting>
  <conditionalFormatting sqref="U18:V36 AM6:AN14 N6:P14 AC6:AI13 AA6:AA14 U6:V14">
    <cfRule type="expression" dxfId="597" priority="191">
      <formula>$L6="Reese stiff clay"</formula>
    </cfRule>
  </conditionalFormatting>
  <conditionalFormatting sqref="N18:N36 Q18:Q36 AM18:AN36">
    <cfRule type="expression" dxfId="596" priority="190">
      <formula>$L18="API sand"</formula>
    </cfRule>
  </conditionalFormatting>
  <conditionalFormatting sqref="N18:N36 AB36 AJ18:AL36 Z18:Z36">
    <cfRule type="expression" dxfId="595" priority="189">
      <formula>$M18="API sand"</formula>
    </cfRule>
  </conditionalFormatting>
  <conditionalFormatting sqref="Z36:AB36 AK18:AL36 N18:N36 Z18:AA35">
    <cfRule type="expression" dxfId="594" priority="188">
      <formula>$M18="API clay"</formula>
    </cfRule>
  </conditionalFormatting>
  <conditionalFormatting sqref="N18:P18 AM18:AN36 N29:P36 N19:N28 P19:P28">
    <cfRule type="expression" dxfId="593" priority="185">
      <formula>$L18="Stiff clay w/o free water"</formula>
    </cfRule>
    <cfRule type="expression" dxfId="592" priority="187">
      <formula>$L18="API clay"</formula>
    </cfRule>
  </conditionalFormatting>
  <conditionalFormatting sqref="N18:P18 AM18:AN36 N29:P36 N19:N28 P19:P28">
    <cfRule type="expression" dxfId="591" priority="186">
      <formula>$L18="Kirsch soft clay"</formula>
    </cfRule>
  </conditionalFormatting>
  <conditionalFormatting sqref="N18:P18 AM18:AN36 N29:P36 N19:N28 P19:P28">
    <cfRule type="expression" dxfId="590" priority="184">
      <formula>$L18="Kirsch stiff clay"</formula>
    </cfRule>
  </conditionalFormatting>
  <conditionalFormatting sqref="N18:N36 Q18:Q36 X18:Y36 AM18:AN36">
    <cfRule type="expression" dxfId="589" priority="183">
      <formula>$L18="Kirsch sand"</formula>
    </cfRule>
  </conditionalFormatting>
  <conditionalFormatting sqref="N18:N36 AM18:AN36 AC20:AD36 AI20:AI36">
    <cfRule type="expression" dxfId="588" priority="182">
      <formula>$L18="Modified Weak rock"</formula>
    </cfRule>
  </conditionalFormatting>
  <conditionalFormatting sqref="N18:P18 AM18:AN36 N29:P36 N19:N28 P19:P28">
    <cfRule type="expression" dxfId="587" priority="181">
      <formula>$L18="Reese stiff clay"</formula>
    </cfRule>
  </conditionalFormatting>
  <conditionalFormatting sqref="AM6:AN14 N6:P14 AC6:AI13 AA6:AA14 U6:V14">
    <cfRule type="expression" dxfId="586" priority="180">
      <formula>$L6="PISA clay"</formula>
    </cfRule>
  </conditionalFormatting>
  <conditionalFormatting sqref="AM6:AN14 N6:N14">
    <cfRule type="expression" dxfId="585" priority="179">
      <formula>$L6="PISA sand"</formula>
    </cfRule>
  </conditionalFormatting>
  <conditionalFormatting sqref="O19:O21">
    <cfRule type="expression" dxfId="584" priority="178">
      <formula>$L19="API sand"</formula>
    </cfRule>
  </conditionalFormatting>
  <conditionalFormatting sqref="O19:O21">
    <cfRule type="expression" dxfId="583" priority="177">
      <formula>$L19="Kirsch sand"</formula>
    </cfRule>
  </conditionalFormatting>
  <conditionalFormatting sqref="O22:O28">
    <cfRule type="expression" dxfId="582" priority="176">
      <formula>$L22="API sand"</formula>
    </cfRule>
  </conditionalFormatting>
  <conditionalFormatting sqref="O22:O28">
    <cfRule type="expression" dxfId="581" priority="175">
      <formula>$L22="Kirsch sand"</formula>
    </cfRule>
  </conditionalFormatting>
  <conditionalFormatting sqref="AE37:AH37">
    <cfRule type="expression" dxfId="580" priority="201">
      <formula>$L19="Modified Weak rock"</formula>
    </cfRule>
  </conditionalFormatting>
  <conditionalFormatting sqref="S14:T14 W14:Y14">
    <cfRule type="expression" dxfId="579" priority="174">
      <formula>$L14="API sand"</formula>
    </cfRule>
  </conditionalFormatting>
  <conditionalFormatting sqref="S14:T14 W14:Y14">
    <cfRule type="expression" dxfId="578" priority="173">
      <formula>$L14="Kirsch sand"</formula>
    </cfRule>
  </conditionalFormatting>
  <conditionalFormatting sqref="AD14:AI14">
    <cfRule type="expression" dxfId="577" priority="170">
      <formula>$L14="Stiff clay w/o free water"</formula>
    </cfRule>
    <cfRule type="expression" dxfId="576" priority="172">
      <formula>$L14="API clay"</formula>
    </cfRule>
  </conditionalFormatting>
  <conditionalFormatting sqref="AD14:AI14">
    <cfRule type="expression" dxfId="575" priority="171">
      <formula>$L14="Kirsch soft clay"</formula>
    </cfRule>
  </conditionalFormatting>
  <conditionalFormatting sqref="AD14:AI14">
    <cfRule type="expression" dxfId="574" priority="169">
      <formula>$L14="Kirsch stiff clay"</formula>
    </cfRule>
  </conditionalFormatting>
  <conditionalFormatting sqref="AD14:AI14">
    <cfRule type="expression" dxfId="573" priority="168">
      <formula>$L14="Reese stiff clay"</formula>
    </cfRule>
  </conditionalFormatting>
  <conditionalFormatting sqref="AD14:AI14">
    <cfRule type="expression" dxfId="572" priority="167">
      <formula>$L14="PISA clay"</formula>
    </cfRule>
  </conditionalFormatting>
  <conditionalFormatting sqref="AM15:AN15">
    <cfRule type="expression" dxfId="571" priority="166">
      <formula>$L15="API sand"</formula>
    </cfRule>
  </conditionalFormatting>
  <conditionalFormatting sqref="AK15:AL15">
    <cfRule type="expression" dxfId="570" priority="165">
      <formula>$M15="API sand"</formula>
    </cfRule>
  </conditionalFormatting>
  <conditionalFormatting sqref="AK15:AL15">
    <cfRule type="expression" dxfId="569" priority="164">
      <formula>$M15="API clay"</formula>
    </cfRule>
  </conditionalFormatting>
  <conditionalFormatting sqref="AM15:AN15">
    <cfRule type="expression" dxfId="568" priority="161">
      <formula>$L15="Stiff clay w/o free water"</formula>
    </cfRule>
    <cfRule type="expression" dxfId="567" priority="163">
      <formula>$L15="API clay"</formula>
    </cfRule>
  </conditionalFormatting>
  <conditionalFormatting sqref="AM15:AN15">
    <cfRule type="expression" dxfId="566" priority="162">
      <formula>$L15="Kirsch soft clay"</formula>
    </cfRule>
  </conditionalFormatting>
  <conditionalFormatting sqref="AM15:AN15">
    <cfRule type="expression" dxfId="565" priority="160">
      <formula>$L15="Kirsch stiff clay"</formula>
    </cfRule>
  </conditionalFormatting>
  <conditionalFormatting sqref="AM15:AN15">
    <cfRule type="expression" dxfId="564" priority="159">
      <formula>$L15="Kirsch sand"</formula>
    </cfRule>
  </conditionalFormatting>
  <conditionalFormatting sqref="AM15:AN15">
    <cfRule type="expression" dxfId="563" priority="158">
      <formula>$L15="Modified Weak rock"</formula>
    </cfRule>
  </conditionalFormatting>
  <conditionalFormatting sqref="AM15:AN15">
    <cfRule type="expression" dxfId="562" priority="157">
      <formula>$L15="Reese stiff clay"</formula>
    </cfRule>
  </conditionalFormatting>
  <conditionalFormatting sqref="AM15:AN15">
    <cfRule type="expression" dxfId="561" priority="156">
      <formula>$L15="PISA clay"</formula>
    </cfRule>
  </conditionalFormatting>
  <conditionalFormatting sqref="AM15:AN15">
    <cfRule type="expression" dxfId="560" priority="155">
      <formula>$L15="PISA sand"</formula>
    </cfRule>
  </conditionalFormatting>
  <conditionalFormatting sqref="N15 Q15 S15:T15 W15 Y15">
    <cfRule type="expression" dxfId="559" priority="154">
      <formula>$L15="API sand"</formula>
    </cfRule>
  </conditionalFormatting>
  <conditionalFormatting sqref="N15">
    <cfRule type="expression" dxfId="558" priority="153">
      <formula>$M15="API sand"</formula>
    </cfRule>
  </conditionalFormatting>
  <conditionalFormatting sqref="N15">
    <cfRule type="expression" dxfId="557" priority="152">
      <formula>$M15="API clay"</formula>
    </cfRule>
  </conditionalFormatting>
  <conditionalFormatting sqref="N15:P15">
    <cfRule type="expression" dxfId="556" priority="149">
      <formula>$L15="Stiff clay w/o free water"</formula>
    </cfRule>
    <cfRule type="expression" dxfId="555" priority="151">
      <formula>$L15="API clay"</formula>
    </cfRule>
  </conditionalFormatting>
  <conditionalFormatting sqref="N15:P15">
    <cfRule type="expression" dxfId="554" priority="150">
      <formula>$L15="Kirsch soft clay"</formula>
    </cfRule>
  </conditionalFormatting>
  <conditionalFormatting sqref="N15:P15">
    <cfRule type="expression" dxfId="553" priority="148">
      <formula>$L15="Kirsch stiff clay"</formula>
    </cfRule>
  </conditionalFormatting>
  <conditionalFormatting sqref="N15 Q15 S15:T15 W15 Y15">
    <cfRule type="expression" dxfId="552" priority="147">
      <formula>$L15="Kirsch sand"</formula>
    </cfRule>
  </conditionalFormatting>
  <conditionalFormatting sqref="N15">
    <cfRule type="expression" dxfId="551" priority="146">
      <formula>$L15="Modified Weak rock"</formula>
    </cfRule>
  </conditionalFormatting>
  <conditionalFormatting sqref="N15:P15">
    <cfRule type="expression" dxfId="550" priority="145">
      <formula>$L15="Reese stiff clay"</formula>
    </cfRule>
  </conditionalFormatting>
  <conditionalFormatting sqref="N15:P15">
    <cfRule type="expression" dxfId="549" priority="144">
      <formula>$L15="PISA clay"</formula>
    </cfRule>
  </conditionalFormatting>
  <conditionalFormatting sqref="N15">
    <cfRule type="expression" dxfId="548" priority="143">
      <formula>$L15="PISA sand"</formula>
    </cfRule>
  </conditionalFormatting>
  <conditionalFormatting sqref="R15">
    <cfRule type="expression" dxfId="547" priority="142">
      <formula>$L15="API sand"</formula>
    </cfRule>
  </conditionalFormatting>
  <conditionalFormatting sqref="R15">
    <cfRule type="expression" dxfId="546" priority="141">
      <formula>$L15="Kirsch sand"</formula>
    </cfRule>
  </conditionalFormatting>
  <conditionalFormatting sqref="AD15:AI15">
    <cfRule type="expression" dxfId="545" priority="138">
      <formula>$L15="Stiff clay w/o free water"</formula>
    </cfRule>
    <cfRule type="expression" dxfId="544" priority="140">
      <formula>$L15="API clay"</formula>
    </cfRule>
  </conditionalFormatting>
  <conditionalFormatting sqref="AD15:AI15">
    <cfRule type="expression" dxfId="543" priority="139">
      <formula>$L15="Kirsch soft clay"</formula>
    </cfRule>
  </conditionalFormatting>
  <conditionalFormatting sqref="AD15:AI15">
    <cfRule type="expression" dxfId="542" priority="137">
      <formula>$L15="Kirsch stiff clay"</formula>
    </cfRule>
  </conditionalFormatting>
  <conditionalFormatting sqref="AD15:AI15">
    <cfRule type="expression" dxfId="541" priority="136">
      <formula>$L15="Reese stiff clay"</formula>
    </cfRule>
  </conditionalFormatting>
  <conditionalFormatting sqref="AD15:AI15">
    <cfRule type="expression" dxfId="540" priority="135">
      <formula>$L15="PISA clay"</formula>
    </cfRule>
  </conditionalFormatting>
  <conditionalFormatting sqref="AA15">
    <cfRule type="expression" dxfId="539" priority="132">
      <formula>$L15="Stiff clay w/o free water"</formula>
    </cfRule>
    <cfRule type="expression" dxfId="538" priority="134">
      <formula>$L15="API clay"</formula>
    </cfRule>
  </conditionalFormatting>
  <conditionalFormatting sqref="AA15">
    <cfRule type="expression" dxfId="537" priority="133">
      <formula>$L15="Kirsch soft clay"</formula>
    </cfRule>
  </conditionalFormatting>
  <conditionalFormatting sqref="AA15">
    <cfRule type="expression" dxfId="536" priority="131">
      <formula>$L15="Kirsch stiff clay"</formula>
    </cfRule>
  </conditionalFormatting>
  <conditionalFormatting sqref="AA15">
    <cfRule type="expression" dxfId="535" priority="130">
      <formula>$L15="Reese stiff clay"</formula>
    </cfRule>
  </conditionalFormatting>
  <conditionalFormatting sqref="AA15">
    <cfRule type="expression" dxfId="534" priority="129">
      <formula>$L15="PISA clay"</formula>
    </cfRule>
  </conditionalFormatting>
  <conditionalFormatting sqref="AC15">
    <cfRule type="expression" dxfId="533" priority="126">
      <formula>$L15="Stiff clay w/o free water"</formula>
    </cfRule>
    <cfRule type="expression" dxfId="532" priority="128">
      <formula>$L15="API clay"</formula>
    </cfRule>
  </conditionalFormatting>
  <conditionalFormatting sqref="AC15">
    <cfRule type="expression" dxfId="531" priority="127">
      <formula>$L15="Kirsch soft clay"</formula>
    </cfRule>
  </conditionalFormatting>
  <conditionalFormatting sqref="AC15">
    <cfRule type="expression" dxfId="530" priority="125">
      <formula>$L15="Kirsch stiff clay"</formula>
    </cfRule>
  </conditionalFormatting>
  <conditionalFormatting sqref="AC15">
    <cfRule type="expression" dxfId="529" priority="124">
      <formula>$L15="Reese stiff clay"</formula>
    </cfRule>
  </conditionalFormatting>
  <conditionalFormatting sqref="AC15">
    <cfRule type="expression" dxfId="528" priority="123">
      <formula>$L15="PISA clay"</formula>
    </cfRule>
  </conditionalFormatting>
  <conditionalFormatting sqref="X15">
    <cfRule type="expression" dxfId="527" priority="122">
      <formula>$L15="API sand"</formula>
    </cfRule>
  </conditionalFormatting>
  <conditionalFormatting sqref="X15">
    <cfRule type="expression" dxfId="526" priority="121">
      <formula>$L15="Kirsch sand"</formula>
    </cfRule>
  </conditionalFormatting>
  <conditionalFormatting sqref="AM16:AN16">
    <cfRule type="expression" dxfId="525" priority="120">
      <formula>$L16="API sand"</formula>
    </cfRule>
  </conditionalFormatting>
  <conditionalFormatting sqref="AK16:AL16">
    <cfRule type="expression" dxfId="524" priority="119">
      <formula>$M16="API sand"</formula>
    </cfRule>
  </conditionalFormatting>
  <conditionalFormatting sqref="AK16:AL16">
    <cfRule type="expression" dxfId="523" priority="118">
      <formula>$M16="API clay"</formula>
    </cfRule>
  </conditionalFormatting>
  <conditionalFormatting sqref="AM16:AN16">
    <cfRule type="expression" dxfId="522" priority="115">
      <formula>$L16="Stiff clay w/o free water"</formula>
    </cfRule>
    <cfRule type="expression" dxfId="521" priority="117">
      <formula>$L16="API clay"</formula>
    </cfRule>
  </conditionalFormatting>
  <conditionalFormatting sqref="AM16:AN16">
    <cfRule type="expression" dxfId="520" priority="116">
      <formula>$L16="Kirsch soft clay"</formula>
    </cfRule>
  </conditionalFormatting>
  <conditionalFormatting sqref="AM16:AN16">
    <cfRule type="expression" dxfId="519" priority="114">
      <formula>$L16="Kirsch stiff clay"</formula>
    </cfRule>
  </conditionalFormatting>
  <conditionalFormatting sqref="AM16:AN16">
    <cfRule type="expression" dxfId="518" priority="113">
      <formula>$L16="Kirsch sand"</formula>
    </cfRule>
  </conditionalFormatting>
  <conditionalFormatting sqref="AM16:AN16">
    <cfRule type="expression" dxfId="517" priority="112">
      <formula>$L16="Modified Weak rock"</formula>
    </cfRule>
  </conditionalFormatting>
  <conditionalFormatting sqref="AM16:AN16">
    <cfRule type="expression" dxfId="516" priority="111">
      <formula>$L16="Reese stiff clay"</formula>
    </cfRule>
  </conditionalFormatting>
  <conditionalFormatting sqref="AM16:AN16">
    <cfRule type="expression" dxfId="515" priority="110">
      <formula>$L16="PISA clay"</formula>
    </cfRule>
  </conditionalFormatting>
  <conditionalFormatting sqref="AM16:AN16">
    <cfRule type="expression" dxfId="514" priority="109">
      <formula>$L16="PISA sand"</formula>
    </cfRule>
  </conditionalFormatting>
  <conditionalFormatting sqref="N16 Q16 S16:T16 W16:Y16">
    <cfRule type="expression" dxfId="513" priority="108">
      <formula>$L16="API sand"</formula>
    </cfRule>
  </conditionalFormatting>
  <conditionalFormatting sqref="N16">
    <cfRule type="expression" dxfId="512" priority="107">
      <formula>$M16="API sand"</formula>
    </cfRule>
  </conditionalFormatting>
  <conditionalFormatting sqref="N16">
    <cfRule type="expression" dxfId="511" priority="106">
      <formula>$M16="API clay"</formula>
    </cfRule>
  </conditionalFormatting>
  <conditionalFormatting sqref="N16:P16">
    <cfRule type="expression" dxfId="510" priority="103">
      <formula>$L16="Stiff clay w/o free water"</formula>
    </cfRule>
    <cfRule type="expression" dxfId="509" priority="105">
      <formula>$L16="API clay"</formula>
    </cfRule>
  </conditionalFormatting>
  <conditionalFormatting sqref="N16:P16">
    <cfRule type="expression" dxfId="508" priority="104">
      <formula>$L16="Kirsch soft clay"</formula>
    </cfRule>
  </conditionalFormatting>
  <conditionalFormatting sqref="N16:P16">
    <cfRule type="expression" dxfId="507" priority="102">
      <formula>$L16="Kirsch stiff clay"</formula>
    </cfRule>
  </conditionalFormatting>
  <conditionalFormatting sqref="N16 Q16 S16:T16 W16:Y16">
    <cfRule type="expression" dxfId="506" priority="101">
      <formula>$L16="Kirsch sand"</formula>
    </cfRule>
  </conditionalFormatting>
  <conditionalFormatting sqref="N16">
    <cfRule type="expression" dxfId="505" priority="100">
      <formula>$L16="Modified Weak rock"</formula>
    </cfRule>
  </conditionalFormatting>
  <conditionalFormatting sqref="N16:P16">
    <cfRule type="expression" dxfId="504" priority="99">
      <formula>$L16="Reese stiff clay"</formula>
    </cfRule>
  </conditionalFormatting>
  <conditionalFormatting sqref="N16:P16">
    <cfRule type="expression" dxfId="503" priority="98">
      <formula>$L16="PISA clay"</formula>
    </cfRule>
  </conditionalFormatting>
  <conditionalFormatting sqref="N16">
    <cfRule type="expression" dxfId="502" priority="97">
      <formula>$L16="PISA sand"</formula>
    </cfRule>
  </conditionalFormatting>
  <conditionalFormatting sqref="R16">
    <cfRule type="expression" dxfId="501" priority="96">
      <formula>$L16="API sand"</formula>
    </cfRule>
  </conditionalFormatting>
  <conditionalFormatting sqref="R16">
    <cfRule type="expression" dxfId="500" priority="95">
      <formula>$L16="Kirsch sand"</formula>
    </cfRule>
  </conditionalFormatting>
  <conditionalFormatting sqref="AC16:AI16">
    <cfRule type="expression" dxfId="499" priority="92">
      <formula>$L16="Stiff clay w/o free water"</formula>
    </cfRule>
    <cfRule type="expression" dxfId="498" priority="94">
      <formula>$L16="API clay"</formula>
    </cfRule>
  </conditionalFormatting>
  <conditionalFormatting sqref="AC16:AI16">
    <cfRule type="expression" dxfId="497" priority="93">
      <formula>$L16="Kirsch soft clay"</formula>
    </cfRule>
  </conditionalFormatting>
  <conditionalFormatting sqref="AC16:AI16">
    <cfRule type="expression" dxfId="496" priority="91">
      <formula>$L16="Kirsch stiff clay"</formula>
    </cfRule>
  </conditionalFormatting>
  <conditionalFormatting sqref="AC16:AI16">
    <cfRule type="expression" dxfId="495" priority="90">
      <formula>$L16="Reese stiff clay"</formula>
    </cfRule>
  </conditionalFormatting>
  <conditionalFormatting sqref="AC16:AI16">
    <cfRule type="expression" dxfId="494" priority="89">
      <formula>$L16="PISA clay"</formula>
    </cfRule>
  </conditionalFormatting>
  <conditionalFormatting sqref="AA16">
    <cfRule type="expression" dxfId="493" priority="86">
      <formula>$L16="Stiff clay w/o free water"</formula>
    </cfRule>
    <cfRule type="expression" dxfId="492" priority="88">
      <formula>$L16="API clay"</formula>
    </cfRule>
  </conditionalFormatting>
  <conditionalFormatting sqref="AA16">
    <cfRule type="expression" dxfId="491" priority="87">
      <formula>$L16="Kirsch soft clay"</formula>
    </cfRule>
  </conditionalFormatting>
  <conditionalFormatting sqref="AA16">
    <cfRule type="expression" dxfId="490" priority="85">
      <formula>$L16="Kirsch stiff clay"</formula>
    </cfRule>
  </conditionalFormatting>
  <conditionalFormatting sqref="AA16">
    <cfRule type="expression" dxfId="489" priority="84">
      <formula>$L16="Reese stiff clay"</formula>
    </cfRule>
  </conditionalFormatting>
  <conditionalFormatting sqref="AA16">
    <cfRule type="expression" dxfId="488" priority="83">
      <formula>$L16="PISA clay"</formula>
    </cfRule>
  </conditionalFormatting>
  <conditionalFormatting sqref="AM17:AN17">
    <cfRule type="expression" dxfId="487" priority="82">
      <formula>$L17="API sand"</formula>
    </cfRule>
  </conditionalFormatting>
  <conditionalFormatting sqref="AK17:AL17">
    <cfRule type="expression" dxfId="486" priority="81">
      <formula>$M17="API sand"</formula>
    </cfRule>
  </conditionalFormatting>
  <conditionalFormatting sqref="AK17:AL17">
    <cfRule type="expression" dxfId="485" priority="80">
      <formula>$M17="API clay"</formula>
    </cfRule>
  </conditionalFormatting>
  <conditionalFormatting sqref="AM17:AN17">
    <cfRule type="expression" dxfId="484" priority="77">
      <formula>$L17="Stiff clay w/o free water"</formula>
    </cfRule>
    <cfRule type="expression" dxfId="483" priority="79">
      <formula>$L17="API clay"</formula>
    </cfRule>
  </conditionalFormatting>
  <conditionalFormatting sqref="AM17:AN17">
    <cfRule type="expression" dxfId="482" priority="78">
      <formula>$L17="Kirsch soft clay"</formula>
    </cfRule>
  </conditionalFormatting>
  <conditionalFormatting sqref="AM17:AN17">
    <cfRule type="expression" dxfId="481" priority="76">
      <formula>$L17="Kirsch stiff clay"</formula>
    </cfRule>
  </conditionalFormatting>
  <conditionalFormatting sqref="AM17:AN17">
    <cfRule type="expression" dxfId="480" priority="75">
      <formula>$L17="Kirsch sand"</formula>
    </cfRule>
  </conditionalFormatting>
  <conditionalFormatting sqref="AM17:AN17">
    <cfRule type="expression" dxfId="479" priority="74">
      <formula>$L17="Modified Weak rock"</formula>
    </cfRule>
  </conditionalFormatting>
  <conditionalFormatting sqref="AM17:AN17">
    <cfRule type="expression" dxfId="478" priority="73">
      <formula>$L17="Reese stiff clay"</formula>
    </cfRule>
  </conditionalFormatting>
  <conditionalFormatting sqref="AM17:AN17">
    <cfRule type="expression" dxfId="477" priority="72">
      <formula>$L17="PISA clay"</formula>
    </cfRule>
  </conditionalFormatting>
  <conditionalFormatting sqref="AM17:AN17">
    <cfRule type="expression" dxfId="476" priority="71">
      <formula>$L17="PISA sand"</formula>
    </cfRule>
  </conditionalFormatting>
  <conditionalFormatting sqref="N17 Q17 S17:T17 W17 Y17">
    <cfRule type="expression" dxfId="475" priority="70">
      <formula>$L17="API sand"</formula>
    </cfRule>
  </conditionalFormatting>
  <conditionalFormatting sqref="N17">
    <cfRule type="expression" dxfId="474" priority="69">
      <formula>$M17="API sand"</formula>
    </cfRule>
  </conditionalFormatting>
  <conditionalFormatting sqref="N17">
    <cfRule type="expression" dxfId="473" priority="68">
      <formula>$M17="API clay"</formula>
    </cfRule>
  </conditionalFormatting>
  <conditionalFormatting sqref="N17:P17">
    <cfRule type="expression" dxfId="472" priority="65">
      <formula>$L17="Stiff clay w/o free water"</formula>
    </cfRule>
    <cfRule type="expression" dxfId="471" priority="67">
      <formula>$L17="API clay"</formula>
    </cfRule>
  </conditionalFormatting>
  <conditionalFormatting sqref="N17:P17">
    <cfRule type="expression" dxfId="470" priority="66">
      <formula>$L17="Kirsch soft clay"</formula>
    </cfRule>
  </conditionalFormatting>
  <conditionalFormatting sqref="N17:P17">
    <cfRule type="expression" dxfId="469" priority="64">
      <formula>$L17="Kirsch stiff clay"</formula>
    </cfRule>
  </conditionalFormatting>
  <conditionalFormatting sqref="N17 Q17 S17:T17 W17 Y17">
    <cfRule type="expression" dxfId="468" priority="63">
      <formula>$L17="Kirsch sand"</formula>
    </cfRule>
  </conditionalFormatting>
  <conditionalFormatting sqref="N17">
    <cfRule type="expression" dxfId="467" priority="62">
      <formula>$L17="Modified Weak rock"</formula>
    </cfRule>
  </conditionalFormatting>
  <conditionalFormatting sqref="N17:P17">
    <cfRule type="expression" dxfId="466" priority="61">
      <formula>$L17="Reese stiff clay"</formula>
    </cfRule>
  </conditionalFormatting>
  <conditionalFormatting sqref="N17:P17">
    <cfRule type="expression" dxfId="465" priority="60">
      <formula>$L17="PISA clay"</formula>
    </cfRule>
  </conditionalFormatting>
  <conditionalFormatting sqref="N17">
    <cfRule type="expression" dxfId="464" priority="59">
      <formula>$L17="PISA sand"</formula>
    </cfRule>
  </conditionalFormatting>
  <conditionalFormatting sqref="R17">
    <cfRule type="expression" dxfId="463" priority="58">
      <formula>$L17="API sand"</formula>
    </cfRule>
  </conditionalFormatting>
  <conditionalFormatting sqref="R17">
    <cfRule type="expression" dxfId="462" priority="57">
      <formula>$L17="Kirsch sand"</formula>
    </cfRule>
  </conditionalFormatting>
  <conditionalFormatting sqref="AD17:AI17">
    <cfRule type="expression" dxfId="461" priority="54">
      <formula>$L17="Stiff clay w/o free water"</formula>
    </cfRule>
    <cfRule type="expression" dxfId="460" priority="56">
      <formula>$L17="API clay"</formula>
    </cfRule>
  </conditionalFormatting>
  <conditionalFormatting sqref="AD17:AI17">
    <cfRule type="expression" dxfId="459" priority="55">
      <formula>$L17="Kirsch soft clay"</formula>
    </cfRule>
  </conditionalFormatting>
  <conditionalFormatting sqref="AD17:AI17">
    <cfRule type="expression" dxfId="458" priority="53">
      <formula>$L17="Kirsch stiff clay"</formula>
    </cfRule>
  </conditionalFormatting>
  <conditionalFormatting sqref="AD17:AI17">
    <cfRule type="expression" dxfId="457" priority="52">
      <formula>$L17="Reese stiff clay"</formula>
    </cfRule>
  </conditionalFormatting>
  <conditionalFormatting sqref="AD17:AI17">
    <cfRule type="expression" dxfId="456" priority="51">
      <formula>$L17="PISA clay"</formula>
    </cfRule>
  </conditionalFormatting>
  <conditionalFormatting sqref="AA17">
    <cfRule type="expression" dxfId="455" priority="48">
      <formula>$L17="Stiff clay w/o free water"</formula>
    </cfRule>
    <cfRule type="expression" dxfId="454" priority="50">
      <formula>$L17="API clay"</formula>
    </cfRule>
  </conditionalFormatting>
  <conditionalFormatting sqref="AA17">
    <cfRule type="expression" dxfId="453" priority="49">
      <formula>$L17="Kirsch soft clay"</formula>
    </cfRule>
  </conditionalFormatting>
  <conditionalFormatting sqref="AA17">
    <cfRule type="expression" dxfId="452" priority="47">
      <formula>$L17="Kirsch stiff clay"</formula>
    </cfRule>
  </conditionalFormatting>
  <conditionalFormatting sqref="AA17">
    <cfRule type="expression" dxfId="451" priority="46">
      <formula>$L17="Reese stiff clay"</formula>
    </cfRule>
  </conditionalFormatting>
  <conditionalFormatting sqref="AA17">
    <cfRule type="expression" dxfId="450" priority="45">
      <formula>$L17="PISA clay"</formula>
    </cfRule>
  </conditionalFormatting>
  <conditionalFormatting sqref="AC17">
    <cfRule type="expression" dxfId="449" priority="42">
      <formula>$L17="Stiff clay w/o free water"</formula>
    </cfRule>
    <cfRule type="expression" dxfId="448" priority="44">
      <formula>$L17="API clay"</formula>
    </cfRule>
  </conditionalFormatting>
  <conditionalFormatting sqref="AC17">
    <cfRule type="expression" dxfId="447" priority="43">
      <formula>$L17="Kirsch soft clay"</formula>
    </cfRule>
  </conditionalFormatting>
  <conditionalFormatting sqref="AC17">
    <cfRule type="expression" dxfId="446" priority="41">
      <formula>$L17="Kirsch stiff clay"</formula>
    </cfRule>
  </conditionalFormatting>
  <conditionalFormatting sqref="AC17">
    <cfRule type="expression" dxfId="445" priority="40">
      <formula>$L17="Reese stiff clay"</formula>
    </cfRule>
  </conditionalFormatting>
  <conditionalFormatting sqref="AC17">
    <cfRule type="expression" dxfId="444" priority="39">
      <formula>$L17="PISA clay"</formula>
    </cfRule>
  </conditionalFormatting>
  <conditionalFormatting sqref="X17">
    <cfRule type="expression" dxfId="443" priority="38">
      <formula>$L17="API sand"</formula>
    </cfRule>
  </conditionalFormatting>
  <conditionalFormatting sqref="X17">
    <cfRule type="expression" dxfId="442" priority="37">
      <formula>$L17="Kirsch sand"</formula>
    </cfRule>
  </conditionalFormatting>
  <conditionalFormatting sqref="Z16:Z17">
    <cfRule type="expression" dxfId="441" priority="36">
      <formula>$L16="API sand"</formula>
    </cfRule>
  </conditionalFormatting>
  <conditionalFormatting sqref="Z16:Z17">
    <cfRule type="expression" dxfId="440" priority="35">
      <formula>$L16="Kirsch sand"</formula>
    </cfRule>
  </conditionalFormatting>
  <conditionalFormatting sqref="AB16:AB17">
    <cfRule type="expression" dxfId="439" priority="34">
      <formula>$L16="API sand"</formula>
    </cfRule>
  </conditionalFormatting>
  <conditionalFormatting sqref="AB16:AB17">
    <cfRule type="expression" dxfId="438" priority="33">
      <formula>$L16="Kirsch sand"</formula>
    </cfRule>
  </conditionalFormatting>
  <conditionalFormatting sqref="AJ16:AJ17">
    <cfRule type="expression" dxfId="437" priority="32">
      <formula>$L16="API sand"</formula>
    </cfRule>
  </conditionalFormatting>
  <conditionalFormatting sqref="AJ16:AJ17">
    <cfRule type="expression" dxfId="436" priority="31">
      <formula>$L16="Kirsch sand"</formula>
    </cfRule>
  </conditionalFormatting>
  <conditionalFormatting sqref="U15:V15">
    <cfRule type="expression" dxfId="435" priority="28">
      <formula>$L15="Stiff clay w/o free water"</formula>
    </cfRule>
    <cfRule type="expression" dxfId="434" priority="30">
      <formula>$L15="API clay"</formula>
    </cfRule>
  </conditionalFormatting>
  <conditionalFormatting sqref="U15:V15">
    <cfRule type="expression" dxfId="433" priority="29">
      <formula>$L15="Kirsch soft clay"</formula>
    </cfRule>
  </conditionalFormatting>
  <conditionalFormatting sqref="U15:V15">
    <cfRule type="expression" dxfId="432" priority="27">
      <formula>$L15="Kirsch stiff clay"</formula>
    </cfRule>
  </conditionalFormatting>
  <conditionalFormatting sqref="U15:V15">
    <cfRule type="expression" dxfId="431" priority="26">
      <formula>$L15="Reese stiff clay"</formula>
    </cfRule>
  </conditionalFormatting>
  <conditionalFormatting sqref="U15:V15">
    <cfRule type="expression" dxfId="430" priority="25">
      <formula>$L15="PISA clay"</formula>
    </cfRule>
  </conditionalFormatting>
  <conditionalFormatting sqref="U16:V16">
    <cfRule type="expression" dxfId="429" priority="22">
      <formula>$L16="Stiff clay w/o free water"</formula>
    </cfRule>
    <cfRule type="expression" dxfId="428" priority="24">
      <formula>$L16="API clay"</formula>
    </cfRule>
  </conditionalFormatting>
  <conditionalFormatting sqref="U16:V16">
    <cfRule type="expression" dxfId="427" priority="23">
      <formula>$L16="Kirsch soft clay"</formula>
    </cfRule>
  </conditionalFormatting>
  <conditionalFormatting sqref="U16:V16">
    <cfRule type="expression" dxfId="426" priority="21">
      <formula>$L16="Kirsch stiff clay"</formula>
    </cfRule>
  </conditionalFormatting>
  <conditionalFormatting sqref="U16:V16">
    <cfRule type="expression" dxfId="425" priority="20">
      <formula>$L16="Reese stiff clay"</formula>
    </cfRule>
  </conditionalFormatting>
  <conditionalFormatting sqref="U16:V16">
    <cfRule type="expression" dxfId="424" priority="19">
      <formula>$L16="PISA clay"</formula>
    </cfRule>
  </conditionalFormatting>
  <conditionalFormatting sqref="U17:V17">
    <cfRule type="expression" dxfId="423" priority="16">
      <formula>$L17="Stiff clay w/o free water"</formula>
    </cfRule>
    <cfRule type="expression" dxfId="422" priority="18">
      <formula>$L17="API clay"</formula>
    </cfRule>
  </conditionalFormatting>
  <conditionalFormatting sqref="U17:V17">
    <cfRule type="expression" dxfId="421" priority="17">
      <formula>$L17="Kirsch soft clay"</formula>
    </cfRule>
  </conditionalFormatting>
  <conditionalFormatting sqref="U17:V17">
    <cfRule type="expression" dxfId="420" priority="15">
      <formula>$L17="Kirsch stiff clay"</formula>
    </cfRule>
  </conditionalFormatting>
  <conditionalFormatting sqref="U17:V17">
    <cfRule type="expression" dxfId="419" priority="14">
      <formula>$L17="Reese stiff clay"</formula>
    </cfRule>
  </conditionalFormatting>
  <conditionalFormatting sqref="U17:V17">
    <cfRule type="expression" dxfId="418" priority="13">
      <formula>$L17="PISA clay"</formula>
    </cfRule>
  </conditionalFormatting>
  <conditionalFormatting sqref="AO15">
    <cfRule type="expression" dxfId="417" priority="12">
      <formula>$L15="API sand"</formula>
    </cfRule>
  </conditionalFormatting>
  <conditionalFormatting sqref="AO15">
    <cfRule type="expression" dxfId="416" priority="11">
      <formula>$L15="Kirsch sand"</formula>
    </cfRule>
  </conditionalFormatting>
  <conditionalFormatting sqref="AO16">
    <cfRule type="expression" dxfId="415" priority="10">
      <formula>$L16="API sand"</formula>
    </cfRule>
  </conditionalFormatting>
  <conditionalFormatting sqref="AO16">
    <cfRule type="expression" dxfId="414" priority="9">
      <formula>$L16="Kirsch sand"</formula>
    </cfRule>
  </conditionalFormatting>
  <conditionalFormatting sqref="AO17">
    <cfRule type="expression" dxfId="413" priority="8">
      <formula>$L17="API sand"</formula>
    </cfRule>
  </conditionalFormatting>
  <conditionalFormatting sqref="AO17">
    <cfRule type="expression" dxfId="412" priority="7">
      <formula>$L17="Kirsch sand"</formula>
    </cfRule>
  </conditionalFormatting>
  <conditionalFormatting sqref="AC14">
    <cfRule type="expression" dxfId="411" priority="4">
      <formula>$L14="Stiff clay w/o free water"</formula>
    </cfRule>
    <cfRule type="expression" dxfId="410" priority="6">
      <formula>$L14="API clay"</formula>
    </cfRule>
  </conditionalFormatting>
  <conditionalFormatting sqref="AC14">
    <cfRule type="expression" dxfId="409" priority="5">
      <formula>$L14="Kirsch soft clay"</formula>
    </cfRule>
  </conditionalFormatting>
  <conditionalFormatting sqref="AC14">
    <cfRule type="expression" dxfId="408" priority="3">
      <formula>$L14="Kirsch stiff clay"</formula>
    </cfRule>
  </conditionalFormatting>
  <conditionalFormatting sqref="AC14">
    <cfRule type="expression" dxfId="407" priority="2">
      <formula>$L14="Reese stiff clay"</formula>
    </cfRule>
  </conditionalFormatting>
  <conditionalFormatting sqref="AC14">
    <cfRule type="expression" dxfId="406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136"/>
      <c r="S3" s="136"/>
      <c r="T3" s="73"/>
      <c r="U3" s="136"/>
      <c r="V3" s="136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405" priority="202">
      <formula>$L6="API sand"</formula>
    </cfRule>
  </conditionalFormatting>
  <conditionalFormatting sqref="R18:S20 R29:S36 S21:S28 AD21:AD28 AB18:AB35 AK6:AL14 N6:N14">
    <cfRule type="expression" dxfId="404" priority="201">
      <formula>$M6="API sand"</formula>
    </cfRule>
  </conditionalFormatting>
  <conditionalFormatting sqref="R18:T20 R29:T36 S21:T28 AD21:AD28 AB18:AB35 AK6:AL14 N6:N14">
    <cfRule type="expression" dxfId="403" priority="200">
      <formula>$M6="API clay"</formula>
    </cfRule>
  </conditionalFormatting>
  <conditionalFormatting sqref="U18:W36 AM6:AN14 N6:P14 AC6:AI13 AA6:AA14 U6:V14">
    <cfRule type="expression" dxfId="402" priority="197">
      <formula>$L6="Stiff clay w/o free water"</formula>
    </cfRule>
    <cfRule type="expression" dxfId="401" priority="199">
      <formula>$L6="API clay"</formula>
    </cfRule>
  </conditionalFormatting>
  <conditionalFormatting sqref="U18:Y36 AM6:AN14 N6:P14 AC6:AI13 AA6:AA14 U6:V14">
    <cfRule type="expression" dxfId="400" priority="198">
      <formula>$L6="Kirsch soft clay"</formula>
    </cfRule>
  </conditionalFormatting>
  <conditionalFormatting sqref="U18:Y36 AM6:AN14 N6:P14 AC6:AI13 AA6:AA14 U6:V14">
    <cfRule type="expression" dxfId="399" priority="196">
      <formula>$L6="Kirsch stiff clay"</formula>
    </cfRule>
  </conditionalFormatting>
  <conditionalFormatting sqref="W10:Y13 N6:N14 AM6:AO14 S10:T13 Q6:R14 Z6:Z15 AJ6:AJ15 AB6:AB15">
    <cfRule type="expression" dxfId="398" priority="195">
      <formula>$L6="Kirsch sand"</formula>
    </cfRule>
  </conditionalFormatting>
  <conditionalFormatting sqref="AC18:AI18 AC19:AD19 AI19 AM6:AN14 N6:N14">
    <cfRule type="expression" dxfId="397" priority="194">
      <formula>$L6="Modified Weak rock"</formula>
    </cfRule>
  </conditionalFormatting>
  <conditionalFormatting sqref="U18:V36 AM6:AN14 N6:P14 AC6:AI13 AA6:AA14 U6:V14">
    <cfRule type="expression" dxfId="396" priority="193">
      <formula>$L6="Reese stiff clay"</formula>
    </cfRule>
  </conditionalFormatting>
  <conditionalFormatting sqref="N18:N36 Q18:Q36 AM18:AN36">
    <cfRule type="expression" dxfId="395" priority="192">
      <formula>$L18="API sand"</formula>
    </cfRule>
  </conditionalFormatting>
  <conditionalFormatting sqref="N18:N36 AB36 AJ18:AL36 Z18:Z36">
    <cfRule type="expression" dxfId="394" priority="191">
      <formula>$M18="API sand"</formula>
    </cfRule>
  </conditionalFormatting>
  <conditionalFormatting sqref="Z36:AB36 AK18:AL36 N18:N36 Z18:AA35">
    <cfRule type="expression" dxfId="393" priority="190">
      <formula>$M18="API clay"</formula>
    </cfRule>
  </conditionalFormatting>
  <conditionalFormatting sqref="N18:P18 AM18:AN36 N29:P36 N19:N28 P19:P28">
    <cfRule type="expression" dxfId="392" priority="187">
      <formula>$L18="Stiff clay w/o free water"</formula>
    </cfRule>
    <cfRule type="expression" dxfId="391" priority="189">
      <formula>$L18="API clay"</formula>
    </cfRule>
  </conditionalFormatting>
  <conditionalFormatting sqref="N18:P18 AM18:AN36 N29:P36 N19:N28 P19:P28">
    <cfRule type="expression" dxfId="390" priority="188">
      <formula>$L18="Kirsch soft clay"</formula>
    </cfRule>
  </conditionalFormatting>
  <conditionalFormatting sqref="N18:P18 AM18:AN36 N29:P36 N19:N28 P19:P28">
    <cfRule type="expression" dxfId="389" priority="186">
      <formula>$L18="Kirsch stiff clay"</formula>
    </cfRule>
  </conditionalFormatting>
  <conditionalFormatting sqref="N18:N36 Q18:Q36 X18:Y36 AM18:AN36">
    <cfRule type="expression" dxfId="388" priority="185">
      <formula>$L18="Kirsch sand"</formula>
    </cfRule>
  </conditionalFormatting>
  <conditionalFormatting sqref="N18:N36 AM18:AN36 AC20:AD36 AI20:AI36">
    <cfRule type="expression" dxfId="387" priority="184">
      <formula>$L18="Modified Weak rock"</formula>
    </cfRule>
  </conditionalFormatting>
  <conditionalFormatting sqref="N18:P18 AM18:AN36 N29:P36 N19:N28 P19:P28">
    <cfRule type="expression" dxfId="386" priority="183">
      <formula>$L18="Reese stiff clay"</formula>
    </cfRule>
  </conditionalFormatting>
  <conditionalFormatting sqref="AM6:AN14 N6:P14 AC6:AI13 AA6:AA14 U6:V14">
    <cfRule type="expression" dxfId="385" priority="182">
      <formula>$L6="PISA clay"</formula>
    </cfRule>
  </conditionalFormatting>
  <conditionalFormatting sqref="AM6:AN14 N6:N14">
    <cfRule type="expression" dxfId="384" priority="181">
      <formula>$L6="PISA sand"</formula>
    </cfRule>
  </conditionalFormatting>
  <conditionalFormatting sqref="O19:O21">
    <cfRule type="expression" dxfId="383" priority="180">
      <formula>$L19="API sand"</formula>
    </cfRule>
  </conditionalFormatting>
  <conditionalFormatting sqref="O19:O21">
    <cfRule type="expression" dxfId="382" priority="179">
      <formula>$L19="Kirsch sand"</formula>
    </cfRule>
  </conditionalFormatting>
  <conditionalFormatting sqref="O22:O28">
    <cfRule type="expression" dxfId="381" priority="178">
      <formula>$L22="API sand"</formula>
    </cfRule>
  </conditionalFormatting>
  <conditionalFormatting sqref="O22:O28">
    <cfRule type="expression" dxfId="380" priority="177">
      <formula>$L22="Kirsch sand"</formula>
    </cfRule>
  </conditionalFormatting>
  <conditionalFormatting sqref="S6:T9 W6:Y9">
    <cfRule type="expression" dxfId="379" priority="176">
      <formula>$L6="API sand"</formula>
    </cfRule>
  </conditionalFormatting>
  <conditionalFormatting sqref="S6:T9 W6:Y9">
    <cfRule type="expression" dxfId="378" priority="175">
      <formula>$L6="Kirsch sand"</formula>
    </cfRule>
  </conditionalFormatting>
  <conditionalFormatting sqref="AE37:AH37">
    <cfRule type="expression" dxfId="377" priority="203">
      <formula>$L19="Modified Weak rock"</formula>
    </cfRule>
  </conditionalFormatting>
  <conditionalFormatting sqref="S14:T14 W14:Y14">
    <cfRule type="expression" dxfId="376" priority="174">
      <formula>$L14="API sand"</formula>
    </cfRule>
  </conditionalFormatting>
  <conditionalFormatting sqref="S14:T14 W14:Y14">
    <cfRule type="expression" dxfId="375" priority="173">
      <formula>$L14="Kirsch sand"</formula>
    </cfRule>
  </conditionalFormatting>
  <conditionalFormatting sqref="AD14:AI14">
    <cfRule type="expression" dxfId="374" priority="170">
      <formula>$L14="Stiff clay w/o free water"</formula>
    </cfRule>
    <cfRule type="expression" dxfId="373" priority="172">
      <formula>$L14="API clay"</formula>
    </cfRule>
  </conditionalFormatting>
  <conditionalFormatting sqref="AD14:AI14">
    <cfRule type="expression" dxfId="372" priority="171">
      <formula>$L14="Kirsch soft clay"</formula>
    </cfRule>
  </conditionalFormatting>
  <conditionalFormatting sqref="AD14:AI14">
    <cfRule type="expression" dxfId="371" priority="169">
      <formula>$L14="Kirsch stiff clay"</formula>
    </cfRule>
  </conditionalFormatting>
  <conditionalFormatting sqref="AD14:AI14">
    <cfRule type="expression" dxfId="370" priority="168">
      <formula>$L14="Reese stiff clay"</formula>
    </cfRule>
  </conditionalFormatting>
  <conditionalFormatting sqref="AD14:AI14">
    <cfRule type="expression" dxfId="369" priority="167">
      <formula>$L14="PISA clay"</formula>
    </cfRule>
  </conditionalFormatting>
  <conditionalFormatting sqref="AM15:AN15">
    <cfRule type="expression" dxfId="368" priority="166">
      <formula>$L15="API sand"</formula>
    </cfRule>
  </conditionalFormatting>
  <conditionalFormatting sqref="AK15:AL15">
    <cfRule type="expression" dxfId="367" priority="165">
      <formula>$M15="API sand"</formula>
    </cfRule>
  </conditionalFormatting>
  <conditionalFormatting sqref="AK15:AL15">
    <cfRule type="expression" dxfId="366" priority="164">
      <formula>$M15="API clay"</formula>
    </cfRule>
  </conditionalFormatting>
  <conditionalFormatting sqref="AM15:AN15">
    <cfRule type="expression" dxfId="365" priority="161">
      <formula>$L15="Stiff clay w/o free water"</formula>
    </cfRule>
    <cfRule type="expression" dxfId="364" priority="163">
      <formula>$L15="API clay"</formula>
    </cfRule>
  </conditionalFormatting>
  <conditionalFormatting sqref="AM15:AN15">
    <cfRule type="expression" dxfId="363" priority="162">
      <formula>$L15="Kirsch soft clay"</formula>
    </cfRule>
  </conditionalFormatting>
  <conditionalFormatting sqref="AM15:AN15">
    <cfRule type="expression" dxfId="362" priority="160">
      <formula>$L15="Kirsch stiff clay"</formula>
    </cfRule>
  </conditionalFormatting>
  <conditionalFormatting sqref="AM15:AN15">
    <cfRule type="expression" dxfId="361" priority="159">
      <formula>$L15="Kirsch sand"</formula>
    </cfRule>
  </conditionalFormatting>
  <conditionalFormatting sqref="AM15:AN15">
    <cfRule type="expression" dxfId="360" priority="158">
      <formula>$L15="Modified Weak rock"</formula>
    </cfRule>
  </conditionalFormatting>
  <conditionalFormatting sqref="AM15:AN15">
    <cfRule type="expression" dxfId="359" priority="157">
      <formula>$L15="Reese stiff clay"</formula>
    </cfRule>
  </conditionalFormatting>
  <conditionalFormatting sqref="AM15:AN15">
    <cfRule type="expression" dxfId="358" priority="156">
      <formula>$L15="PISA clay"</formula>
    </cfRule>
  </conditionalFormatting>
  <conditionalFormatting sqref="AM15:AN15">
    <cfRule type="expression" dxfId="357" priority="155">
      <formula>$L15="PISA sand"</formula>
    </cfRule>
  </conditionalFormatting>
  <conditionalFormatting sqref="N15 Q15 S15:T15 W15 Y15">
    <cfRule type="expression" dxfId="356" priority="154">
      <formula>$L15="API sand"</formula>
    </cfRule>
  </conditionalFormatting>
  <conditionalFormatting sqref="N15">
    <cfRule type="expression" dxfId="355" priority="153">
      <formula>$M15="API sand"</formula>
    </cfRule>
  </conditionalFormatting>
  <conditionalFormatting sqref="N15">
    <cfRule type="expression" dxfId="354" priority="152">
      <formula>$M15="API clay"</formula>
    </cfRule>
  </conditionalFormatting>
  <conditionalFormatting sqref="N15:P15">
    <cfRule type="expression" dxfId="353" priority="149">
      <formula>$L15="Stiff clay w/o free water"</formula>
    </cfRule>
    <cfRule type="expression" dxfId="352" priority="151">
      <formula>$L15="API clay"</formula>
    </cfRule>
  </conditionalFormatting>
  <conditionalFormatting sqref="N15:P15">
    <cfRule type="expression" dxfId="351" priority="150">
      <formula>$L15="Kirsch soft clay"</formula>
    </cfRule>
  </conditionalFormatting>
  <conditionalFormatting sqref="N15:P15">
    <cfRule type="expression" dxfId="350" priority="148">
      <formula>$L15="Kirsch stiff clay"</formula>
    </cfRule>
  </conditionalFormatting>
  <conditionalFormatting sqref="N15 Q15 S15:T15 W15 Y15">
    <cfRule type="expression" dxfId="349" priority="147">
      <formula>$L15="Kirsch sand"</formula>
    </cfRule>
  </conditionalFormatting>
  <conditionalFormatting sqref="N15">
    <cfRule type="expression" dxfId="348" priority="146">
      <formula>$L15="Modified Weak rock"</formula>
    </cfRule>
  </conditionalFormatting>
  <conditionalFormatting sqref="N15:P15">
    <cfRule type="expression" dxfId="347" priority="145">
      <formula>$L15="Reese stiff clay"</formula>
    </cfRule>
  </conditionalFormatting>
  <conditionalFormatting sqref="N15:P15">
    <cfRule type="expression" dxfId="346" priority="144">
      <formula>$L15="PISA clay"</formula>
    </cfRule>
  </conditionalFormatting>
  <conditionalFormatting sqref="N15">
    <cfRule type="expression" dxfId="345" priority="143">
      <formula>$L15="PISA sand"</formula>
    </cfRule>
  </conditionalFormatting>
  <conditionalFormatting sqref="R15">
    <cfRule type="expression" dxfId="344" priority="142">
      <formula>$L15="API sand"</formula>
    </cfRule>
  </conditionalFormatting>
  <conditionalFormatting sqref="R15">
    <cfRule type="expression" dxfId="343" priority="141">
      <formula>$L15="Kirsch sand"</formula>
    </cfRule>
  </conditionalFormatting>
  <conditionalFormatting sqref="AD15:AI15">
    <cfRule type="expression" dxfId="342" priority="138">
      <formula>$L15="Stiff clay w/o free water"</formula>
    </cfRule>
    <cfRule type="expression" dxfId="341" priority="140">
      <formula>$L15="API clay"</formula>
    </cfRule>
  </conditionalFormatting>
  <conditionalFormatting sqref="AD15:AI15">
    <cfRule type="expression" dxfId="340" priority="139">
      <formula>$L15="Kirsch soft clay"</formula>
    </cfRule>
  </conditionalFormatting>
  <conditionalFormatting sqref="AD15:AI15">
    <cfRule type="expression" dxfId="339" priority="137">
      <formula>$L15="Kirsch stiff clay"</formula>
    </cfRule>
  </conditionalFormatting>
  <conditionalFormatting sqref="AD15:AI15">
    <cfRule type="expression" dxfId="338" priority="136">
      <formula>$L15="Reese stiff clay"</formula>
    </cfRule>
  </conditionalFormatting>
  <conditionalFormatting sqref="AD15:AI15">
    <cfRule type="expression" dxfId="337" priority="135">
      <formula>$L15="PISA clay"</formula>
    </cfRule>
  </conditionalFormatting>
  <conditionalFormatting sqref="AA15">
    <cfRule type="expression" dxfId="336" priority="132">
      <formula>$L15="Stiff clay w/o free water"</formula>
    </cfRule>
    <cfRule type="expression" dxfId="335" priority="134">
      <formula>$L15="API clay"</formula>
    </cfRule>
  </conditionalFormatting>
  <conditionalFormatting sqref="AA15">
    <cfRule type="expression" dxfId="334" priority="133">
      <formula>$L15="Kirsch soft clay"</formula>
    </cfRule>
  </conditionalFormatting>
  <conditionalFormatting sqref="AA15">
    <cfRule type="expression" dxfId="333" priority="131">
      <formula>$L15="Kirsch stiff clay"</formula>
    </cfRule>
  </conditionalFormatting>
  <conditionalFormatting sqref="AA15">
    <cfRule type="expression" dxfId="332" priority="130">
      <formula>$L15="Reese stiff clay"</formula>
    </cfRule>
  </conditionalFormatting>
  <conditionalFormatting sqref="AA15">
    <cfRule type="expression" dxfId="331" priority="129">
      <formula>$L15="PISA clay"</formula>
    </cfRule>
  </conditionalFormatting>
  <conditionalFormatting sqref="AC15">
    <cfRule type="expression" dxfId="330" priority="126">
      <formula>$L15="Stiff clay w/o free water"</formula>
    </cfRule>
    <cfRule type="expression" dxfId="329" priority="128">
      <formula>$L15="API clay"</formula>
    </cfRule>
  </conditionalFormatting>
  <conditionalFormatting sqref="AC15">
    <cfRule type="expression" dxfId="328" priority="127">
      <formula>$L15="Kirsch soft clay"</formula>
    </cfRule>
  </conditionalFormatting>
  <conditionalFormatting sqref="AC15">
    <cfRule type="expression" dxfId="327" priority="125">
      <formula>$L15="Kirsch stiff clay"</formula>
    </cfRule>
  </conditionalFormatting>
  <conditionalFormatting sqref="AC15">
    <cfRule type="expression" dxfId="326" priority="124">
      <formula>$L15="Reese stiff clay"</formula>
    </cfRule>
  </conditionalFormatting>
  <conditionalFormatting sqref="AC15">
    <cfRule type="expression" dxfId="325" priority="123">
      <formula>$L15="PISA clay"</formula>
    </cfRule>
  </conditionalFormatting>
  <conditionalFormatting sqref="X15">
    <cfRule type="expression" dxfId="324" priority="122">
      <formula>$L15="API sand"</formula>
    </cfRule>
  </conditionalFormatting>
  <conditionalFormatting sqref="X15">
    <cfRule type="expression" dxfId="323" priority="121">
      <formula>$L15="Kirsch sand"</formula>
    </cfRule>
  </conditionalFormatting>
  <conditionalFormatting sqref="AM16:AN16">
    <cfRule type="expression" dxfId="322" priority="120">
      <formula>$L16="API sand"</formula>
    </cfRule>
  </conditionalFormatting>
  <conditionalFormatting sqref="AK16:AL16">
    <cfRule type="expression" dxfId="321" priority="119">
      <formula>$M16="API sand"</formula>
    </cfRule>
  </conditionalFormatting>
  <conditionalFormatting sqref="AK16:AL16">
    <cfRule type="expression" dxfId="320" priority="118">
      <formula>$M16="API clay"</formula>
    </cfRule>
  </conditionalFormatting>
  <conditionalFormatting sqref="AM16:AN16">
    <cfRule type="expression" dxfId="319" priority="115">
      <formula>$L16="Stiff clay w/o free water"</formula>
    </cfRule>
    <cfRule type="expression" dxfId="318" priority="117">
      <formula>$L16="API clay"</formula>
    </cfRule>
  </conditionalFormatting>
  <conditionalFormatting sqref="AM16:AN16">
    <cfRule type="expression" dxfId="317" priority="116">
      <formula>$L16="Kirsch soft clay"</formula>
    </cfRule>
  </conditionalFormatting>
  <conditionalFormatting sqref="AM16:AN16">
    <cfRule type="expression" dxfId="316" priority="114">
      <formula>$L16="Kirsch stiff clay"</formula>
    </cfRule>
  </conditionalFormatting>
  <conditionalFormatting sqref="AM16:AN16">
    <cfRule type="expression" dxfId="315" priority="113">
      <formula>$L16="Kirsch sand"</formula>
    </cfRule>
  </conditionalFormatting>
  <conditionalFormatting sqref="AM16:AN16">
    <cfRule type="expression" dxfId="314" priority="112">
      <formula>$L16="Modified Weak rock"</formula>
    </cfRule>
  </conditionalFormatting>
  <conditionalFormatting sqref="AM16:AN16">
    <cfRule type="expression" dxfId="313" priority="111">
      <formula>$L16="Reese stiff clay"</formula>
    </cfRule>
  </conditionalFormatting>
  <conditionalFormatting sqref="AM16:AN16">
    <cfRule type="expression" dxfId="312" priority="110">
      <formula>$L16="PISA clay"</formula>
    </cfRule>
  </conditionalFormatting>
  <conditionalFormatting sqref="AM16:AN16">
    <cfRule type="expression" dxfId="311" priority="109">
      <formula>$L16="PISA sand"</formula>
    </cfRule>
  </conditionalFormatting>
  <conditionalFormatting sqref="N16 Q16 S16:T16 W16:Y16">
    <cfRule type="expression" dxfId="310" priority="108">
      <formula>$L16="API sand"</formula>
    </cfRule>
  </conditionalFormatting>
  <conditionalFormatting sqref="N16">
    <cfRule type="expression" dxfId="309" priority="107">
      <formula>$M16="API sand"</formula>
    </cfRule>
  </conditionalFormatting>
  <conditionalFormatting sqref="N16">
    <cfRule type="expression" dxfId="308" priority="106">
      <formula>$M16="API clay"</formula>
    </cfRule>
  </conditionalFormatting>
  <conditionalFormatting sqref="N16:P16">
    <cfRule type="expression" dxfId="307" priority="103">
      <formula>$L16="Stiff clay w/o free water"</formula>
    </cfRule>
    <cfRule type="expression" dxfId="306" priority="105">
      <formula>$L16="API clay"</formula>
    </cfRule>
  </conditionalFormatting>
  <conditionalFormatting sqref="N16:P16">
    <cfRule type="expression" dxfId="305" priority="104">
      <formula>$L16="Kirsch soft clay"</formula>
    </cfRule>
  </conditionalFormatting>
  <conditionalFormatting sqref="N16:P16">
    <cfRule type="expression" dxfId="304" priority="102">
      <formula>$L16="Kirsch stiff clay"</formula>
    </cfRule>
  </conditionalFormatting>
  <conditionalFormatting sqref="N16 Q16 S16:T16 W16:Y16">
    <cfRule type="expression" dxfId="303" priority="101">
      <formula>$L16="Kirsch sand"</formula>
    </cfRule>
  </conditionalFormatting>
  <conditionalFormatting sqref="N16">
    <cfRule type="expression" dxfId="302" priority="100">
      <formula>$L16="Modified Weak rock"</formula>
    </cfRule>
  </conditionalFormatting>
  <conditionalFormatting sqref="N16:P16">
    <cfRule type="expression" dxfId="301" priority="99">
      <formula>$L16="Reese stiff clay"</formula>
    </cfRule>
  </conditionalFormatting>
  <conditionalFormatting sqref="N16:P16">
    <cfRule type="expression" dxfId="300" priority="98">
      <formula>$L16="PISA clay"</formula>
    </cfRule>
  </conditionalFormatting>
  <conditionalFormatting sqref="N16">
    <cfRule type="expression" dxfId="299" priority="97">
      <formula>$L16="PISA sand"</formula>
    </cfRule>
  </conditionalFormatting>
  <conditionalFormatting sqref="R16">
    <cfRule type="expression" dxfId="298" priority="96">
      <formula>$L16="API sand"</formula>
    </cfRule>
  </conditionalFormatting>
  <conditionalFormatting sqref="R16">
    <cfRule type="expression" dxfId="297" priority="95">
      <formula>$L16="Kirsch sand"</formula>
    </cfRule>
  </conditionalFormatting>
  <conditionalFormatting sqref="AC16:AI16">
    <cfRule type="expression" dxfId="296" priority="92">
      <formula>$L16="Stiff clay w/o free water"</formula>
    </cfRule>
    <cfRule type="expression" dxfId="295" priority="94">
      <formula>$L16="API clay"</formula>
    </cfRule>
  </conditionalFormatting>
  <conditionalFormatting sqref="AC16:AI16">
    <cfRule type="expression" dxfId="294" priority="93">
      <formula>$L16="Kirsch soft clay"</formula>
    </cfRule>
  </conditionalFormatting>
  <conditionalFormatting sqref="AC16:AI16">
    <cfRule type="expression" dxfId="293" priority="91">
      <formula>$L16="Kirsch stiff clay"</formula>
    </cfRule>
  </conditionalFormatting>
  <conditionalFormatting sqref="AC16:AI16">
    <cfRule type="expression" dxfId="292" priority="90">
      <formula>$L16="Reese stiff clay"</formula>
    </cfRule>
  </conditionalFormatting>
  <conditionalFormatting sqref="AC16:AI16">
    <cfRule type="expression" dxfId="291" priority="89">
      <formula>$L16="PISA clay"</formula>
    </cfRule>
  </conditionalFormatting>
  <conditionalFormatting sqref="AA16">
    <cfRule type="expression" dxfId="290" priority="86">
      <formula>$L16="Stiff clay w/o free water"</formula>
    </cfRule>
    <cfRule type="expression" dxfId="289" priority="88">
      <formula>$L16="API clay"</formula>
    </cfRule>
  </conditionalFormatting>
  <conditionalFormatting sqref="AA16">
    <cfRule type="expression" dxfId="288" priority="87">
      <formula>$L16="Kirsch soft clay"</formula>
    </cfRule>
  </conditionalFormatting>
  <conditionalFormatting sqref="AA16">
    <cfRule type="expression" dxfId="287" priority="85">
      <formula>$L16="Kirsch stiff clay"</formula>
    </cfRule>
  </conditionalFormatting>
  <conditionalFormatting sqref="AA16">
    <cfRule type="expression" dxfId="286" priority="84">
      <formula>$L16="Reese stiff clay"</formula>
    </cfRule>
  </conditionalFormatting>
  <conditionalFormatting sqref="AA16">
    <cfRule type="expression" dxfId="285" priority="83">
      <formula>$L16="PISA clay"</formula>
    </cfRule>
  </conditionalFormatting>
  <conditionalFormatting sqref="AM17:AN17">
    <cfRule type="expression" dxfId="284" priority="82">
      <formula>$L17="API sand"</formula>
    </cfRule>
  </conditionalFormatting>
  <conditionalFormatting sqref="AK17:AL17">
    <cfRule type="expression" dxfId="283" priority="81">
      <formula>$M17="API sand"</formula>
    </cfRule>
  </conditionalFormatting>
  <conditionalFormatting sqref="AK17:AL17">
    <cfRule type="expression" dxfId="282" priority="80">
      <formula>$M17="API clay"</formula>
    </cfRule>
  </conditionalFormatting>
  <conditionalFormatting sqref="AM17:AN17">
    <cfRule type="expression" dxfId="281" priority="77">
      <formula>$L17="Stiff clay w/o free water"</formula>
    </cfRule>
    <cfRule type="expression" dxfId="280" priority="79">
      <formula>$L17="API clay"</formula>
    </cfRule>
  </conditionalFormatting>
  <conditionalFormatting sqref="AM17:AN17">
    <cfRule type="expression" dxfId="279" priority="78">
      <formula>$L17="Kirsch soft clay"</formula>
    </cfRule>
  </conditionalFormatting>
  <conditionalFormatting sqref="AM17:AN17">
    <cfRule type="expression" dxfId="278" priority="76">
      <formula>$L17="Kirsch stiff clay"</formula>
    </cfRule>
  </conditionalFormatting>
  <conditionalFormatting sqref="AM17:AN17">
    <cfRule type="expression" dxfId="277" priority="75">
      <formula>$L17="Kirsch sand"</formula>
    </cfRule>
  </conditionalFormatting>
  <conditionalFormatting sqref="AM17:AN17">
    <cfRule type="expression" dxfId="276" priority="74">
      <formula>$L17="Modified Weak rock"</formula>
    </cfRule>
  </conditionalFormatting>
  <conditionalFormatting sqref="AM17:AN17">
    <cfRule type="expression" dxfId="275" priority="73">
      <formula>$L17="Reese stiff clay"</formula>
    </cfRule>
  </conditionalFormatting>
  <conditionalFormatting sqref="AM17:AN17">
    <cfRule type="expression" dxfId="274" priority="72">
      <formula>$L17="PISA clay"</formula>
    </cfRule>
  </conditionalFormatting>
  <conditionalFormatting sqref="AM17:AN17">
    <cfRule type="expression" dxfId="273" priority="71">
      <formula>$L17="PISA sand"</formula>
    </cfRule>
  </conditionalFormatting>
  <conditionalFormatting sqref="N17 Q17 S17:T17 W17 Y17">
    <cfRule type="expression" dxfId="272" priority="70">
      <formula>$L17="API sand"</formula>
    </cfRule>
  </conditionalFormatting>
  <conditionalFormatting sqref="N17">
    <cfRule type="expression" dxfId="271" priority="69">
      <formula>$M17="API sand"</formula>
    </cfRule>
  </conditionalFormatting>
  <conditionalFormatting sqref="N17">
    <cfRule type="expression" dxfId="270" priority="68">
      <formula>$M17="API clay"</formula>
    </cfRule>
  </conditionalFormatting>
  <conditionalFormatting sqref="N17:P17">
    <cfRule type="expression" dxfId="269" priority="65">
      <formula>$L17="Stiff clay w/o free water"</formula>
    </cfRule>
    <cfRule type="expression" dxfId="268" priority="67">
      <formula>$L17="API clay"</formula>
    </cfRule>
  </conditionalFormatting>
  <conditionalFormatting sqref="N17:P17">
    <cfRule type="expression" dxfId="267" priority="66">
      <formula>$L17="Kirsch soft clay"</formula>
    </cfRule>
  </conditionalFormatting>
  <conditionalFormatting sqref="N17:P17">
    <cfRule type="expression" dxfId="266" priority="64">
      <formula>$L17="Kirsch stiff clay"</formula>
    </cfRule>
  </conditionalFormatting>
  <conditionalFormatting sqref="N17 Q17 S17:T17 W17 Y17">
    <cfRule type="expression" dxfId="265" priority="63">
      <formula>$L17="Kirsch sand"</formula>
    </cfRule>
  </conditionalFormatting>
  <conditionalFormatting sqref="N17">
    <cfRule type="expression" dxfId="264" priority="62">
      <formula>$L17="Modified Weak rock"</formula>
    </cfRule>
  </conditionalFormatting>
  <conditionalFormatting sqref="N17:P17">
    <cfRule type="expression" dxfId="263" priority="61">
      <formula>$L17="Reese stiff clay"</formula>
    </cfRule>
  </conditionalFormatting>
  <conditionalFormatting sqref="N17:P17">
    <cfRule type="expression" dxfId="262" priority="60">
      <formula>$L17="PISA clay"</formula>
    </cfRule>
  </conditionalFormatting>
  <conditionalFormatting sqref="N17">
    <cfRule type="expression" dxfId="261" priority="59">
      <formula>$L17="PISA sand"</formula>
    </cfRule>
  </conditionalFormatting>
  <conditionalFormatting sqref="R17">
    <cfRule type="expression" dxfId="260" priority="58">
      <formula>$L17="API sand"</formula>
    </cfRule>
  </conditionalFormatting>
  <conditionalFormatting sqref="R17">
    <cfRule type="expression" dxfId="259" priority="57">
      <formula>$L17="Kirsch sand"</formula>
    </cfRule>
  </conditionalFormatting>
  <conditionalFormatting sqref="AD17:AI17">
    <cfRule type="expression" dxfId="258" priority="54">
      <formula>$L17="Stiff clay w/o free water"</formula>
    </cfRule>
    <cfRule type="expression" dxfId="257" priority="56">
      <formula>$L17="API clay"</formula>
    </cfRule>
  </conditionalFormatting>
  <conditionalFormatting sqref="AD17:AI17">
    <cfRule type="expression" dxfId="256" priority="55">
      <formula>$L17="Kirsch soft clay"</formula>
    </cfRule>
  </conditionalFormatting>
  <conditionalFormatting sqref="AD17:AI17">
    <cfRule type="expression" dxfId="255" priority="53">
      <formula>$L17="Kirsch stiff clay"</formula>
    </cfRule>
  </conditionalFormatting>
  <conditionalFormatting sqref="AD17:AI17">
    <cfRule type="expression" dxfId="254" priority="52">
      <formula>$L17="Reese stiff clay"</formula>
    </cfRule>
  </conditionalFormatting>
  <conditionalFormatting sqref="AD17:AI17">
    <cfRule type="expression" dxfId="253" priority="51">
      <formula>$L17="PISA clay"</formula>
    </cfRule>
  </conditionalFormatting>
  <conditionalFormatting sqref="AA17">
    <cfRule type="expression" dxfId="252" priority="48">
      <formula>$L17="Stiff clay w/o free water"</formula>
    </cfRule>
    <cfRule type="expression" dxfId="251" priority="50">
      <formula>$L17="API clay"</formula>
    </cfRule>
  </conditionalFormatting>
  <conditionalFormatting sqref="AA17">
    <cfRule type="expression" dxfId="250" priority="49">
      <formula>$L17="Kirsch soft clay"</formula>
    </cfRule>
  </conditionalFormatting>
  <conditionalFormatting sqref="AA17">
    <cfRule type="expression" dxfId="249" priority="47">
      <formula>$L17="Kirsch stiff clay"</formula>
    </cfRule>
  </conditionalFormatting>
  <conditionalFormatting sqref="AA17">
    <cfRule type="expression" dxfId="248" priority="46">
      <formula>$L17="Reese stiff clay"</formula>
    </cfRule>
  </conditionalFormatting>
  <conditionalFormatting sqref="AA17">
    <cfRule type="expression" dxfId="247" priority="45">
      <formula>$L17="PISA clay"</formula>
    </cfRule>
  </conditionalFormatting>
  <conditionalFormatting sqref="AC17">
    <cfRule type="expression" dxfId="246" priority="42">
      <formula>$L17="Stiff clay w/o free water"</formula>
    </cfRule>
    <cfRule type="expression" dxfId="245" priority="44">
      <formula>$L17="API clay"</formula>
    </cfRule>
  </conditionalFormatting>
  <conditionalFormatting sqref="AC17">
    <cfRule type="expression" dxfId="244" priority="43">
      <formula>$L17="Kirsch soft clay"</formula>
    </cfRule>
  </conditionalFormatting>
  <conditionalFormatting sqref="AC17">
    <cfRule type="expression" dxfId="243" priority="41">
      <formula>$L17="Kirsch stiff clay"</formula>
    </cfRule>
  </conditionalFormatting>
  <conditionalFormatting sqref="AC17">
    <cfRule type="expression" dxfId="242" priority="40">
      <formula>$L17="Reese stiff clay"</formula>
    </cfRule>
  </conditionalFormatting>
  <conditionalFormatting sqref="AC17">
    <cfRule type="expression" dxfId="241" priority="39">
      <formula>$L17="PISA clay"</formula>
    </cfRule>
  </conditionalFormatting>
  <conditionalFormatting sqref="X17">
    <cfRule type="expression" dxfId="240" priority="38">
      <formula>$L17="API sand"</formula>
    </cfRule>
  </conditionalFormatting>
  <conditionalFormatting sqref="X17">
    <cfRule type="expression" dxfId="239" priority="37">
      <formula>$L17="Kirsch sand"</formula>
    </cfRule>
  </conditionalFormatting>
  <conditionalFormatting sqref="Z16:Z17">
    <cfRule type="expression" dxfId="238" priority="36">
      <formula>$L16="API sand"</formula>
    </cfRule>
  </conditionalFormatting>
  <conditionalFormatting sqref="Z16:Z17">
    <cfRule type="expression" dxfId="237" priority="35">
      <formula>$L16="Kirsch sand"</formula>
    </cfRule>
  </conditionalFormatting>
  <conditionalFormatting sqref="AB16:AB17">
    <cfRule type="expression" dxfId="236" priority="34">
      <formula>$L16="API sand"</formula>
    </cfRule>
  </conditionalFormatting>
  <conditionalFormatting sqref="AB16:AB17">
    <cfRule type="expression" dxfId="235" priority="33">
      <formula>$L16="Kirsch sand"</formula>
    </cfRule>
  </conditionalFormatting>
  <conditionalFormatting sqref="AJ16:AJ17">
    <cfRule type="expression" dxfId="234" priority="32">
      <formula>$L16="API sand"</formula>
    </cfRule>
  </conditionalFormatting>
  <conditionalFormatting sqref="AJ16:AJ17">
    <cfRule type="expression" dxfId="233" priority="31">
      <formula>$L16="Kirsch sand"</formula>
    </cfRule>
  </conditionalFormatting>
  <conditionalFormatting sqref="U15:V15">
    <cfRule type="expression" dxfId="232" priority="28">
      <formula>$L15="Stiff clay w/o free water"</formula>
    </cfRule>
    <cfRule type="expression" dxfId="231" priority="30">
      <formula>$L15="API clay"</formula>
    </cfRule>
  </conditionalFormatting>
  <conditionalFormatting sqref="U15:V15">
    <cfRule type="expression" dxfId="230" priority="29">
      <formula>$L15="Kirsch soft clay"</formula>
    </cfRule>
  </conditionalFormatting>
  <conditionalFormatting sqref="U15:V15">
    <cfRule type="expression" dxfId="229" priority="27">
      <formula>$L15="Kirsch stiff clay"</formula>
    </cfRule>
  </conditionalFormatting>
  <conditionalFormatting sqref="U15:V15">
    <cfRule type="expression" dxfId="228" priority="26">
      <formula>$L15="Reese stiff clay"</formula>
    </cfRule>
  </conditionalFormatting>
  <conditionalFormatting sqref="U15:V15">
    <cfRule type="expression" dxfId="227" priority="25">
      <formula>$L15="PISA clay"</formula>
    </cfRule>
  </conditionalFormatting>
  <conditionalFormatting sqref="U16:V16">
    <cfRule type="expression" dxfId="226" priority="22">
      <formula>$L16="Stiff clay w/o free water"</formula>
    </cfRule>
    <cfRule type="expression" dxfId="225" priority="24">
      <formula>$L16="API clay"</formula>
    </cfRule>
  </conditionalFormatting>
  <conditionalFormatting sqref="U16:V16">
    <cfRule type="expression" dxfId="224" priority="23">
      <formula>$L16="Kirsch soft clay"</formula>
    </cfRule>
  </conditionalFormatting>
  <conditionalFormatting sqref="U16:V16">
    <cfRule type="expression" dxfId="223" priority="21">
      <formula>$L16="Kirsch stiff clay"</formula>
    </cfRule>
  </conditionalFormatting>
  <conditionalFormatting sqref="U16:V16">
    <cfRule type="expression" dxfId="222" priority="20">
      <formula>$L16="Reese stiff clay"</formula>
    </cfRule>
  </conditionalFormatting>
  <conditionalFormatting sqref="U16:V16">
    <cfRule type="expression" dxfId="221" priority="19">
      <formula>$L16="PISA clay"</formula>
    </cfRule>
  </conditionalFormatting>
  <conditionalFormatting sqref="U17:V17">
    <cfRule type="expression" dxfId="220" priority="16">
      <formula>$L17="Stiff clay w/o free water"</formula>
    </cfRule>
    <cfRule type="expression" dxfId="219" priority="18">
      <formula>$L17="API clay"</formula>
    </cfRule>
  </conditionalFormatting>
  <conditionalFormatting sqref="U17:V17">
    <cfRule type="expression" dxfId="218" priority="17">
      <formula>$L17="Kirsch soft clay"</formula>
    </cfRule>
  </conditionalFormatting>
  <conditionalFormatting sqref="U17:V17">
    <cfRule type="expression" dxfId="217" priority="15">
      <formula>$L17="Kirsch stiff clay"</formula>
    </cfRule>
  </conditionalFormatting>
  <conditionalFormatting sqref="U17:V17">
    <cfRule type="expression" dxfId="216" priority="14">
      <formula>$L17="Reese stiff clay"</formula>
    </cfRule>
  </conditionalFormatting>
  <conditionalFormatting sqref="U17:V17">
    <cfRule type="expression" dxfId="215" priority="13">
      <formula>$L17="PISA clay"</formula>
    </cfRule>
  </conditionalFormatting>
  <conditionalFormatting sqref="AO15">
    <cfRule type="expression" dxfId="214" priority="12">
      <formula>$L15="API sand"</formula>
    </cfRule>
  </conditionalFormatting>
  <conditionalFormatting sqref="AO15">
    <cfRule type="expression" dxfId="213" priority="11">
      <formula>$L15="Kirsch sand"</formula>
    </cfRule>
  </conditionalFormatting>
  <conditionalFormatting sqref="AO16">
    <cfRule type="expression" dxfId="212" priority="10">
      <formula>$L16="API sand"</formula>
    </cfRule>
  </conditionalFormatting>
  <conditionalFormatting sqref="AO16">
    <cfRule type="expression" dxfId="211" priority="9">
      <formula>$L16="Kirsch sand"</formula>
    </cfRule>
  </conditionalFormatting>
  <conditionalFormatting sqref="AO17">
    <cfRule type="expression" dxfId="210" priority="8">
      <formula>$L17="API sand"</formula>
    </cfRule>
  </conditionalFormatting>
  <conditionalFormatting sqref="AO17">
    <cfRule type="expression" dxfId="209" priority="7">
      <formula>$L17="Kirsch sand"</formula>
    </cfRule>
  </conditionalFormatting>
  <conditionalFormatting sqref="AC14">
    <cfRule type="expression" dxfId="208" priority="4">
      <formula>$L14="Stiff clay w/o free water"</formula>
    </cfRule>
    <cfRule type="expression" dxfId="207" priority="6">
      <formula>$L14="API clay"</formula>
    </cfRule>
  </conditionalFormatting>
  <conditionalFormatting sqref="AC14">
    <cfRule type="expression" dxfId="206" priority="5">
      <formula>$L14="Kirsch soft clay"</formula>
    </cfRule>
  </conditionalFormatting>
  <conditionalFormatting sqref="AC14">
    <cfRule type="expression" dxfId="205" priority="3">
      <formula>$L14="Kirsch stiff clay"</formula>
    </cfRule>
  </conditionalFormatting>
  <conditionalFormatting sqref="AC14">
    <cfRule type="expression" dxfId="204" priority="2">
      <formula>$L14="Reese stiff clay"</formula>
    </cfRule>
  </conditionalFormatting>
  <conditionalFormatting sqref="AC14">
    <cfRule type="expression" dxfId="203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136"/>
      <c r="S3" s="136"/>
      <c r="T3" s="73"/>
      <c r="U3" s="136"/>
      <c r="V3" s="136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02" priority="202">
      <formula>$L6="API sand"</formula>
    </cfRule>
  </conditionalFormatting>
  <conditionalFormatting sqref="R18:S20 R29:S36 S21:S28 AD21:AD28 AB18:AB35 AK6:AL14 N6:N14">
    <cfRule type="expression" dxfId="201" priority="201">
      <formula>$M6="API sand"</formula>
    </cfRule>
  </conditionalFormatting>
  <conditionalFormatting sqref="R18:T20 R29:T36 S21:T28 AD21:AD28 AB18:AB35 AK6:AL14 N6:N14">
    <cfRule type="expression" dxfId="200" priority="200">
      <formula>$M6="API clay"</formula>
    </cfRule>
  </conditionalFormatting>
  <conditionalFormatting sqref="U18:W36 AM6:AN14 N6:P14 AC6:AI13 AA6:AA14 U6:V14">
    <cfRule type="expression" dxfId="199" priority="197">
      <formula>$L6="Stiff clay w/o free water"</formula>
    </cfRule>
    <cfRule type="expression" dxfId="198" priority="199">
      <formula>$L6="API clay"</formula>
    </cfRule>
  </conditionalFormatting>
  <conditionalFormatting sqref="U18:Y36 AM6:AN14 N6:P14 AC6:AI13 AA6:AA14 U6:V14">
    <cfRule type="expression" dxfId="197" priority="198">
      <formula>$L6="Kirsch soft clay"</formula>
    </cfRule>
  </conditionalFormatting>
  <conditionalFormatting sqref="U18:Y36 AM6:AN14 N6:P14 AC6:AI13 AA6:AA14 U6:V14">
    <cfRule type="expression" dxfId="196" priority="196">
      <formula>$L6="Kirsch stiff clay"</formula>
    </cfRule>
  </conditionalFormatting>
  <conditionalFormatting sqref="W10:Y13 N6:N14 AM6:AO14 S10:T13 Q6:R14 Z6:Z15 AJ6:AJ15 AB6:AB15">
    <cfRule type="expression" dxfId="195" priority="195">
      <formula>$L6="Kirsch sand"</formula>
    </cfRule>
  </conditionalFormatting>
  <conditionalFormatting sqref="AC18:AI18 AC19:AD19 AI19 AM6:AN14 N6:N14">
    <cfRule type="expression" dxfId="194" priority="194">
      <formula>$L6="Modified Weak rock"</formula>
    </cfRule>
  </conditionalFormatting>
  <conditionalFormatting sqref="U18:V36 AM6:AN14 N6:P14 AC6:AI13 AA6:AA14 U6:V14">
    <cfRule type="expression" dxfId="193" priority="193">
      <formula>$L6="Reese stiff clay"</formula>
    </cfRule>
  </conditionalFormatting>
  <conditionalFormatting sqref="N18:N36 Q18:Q36 AM18:AN36">
    <cfRule type="expression" dxfId="192" priority="192">
      <formula>$L18="API sand"</formula>
    </cfRule>
  </conditionalFormatting>
  <conditionalFormatting sqref="N18:N36 AB36 AJ18:AL36 Z18:Z36">
    <cfRule type="expression" dxfId="191" priority="191">
      <formula>$M18="API sand"</formula>
    </cfRule>
  </conditionalFormatting>
  <conditionalFormatting sqref="Z36:AB36 AK18:AL36 N18:N36 Z18:AA35">
    <cfRule type="expression" dxfId="190" priority="190">
      <formula>$M18="API clay"</formula>
    </cfRule>
  </conditionalFormatting>
  <conditionalFormatting sqref="N18:P18 AM18:AN36 N29:P36 N19:N28 P19:P28">
    <cfRule type="expression" dxfId="189" priority="187">
      <formula>$L18="Stiff clay w/o free water"</formula>
    </cfRule>
    <cfRule type="expression" dxfId="188" priority="189">
      <formula>$L18="API clay"</formula>
    </cfRule>
  </conditionalFormatting>
  <conditionalFormatting sqref="N18:P18 AM18:AN36 N29:P36 N19:N28 P19:P28">
    <cfRule type="expression" dxfId="187" priority="188">
      <formula>$L18="Kirsch soft clay"</formula>
    </cfRule>
  </conditionalFormatting>
  <conditionalFormatting sqref="N18:P18 AM18:AN36 N29:P36 N19:N28 P19:P28">
    <cfRule type="expression" dxfId="186" priority="186">
      <formula>$L18="Kirsch stiff clay"</formula>
    </cfRule>
  </conditionalFormatting>
  <conditionalFormatting sqref="N18:N36 Q18:Q36 X18:Y36 AM18:AN36">
    <cfRule type="expression" dxfId="185" priority="185">
      <formula>$L18="Kirsch sand"</formula>
    </cfRule>
  </conditionalFormatting>
  <conditionalFormatting sqref="N18:N36 AM18:AN36 AC20:AD36 AI20:AI36">
    <cfRule type="expression" dxfId="184" priority="184">
      <formula>$L18="Modified Weak rock"</formula>
    </cfRule>
  </conditionalFormatting>
  <conditionalFormatting sqref="N18:P18 AM18:AN36 N29:P36 N19:N28 P19:P28">
    <cfRule type="expression" dxfId="183" priority="183">
      <formula>$L18="Reese stiff clay"</formula>
    </cfRule>
  </conditionalFormatting>
  <conditionalFormatting sqref="AM6:AN14 N6:P14 AC6:AI13 AA6:AA14 U6:V14">
    <cfRule type="expression" dxfId="182" priority="182">
      <formula>$L6="PISA clay"</formula>
    </cfRule>
  </conditionalFormatting>
  <conditionalFormatting sqref="AM6:AN14 N6:N14">
    <cfRule type="expression" dxfId="181" priority="181">
      <formula>$L6="PISA sand"</formula>
    </cfRule>
  </conditionalFormatting>
  <conditionalFormatting sqref="O19:O21">
    <cfRule type="expression" dxfId="180" priority="180">
      <formula>$L19="API sand"</formula>
    </cfRule>
  </conditionalFormatting>
  <conditionalFormatting sqref="O19:O21">
    <cfRule type="expression" dxfId="179" priority="179">
      <formula>$L19="Kirsch sand"</formula>
    </cfRule>
  </conditionalFormatting>
  <conditionalFormatting sqref="O22:O28">
    <cfRule type="expression" dxfId="178" priority="178">
      <formula>$L22="API sand"</formula>
    </cfRule>
  </conditionalFormatting>
  <conditionalFormatting sqref="O22:O28">
    <cfRule type="expression" dxfId="177" priority="177">
      <formula>$L22="Kirsch sand"</formula>
    </cfRule>
  </conditionalFormatting>
  <conditionalFormatting sqref="S6:T9 W6:Y9">
    <cfRule type="expression" dxfId="176" priority="176">
      <formula>$L6="API sand"</formula>
    </cfRule>
  </conditionalFormatting>
  <conditionalFormatting sqref="S6:T9 W6:Y9">
    <cfRule type="expression" dxfId="175" priority="175">
      <formula>$L6="Kirsch sand"</formula>
    </cfRule>
  </conditionalFormatting>
  <conditionalFormatting sqref="AE37:AH37">
    <cfRule type="expression" dxfId="174" priority="203">
      <formula>$L19="Modified Weak rock"</formula>
    </cfRule>
  </conditionalFormatting>
  <conditionalFormatting sqref="S14:T14 W14:Y14">
    <cfRule type="expression" dxfId="173" priority="174">
      <formula>$L14="API sand"</formula>
    </cfRule>
  </conditionalFormatting>
  <conditionalFormatting sqref="S14:T14 W14:Y14">
    <cfRule type="expression" dxfId="172" priority="173">
      <formula>$L14="Kirsch sand"</formula>
    </cfRule>
  </conditionalFormatting>
  <conditionalFormatting sqref="AD14:AI14">
    <cfRule type="expression" dxfId="171" priority="170">
      <formula>$L14="Stiff clay w/o free water"</formula>
    </cfRule>
    <cfRule type="expression" dxfId="170" priority="172">
      <formula>$L14="API clay"</formula>
    </cfRule>
  </conditionalFormatting>
  <conditionalFormatting sqref="AD14:AI14">
    <cfRule type="expression" dxfId="169" priority="171">
      <formula>$L14="Kirsch soft clay"</formula>
    </cfRule>
  </conditionalFormatting>
  <conditionalFormatting sqref="AD14:AI14">
    <cfRule type="expression" dxfId="168" priority="169">
      <formula>$L14="Kirsch stiff clay"</formula>
    </cfRule>
  </conditionalFormatting>
  <conditionalFormatting sqref="AD14:AI14">
    <cfRule type="expression" dxfId="167" priority="168">
      <formula>$L14="Reese stiff clay"</formula>
    </cfRule>
  </conditionalFormatting>
  <conditionalFormatting sqref="AD14:AI14">
    <cfRule type="expression" dxfId="166" priority="167">
      <formula>$L14="PISA clay"</formula>
    </cfRule>
  </conditionalFormatting>
  <conditionalFormatting sqref="AM15:AN15">
    <cfRule type="expression" dxfId="165" priority="166">
      <formula>$L15="API sand"</formula>
    </cfRule>
  </conditionalFormatting>
  <conditionalFormatting sqref="AK15:AL15">
    <cfRule type="expression" dxfId="164" priority="165">
      <formula>$M15="API sand"</formula>
    </cfRule>
  </conditionalFormatting>
  <conditionalFormatting sqref="AK15:AL15">
    <cfRule type="expression" dxfId="163" priority="164">
      <formula>$M15="API clay"</formula>
    </cfRule>
  </conditionalFormatting>
  <conditionalFormatting sqref="AM15:AN15">
    <cfRule type="expression" dxfId="162" priority="161">
      <formula>$L15="Stiff clay w/o free water"</formula>
    </cfRule>
    <cfRule type="expression" dxfId="161" priority="163">
      <formula>$L15="API clay"</formula>
    </cfRule>
  </conditionalFormatting>
  <conditionalFormatting sqref="AM15:AN15">
    <cfRule type="expression" dxfId="160" priority="162">
      <formula>$L15="Kirsch soft clay"</formula>
    </cfRule>
  </conditionalFormatting>
  <conditionalFormatting sqref="AM15:AN15">
    <cfRule type="expression" dxfId="159" priority="160">
      <formula>$L15="Kirsch stiff clay"</formula>
    </cfRule>
  </conditionalFormatting>
  <conditionalFormatting sqref="AM15:AN15">
    <cfRule type="expression" dxfId="158" priority="159">
      <formula>$L15="Kirsch sand"</formula>
    </cfRule>
  </conditionalFormatting>
  <conditionalFormatting sqref="AM15:AN15">
    <cfRule type="expression" dxfId="157" priority="158">
      <formula>$L15="Modified Weak rock"</formula>
    </cfRule>
  </conditionalFormatting>
  <conditionalFormatting sqref="AM15:AN15">
    <cfRule type="expression" dxfId="156" priority="157">
      <formula>$L15="Reese stiff clay"</formula>
    </cfRule>
  </conditionalFormatting>
  <conditionalFormatting sqref="AM15:AN15">
    <cfRule type="expression" dxfId="155" priority="156">
      <formula>$L15="PISA clay"</formula>
    </cfRule>
  </conditionalFormatting>
  <conditionalFormatting sqref="AM15:AN15">
    <cfRule type="expression" dxfId="154" priority="155">
      <formula>$L15="PISA sand"</formula>
    </cfRule>
  </conditionalFormatting>
  <conditionalFormatting sqref="N15 Q15 S15:T15 W15 Y15">
    <cfRule type="expression" dxfId="153" priority="154">
      <formula>$L15="API sand"</formula>
    </cfRule>
  </conditionalFormatting>
  <conditionalFormatting sqref="N15">
    <cfRule type="expression" dxfId="152" priority="153">
      <formula>$M15="API sand"</formula>
    </cfRule>
  </conditionalFormatting>
  <conditionalFormatting sqref="N15">
    <cfRule type="expression" dxfId="151" priority="152">
      <formula>$M15="API clay"</formula>
    </cfRule>
  </conditionalFormatting>
  <conditionalFormatting sqref="N15:P15">
    <cfRule type="expression" dxfId="150" priority="149">
      <formula>$L15="Stiff clay w/o free water"</formula>
    </cfRule>
    <cfRule type="expression" dxfId="149" priority="151">
      <formula>$L15="API clay"</formula>
    </cfRule>
  </conditionalFormatting>
  <conditionalFormatting sqref="N15:P15">
    <cfRule type="expression" dxfId="148" priority="150">
      <formula>$L15="Kirsch soft clay"</formula>
    </cfRule>
  </conditionalFormatting>
  <conditionalFormatting sqref="N15:P15">
    <cfRule type="expression" dxfId="147" priority="148">
      <formula>$L15="Kirsch stiff clay"</formula>
    </cfRule>
  </conditionalFormatting>
  <conditionalFormatting sqref="N15 Q15 S15:T15 W15 Y15">
    <cfRule type="expression" dxfId="146" priority="147">
      <formula>$L15="Kirsch sand"</formula>
    </cfRule>
  </conditionalFormatting>
  <conditionalFormatting sqref="N15">
    <cfRule type="expression" dxfId="145" priority="146">
      <formula>$L15="Modified Weak rock"</formula>
    </cfRule>
  </conditionalFormatting>
  <conditionalFormatting sqref="N15:P15">
    <cfRule type="expression" dxfId="144" priority="145">
      <formula>$L15="Reese stiff clay"</formula>
    </cfRule>
  </conditionalFormatting>
  <conditionalFormatting sqref="N15:P15">
    <cfRule type="expression" dxfId="143" priority="144">
      <formula>$L15="PISA clay"</formula>
    </cfRule>
  </conditionalFormatting>
  <conditionalFormatting sqref="N15">
    <cfRule type="expression" dxfId="142" priority="143">
      <formula>$L15="PISA sand"</formula>
    </cfRule>
  </conditionalFormatting>
  <conditionalFormatting sqref="R15">
    <cfRule type="expression" dxfId="141" priority="142">
      <formula>$L15="API sand"</formula>
    </cfRule>
  </conditionalFormatting>
  <conditionalFormatting sqref="R15">
    <cfRule type="expression" dxfId="140" priority="141">
      <formula>$L15="Kirsch sand"</formula>
    </cfRule>
  </conditionalFormatting>
  <conditionalFormatting sqref="AD15:AI15">
    <cfRule type="expression" dxfId="139" priority="138">
      <formula>$L15="Stiff clay w/o free water"</formula>
    </cfRule>
    <cfRule type="expression" dxfId="138" priority="140">
      <formula>$L15="API clay"</formula>
    </cfRule>
  </conditionalFormatting>
  <conditionalFormatting sqref="AD15:AI15">
    <cfRule type="expression" dxfId="137" priority="139">
      <formula>$L15="Kirsch soft clay"</formula>
    </cfRule>
  </conditionalFormatting>
  <conditionalFormatting sqref="AD15:AI15">
    <cfRule type="expression" dxfId="136" priority="137">
      <formula>$L15="Kirsch stiff clay"</formula>
    </cfRule>
  </conditionalFormatting>
  <conditionalFormatting sqref="AD15:AI15">
    <cfRule type="expression" dxfId="135" priority="136">
      <formula>$L15="Reese stiff clay"</formula>
    </cfRule>
  </conditionalFormatting>
  <conditionalFormatting sqref="AD15:AI15">
    <cfRule type="expression" dxfId="134" priority="135">
      <formula>$L15="PISA clay"</formula>
    </cfRule>
  </conditionalFormatting>
  <conditionalFormatting sqref="AA15">
    <cfRule type="expression" dxfId="133" priority="132">
      <formula>$L15="Stiff clay w/o free water"</formula>
    </cfRule>
    <cfRule type="expression" dxfId="132" priority="134">
      <formula>$L15="API clay"</formula>
    </cfRule>
  </conditionalFormatting>
  <conditionalFormatting sqref="AA15">
    <cfRule type="expression" dxfId="131" priority="133">
      <formula>$L15="Kirsch soft clay"</formula>
    </cfRule>
  </conditionalFormatting>
  <conditionalFormatting sqref="AA15">
    <cfRule type="expression" dxfId="130" priority="131">
      <formula>$L15="Kirsch stiff clay"</formula>
    </cfRule>
  </conditionalFormatting>
  <conditionalFormatting sqref="AA15">
    <cfRule type="expression" dxfId="129" priority="130">
      <formula>$L15="Reese stiff clay"</formula>
    </cfRule>
  </conditionalFormatting>
  <conditionalFormatting sqref="AA15">
    <cfRule type="expression" dxfId="128" priority="129">
      <formula>$L15="PISA clay"</formula>
    </cfRule>
  </conditionalFormatting>
  <conditionalFormatting sqref="AC15">
    <cfRule type="expression" dxfId="127" priority="126">
      <formula>$L15="Stiff clay w/o free water"</formula>
    </cfRule>
    <cfRule type="expression" dxfId="126" priority="128">
      <formula>$L15="API clay"</formula>
    </cfRule>
  </conditionalFormatting>
  <conditionalFormatting sqref="AC15">
    <cfRule type="expression" dxfId="125" priority="127">
      <formula>$L15="Kirsch soft clay"</formula>
    </cfRule>
  </conditionalFormatting>
  <conditionalFormatting sqref="AC15">
    <cfRule type="expression" dxfId="124" priority="125">
      <formula>$L15="Kirsch stiff clay"</formula>
    </cfRule>
  </conditionalFormatting>
  <conditionalFormatting sqref="AC15">
    <cfRule type="expression" dxfId="123" priority="124">
      <formula>$L15="Reese stiff clay"</formula>
    </cfRule>
  </conditionalFormatting>
  <conditionalFormatting sqref="AC15">
    <cfRule type="expression" dxfId="122" priority="123">
      <formula>$L15="PISA clay"</formula>
    </cfRule>
  </conditionalFormatting>
  <conditionalFormatting sqref="X15">
    <cfRule type="expression" dxfId="121" priority="122">
      <formula>$L15="API sand"</formula>
    </cfRule>
  </conditionalFormatting>
  <conditionalFormatting sqref="X15">
    <cfRule type="expression" dxfId="120" priority="121">
      <formula>$L15="Kirsch sand"</formula>
    </cfRule>
  </conditionalFormatting>
  <conditionalFormatting sqref="AM16:AN16">
    <cfRule type="expression" dxfId="119" priority="120">
      <formula>$L16="API sand"</formula>
    </cfRule>
  </conditionalFormatting>
  <conditionalFormatting sqref="AK16:AL16">
    <cfRule type="expression" dxfId="118" priority="119">
      <formula>$M16="API sand"</formula>
    </cfRule>
  </conditionalFormatting>
  <conditionalFormatting sqref="AK16:AL16">
    <cfRule type="expression" dxfId="117" priority="118">
      <formula>$M16="API clay"</formula>
    </cfRule>
  </conditionalFormatting>
  <conditionalFormatting sqref="AM16:AN16">
    <cfRule type="expression" dxfId="116" priority="115">
      <formula>$L16="Stiff clay w/o free water"</formula>
    </cfRule>
    <cfRule type="expression" dxfId="115" priority="117">
      <formula>$L16="API clay"</formula>
    </cfRule>
  </conditionalFormatting>
  <conditionalFormatting sqref="AM16:AN16">
    <cfRule type="expression" dxfId="114" priority="116">
      <formula>$L16="Kirsch soft clay"</formula>
    </cfRule>
  </conditionalFormatting>
  <conditionalFormatting sqref="AM16:AN16">
    <cfRule type="expression" dxfId="113" priority="114">
      <formula>$L16="Kirsch stiff clay"</formula>
    </cfRule>
  </conditionalFormatting>
  <conditionalFormatting sqref="AM16:AN16">
    <cfRule type="expression" dxfId="112" priority="113">
      <formula>$L16="Kirsch sand"</formula>
    </cfRule>
  </conditionalFormatting>
  <conditionalFormatting sqref="AM16:AN16">
    <cfRule type="expression" dxfId="111" priority="112">
      <formula>$L16="Modified Weak rock"</formula>
    </cfRule>
  </conditionalFormatting>
  <conditionalFormatting sqref="AM16:AN16">
    <cfRule type="expression" dxfId="110" priority="111">
      <formula>$L16="Reese stiff clay"</formula>
    </cfRule>
  </conditionalFormatting>
  <conditionalFormatting sqref="AM16:AN16">
    <cfRule type="expression" dxfId="109" priority="110">
      <formula>$L16="PISA clay"</formula>
    </cfRule>
  </conditionalFormatting>
  <conditionalFormatting sqref="AM16:AN16">
    <cfRule type="expression" dxfId="108" priority="109">
      <formula>$L16="PISA sand"</formula>
    </cfRule>
  </conditionalFormatting>
  <conditionalFormatting sqref="N16 Q16 S16:T16 W16:Y16">
    <cfRule type="expression" dxfId="107" priority="108">
      <formula>$L16="API sand"</formula>
    </cfRule>
  </conditionalFormatting>
  <conditionalFormatting sqref="N16">
    <cfRule type="expression" dxfId="106" priority="107">
      <formula>$M16="API sand"</formula>
    </cfRule>
  </conditionalFormatting>
  <conditionalFormatting sqref="N16">
    <cfRule type="expression" dxfId="105" priority="106">
      <formula>$M16="API clay"</formula>
    </cfRule>
  </conditionalFormatting>
  <conditionalFormatting sqref="N16:P16">
    <cfRule type="expression" dxfId="104" priority="103">
      <formula>$L16="Stiff clay w/o free water"</formula>
    </cfRule>
    <cfRule type="expression" dxfId="103" priority="105">
      <formula>$L16="API clay"</formula>
    </cfRule>
  </conditionalFormatting>
  <conditionalFormatting sqref="N16:P16">
    <cfRule type="expression" dxfId="102" priority="104">
      <formula>$L16="Kirsch soft clay"</formula>
    </cfRule>
  </conditionalFormatting>
  <conditionalFormatting sqref="N16:P16">
    <cfRule type="expression" dxfId="101" priority="102">
      <formula>$L16="Kirsch stiff clay"</formula>
    </cfRule>
  </conditionalFormatting>
  <conditionalFormatting sqref="N16 Q16 S16:T16 W16:Y16">
    <cfRule type="expression" dxfId="100" priority="101">
      <formula>$L16="Kirsch sand"</formula>
    </cfRule>
  </conditionalFormatting>
  <conditionalFormatting sqref="N16">
    <cfRule type="expression" dxfId="99" priority="100">
      <formula>$L16="Modified Weak rock"</formula>
    </cfRule>
  </conditionalFormatting>
  <conditionalFormatting sqref="N16:P16">
    <cfRule type="expression" dxfId="98" priority="99">
      <formula>$L16="Reese stiff clay"</formula>
    </cfRule>
  </conditionalFormatting>
  <conditionalFormatting sqref="N16:P16">
    <cfRule type="expression" dxfId="97" priority="98">
      <formula>$L16="PISA clay"</formula>
    </cfRule>
  </conditionalFormatting>
  <conditionalFormatting sqref="N16">
    <cfRule type="expression" dxfId="96" priority="97">
      <formula>$L16="PISA sand"</formula>
    </cfRule>
  </conditionalFormatting>
  <conditionalFormatting sqref="R16">
    <cfRule type="expression" dxfId="95" priority="96">
      <formula>$L16="API sand"</formula>
    </cfRule>
  </conditionalFormatting>
  <conditionalFormatting sqref="R16">
    <cfRule type="expression" dxfId="94" priority="95">
      <formula>$L16="Kirsch sand"</formula>
    </cfRule>
  </conditionalFormatting>
  <conditionalFormatting sqref="AC16:AI16">
    <cfRule type="expression" dxfId="93" priority="92">
      <formula>$L16="Stiff clay w/o free water"</formula>
    </cfRule>
    <cfRule type="expression" dxfId="92" priority="94">
      <formula>$L16="API clay"</formula>
    </cfRule>
  </conditionalFormatting>
  <conditionalFormatting sqref="AC16:AI16">
    <cfRule type="expression" dxfId="91" priority="93">
      <formula>$L16="Kirsch soft clay"</formula>
    </cfRule>
  </conditionalFormatting>
  <conditionalFormatting sqref="AC16:AI16">
    <cfRule type="expression" dxfId="90" priority="91">
      <formula>$L16="Kirsch stiff clay"</formula>
    </cfRule>
  </conditionalFormatting>
  <conditionalFormatting sqref="AC16:AI16">
    <cfRule type="expression" dxfId="89" priority="90">
      <formula>$L16="Reese stiff clay"</formula>
    </cfRule>
  </conditionalFormatting>
  <conditionalFormatting sqref="AC16:AI16">
    <cfRule type="expression" dxfId="88" priority="89">
      <formula>$L16="PISA clay"</formula>
    </cfRule>
  </conditionalFormatting>
  <conditionalFormatting sqref="AA16">
    <cfRule type="expression" dxfId="87" priority="86">
      <formula>$L16="Stiff clay w/o free water"</formula>
    </cfRule>
    <cfRule type="expression" dxfId="86" priority="88">
      <formula>$L16="API clay"</formula>
    </cfRule>
  </conditionalFormatting>
  <conditionalFormatting sqref="AA16">
    <cfRule type="expression" dxfId="85" priority="87">
      <formula>$L16="Kirsch soft clay"</formula>
    </cfRule>
  </conditionalFormatting>
  <conditionalFormatting sqref="AA16">
    <cfRule type="expression" dxfId="84" priority="85">
      <formula>$L16="Kirsch stiff clay"</formula>
    </cfRule>
  </conditionalFormatting>
  <conditionalFormatting sqref="AA16">
    <cfRule type="expression" dxfId="83" priority="84">
      <formula>$L16="Reese stiff clay"</formula>
    </cfRule>
  </conditionalFormatting>
  <conditionalFormatting sqref="AA16">
    <cfRule type="expression" dxfId="82" priority="83">
      <formula>$L16="PISA clay"</formula>
    </cfRule>
  </conditionalFormatting>
  <conditionalFormatting sqref="AM17:AN17">
    <cfRule type="expression" dxfId="81" priority="82">
      <formula>$L17="API sand"</formula>
    </cfRule>
  </conditionalFormatting>
  <conditionalFormatting sqref="AK17:AL17">
    <cfRule type="expression" dxfId="80" priority="81">
      <formula>$M17="API sand"</formula>
    </cfRule>
  </conditionalFormatting>
  <conditionalFormatting sqref="AK17:AL17">
    <cfRule type="expression" dxfId="79" priority="80">
      <formula>$M17="API clay"</formula>
    </cfRule>
  </conditionalFormatting>
  <conditionalFormatting sqref="AM17:AN17">
    <cfRule type="expression" dxfId="78" priority="77">
      <formula>$L17="Stiff clay w/o free water"</formula>
    </cfRule>
    <cfRule type="expression" dxfId="77" priority="79">
      <formula>$L17="API clay"</formula>
    </cfRule>
  </conditionalFormatting>
  <conditionalFormatting sqref="AM17:AN17">
    <cfRule type="expression" dxfId="76" priority="78">
      <formula>$L17="Kirsch soft clay"</formula>
    </cfRule>
  </conditionalFormatting>
  <conditionalFormatting sqref="AM17:AN17">
    <cfRule type="expression" dxfId="75" priority="76">
      <formula>$L17="Kirsch stiff clay"</formula>
    </cfRule>
  </conditionalFormatting>
  <conditionalFormatting sqref="AM17:AN17">
    <cfRule type="expression" dxfId="74" priority="75">
      <formula>$L17="Kirsch sand"</formula>
    </cfRule>
  </conditionalFormatting>
  <conditionalFormatting sqref="AM17:AN17">
    <cfRule type="expression" dxfId="73" priority="74">
      <formula>$L17="Modified Weak rock"</formula>
    </cfRule>
  </conditionalFormatting>
  <conditionalFormatting sqref="AM17:AN17">
    <cfRule type="expression" dxfId="72" priority="73">
      <formula>$L17="Reese stiff clay"</formula>
    </cfRule>
  </conditionalFormatting>
  <conditionalFormatting sqref="AM17:AN17">
    <cfRule type="expression" dxfId="71" priority="72">
      <formula>$L17="PISA clay"</formula>
    </cfRule>
  </conditionalFormatting>
  <conditionalFormatting sqref="AM17:AN17">
    <cfRule type="expression" dxfId="70" priority="71">
      <formula>$L17="PISA sand"</formula>
    </cfRule>
  </conditionalFormatting>
  <conditionalFormatting sqref="N17 Q17 S17:T17 W17 Y17">
    <cfRule type="expression" dxfId="69" priority="70">
      <formula>$L17="API sand"</formula>
    </cfRule>
  </conditionalFormatting>
  <conditionalFormatting sqref="N17">
    <cfRule type="expression" dxfId="68" priority="69">
      <formula>$M17="API sand"</formula>
    </cfRule>
  </conditionalFormatting>
  <conditionalFormatting sqref="N17">
    <cfRule type="expression" dxfId="67" priority="68">
      <formula>$M17="API clay"</formula>
    </cfRule>
  </conditionalFormatting>
  <conditionalFormatting sqref="N17:P17">
    <cfRule type="expression" dxfId="66" priority="65">
      <formula>$L17="Stiff clay w/o free water"</formula>
    </cfRule>
    <cfRule type="expression" dxfId="65" priority="67">
      <formula>$L17="API clay"</formula>
    </cfRule>
  </conditionalFormatting>
  <conditionalFormatting sqref="N17:P17">
    <cfRule type="expression" dxfId="64" priority="66">
      <formula>$L17="Kirsch soft clay"</formula>
    </cfRule>
  </conditionalFormatting>
  <conditionalFormatting sqref="N17:P17">
    <cfRule type="expression" dxfId="63" priority="64">
      <formula>$L17="Kirsch stiff clay"</formula>
    </cfRule>
  </conditionalFormatting>
  <conditionalFormatting sqref="N17 Q17 S17:T17 W17 Y17">
    <cfRule type="expression" dxfId="62" priority="63">
      <formula>$L17="Kirsch sand"</formula>
    </cfRule>
  </conditionalFormatting>
  <conditionalFormatting sqref="N17">
    <cfRule type="expression" dxfId="61" priority="62">
      <formula>$L17="Modified Weak rock"</formula>
    </cfRule>
  </conditionalFormatting>
  <conditionalFormatting sqref="N17:P17">
    <cfRule type="expression" dxfId="60" priority="61">
      <formula>$L17="Reese stiff clay"</formula>
    </cfRule>
  </conditionalFormatting>
  <conditionalFormatting sqref="N17:P17">
    <cfRule type="expression" dxfId="59" priority="60">
      <formula>$L17="PISA clay"</formula>
    </cfRule>
  </conditionalFormatting>
  <conditionalFormatting sqref="N17">
    <cfRule type="expression" dxfId="58" priority="59">
      <formula>$L17="PISA sand"</formula>
    </cfRule>
  </conditionalFormatting>
  <conditionalFormatting sqref="R17">
    <cfRule type="expression" dxfId="57" priority="58">
      <formula>$L17="API sand"</formula>
    </cfRule>
  </conditionalFormatting>
  <conditionalFormatting sqref="R17">
    <cfRule type="expression" dxfId="56" priority="57">
      <formula>$L17="Kirsch sand"</formula>
    </cfRule>
  </conditionalFormatting>
  <conditionalFormatting sqref="AD17:AI17">
    <cfRule type="expression" dxfId="55" priority="54">
      <formula>$L17="Stiff clay w/o free water"</formula>
    </cfRule>
    <cfRule type="expression" dxfId="54" priority="56">
      <formula>$L17="API clay"</formula>
    </cfRule>
  </conditionalFormatting>
  <conditionalFormatting sqref="AD17:AI17">
    <cfRule type="expression" dxfId="53" priority="55">
      <formula>$L17="Kirsch soft clay"</formula>
    </cfRule>
  </conditionalFormatting>
  <conditionalFormatting sqref="AD17:AI17">
    <cfRule type="expression" dxfId="52" priority="53">
      <formula>$L17="Kirsch stiff clay"</formula>
    </cfRule>
  </conditionalFormatting>
  <conditionalFormatting sqref="AD17:AI17">
    <cfRule type="expression" dxfId="51" priority="52">
      <formula>$L17="Reese stiff clay"</formula>
    </cfRule>
  </conditionalFormatting>
  <conditionalFormatting sqref="AD17:AI17">
    <cfRule type="expression" dxfId="50" priority="51">
      <formula>$L17="PISA clay"</formula>
    </cfRule>
  </conditionalFormatting>
  <conditionalFormatting sqref="AA17">
    <cfRule type="expression" dxfId="49" priority="48">
      <formula>$L17="Stiff clay w/o free water"</formula>
    </cfRule>
    <cfRule type="expression" dxfId="48" priority="50">
      <formula>$L17="API clay"</formula>
    </cfRule>
  </conditionalFormatting>
  <conditionalFormatting sqref="AA17">
    <cfRule type="expression" dxfId="47" priority="49">
      <formula>$L17="Kirsch soft clay"</formula>
    </cfRule>
  </conditionalFormatting>
  <conditionalFormatting sqref="AA17">
    <cfRule type="expression" dxfId="46" priority="47">
      <formula>$L17="Kirsch stiff clay"</formula>
    </cfRule>
  </conditionalFormatting>
  <conditionalFormatting sqref="AA17">
    <cfRule type="expression" dxfId="45" priority="46">
      <formula>$L17="Reese stiff clay"</formula>
    </cfRule>
  </conditionalFormatting>
  <conditionalFormatting sqref="AA17">
    <cfRule type="expression" dxfId="44" priority="45">
      <formula>$L17="PISA clay"</formula>
    </cfRule>
  </conditionalFormatting>
  <conditionalFormatting sqref="AC17">
    <cfRule type="expression" dxfId="43" priority="42">
      <formula>$L17="Stiff clay w/o free water"</formula>
    </cfRule>
    <cfRule type="expression" dxfId="42" priority="44">
      <formula>$L17="API clay"</formula>
    </cfRule>
  </conditionalFormatting>
  <conditionalFormatting sqref="AC17">
    <cfRule type="expression" dxfId="41" priority="43">
      <formula>$L17="Kirsch soft clay"</formula>
    </cfRule>
  </conditionalFormatting>
  <conditionalFormatting sqref="AC17">
    <cfRule type="expression" dxfId="40" priority="41">
      <formula>$L17="Kirsch stiff clay"</formula>
    </cfRule>
  </conditionalFormatting>
  <conditionalFormatting sqref="AC17">
    <cfRule type="expression" dxfId="39" priority="40">
      <formula>$L17="Reese stiff clay"</formula>
    </cfRule>
  </conditionalFormatting>
  <conditionalFormatting sqref="AC17">
    <cfRule type="expression" dxfId="38" priority="39">
      <formula>$L17="PISA clay"</formula>
    </cfRule>
  </conditionalFormatting>
  <conditionalFormatting sqref="X17">
    <cfRule type="expression" dxfId="37" priority="38">
      <formula>$L17="API sand"</formula>
    </cfRule>
  </conditionalFormatting>
  <conditionalFormatting sqref="X17">
    <cfRule type="expression" dxfId="36" priority="37">
      <formula>$L17="Kirsch sand"</formula>
    </cfRule>
  </conditionalFormatting>
  <conditionalFormatting sqref="Z16:Z17">
    <cfRule type="expression" dxfId="35" priority="36">
      <formula>$L16="API sand"</formula>
    </cfRule>
  </conditionalFormatting>
  <conditionalFormatting sqref="Z16:Z17">
    <cfRule type="expression" dxfId="34" priority="35">
      <formula>$L16="Kirsch sand"</formula>
    </cfRule>
  </conditionalFormatting>
  <conditionalFormatting sqref="AB16:AB17">
    <cfRule type="expression" dxfId="33" priority="34">
      <formula>$L16="API sand"</formula>
    </cfRule>
  </conditionalFormatting>
  <conditionalFormatting sqref="AB16:AB17">
    <cfRule type="expression" dxfId="32" priority="33">
      <formula>$L16="Kirsch sand"</formula>
    </cfRule>
  </conditionalFormatting>
  <conditionalFormatting sqref="AJ16:AJ17">
    <cfRule type="expression" dxfId="31" priority="32">
      <formula>$L16="API sand"</formula>
    </cfRule>
  </conditionalFormatting>
  <conditionalFormatting sqref="AJ16:AJ17">
    <cfRule type="expression" dxfId="30" priority="31">
      <formula>$L16="Kirsch sand"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15">
    <cfRule type="expression" dxfId="11" priority="12">
      <formula>$L15="API sand"</formula>
    </cfRule>
  </conditionalFormatting>
  <conditionalFormatting sqref="AO15">
    <cfRule type="expression" dxfId="10" priority="11">
      <formula>$L15="Kirsch sand"</formula>
    </cfRule>
  </conditionalFormatting>
  <conditionalFormatting sqref="AO16">
    <cfRule type="expression" dxfId="9" priority="10">
      <formula>$L16="API sand"</formula>
    </cfRule>
  </conditionalFormatting>
  <conditionalFormatting sqref="AO16">
    <cfRule type="expression" dxfId="8" priority="9">
      <formula>$L16="Kirsch sand"</formula>
    </cfRule>
  </conditionalFormatting>
  <conditionalFormatting sqref="AO17">
    <cfRule type="expression" dxfId="7" priority="8">
      <formula>$L17="API sand"</formula>
    </cfRule>
  </conditionalFormatting>
  <conditionalFormatting sqref="AO17">
    <cfRule type="expression" dxfId="6" priority="7">
      <formula>$L17="Kirsch sand"</formula>
    </cfRule>
  </conditionalFormatting>
  <conditionalFormatting sqref="AC14">
    <cfRule type="expression" dxfId="5" priority="4">
      <formula>$L14="Stiff clay w/o free water"</formula>
    </cfRule>
    <cfRule type="expression" dxfId="4" priority="6">
      <formula>$L14="API clay"</formula>
    </cfRule>
  </conditionalFormatting>
  <conditionalFormatting sqref="AC14">
    <cfRule type="expression" dxfId="3" priority="5">
      <formula>$L14="Kirsch soft clay"</formula>
    </cfRule>
  </conditionalFormatting>
  <conditionalFormatting sqref="AC14">
    <cfRule type="expression" dxfId="2" priority="3">
      <formula>$L14="Kirsch stiff clay"</formula>
    </cfRule>
  </conditionalFormatting>
  <conditionalFormatting sqref="AC14">
    <cfRule type="expression" dxfId="1" priority="2">
      <formula>$L14="Reese stiff clay"</formula>
    </cfRule>
  </conditionalFormatting>
  <conditionalFormatting sqref="AC14">
    <cfRule type="expression" dxfId="0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139" t="s">
        <v>78</v>
      </c>
      <c r="S3" s="139"/>
      <c r="T3" s="30" t="s">
        <v>81</v>
      </c>
      <c r="U3" s="139" t="s">
        <v>79</v>
      </c>
      <c r="V3" s="139"/>
      <c r="W3" s="30" t="s">
        <v>80</v>
      </c>
      <c r="X3" s="30" t="s">
        <v>78</v>
      </c>
      <c r="Y3" s="30" t="s">
        <v>82</v>
      </c>
      <c r="Z3" s="30" t="s">
        <v>83</v>
      </c>
      <c r="AA3" s="140" t="s">
        <v>76</v>
      </c>
      <c r="AB3" s="140"/>
      <c r="AC3" s="140"/>
      <c r="AD3" s="140"/>
      <c r="AE3" s="140"/>
      <c r="AF3" s="140"/>
      <c r="AG3" s="140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139" t="s">
        <v>78</v>
      </c>
      <c r="S3" s="139"/>
      <c r="T3" s="27" t="s">
        <v>81</v>
      </c>
      <c r="U3" s="139" t="s">
        <v>79</v>
      </c>
      <c r="V3" s="139"/>
      <c r="W3" s="27" t="s">
        <v>80</v>
      </c>
      <c r="X3" s="27" t="s">
        <v>78</v>
      </c>
      <c r="Y3" s="27" t="s">
        <v>82</v>
      </c>
      <c r="Z3" s="27" t="s">
        <v>83</v>
      </c>
      <c r="AA3" s="140" t="s">
        <v>76</v>
      </c>
      <c r="AB3" s="140"/>
      <c r="AC3" s="140"/>
      <c r="AD3" s="140"/>
      <c r="AE3" s="140"/>
      <c r="AF3" s="140"/>
      <c r="AG3" s="140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139" t="s">
        <v>78</v>
      </c>
      <c r="S3" s="139"/>
      <c r="T3" s="30" t="s">
        <v>81</v>
      </c>
      <c r="U3" s="139" t="s">
        <v>79</v>
      </c>
      <c r="V3" s="139"/>
      <c r="W3" s="30" t="s">
        <v>80</v>
      </c>
      <c r="X3" s="30" t="s">
        <v>78</v>
      </c>
      <c r="Y3" s="30" t="s">
        <v>82</v>
      </c>
      <c r="Z3" s="30" t="s">
        <v>83</v>
      </c>
      <c r="AA3" s="140" t="s">
        <v>76</v>
      </c>
      <c r="AB3" s="140"/>
      <c r="AC3" s="140"/>
      <c r="AD3" s="140"/>
      <c r="AE3" s="140"/>
      <c r="AF3" s="140"/>
      <c r="AG3" s="140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37C-7816-41EE-A8C6-02E5304D8438}">
  <sheetPr>
    <tabColor theme="7" tint="0.59999389629810485"/>
  </sheetPr>
  <dimension ref="A1:AS255"/>
  <sheetViews>
    <sheetView zoomScale="70" zoomScaleNormal="70" workbookViewId="0">
      <selection activeCell="V36" sqref="V36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43" width="9.28515625" style="33"/>
    <col min="44" max="16384" width="9.140625" style="33"/>
  </cols>
  <sheetData>
    <row r="1" spans="1:45" x14ac:dyDescent="0.25">
      <c r="A1" s="34" t="str">
        <f ca="1">TRIM(MID(CELL("filename",A1),FIND("]",CELL("filename",A1),1)+1,255))</f>
        <v>benchmark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76"/>
      <c r="R3" s="136"/>
      <c r="S3" s="136"/>
      <c r="T3" s="76"/>
      <c r="U3" s="136"/>
      <c r="V3" s="136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  <c r="AO3" s="76"/>
      <c r="AP3" s="76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224" priority="146">
      <formula>$L17="API sand"</formula>
    </cfRule>
  </conditionalFormatting>
  <conditionalFormatting sqref="R29:S36 AB29:AB35 AK17:AL17">
    <cfRule type="expression" dxfId="1223" priority="145">
      <formula>$M17="API sand"</formula>
    </cfRule>
  </conditionalFormatting>
  <conditionalFormatting sqref="R29:T36 AB29:AB35 AK17:AL17">
    <cfRule type="expression" dxfId="1222" priority="144">
      <formula>$M17="API clay"</formula>
    </cfRule>
  </conditionalFormatting>
  <conditionalFormatting sqref="U29:W36 AA17 AE17:AI17 V17 AM17:AP17 AM29:AP36">
    <cfRule type="expression" dxfId="1221" priority="141">
      <formula>$L17="Stiff clay w/o free water"</formula>
    </cfRule>
    <cfRule type="expression" dxfId="1220" priority="143">
      <formula>$L17="API clay"</formula>
    </cfRule>
  </conditionalFormatting>
  <conditionalFormatting sqref="U29:Y36 AA17 AE17:AI17 V17 AM17:AP17 AM29:AP36">
    <cfRule type="expression" dxfId="1219" priority="142">
      <formula>$L17="Kirsch soft clay"</formula>
    </cfRule>
  </conditionalFormatting>
  <conditionalFormatting sqref="U29:Y36 AA17 AE17:AI17 V17 AM17:AP17 AM29:AP36">
    <cfRule type="expression" dxfId="1218" priority="140">
      <formula>$L17="Kirsch stiff clay"</formula>
    </cfRule>
  </conditionalFormatting>
  <conditionalFormatting sqref="T17 AJ17 R17 AB17 Y17:Z17 AM17:AQ17 AM29:AP36">
    <cfRule type="expression" dxfId="1217" priority="139">
      <formula>$L17="Kirsch sand"</formula>
    </cfRule>
  </conditionalFormatting>
  <conditionalFormatting sqref="AM17:AP17 AM29:AP36">
    <cfRule type="expression" dxfId="1216" priority="138">
      <formula>$L17="Modified Weak rock"</formula>
    </cfRule>
  </conditionalFormatting>
  <conditionalFormatting sqref="U29:V36 AA17 AE17:AI17 V17 AM17:AP17 AM29:AP36">
    <cfRule type="expression" dxfId="1215" priority="137">
      <formula>$L17="Reese stiff clay"</formula>
    </cfRule>
  </conditionalFormatting>
  <conditionalFormatting sqref="N30:N36 Q29:Q36">
    <cfRule type="expression" dxfId="1214" priority="136">
      <formula>$L29="API sand"</formula>
    </cfRule>
  </conditionalFormatting>
  <conditionalFormatting sqref="N30:N36 AB36 AJ29:AL36 Z29:Z36">
    <cfRule type="expression" dxfId="1213" priority="135">
      <formula>$M29="API sand"</formula>
    </cfRule>
  </conditionalFormatting>
  <conditionalFormatting sqref="Z36:AB36 AK29:AL36 N30:N36 Z29:AA35">
    <cfRule type="expression" dxfId="1212" priority="134">
      <formula>$M29="API clay"</formula>
    </cfRule>
  </conditionalFormatting>
  <conditionalFormatting sqref="N30:P36 O29:P29">
    <cfRule type="expression" dxfId="1211" priority="131">
      <formula>$L29="Stiff clay w/o free water"</formula>
    </cfRule>
    <cfRule type="expression" dxfId="1210" priority="133">
      <formula>$L29="API clay"</formula>
    </cfRule>
  </conditionalFormatting>
  <conditionalFormatting sqref="N30:P36 O29:P29">
    <cfRule type="expression" dxfId="1209" priority="132">
      <formula>$L29="Kirsch soft clay"</formula>
    </cfRule>
  </conditionalFormatting>
  <conditionalFormatting sqref="N30:P36 O29:P29">
    <cfRule type="expression" dxfId="1208" priority="130">
      <formula>$L29="Kirsch stiff clay"</formula>
    </cfRule>
  </conditionalFormatting>
  <conditionalFormatting sqref="N30:N36 Q29:Q36 X29:Y36">
    <cfRule type="expression" dxfId="1207" priority="129">
      <formula>$L29="Kirsch sand"</formula>
    </cfRule>
  </conditionalFormatting>
  <conditionalFormatting sqref="N30:N36 AC29:AD36 AI29:AI36">
    <cfRule type="expression" dxfId="1206" priority="128">
      <formula>$L29="Modified Weak rock"</formula>
    </cfRule>
  </conditionalFormatting>
  <conditionalFormatting sqref="N30:P36 O29:P29">
    <cfRule type="expression" dxfId="1205" priority="127">
      <formula>$L29="Reese stiff clay"</formula>
    </cfRule>
  </conditionalFormatting>
  <conditionalFormatting sqref="AA17 AE17:AI17 V17 AM17:AP17">
    <cfRule type="expression" dxfId="1204" priority="126">
      <formula>$L17="PISA clay"</formula>
    </cfRule>
  </conditionalFormatting>
  <conditionalFormatting sqref="AM17:AP17">
    <cfRule type="expression" dxfId="1203" priority="125">
      <formula>$L17="PISA sand"</formula>
    </cfRule>
  </conditionalFormatting>
  <conditionalFormatting sqref="AE37:AH37">
    <cfRule type="expression" dxfId="1202" priority="147">
      <formula>$L19="Modified Weak rock"</formula>
    </cfRule>
  </conditionalFormatting>
  <conditionalFormatting sqref="Q17 S17 W17">
    <cfRule type="expression" dxfId="1201" priority="66">
      <formula>$L17="API sand"</formula>
    </cfRule>
  </conditionalFormatting>
  <conditionalFormatting sqref="O17:P17">
    <cfRule type="expression" dxfId="1200" priority="61">
      <formula>$L17="Stiff clay w/o free water"</formula>
    </cfRule>
    <cfRule type="expression" dxfId="1199" priority="63">
      <formula>$L17="API clay"</formula>
    </cfRule>
  </conditionalFormatting>
  <conditionalFormatting sqref="O17:P17">
    <cfRule type="expression" dxfId="1198" priority="62">
      <formula>$L17="Kirsch soft clay"</formula>
    </cfRule>
  </conditionalFormatting>
  <conditionalFormatting sqref="O17:P17">
    <cfRule type="expression" dxfId="1197" priority="60">
      <formula>$L17="Kirsch stiff clay"</formula>
    </cfRule>
  </conditionalFormatting>
  <conditionalFormatting sqref="Q17 S17 W17">
    <cfRule type="expression" dxfId="1196" priority="59">
      <formula>$L17="Kirsch sand"</formula>
    </cfRule>
  </conditionalFormatting>
  <conditionalFormatting sqref="O17:P17">
    <cfRule type="expression" dxfId="1195" priority="57">
      <formula>$L17="Reese stiff clay"</formula>
    </cfRule>
  </conditionalFormatting>
  <conditionalFormatting sqref="O17:P17">
    <cfRule type="expression" dxfId="1194" priority="56">
      <formula>$L17="PISA clay"</formula>
    </cfRule>
  </conditionalFormatting>
  <conditionalFormatting sqref="AD17">
    <cfRule type="expression" dxfId="1193" priority="52">
      <formula>$L17="Stiff clay w/o free water"</formula>
    </cfRule>
    <cfRule type="expression" dxfId="1192" priority="54">
      <formula>$L17="API clay"</formula>
    </cfRule>
  </conditionalFormatting>
  <conditionalFormatting sqref="AD17">
    <cfRule type="expression" dxfId="1191" priority="53">
      <formula>$L17="Kirsch soft clay"</formula>
    </cfRule>
  </conditionalFormatting>
  <conditionalFormatting sqref="AD17">
    <cfRule type="expression" dxfId="1190" priority="51">
      <formula>$L17="Kirsch stiff clay"</formula>
    </cfRule>
  </conditionalFormatting>
  <conditionalFormatting sqref="AD17">
    <cfRule type="expression" dxfId="1189" priority="50">
      <formula>$L17="Reese stiff clay"</formula>
    </cfRule>
  </conditionalFormatting>
  <conditionalFormatting sqref="AD17">
    <cfRule type="expression" dxfId="1188" priority="49">
      <formula>$L17="PISA clay"</formula>
    </cfRule>
  </conditionalFormatting>
  <conditionalFormatting sqref="AC17">
    <cfRule type="expression" dxfId="1187" priority="46">
      <formula>$L17="Stiff clay w/o free water"</formula>
    </cfRule>
    <cfRule type="expression" dxfId="1186" priority="48">
      <formula>$L17="API clay"</formula>
    </cfRule>
  </conditionalFormatting>
  <conditionalFormatting sqref="AC17">
    <cfRule type="expression" dxfId="1185" priority="47">
      <formula>$L17="Kirsch soft clay"</formula>
    </cfRule>
  </conditionalFormatting>
  <conditionalFormatting sqref="AC17">
    <cfRule type="expression" dxfId="1184" priority="45">
      <formula>$L17="Kirsch stiff clay"</formula>
    </cfRule>
  </conditionalFormatting>
  <conditionalFormatting sqref="AC17">
    <cfRule type="expression" dxfId="1183" priority="44">
      <formula>$L17="Reese stiff clay"</formula>
    </cfRule>
  </conditionalFormatting>
  <conditionalFormatting sqref="AC17">
    <cfRule type="expression" dxfId="1182" priority="43">
      <formula>$L17="PISA clay"</formula>
    </cfRule>
  </conditionalFormatting>
  <conditionalFormatting sqref="X17">
    <cfRule type="expression" dxfId="1181" priority="42">
      <formula>$L17="API sand"</formula>
    </cfRule>
  </conditionalFormatting>
  <conditionalFormatting sqref="X17">
    <cfRule type="expression" dxfId="1180" priority="41">
      <formula>$L17="Kirsch sand"</formula>
    </cfRule>
  </conditionalFormatting>
  <conditionalFormatting sqref="U17">
    <cfRule type="expression" dxfId="1179" priority="32">
      <formula>$L17="Stiff clay w/o free water"</formula>
    </cfRule>
    <cfRule type="expression" dxfId="1178" priority="34">
      <formula>$L17="API clay"</formula>
    </cfRule>
  </conditionalFormatting>
  <conditionalFormatting sqref="U17">
    <cfRule type="expression" dxfId="1177" priority="33">
      <formula>$L17="Kirsch soft clay"</formula>
    </cfRule>
  </conditionalFormatting>
  <conditionalFormatting sqref="U17">
    <cfRule type="expression" dxfId="1176" priority="31">
      <formula>$L17="Kirsch stiff clay"</formula>
    </cfRule>
  </conditionalFormatting>
  <conditionalFormatting sqref="U17">
    <cfRule type="expression" dxfId="1175" priority="30">
      <formula>$L17="Reese stiff clay"</formula>
    </cfRule>
  </conditionalFormatting>
  <conditionalFormatting sqref="U17">
    <cfRule type="expression" dxfId="1174" priority="29">
      <formula>$L17="PISA clay"</formula>
    </cfRule>
  </conditionalFormatting>
  <conditionalFormatting sqref="AR17">
    <cfRule type="expression" dxfId="1173" priority="20">
      <formula>$L17="API sand"</formula>
    </cfRule>
  </conditionalFormatting>
  <conditionalFormatting sqref="AR17">
    <cfRule type="expression" dxfId="1172" priority="19">
      <formula>$L17="Kirsch sand"</formula>
    </cfRule>
  </conditionalFormatting>
  <dataValidations count="3">
    <dataValidation type="list" showInputMessage="1" showErrorMessage="1" sqref="M18:M36" xr:uid="{7CFCC843-76A8-4FA5-9E28-B4C5C777B852}">
      <formula1>"',API sand,API clay"</formula1>
    </dataValidation>
    <dataValidation type="list" showInputMessage="1" showErrorMessage="1" sqref="L19:L255" xr:uid="{2A0B7D60-65D1-439D-B430-03D09E7141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5CD4E006-0AD7-40AD-8A7D-62E435CF30D6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3A2B-82BC-4249-A0CE-73171DAB67DC}">
  <sheetPr>
    <tabColor theme="7" tint="0.59999389629810485"/>
  </sheetPr>
  <dimension ref="A1:AS255"/>
  <sheetViews>
    <sheetView zoomScale="85" zoomScaleNormal="85" workbookViewId="0">
      <selection activeCell="K15" sqref="K15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33.42578125" style="33" customWidth="1"/>
    <col min="13" max="13" width="11.7109375" style="33" bestFit="1" customWidth="1"/>
    <col min="14" max="14" width="41" style="33" bestFit="1" customWidth="1"/>
    <col min="15" max="15" width="9.28515625" style="33" customWidth="1"/>
    <col min="16" max="16" width="10.5703125" style="33" hidden="1" customWidth="1"/>
    <col min="17" max="18" width="9.5703125" style="33" hidden="1" customWidth="1"/>
    <col min="19" max="20" width="6.5703125" style="33" hidden="1" customWidth="1"/>
    <col min="21" max="21" width="13.28515625" style="33" hidden="1" customWidth="1"/>
    <col min="22" max="22" width="19.42578125" style="33" hidden="1" customWidth="1"/>
    <col min="23" max="23" width="6.5703125" style="33" hidden="1" customWidth="1"/>
    <col min="24" max="24" width="11.7109375" style="33" hidden="1" customWidth="1"/>
    <col min="25" max="25" width="8.42578125" style="33" hidden="1" customWidth="1"/>
    <col min="26" max="26" width="11.7109375" style="33" hidden="1" customWidth="1"/>
    <col min="27" max="27" width="11" style="33" hidden="1" customWidth="1"/>
    <col min="28" max="28" width="10.5703125" style="33" hidden="1" customWidth="1"/>
    <col min="29" max="29" width="14.7109375" style="33" hidden="1" customWidth="1"/>
    <col min="30" max="30" width="11.7109375" style="33" hidden="1" customWidth="1"/>
    <col min="31" max="31" width="10.28515625" style="33" hidden="1" customWidth="1"/>
    <col min="32" max="32" width="8.28515625" style="33" hidden="1" customWidth="1"/>
    <col min="33" max="33" width="13.7109375" style="33" hidden="1" customWidth="1"/>
    <col min="34" max="34" width="8.42578125" style="33" hidden="1" customWidth="1"/>
    <col min="35" max="35" width="7.7109375" style="33" hidden="1" customWidth="1"/>
    <col min="36" max="36" width="8.5703125" style="33" hidden="1" customWidth="1"/>
    <col min="37" max="37" width="11.28515625" style="33" hidden="1" customWidth="1"/>
    <col min="38" max="38" width="11.42578125" style="33" hidden="1" customWidth="1"/>
    <col min="39" max="39" width="11.7109375" style="33" hidden="1" customWidth="1"/>
    <col min="40" max="42" width="11.5703125" style="33" hidden="1" customWidth="1"/>
    <col min="43" max="43" width="0" style="33" hidden="1" customWidth="1"/>
    <col min="44" max="16384" width="9.140625" style="33"/>
  </cols>
  <sheetData>
    <row r="1" spans="1:45" x14ac:dyDescent="0.25">
      <c r="A1" s="34" t="str">
        <f ca="1">TRIM(MID(CELL("filename",A1),FIND("]",CELL("filename",A1),1)+1,255))</f>
        <v>WTG1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9"/>
      <c r="R3" s="136"/>
      <c r="S3" s="136"/>
      <c r="T3" s="89"/>
      <c r="U3" s="136"/>
      <c r="V3" s="136"/>
      <c r="W3" s="89"/>
      <c r="X3" s="69"/>
      <c r="Y3" s="89"/>
      <c r="Z3" s="89"/>
      <c r="AA3" s="89"/>
      <c r="AB3" s="89"/>
      <c r="AC3" s="69"/>
      <c r="AD3" s="39"/>
      <c r="AE3" s="39"/>
      <c r="AF3" s="39"/>
      <c r="AG3" s="39"/>
      <c r="AH3" s="39"/>
      <c r="AI3" s="39"/>
      <c r="AJ3" s="89"/>
      <c r="AK3" s="89"/>
      <c r="AL3" s="89"/>
      <c r="AM3" s="89"/>
      <c r="AN3" s="89"/>
      <c r="AO3" s="89"/>
      <c r="AP3" s="89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124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">
        <v>125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">
        <v>126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3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">
        <v>127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3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">
        <v>128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3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">
        <v>129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3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124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3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">
        <v>130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3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">
        <v>130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3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">
        <v>127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3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124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3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84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2" x14ac:dyDescent="0.25">
      <c r="L42" s="49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2" x14ac:dyDescent="0.25">
      <c r="L43" s="49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2" x14ac:dyDescent="0.25">
      <c r="L44" s="49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2" x14ac:dyDescent="0.25">
      <c r="L47" s="49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2" x14ac:dyDescent="0.25">
      <c r="L48" s="49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9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9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9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9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9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9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9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171" priority="52">
      <formula>$L17="API sand"</formula>
    </cfRule>
  </conditionalFormatting>
  <conditionalFormatting sqref="R29:S36 AB29:AB35 AK17:AL17">
    <cfRule type="expression" dxfId="1170" priority="51">
      <formula>$M17="API sand"</formula>
    </cfRule>
  </conditionalFormatting>
  <conditionalFormatting sqref="R29:T36 AB29:AB35 AK17:AL17">
    <cfRule type="expression" dxfId="1169" priority="50">
      <formula>$M17="API clay"</formula>
    </cfRule>
  </conditionalFormatting>
  <conditionalFormatting sqref="U29:W36 AA17 AE17:AI17 V17 AM17:AP17 AM29:AP36">
    <cfRule type="expression" dxfId="1168" priority="47">
      <formula>$L17="Stiff clay w/o free water"</formula>
    </cfRule>
    <cfRule type="expression" dxfId="1167" priority="49">
      <formula>$L17="API clay"</formula>
    </cfRule>
  </conditionalFormatting>
  <conditionalFormatting sqref="U29:Y36 AA17 AE17:AI17 V17 AM17:AP17 AM29:AP36">
    <cfRule type="expression" dxfId="1166" priority="48">
      <formula>$L17="Kirsch soft clay"</formula>
    </cfRule>
  </conditionalFormatting>
  <conditionalFormatting sqref="U29:Y36 AA17 AE17:AI17 V17 AM17:AP17 AM29:AP36">
    <cfRule type="expression" dxfId="1165" priority="46">
      <formula>$L17="Kirsch stiff clay"</formula>
    </cfRule>
  </conditionalFormatting>
  <conditionalFormatting sqref="T17 AJ17 R17 AB17 Y17:Z17 AM17:AQ17 AM29:AP36">
    <cfRule type="expression" dxfId="1164" priority="45">
      <formula>$L17="Kirsch sand"</formula>
    </cfRule>
  </conditionalFormatting>
  <conditionalFormatting sqref="AM17:AP17 AM29:AP36">
    <cfRule type="expression" dxfId="1163" priority="44">
      <formula>$L17="Modified Weak rock"</formula>
    </cfRule>
  </conditionalFormatting>
  <conditionalFormatting sqref="U29:V36 AA17 AE17:AI17 V17 AM17:AP17 AM29:AP36">
    <cfRule type="expression" dxfId="1162" priority="43">
      <formula>$L17="Reese stiff clay"</formula>
    </cfRule>
  </conditionalFormatting>
  <conditionalFormatting sqref="N30:N36 Q29:Q36">
    <cfRule type="expression" dxfId="1161" priority="42">
      <formula>$L29="API sand"</formula>
    </cfRule>
  </conditionalFormatting>
  <conditionalFormatting sqref="N30:N36 AB36 AJ29:AL36 Z29:Z36">
    <cfRule type="expression" dxfId="1160" priority="41">
      <formula>$M29="API sand"</formula>
    </cfRule>
  </conditionalFormatting>
  <conditionalFormatting sqref="Z36:AB36 AK29:AL36 N30:N36 Z29:AA35">
    <cfRule type="expression" dxfId="1159" priority="40">
      <formula>$M29="API clay"</formula>
    </cfRule>
  </conditionalFormatting>
  <conditionalFormatting sqref="N30:P36 O29:P29">
    <cfRule type="expression" dxfId="1158" priority="37">
      <formula>$L29="Stiff clay w/o free water"</formula>
    </cfRule>
    <cfRule type="expression" dxfId="1157" priority="39">
      <formula>$L29="API clay"</formula>
    </cfRule>
  </conditionalFormatting>
  <conditionalFormatting sqref="N30:P36 O29:P29">
    <cfRule type="expression" dxfId="1156" priority="38">
      <formula>$L29="Kirsch soft clay"</formula>
    </cfRule>
  </conditionalFormatting>
  <conditionalFormatting sqref="N30:P36 O29:P29">
    <cfRule type="expression" dxfId="1155" priority="36">
      <formula>$L29="Kirsch stiff clay"</formula>
    </cfRule>
  </conditionalFormatting>
  <conditionalFormatting sqref="N30:N36 Q29:Q36 X29:Y36">
    <cfRule type="expression" dxfId="1154" priority="35">
      <formula>$L29="Kirsch sand"</formula>
    </cfRule>
  </conditionalFormatting>
  <conditionalFormatting sqref="N30:N36 AC29:AD36 AI29:AI36">
    <cfRule type="expression" dxfId="1153" priority="34">
      <formula>$L29="Modified Weak rock"</formula>
    </cfRule>
  </conditionalFormatting>
  <conditionalFormatting sqref="N30:P36 O29:P29">
    <cfRule type="expression" dxfId="1152" priority="33">
      <formula>$L29="Reese stiff clay"</formula>
    </cfRule>
  </conditionalFormatting>
  <conditionalFormatting sqref="AA17 AE17:AI17 V17 AM17:AP17">
    <cfRule type="expression" dxfId="1151" priority="32">
      <formula>$L17="PISA clay"</formula>
    </cfRule>
  </conditionalFormatting>
  <conditionalFormatting sqref="AM17:AP17">
    <cfRule type="expression" dxfId="1150" priority="31">
      <formula>$L17="PISA sand"</formula>
    </cfRule>
  </conditionalFormatting>
  <conditionalFormatting sqref="AE37:AH37">
    <cfRule type="expression" dxfId="1149" priority="53">
      <formula>$L19="Modified Weak rock"</formula>
    </cfRule>
  </conditionalFormatting>
  <conditionalFormatting sqref="Q17 S17 W17">
    <cfRule type="expression" dxfId="1148" priority="30">
      <formula>$L17="API sand"</formula>
    </cfRule>
  </conditionalFormatting>
  <conditionalFormatting sqref="O17:P17">
    <cfRule type="expression" dxfId="1147" priority="27">
      <formula>$L17="Stiff clay w/o free water"</formula>
    </cfRule>
    <cfRule type="expression" dxfId="1146" priority="29">
      <formula>$L17="API clay"</formula>
    </cfRule>
  </conditionalFormatting>
  <conditionalFormatting sqref="O17:P17">
    <cfRule type="expression" dxfId="1145" priority="28">
      <formula>$L17="Kirsch soft clay"</formula>
    </cfRule>
  </conditionalFormatting>
  <conditionalFormatting sqref="O17:P17">
    <cfRule type="expression" dxfId="1144" priority="26">
      <formula>$L17="Kirsch stiff clay"</formula>
    </cfRule>
  </conditionalFormatting>
  <conditionalFormatting sqref="Q17 S17 W17">
    <cfRule type="expression" dxfId="1143" priority="25">
      <formula>$L17="Kirsch sand"</formula>
    </cfRule>
  </conditionalFormatting>
  <conditionalFormatting sqref="O17:P17">
    <cfRule type="expression" dxfId="1142" priority="24">
      <formula>$L17="Reese stiff clay"</formula>
    </cfRule>
  </conditionalFormatting>
  <conditionalFormatting sqref="O17:P17">
    <cfRule type="expression" dxfId="1141" priority="23">
      <formula>$L17="PISA clay"</formula>
    </cfRule>
  </conditionalFormatting>
  <conditionalFormatting sqref="AD17">
    <cfRule type="expression" dxfId="1140" priority="20">
      <formula>$L17="Stiff clay w/o free water"</formula>
    </cfRule>
    <cfRule type="expression" dxfId="1139" priority="22">
      <formula>$L17="API clay"</formula>
    </cfRule>
  </conditionalFormatting>
  <conditionalFormatting sqref="AD17">
    <cfRule type="expression" dxfId="1138" priority="21">
      <formula>$L17="Kirsch soft clay"</formula>
    </cfRule>
  </conditionalFormatting>
  <conditionalFormatting sqref="AD17">
    <cfRule type="expression" dxfId="1137" priority="19">
      <formula>$L17="Kirsch stiff clay"</formula>
    </cfRule>
  </conditionalFormatting>
  <conditionalFormatting sqref="AD17">
    <cfRule type="expression" dxfId="1136" priority="18">
      <formula>$L17="Reese stiff clay"</formula>
    </cfRule>
  </conditionalFormatting>
  <conditionalFormatting sqref="AD17">
    <cfRule type="expression" dxfId="1135" priority="17">
      <formula>$L17="PISA clay"</formula>
    </cfRule>
  </conditionalFormatting>
  <conditionalFormatting sqref="AC17">
    <cfRule type="expression" dxfId="1134" priority="14">
      <formula>$L17="Stiff clay w/o free water"</formula>
    </cfRule>
    <cfRule type="expression" dxfId="1133" priority="16">
      <formula>$L17="API clay"</formula>
    </cfRule>
  </conditionalFormatting>
  <conditionalFormatting sqref="AC17">
    <cfRule type="expression" dxfId="1132" priority="15">
      <formula>$L17="Kirsch soft clay"</formula>
    </cfRule>
  </conditionalFormatting>
  <conditionalFormatting sqref="AC17">
    <cfRule type="expression" dxfId="1131" priority="13">
      <formula>$L17="Kirsch stiff clay"</formula>
    </cfRule>
  </conditionalFormatting>
  <conditionalFormatting sqref="AC17">
    <cfRule type="expression" dxfId="1130" priority="12">
      <formula>$L17="Reese stiff clay"</formula>
    </cfRule>
  </conditionalFormatting>
  <conditionalFormatting sqref="AC17">
    <cfRule type="expression" dxfId="1129" priority="11">
      <formula>$L17="PISA clay"</formula>
    </cfRule>
  </conditionalFormatting>
  <conditionalFormatting sqref="X17">
    <cfRule type="expression" dxfId="1128" priority="10">
      <formula>$L17="API sand"</formula>
    </cfRule>
  </conditionalFormatting>
  <conditionalFormatting sqref="X17">
    <cfRule type="expression" dxfId="1127" priority="9">
      <formula>$L17="Kirsch sand"</formula>
    </cfRule>
  </conditionalFormatting>
  <conditionalFormatting sqref="U17">
    <cfRule type="expression" dxfId="1126" priority="6">
      <formula>$L17="Stiff clay w/o free water"</formula>
    </cfRule>
    <cfRule type="expression" dxfId="1125" priority="8">
      <formula>$L17="API clay"</formula>
    </cfRule>
  </conditionalFormatting>
  <conditionalFormatting sqref="U17">
    <cfRule type="expression" dxfId="1124" priority="7">
      <formula>$L17="Kirsch soft clay"</formula>
    </cfRule>
  </conditionalFormatting>
  <conditionalFormatting sqref="U17">
    <cfRule type="expression" dxfId="1123" priority="5">
      <formula>$L17="Kirsch stiff clay"</formula>
    </cfRule>
  </conditionalFormatting>
  <conditionalFormatting sqref="U17">
    <cfRule type="expression" dxfId="1122" priority="4">
      <formula>$L17="Reese stiff clay"</formula>
    </cfRule>
  </conditionalFormatting>
  <conditionalFormatting sqref="U17">
    <cfRule type="expression" dxfId="1121" priority="3">
      <formula>$L17="PISA clay"</formula>
    </cfRule>
  </conditionalFormatting>
  <conditionalFormatting sqref="AR17">
    <cfRule type="expression" dxfId="1120" priority="2">
      <formula>$L17="API sand"</formula>
    </cfRule>
  </conditionalFormatting>
  <conditionalFormatting sqref="AR17">
    <cfRule type="expression" dxfId="1119" priority="1">
      <formula>$L17="Kirsch sand"</formula>
    </cfRule>
  </conditionalFormatting>
  <dataValidations count="3">
    <dataValidation type="list" showInputMessage="1" showErrorMessage="1" sqref="M6:M17" xr:uid="{5EA27E8A-3B06-4605-A384-DC70DB6BF3B7}">
      <formula1>"Zero soil,API sand,API clay"</formula1>
    </dataValidation>
    <dataValidation type="list" showInputMessage="1" showErrorMessage="1" sqref="L19:L255" xr:uid="{C63A44FD-B635-4C58-8874-8629EFC00063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17E41F56-1003-407D-9A0F-824C3F8B0846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5E4D-F84F-4319-901F-B1D1C20FEF1B}">
  <sheetPr>
    <tabColor theme="7" tint="0.59999389629810485"/>
  </sheetPr>
  <dimension ref="A1:AT255"/>
  <sheetViews>
    <sheetView tabSelected="1" topLeftCell="U1" zoomScale="70" zoomScaleNormal="70" workbookViewId="0">
      <selection activeCell="AL21" sqref="AL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47.140625" style="33" bestFit="1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6" x14ac:dyDescent="0.25">
      <c r="A1" s="34" t="str">
        <f ca="1">TRIM(MID(CELL("filename",A1),FIND("]",CELL("filename",A1),1)+1,255))</f>
        <v>WTG2</v>
      </c>
      <c r="D1" s="34"/>
    </row>
    <row r="3" spans="1:46" s="35" customFormat="1" ht="45" customHeight="1" x14ac:dyDescent="0.25">
      <c r="F3" s="36" t="s">
        <v>39</v>
      </c>
      <c r="J3" s="37" t="s">
        <v>22</v>
      </c>
      <c r="Q3" s="90"/>
      <c r="R3" s="136"/>
      <c r="S3" s="136"/>
      <c r="T3" s="90"/>
      <c r="U3" s="136"/>
      <c r="V3" s="136"/>
      <c r="W3" s="90"/>
      <c r="X3" s="69"/>
      <c r="Y3" s="90"/>
      <c r="Z3" s="90"/>
      <c r="AA3" s="90"/>
      <c r="AB3" s="90"/>
      <c r="AC3" s="69"/>
      <c r="AD3" s="39"/>
      <c r="AE3" s="39"/>
      <c r="AF3" s="39"/>
      <c r="AG3" s="39"/>
      <c r="AH3" s="39"/>
      <c r="AI3" s="39"/>
      <c r="AJ3" s="90"/>
      <c r="AK3" s="90"/>
      <c r="AL3" s="90"/>
      <c r="AM3" s="90"/>
      <c r="AN3" s="90"/>
      <c r="AO3" s="90"/>
      <c r="AP3" s="90"/>
    </row>
    <row r="4" spans="1:46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6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6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 t="s">
        <v>277</v>
      </c>
      <c r="AT6" s="81"/>
    </row>
    <row r="7" spans="1:46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 t="s">
        <v>277</v>
      </c>
      <c r="AT7" s="81"/>
    </row>
    <row r="8" spans="1:46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 t="s">
        <v>277</v>
      </c>
      <c r="AT8" s="81"/>
    </row>
    <row r="9" spans="1:46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 t="s">
        <v>277</v>
      </c>
      <c r="AT9" s="81"/>
    </row>
    <row r="10" spans="1:46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 t="s">
        <v>277</v>
      </c>
      <c r="AT10" s="81"/>
    </row>
    <row r="11" spans="1:46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 t="s">
        <v>277</v>
      </c>
      <c r="AT11" s="81"/>
    </row>
    <row r="12" spans="1:46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 t="s">
        <v>277</v>
      </c>
      <c r="AT12" s="81"/>
    </row>
    <row r="13" spans="1:46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 t="s">
        <v>277</v>
      </c>
      <c r="AT13" s="81"/>
    </row>
    <row r="14" spans="1:46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 t="s">
        <v>277</v>
      </c>
      <c r="AT14" s="81"/>
    </row>
    <row r="15" spans="1:46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 t="s">
        <v>277</v>
      </c>
      <c r="AT15" s="81"/>
    </row>
    <row r="16" spans="1:46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 t="s">
        <v>277</v>
      </c>
      <c r="AT16" s="81"/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81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81">
        <v>0.55000000000000004</v>
      </c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81">
        <v>0.56000000000000005</v>
      </c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81"/>
      <c r="AL30" s="47"/>
      <c r="AM30" s="81">
        <v>0.56999999999999995</v>
      </c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81">
        <v>0.57999999999999996</v>
      </c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81">
        <v>0.59</v>
      </c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81">
        <v>0.6</v>
      </c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81">
        <v>0.61</v>
      </c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81">
        <v>0.62</v>
      </c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81">
        <v>0.63</v>
      </c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  <c r="AM37" s="81">
        <v>0.64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  <c r="AM38" s="81">
        <v>0.65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N29:AP36">
    <cfRule type="expression" dxfId="1118" priority="52">
      <formula>$L17="API sand"</formula>
    </cfRule>
  </conditionalFormatting>
  <conditionalFormatting sqref="R29:S36 AB29:AB35 AK17:AL17">
    <cfRule type="expression" dxfId="1117" priority="51">
      <formula>$M17="API sand"</formula>
    </cfRule>
  </conditionalFormatting>
  <conditionalFormatting sqref="R29:T36 AB29:AB35 AK17:AL17">
    <cfRule type="expression" dxfId="1116" priority="50">
      <formula>$M17="API clay"</formula>
    </cfRule>
  </conditionalFormatting>
  <conditionalFormatting sqref="U29:W36 AA17 AE17:AI17 V17 AM17:AP17 AN29:AP36">
    <cfRule type="expression" dxfId="1115" priority="47">
      <formula>$L17="Stiff clay w/o free water"</formula>
    </cfRule>
    <cfRule type="expression" dxfId="1114" priority="49">
      <formula>$L17="API clay"</formula>
    </cfRule>
  </conditionalFormatting>
  <conditionalFormatting sqref="U29:Y36 AA17 AE17:AI17 V17 AM17:AP17 AN29:AP36">
    <cfRule type="expression" dxfId="1113" priority="48">
      <formula>$L17="Kirsch soft clay"</formula>
    </cfRule>
  </conditionalFormatting>
  <conditionalFormatting sqref="U29:Y36 AA17 AE17:AI17 V17 AM17:AP17 AN29:AP36">
    <cfRule type="expression" dxfId="1112" priority="46">
      <formula>$L17="Kirsch stiff clay"</formula>
    </cfRule>
  </conditionalFormatting>
  <conditionalFormatting sqref="T17 AJ17 R17 AB17 Y17:Z17 AM17:AQ17 AN29:AP36">
    <cfRule type="expression" dxfId="1111" priority="45">
      <formula>$L17="Kirsch sand"</formula>
    </cfRule>
  </conditionalFormatting>
  <conditionalFormatting sqref="AM17:AP17 AN29:AP36">
    <cfRule type="expression" dxfId="1110" priority="44">
      <formula>$L17="Modified Weak rock"</formula>
    </cfRule>
  </conditionalFormatting>
  <conditionalFormatting sqref="U29:V36 AA17 AE17:AI17 V17 AM17:AP17 AN29:AP36">
    <cfRule type="expression" dxfId="1109" priority="43">
      <formula>$L17="Reese stiff clay"</formula>
    </cfRule>
  </conditionalFormatting>
  <conditionalFormatting sqref="N30:N36 Q29:Q36">
    <cfRule type="expression" dxfId="1108" priority="42">
      <formula>$L29="API sand"</formula>
    </cfRule>
  </conditionalFormatting>
  <conditionalFormatting sqref="N30:N36 AB36 AJ29:AL29 Z29:Z36 AJ31:AL36 AJ30 AL30">
    <cfRule type="expression" dxfId="1107" priority="41">
      <formula>$M29="API sand"</formula>
    </cfRule>
  </conditionalFormatting>
  <conditionalFormatting sqref="Z36:AB36 AK29:AL29 N30:N36 Z29:AA35 AK31:AL36 AL30">
    <cfRule type="expression" dxfId="1106" priority="40">
      <formula>$M29="API clay"</formula>
    </cfRule>
  </conditionalFormatting>
  <conditionalFormatting sqref="N30:P36 O29:P29">
    <cfRule type="expression" dxfId="1105" priority="37">
      <formula>$L29="Stiff clay w/o free water"</formula>
    </cfRule>
    <cfRule type="expression" dxfId="1104" priority="39">
      <formula>$L29="API clay"</formula>
    </cfRule>
  </conditionalFormatting>
  <conditionalFormatting sqref="N30:P36 O29:P29">
    <cfRule type="expression" dxfId="1103" priority="38">
      <formula>$L29="Kirsch soft clay"</formula>
    </cfRule>
  </conditionalFormatting>
  <conditionalFormatting sqref="N30:P36 O29:P29">
    <cfRule type="expression" dxfId="1102" priority="36">
      <formula>$L29="Kirsch stiff clay"</formula>
    </cfRule>
  </conditionalFormatting>
  <conditionalFormatting sqref="N30:N36 Q29:Q36 X29:Y36">
    <cfRule type="expression" dxfId="1101" priority="35">
      <formula>$L29="Kirsch sand"</formula>
    </cfRule>
  </conditionalFormatting>
  <conditionalFormatting sqref="N30:N36 AC29:AD36 AI29:AI36">
    <cfRule type="expression" dxfId="1100" priority="34">
      <formula>$L29="Modified Weak rock"</formula>
    </cfRule>
  </conditionalFormatting>
  <conditionalFormatting sqref="N30:P36 O29:P29">
    <cfRule type="expression" dxfId="1099" priority="33">
      <formula>$L29="Reese stiff clay"</formula>
    </cfRule>
  </conditionalFormatting>
  <conditionalFormatting sqref="AA17 AE17:AI17 V17 AM17:AP17">
    <cfRule type="expression" dxfId="1098" priority="32">
      <formula>$L17="PISA clay"</formula>
    </cfRule>
  </conditionalFormatting>
  <conditionalFormatting sqref="AM17:AP17">
    <cfRule type="expression" dxfId="1097" priority="31">
      <formula>$L17="PISA sand"</formula>
    </cfRule>
  </conditionalFormatting>
  <conditionalFormatting sqref="AE37:AH37">
    <cfRule type="expression" dxfId="1096" priority="53">
      <formula>$L19="Modified Weak rock"</formula>
    </cfRule>
  </conditionalFormatting>
  <conditionalFormatting sqref="Q17 S17 W17">
    <cfRule type="expression" dxfId="1095" priority="30">
      <formula>$L17="API sand"</formula>
    </cfRule>
  </conditionalFormatting>
  <conditionalFormatting sqref="O17:P17">
    <cfRule type="expression" dxfId="1094" priority="27">
      <formula>$L17="Stiff clay w/o free water"</formula>
    </cfRule>
    <cfRule type="expression" dxfId="1093" priority="29">
      <formula>$L17="API clay"</formula>
    </cfRule>
  </conditionalFormatting>
  <conditionalFormatting sqref="O17:P17">
    <cfRule type="expression" dxfId="1092" priority="28">
      <formula>$L17="Kirsch soft clay"</formula>
    </cfRule>
  </conditionalFormatting>
  <conditionalFormatting sqref="O17:P17">
    <cfRule type="expression" dxfId="1091" priority="26">
      <formula>$L17="Kirsch stiff clay"</formula>
    </cfRule>
  </conditionalFormatting>
  <conditionalFormatting sqref="Q17 S17 W17">
    <cfRule type="expression" dxfId="1090" priority="25">
      <formula>$L17="Kirsch sand"</formula>
    </cfRule>
  </conditionalFormatting>
  <conditionalFormatting sqref="O17:P17">
    <cfRule type="expression" dxfId="1089" priority="24">
      <formula>$L17="Reese stiff clay"</formula>
    </cfRule>
  </conditionalFormatting>
  <conditionalFormatting sqref="O17:P17">
    <cfRule type="expression" dxfId="1088" priority="23">
      <formula>$L17="PISA clay"</formula>
    </cfRule>
  </conditionalFormatting>
  <conditionalFormatting sqref="AD17">
    <cfRule type="expression" dxfId="1087" priority="20">
      <formula>$L17="Stiff clay w/o free water"</formula>
    </cfRule>
    <cfRule type="expression" dxfId="1086" priority="22">
      <formula>$L17="API clay"</formula>
    </cfRule>
  </conditionalFormatting>
  <conditionalFormatting sqref="AD17">
    <cfRule type="expression" dxfId="1085" priority="21">
      <formula>$L17="Kirsch soft clay"</formula>
    </cfRule>
  </conditionalFormatting>
  <conditionalFormatting sqref="AD17">
    <cfRule type="expression" dxfId="1084" priority="19">
      <formula>$L17="Kirsch stiff clay"</formula>
    </cfRule>
  </conditionalFormatting>
  <conditionalFormatting sqref="AD17">
    <cfRule type="expression" dxfId="1083" priority="18">
      <formula>$L17="Reese stiff clay"</formula>
    </cfRule>
  </conditionalFormatting>
  <conditionalFormatting sqref="AD17">
    <cfRule type="expression" dxfId="1082" priority="17">
      <formula>$L17="PISA clay"</formula>
    </cfRule>
  </conditionalFormatting>
  <conditionalFormatting sqref="AC17">
    <cfRule type="expression" dxfId="1081" priority="14">
      <formula>$L17="Stiff clay w/o free water"</formula>
    </cfRule>
    <cfRule type="expression" dxfId="1080" priority="16">
      <formula>$L17="API clay"</formula>
    </cfRule>
  </conditionalFormatting>
  <conditionalFormatting sqref="AC17">
    <cfRule type="expression" dxfId="1079" priority="15">
      <formula>$L17="Kirsch soft clay"</formula>
    </cfRule>
  </conditionalFormatting>
  <conditionalFormatting sqref="AC17">
    <cfRule type="expression" dxfId="1078" priority="13">
      <formula>$L17="Kirsch stiff clay"</formula>
    </cfRule>
  </conditionalFormatting>
  <conditionalFormatting sqref="AC17">
    <cfRule type="expression" dxfId="1077" priority="12">
      <formula>$L17="Reese stiff clay"</formula>
    </cfRule>
  </conditionalFormatting>
  <conditionalFormatting sqref="AC17">
    <cfRule type="expression" dxfId="1076" priority="11">
      <formula>$L17="PISA clay"</formula>
    </cfRule>
  </conditionalFormatting>
  <conditionalFormatting sqref="X17">
    <cfRule type="expression" dxfId="1075" priority="10">
      <formula>$L17="API sand"</formula>
    </cfRule>
  </conditionalFormatting>
  <conditionalFormatting sqref="X17">
    <cfRule type="expression" dxfId="1074" priority="9">
      <formula>$L17="Kirsch sand"</formula>
    </cfRule>
  </conditionalFormatting>
  <conditionalFormatting sqref="U17">
    <cfRule type="expression" dxfId="1073" priority="6">
      <formula>$L17="Stiff clay w/o free water"</formula>
    </cfRule>
    <cfRule type="expression" dxfId="1072" priority="8">
      <formula>$L17="API clay"</formula>
    </cfRule>
  </conditionalFormatting>
  <conditionalFormatting sqref="U17">
    <cfRule type="expression" dxfId="1071" priority="7">
      <formula>$L17="Kirsch soft clay"</formula>
    </cfRule>
  </conditionalFormatting>
  <conditionalFormatting sqref="U17">
    <cfRule type="expression" dxfId="1070" priority="5">
      <formula>$L17="Kirsch stiff clay"</formula>
    </cfRule>
  </conditionalFormatting>
  <conditionalFormatting sqref="U17">
    <cfRule type="expression" dxfId="1069" priority="4">
      <formula>$L17="Reese stiff clay"</formula>
    </cfRule>
  </conditionalFormatting>
  <conditionalFormatting sqref="U17">
    <cfRule type="expression" dxfId="1068" priority="3">
      <formula>$L17="PISA clay"</formula>
    </cfRule>
  </conditionalFormatting>
  <conditionalFormatting sqref="AR17">
    <cfRule type="expression" dxfId="1067" priority="2">
      <formula>$L17="API sand"</formula>
    </cfRule>
  </conditionalFormatting>
  <conditionalFormatting sqref="AR17">
    <cfRule type="expression" dxfId="1066" priority="1">
      <formula>$L17="Kirsch sand"</formula>
    </cfRule>
  </conditionalFormatting>
  <dataValidations disablePrompts="1" count="3">
    <dataValidation type="list" showInputMessage="1" showErrorMessage="1" sqref="M6:M17" xr:uid="{4B90D2F8-2F37-48F0-9E54-986F1F99DF29}">
      <formula1>"Zero soil,API sand,API clay"</formula1>
    </dataValidation>
    <dataValidation type="list" showInputMessage="1" showErrorMessage="1" sqref="L19:L255" xr:uid="{46AD7DC0-A426-43EF-815A-0E243132923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2D7E9A01-5BF5-415F-961F-4EC19F48B25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143B-B2DC-4ED4-BF32-8489EDA18B07}">
  <sheetPr>
    <tabColor theme="7" tint="0.59999389629810485"/>
  </sheetPr>
  <dimension ref="A1:AS255"/>
  <sheetViews>
    <sheetView zoomScale="70" zoomScaleNormal="70" workbookViewId="0">
      <selection activeCell="D58" sqref="D5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WTG10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90"/>
      <c r="R3" s="136"/>
      <c r="S3" s="136"/>
      <c r="T3" s="90"/>
      <c r="U3" s="136"/>
      <c r="V3" s="136"/>
      <c r="W3" s="90"/>
      <c r="X3" s="69"/>
      <c r="Y3" s="90"/>
      <c r="Z3" s="90"/>
      <c r="AA3" s="90"/>
      <c r="AB3" s="90"/>
      <c r="AC3" s="69"/>
      <c r="AD3" s="39"/>
      <c r="AE3" s="39"/>
      <c r="AF3" s="39"/>
      <c r="AG3" s="39"/>
      <c r="AH3" s="39"/>
      <c r="AI3" s="39"/>
      <c r="AJ3" s="90"/>
      <c r="AK3" s="90"/>
      <c r="AL3" s="90"/>
      <c r="AM3" s="90"/>
      <c r="AN3" s="90"/>
      <c r="AO3" s="90"/>
      <c r="AP3" s="90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065" priority="52">
      <formula>$L17="API sand"</formula>
    </cfRule>
  </conditionalFormatting>
  <conditionalFormatting sqref="R29:S36 AB29:AB35 AK17:AL17">
    <cfRule type="expression" dxfId="1064" priority="51">
      <formula>$M17="API sand"</formula>
    </cfRule>
  </conditionalFormatting>
  <conditionalFormatting sqref="R29:T36 AB29:AB35 AK17:AL17">
    <cfRule type="expression" dxfId="1063" priority="50">
      <formula>$M17="API clay"</formula>
    </cfRule>
  </conditionalFormatting>
  <conditionalFormatting sqref="U29:W36 AA17 AE17:AI17 V17 AM17:AP17 AM29:AP36">
    <cfRule type="expression" dxfId="1062" priority="47">
      <formula>$L17="Stiff clay w/o free water"</formula>
    </cfRule>
    <cfRule type="expression" dxfId="1061" priority="49">
      <formula>$L17="API clay"</formula>
    </cfRule>
  </conditionalFormatting>
  <conditionalFormatting sqref="U29:Y36 AA17 AE17:AI17 V17 AM17:AP17 AM29:AP36">
    <cfRule type="expression" dxfId="1060" priority="48">
      <formula>$L17="Kirsch soft clay"</formula>
    </cfRule>
  </conditionalFormatting>
  <conditionalFormatting sqref="U29:Y36 AA17 AE17:AI17 V17 AM17:AP17 AM29:AP36">
    <cfRule type="expression" dxfId="1059" priority="46">
      <formula>$L17="Kirsch stiff clay"</formula>
    </cfRule>
  </conditionalFormatting>
  <conditionalFormatting sqref="T17 AJ17 R17 AB17 Y17:Z17 AM17:AQ17 AM29:AP36">
    <cfRule type="expression" dxfId="1058" priority="45">
      <formula>$L17="Kirsch sand"</formula>
    </cfRule>
  </conditionalFormatting>
  <conditionalFormatting sqref="AM17:AP17 AM29:AP36">
    <cfRule type="expression" dxfId="1057" priority="44">
      <formula>$L17="Modified Weak rock"</formula>
    </cfRule>
  </conditionalFormatting>
  <conditionalFormatting sqref="U29:V36 AA17 AE17:AI17 V17 AM17:AP17 AM29:AP36">
    <cfRule type="expression" dxfId="1056" priority="43">
      <formula>$L17="Reese stiff clay"</formula>
    </cfRule>
  </conditionalFormatting>
  <conditionalFormatting sqref="N30:N36 Q29:Q36">
    <cfRule type="expression" dxfId="1055" priority="42">
      <formula>$L29="API sand"</formula>
    </cfRule>
  </conditionalFormatting>
  <conditionalFormatting sqref="N30:N36 AB36 AJ29:AL36 Z29:Z36">
    <cfRule type="expression" dxfId="1054" priority="41">
      <formula>$M29="API sand"</formula>
    </cfRule>
  </conditionalFormatting>
  <conditionalFormatting sqref="Z36:AB36 AK29:AL36 N30:N36 Z29:AA35">
    <cfRule type="expression" dxfId="1053" priority="40">
      <formula>$M29="API clay"</formula>
    </cfRule>
  </conditionalFormatting>
  <conditionalFormatting sqref="N30:P36 O29:P29">
    <cfRule type="expression" dxfId="1052" priority="37">
      <formula>$L29="Stiff clay w/o free water"</formula>
    </cfRule>
    <cfRule type="expression" dxfId="1051" priority="39">
      <formula>$L29="API clay"</formula>
    </cfRule>
  </conditionalFormatting>
  <conditionalFormatting sqref="N30:P36 O29:P29">
    <cfRule type="expression" dxfId="1050" priority="38">
      <formula>$L29="Kirsch soft clay"</formula>
    </cfRule>
  </conditionalFormatting>
  <conditionalFormatting sqref="N30:P36 O29:P29">
    <cfRule type="expression" dxfId="1049" priority="36">
      <formula>$L29="Kirsch stiff clay"</formula>
    </cfRule>
  </conditionalFormatting>
  <conditionalFormatting sqref="N30:N36 Q29:Q36 X29:Y36">
    <cfRule type="expression" dxfId="1048" priority="35">
      <formula>$L29="Kirsch sand"</formula>
    </cfRule>
  </conditionalFormatting>
  <conditionalFormatting sqref="N30:N36 AC29:AD36 AI29:AI36">
    <cfRule type="expression" dxfId="1047" priority="34">
      <formula>$L29="Modified Weak rock"</formula>
    </cfRule>
  </conditionalFormatting>
  <conditionalFormatting sqref="N30:P36 O29:P29">
    <cfRule type="expression" dxfId="1046" priority="33">
      <formula>$L29="Reese stiff clay"</formula>
    </cfRule>
  </conditionalFormatting>
  <conditionalFormatting sqref="AA17 AE17:AI17 V17 AM17:AP17">
    <cfRule type="expression" dxfId="1045" priority="32">
      <formula>$L17="PISA clay"</formula>
    </cfRule>
  </conditionalFormatting>
  <conditionalFormatting sqref="AM17:AP17">
    <cfRule type="expression" dxfId="1044" priority="31">
      <formula>$L17="PISA sand"</formula>
    </cfRule>
  </conditionalFormatting>
  <conditionalFormatting sqref="AE37:AH37">
    <cfRule type="expression" dxfId="1043" priority="53">
      <formula>$L19="Modified Weak rock"</formula>
    </cfRule>
  </conditionalFormatting>
  <conditionalFormatting sqref="Q17 S17 W17">
    <cfRule type="expression" dxfId="1042" priority="30">
      <formula>$L17="API sand"</formula>
    </cfRule>
  </conditionalFormatting>
  <conditionalFormatting sqref="O17:P17">
    <cfRule type="expression" dxfId="1041" priority="27">
      <formula>$L17="Stiff clay w/o free water"</formula>
    </cfRule>
    <cfRule type="expression" dxfId="1040" priority="29">
      <formula>$L17="API clay"</formula>
    </cfRule>
  </conditionalFormatting>
  <conditionalFormatting sqref="O17:P17">
    <cfRule type="expression" dxfId="1039" priority="28">
      <formula>$L17="Kirsch soft clay"</formula>
    </cfRule>
  </conditionalFormatting>
  <conditionalFormatting sqref="O17:P17">
    <cfRule type="expression" dxfId="1038" priority="26">
      <formula>$L17="Kirsch stiff clay"</formula>
    </cfRule>
  </conditionalFormatting>
  <conditionalFormatting sqref="Q17 S17 W17">
    <cfRule type="expression" dxfId="1037" priority="25">
      <formula>$L17="Kirsch sand"</formula>
    </cfRule>
  </conditionalFormatting>
  <conditionalFormatting sqref="O17:P17">
    <cfRule type="expression" dxfId="1036" priority="24">
      <formula>$L17="Reese stiff clay"</formula>
    </cfRule>
  </conditionalFormatting>
  <conditionalFormatting sqref="O17:P17">
    <cfRule type="expression" dxfId="1035" priority="23">
      <formula>$L17="PISA clay"</formula>
    </cfRule>
  </conditionalFormatting>
  <conditionalFormatting sqref="AD17">
    <cfRule type="expression" dxfId="1034" priority="20">
      <formula>$L17="Stiff clay w/o free water"</formula>
    </cfRule>
    <cfRule type="expression" dxfId="1033" priority="22">
      <formula>$L17="API clay"</formula>
    </cfRule>
  </conditionalFormatting>
  <conditionalFormatting sqref="AD17">
    <cfRule type="expression" dxfId="1032" priority="21">
      <formula>$L17="Kirsch soft clay"</formula>
    </cfRule>
  </conditionalFormatting>
  <conditionalFormatting sqref="AD17">
    <cfRule type="expression" dxfId="1031" priority="19">
      <formula>$L17="Kirsch stiff clay"</formula>
    </cfRule>
  </conditionalFormatting>
  <conditionalFormatting sqref="AD17">
    <cfRule type="expression" dxfId="1030" priority="18">
      <formula>$L17="Reese stiff clay"</formula>
    </cfRule>
  </conditionalFormatting>
  <conditionalFormatting sqref="AD17">
    <cfRule type="expression" dxfId="1029" priority="17">
      <formula>$L17="PISA clay"</formula>
    </cfRule>
  </conditionalFormatting>
  <conditionalFormatting sqref="AC17">
    <cfRule type="expression" dxfId="1028" priority="14">
      <formula>$L17="Stiff clay w/o free water"</formula>
    </cfRule>
    <cfRule type="expression" dxfId="1027" priority="16">
      <formula>$L17="API clay"</formula>
    </cfRule>
  </conditionalFormatting>
  <conditionalFormatting sqref="AC17">
    <cfRule type="expression" dxfId="1026" priority="15">
      <formula>$L17="Kirsch soft clay"</formula>
    </cfRule>
  </conditionalFormatting>
  <conditionalFormatting sqref="AC17">
    <cfRule type="expression" dxfId="1025" priority="13">
      <formula>$L17="Kirsch stiff clay"</formula>
    </cfRule>
  </conditionalFormatting>
  <conditionalFormatting sqref="AC17">
    <cfRule type="expression" dxfId="1024" priority="12">
      <formula>$L17="Reese stiff clay"</formula>
    </cfRule>
  </conditionalFormatting>
  <conditionalFormatting sqref="AC17">
    <cfRule type="expression" dxfId="1023" priority="11">
      <formula>$L17="PISA clay"</formula>
    </cfRule>
  </conditionalFormatting>
  <conditionalFormatting sqref="X17">
    <cfRule type="expression" dxfId="1022" priority="10">
      <formula>$L17="API sand"</formula>
    </cfRule>
  </conditionalFormatting>
  <conditionalFormatting sqref="X17">
    <cfRule type="expression" dxfId="1021" priority="9">
      <formula>$L17="Kirsch sand"</formula>
    </cfRule>
  </conditionalFormatting>
  <conditionalFormatting sqref="U17">
    <cfRule type="expression" dxfId="1020" priority="6">
      <formula>$L17="Stiff clay w/o free water"</formula>
    </cfRule>
    <cfRule type="expression" dxfId="1019" priority="8">
      <formula>$L17="API clay"</formula>
    </cfRule>
  </conditionalFormatting>
  <conditionalFormatting sqref="U17">
    <cfRule type="expression" dxfId="1018" priority="7">
      <formula>$L17="Kirsch soft clay"</formula>
    </cfRule>
  </conditionalFormatting>
  <conditionalFormatting sqref="U17">
    <cfRule type="expression" dxfId="1017" priority="5">
      <formula>$L17="Kirsch stiff clay"</formula>
    </cfRule>
  </conditionalFormatting>
  <conditionalFormatting sqref="U17">
    <cfRule type="expression" dxfId="1016" priority="4">
      <formula>$L17="Reese stiff clay"</formula>
    </cfRule>
  </conditionalFormatting>
  <conditionalFormatting sqref="U17">
    <cfRule type="expression" dxfId="1015" priority="3">
      <formula>$L17="PISA clay"</formula>
    </cfRule>
  </conditionalFormatting>
  <conditionalFormatting sqref="AR17">
    <cfRule type="expression" dxfId="1014" priority="2">
      <formula>$L17="API sand"</formula>
    </cfRule>
  </conditionalFormatting>
  <conditionalFormatting sqref="AR17">
    <cfRule type="expression" dxfId="1013" priority="1">
      <formula>$L17="Kirsch sand"</formula>
    </cfRule>
  </conditionalFormatting>
  <dataValidations count="3">
    <dataValidation type="list" showInputMessage="1" showErrorMessage="1" sqref="M18:M36" xr:uid="{F3DBA693-DE2C-4F52-B30C-6FB24BBD5061}">
      <formula1>"',API sand,API clay"</formula1>
    </dataValidation>
    <dataValidation type="list" showInputMessage="1" showErrorMessage="1" sqref="L19:L255" xr:uid="{77090DA8-1D79-4988-82BB-C8DBBCD0D9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4534E029-CF7F-4D0B-B7F7-F14DF269E15F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FA07-F29F-40A2-B6B0-88B10ADF5433}">
  <dimension ref="A1:CN255"/>
  <sheetViews>
    <sheetView zoomScale="70" zoomScaleNormal="70" workbookViewId="0">
      <selection activeCell="L15" sqref="L15"/>
    </sheetView>
  </sheetViews>
  <sheetFormatPr defaultColWidth="9.28515625" defaultRowHeight="15" x14ac:dyDescent="0.25"/>
  <cols>
    <col min="1" max="1" width="18" style="92" bestFit="1" customWidth="1"/>
    <col min="2" max="2" width="13.7109375" style="92" customWidth="1"/>
    <col min="3" max="3" width="13.5703125" style="92" customWidth="1"/>
    <col min="4" max="5" width="14" style="92" customWidth="1"/>
    <col min="6" max="6" width="13" style="92" bestFit="1" customWidth="1"/>
    <col min="7" max="7" width="13.5703125" style="92" customWidth="1"/>
    <col min="8" max="8" width="11" style="92" bestFit="1" customWidth="1"/>
    <col min="9" max="9" width="15.7109375" style="92" bestFit="1" customWidth="1"/>
    <col min="10" max="10" width="10.28515625" style="92" customWidth="1"/>
    <col min="11" max="11" width="11.5703125" style="92" bestFit="1" customWidth="1"/>
    <col min="12" max="12" width="53.85546875" style="92" bestFit="1" customWidth="1"/>
    <col min="13" max="13" width="11.7109375" style="92" bestFit="1" customWidth="1"/>
    <col min="14" max="14" width="11" style="92" bestFit="1" customWidth="1"/>
    <col min="15" max="15" width="9.28515625" style="92"/>
    <col min="16" max="16" width="10.5703125" style="92" customWidth="1"/>
    <col min="17" max="18" width="9.5703125" style="92" bestFit="1" customWidth="1"/>
    <col min="19" max="20" width="6.5703125" style="92" customWidth="1"/>
    <col min="21" max="21" width="13.28515625" style="92" customWidth="1"/>
    <col min="22" max="22" width="19.42578125" style="92" customWidth="1"/>
    <col min="23" max="23" width="6.5703125" style="92" customWidth="1"/>
    <col min="24" max="24" width="11.7109375" style="92" customWidth="1"/>
    <col min="25" max="25" width="8.42578125" style="92" bestFit="1" customWidth="1"/>
    <col min="26" max="26" width="11.7109375" style="92" customWidth="1"/>
    <col min="27" max="27" width="11" style="92" bestFit="1" customWidth="1"/>
    <col min="28" max="28" width="10.5703125" style="92" customWidth="1"/>
    <col min="29" max="29" width="14.7109375" style="92" customWidth="1"/>
    <col min="30" max="30" width="11.7109375" style="92" customWidth="1"/>
    <col min="31" max="31" width="10.28515625" style="92" customWidth="1"/>
    <col min="32" max="32" width="8.28515625" style="92" customWidth="1"/>
    <col min="33" max="33" width="13.7109375" style="92" customWidth="1"/>
    <col min="34" max="34" width="8.42578125" style="92" customWidth="1"/>
    <col min="35" max="35" width="7.7109375" style="92" customWidth="1"/>
    <col min="36" max="36" width="8.5703125" style="92" customWidth="1"/>
    <col min="37" max="37" width="11.28515625" style="92" bestFit="1" customWidth="1"/>
    <col min="38" max="38" width="11.42578125" style="92" bestFit="1" customWidth="1"/>
    <col min="39" max="39" width="11.7109375" style="92" bestFit="1" customWidth="1"/>
    <col min="40" max="40" width="11.5703125" style="92" bestFit="1" customWidth="1"/>
    <col min="41" max="42" width="11.5703125" style="92" customWidth="1"/>
    <col min="43" max="16384" width="9.28515625" style="92"/>
  </cols>
  <sheetData>
    <row r="1" spans="1:92" x14ac:dyDescent="0.25">
      <c r="A1" s="91" t="str">
        <f ca="1">TRIM(MID(CELL("filename",A1),FIND("]",CELL("filename",A1),1)+1,255))</f>
        <v>PC1_GHS_43</v>
      </c>
      <c r="D1" s="91"/>
    </row>
    <row r="3" spans="1:92" s="93" customFormat="1" ht="45" customHeight="1" x14ac:dyDescent="0.25">
      <c r="F3" s="94" t="s">
        <v>39</v>
      </c>
      <c r="J3" s="95" t="s">
        <v>22</v>
      </c>
      <c r="L3" s="137"/>
      <c r="M3" s="137"/>
      <c r="N3" s="137"/>
      <c r="Q3" s="96"/>
      <c r="R3" s="138"/>
      <c r="S3" s="138"/>
      <c r="T3" s="96"/>
      <c r="U3" s="138"/>
      <c r="V3" s="138"/>
      <c r="W3" s="96"/>
      <c r="X3" s="97"/>
      <c r="Y3" s="96"/>
      <c r="Z3" s="96"/>
      <c r="AA3" s="96"/>
      <c r="AB3" s="96"/>
      <c r="AC3" s="97"/>
      <c r="AD3" s="98"/>
      <c r="AE3" s="98"/>
      <c r="AF3" s="98"/>
      <c r="AG3" s="98"/>
      <c r="AH3" s="98"/>
      <c r="AI3" s="98"/>
      <c r="AJ3" s="96"/>
      <c r="AK3" s="96"/>
      <c r="AL3" s="96"/>
      <c r="AM3" s="96"/>
      <c r="AN3" s="96"/>
      <c r="AO3" s="96"/>
      <c r="AP3" s="96"/>
    </row>
    <row r="4" spans="1:92" x14ac:dyDescent="0.25">
      <c r="A4" s="99" t="s">
        <v>60</v>
      </c>
      <c r="B4" s="92">
        <f>COUNTIF(J:J,"&gt;0")</f>
        <v>15</v>
      </c>
      <c r="C4" s="100" t="s">
        <v>58</v>
      </c>
      <c r="D4" s="101"/>
      <c r="F4" s="92" t="s">
        <v>40</v>
      </c>
      <c r="G4" s="102">
        <v>0</v>
      </c>
      <c r="H4" s="100" t="s">
        <v>28</v>
      </c>
      <c r="I4" s="92" t="s">
        <v>131</v>
      </c>
      <c r="J4" s="101" t="s">
        <v>0</v>
      </c>
      <c r="K4" s="101" t="s">
        <v>3</v>
      </c>
      <c r="L4" s="101" t="s">
        <v>1</v>
      </c>
      <c r="M4" s="101" t="s">
        <v>2</v>
      </c>
      <c r="N4" s="101" t="s">
        <v>6</v>
      </c>
      <c r="O4" s="101" t="s">
        <v>4</v>
      </c>
      <c r="P4" s="101" t="s">
        <v>5</v>
      </c>
      <c r="Q4" s="101" t="s">
        <v>7</v>
      </c>
      <c r="R4" s="101" t="s">
        <v>13</v>
      </c>
      <c r="S4" s="101" t="s">
        <v>73</v>
      </c>
      <c r="T4" s="101" t="s">
        <v>14</v>
      </c>
      <c r="U4" s="101" t="s">
        <v>8</v>
      </c>
      <c r="V4" s="101" t="s">
        <v>9</v>
      </c>
      <c r="W4" s="101" t="s">
        <v>10</v>
      </c>
      <c r="X4" s="101" t="s">
        <v>90</v>
      </c>
      <c r="Y4" s="101" t="s">
        <v>95</v>
      </c>
      <c r="Z4" s="101" t="s">
        <v>15</v>
      </c>
      <c r="AA4" s="101" t="s">
        <v>16</v>
      </c>
      <c r="AB4" s="101" t="s">
        <v>17</v>
      </c>
      <c r="AC4" s="101" t="s">
        <v>11</v>
      </c>
      <c r="AD4" s="101" t="s">
        <v>12</v>
      </c>
      <c r="AE4" s="101" t="s">
        <v>18</v>
      </c>
      <c r="AF4" s="101" t="s">
        <v>19</v>
      </c>
      <c r="AG4" s="101" t="s">
        <v>37</v>
      </c>
      <c r="AH4" s="101" t="s">
        <v>20</v>
      </c>
      <c r="AI4" s="101" t="s">
        <v>21</v>
      </c>
      <c r="AJ4" s="101" t="s">
        <v>66</v>
      </c>
      <c r="AK4" s="101" t="s">
        <v>72</v>
      </c>
      <c r="AL4" s="101" t="s">
        <v>91</v>
      </c>
      <c r="AM4" s="101" t="s">
        <v>92</v>
      </c>
      <c r="AN4" s="101" t="s">
        <v>93</v>
      </c>
      <c r="AO4" s="101" t="s">
        <v>111</v>
      </c>
      <c r="AP4" s="101" t="s">
        <v>112</v>
      </c>
      <c r="AQ4" s="103" t="s">
        <v>102</v>
      </c>
      <c r="AR4" s="101" t="s">
        <v>108</v>
      </c>
      <c r="AS4" s="92" t="s">
        <v>123</v>
      </c>
      <c r="AT4" s="92" t="s">
        <v>132</v>
      </c>
      <c r="AU4" s="92" t="s">
        <v>133</v>
      </c>
      <c r="AV4" s="92" t="s">
        <v>134</v>
      </c>
      <c r="AW4" s="92" t="s">
        <v>135</v>
      </c>
      <c r="AX4" s="92" t="s">
        <v>136</v>
      </c>
      <c r="AY4" s="92" t="s">
        <v>137</v>
      </c>
      <c r="AZ4" s="92" t="s">
        <v>138</v>
      </c>
      <c r="BA4" s="92" t="s">
        <v>139</v>
      </c>
      <c r="BB4" s="92" t="s">
        <v>140</v>
      </c>
    </row>
    <row r="5" spans="1:92" ht="93" x14ac:dyDescent="0.25">
      <c r="A5" s="92" t="s">
        <v>61</v>
      </c>
      <c r="B5" s="92">
        <f ca="1">COUNTIF(A:A,"&gt;0")</f>
        <v>1</v>
      </c>
      <c r="C5" s="100" t="s">
        <v>58</v>
      </c>
      <c r="F5" s="92" t="s">
        <v>41</v>
      </c>
      <c r="G5" s="102">
        <v>0</v>
      </c>
      <c r="H5" s="100" t="s">
        <v>28</v>
      </c>
      <c r="J5" s="104" t="s">
        <v>38</v>
      </c>
      <c r="K5" s="104" t="s">
        <v>30</v>
      </c>
      <c r="L5" s="104" t="s">
        <v>31</v>
      </c>
      <c r="M5" s="104" t="s">
        <v>31</v>
      </c>
      <c r="N5" s="104" t="s">
        <v>32</v>
      </c>
      <c r="O5" s="104" t="s">
        <v>33</v>
      </c>
      <c r="P5" s="104" t="s">
        <v>35</v>
      </c>
      <c r="Q5" s="104" t="s">
        <v>36</v>
      </c>
      <c r="R5" s="104" t="s">
        <v>36</v>
      </c>
      <c r="S5" s="104" t="s">
        <v>34</v>
      </c>
      <c r="T5" s="104" t="s">
        <v>33</v>
      </c>
      <c r="U5" s="104" t="s">
        <v>34</v>
      </c>
      <c r="V5" s="104" t="s">
        <v>62</v>
      </c>
      <c r="W5" s="104" t="s">
        <v>34</v>
      </c>
      <c r="X5" s="104" t="s">
        <v>33</v>
      </c>
      <c r="Y5" s="104" t="s">
        <v>35</v>
      </c>
      <c r="Z5" s="104" t="s">
        <v>33</v>
      </c>
      <c r="AA5" s="104" t="s">
        <v>34</v>
      </c>
      <c r="AB5" s="104" t="s">
        <v>33</v>
      </c>
      <c r="AC5" s="104" t="s">
        <v>33</v>
      </c>
      <c r="AD5" s="104" t="s">
        <v>35</v>
      </c>
      <c r="AE5" s="104" t="s">
        <v>34</v>
      </c>
      <c r="AF5" s="104" t="s">
        <v>33</v>
      </c>
      <c r="AG5" s="104" t="s">
        <v>35</v>
      </c>
      <c r="AH5" s="104" t="s">
        <v>34</v>
      </c>
      <c r="AI5" s="104" t="s">
        <v>34</v>
      </c>
      <c r="AJ5" s="104" t="s">
        <v>34</v>
      </c>
      <c r="AK5" s="104" t="s">
        <v>34</v>
      </c>
      <c r="AL5" s="104" t="s">
        <v>34</v>
      </c>
      <c r="AM5" s="104" t="s">
        <v>34</v>
      </c>
      <c r="AN5" s="104" t="s">
        <v>34</v>
      </c>
      <c r="AO5" s="104" t="s">
        <v>34</v>
      </c>
      <c r="AP5" s="104" t="s">
        <v>34</v>
      </c>
      <c r="AQ5" s="104" t="s">
        <v>103</v>
      </c>
      <c r="AR5" s="104" t="s">
        <v>109</v>
      </c>
      <c r="AS5" s="104" t="s">
        <v>34</v>
      </c>
      <c r="AT5" s="104" t="s">
        <v>34</v>
      </c>
      <c r="AU5" s="104" t="s">
        <v>34</v>
      </c>
      <c r="AV5" s="104" t="s">
        <v>34</v>
      </c>
      <c r="AW5" s="104" t="s">
        <v>34</v>
      </c>
      <c r="AX5" s="104" t="s">
        <v>34</v>
      </c>
      <c r="AY5" s="104" t="s">
        <v>34</v>
      </c>
      <c r="AZ5" s="104" t="s">
        <v>34</v>
      </c>
      <c r="BA5" s="104" t="s">
        <v>34</v>
      </c>
      <c r="BB5" s="104" t="s">
        <v>34</v>
      </c>
      <c r="BC5" s="105" t="s">
        <v>141</v>
      </c>
      <c r="BD5" s="105" t="s">
        <v>142</v>
      </c>
      <c r="BE5" s="105" t="s">
        <v>143</v>
      </c>
      <c r="BF5" s="105" t="s">
        <v>144</v>
      </c>
      <c r="BG5" s="105" t="s">
        <v>145</v>
      </c>
      <c r="BH5" s="105" t="s">
        <v>146</v>
      </c>
      <c r="BI5" s="105" t="s">
        <v>147</v>
      </c>
      <c r="BJ5" s="105" t="s">
        <v>148</v>
      </c>
      <c r="BK5" s="105" t="s">
        <v>149</v>
      </c>
      <c r="BL5" s="105" t="s">
        <v>150</v>
      </c>
      <c r="BM5" s="105" t="s">
        <v>151</v>
      </c>
      <c r="BN5" s="105" t="s">
        <v>152</v>
      </c>
      <c r="BO5" s="105" t="s">
        <v>153</v>
      </c>
      <c r="BP5" s="105" t="s">
        <v>154</v>
      </c>
      <c r="BQ5" s="105" t="s">
        <v>155</v>
      </c>
      <c r="BR5" s="105" t="s">
        <v>156</v>
      </c>
      <c r="BS5" s="105" t="s">
        <v>157</v>
      </c>
      <c r="BT5" s="105" t="s">
        <v>158</v>
      </c>
      <c r="BU5" s="105" t="s">
        <v>159</v>
      </c>
      <c r="BV5" s="105" t="s">
        <v>160</v>
      </c>
      <c r="BW5" s="105" t="s">
        <v>161</v>
      </c>
      <c r="BX5" s="105" t="s">
        <v>162</v>
      </c>
      <c r="BY5" s="105" t="s">
        <v>163</v>
      </c>
      <c r="BZ5" s="105" t="s">
        <v>164</v>
      </c>
      <c r="CA5" s="105" t="s">
        <v>165</v>
      </c>
      <c r="CB5" s="105" t="s">
        <v>166</v>
      </c>
      <c r="CC5" s="105" t="s">
        <v>167</v>
      </c>
      <c r="CD5" s="105" t="s">
        <v>168</v>
      </c>
      <c r="CE5" s="105" t="s">
        <v>169</v>
      </c>
      <c r="CF5" s="105" t="s">
        <v>170</v>
      </c>
      <c r="CG5" s="105" t="s">
        <v>171</v>
      </c>
      <c r="CH5" s="105" t="s">
        <v>172</v>
      </c>
      <c r="CI5" s="105" t="s">
        <v>173</v>
      </c>
      <c r="CJ5" s="105" t="s">
        <v>174</v>
      </c>
      <c r="CK5" s="105" t="s">
        <v>175</v>
      </c>
      <c r="CL5" s="105" t="s">
        <v>176</v>
      </c>
      <c r="CM5" s="105" t="s">
        <v>177</v>
      </c>
      <c r="CN5" s="105" t="s">
        <v>178</v>
      </c>
    </row>
    <row r="6" spans="1:92" x14ac:dyDescent="0.25">
      <c r="C6" s="100"/>
      <c r="F6" s="92" t="s">
        <v>67</v>
      </c>
      <c r="G6" s="106"/>
      <c r="H6" s="100" t="s">
        <v>28</v>
      </c>
      <c r="J6" s="107">
        <v>1</v>
      </c>
      <c r="K6" s="19">
        <v>0</v>
      </c>
      <c r="L6" s="108" t="s">
        <v>200</v>
      </c>
      <c r="M6" s="109" t="s">
        <v>64</v>
      </c>
      <c r="N6" s="107">
        <v>8.1999999999999993</v>
      </c>
      <c r="O6" s="110">
        <v>1</v>
      </c>
      <c r="P6" s="110">
        <v>0</v>
      </c>
      <c r="Q6" s="130">
        <v>32</v>
      </c>
      <c r="R6" s="107">
        <v>0</v>
      </c>
      <c r="S6" s="107">
        <v>1</v>
      </c>
      <c r="T6" s="107">
        <v>0</v>
      </c>
      <c r="U6" s="111">
        <v>0</v>
      </c>
      <c r="V6" s="111">
        <v>0</v>
      </c>
      <c r="W6" s="107">
        <v>0.5</v>
      </c>
      <c r="X6" s="107">
        <v>25200</v>
      </c>
      <c r="Y6" s="107">
        <v>0</v>
      </c>
      <c r="Z6" s="107" t="e">
        <v>#N/A</v>
      </c>
      <c r="AA6" s="107">
        <v>1</v>
      </c>
      <c r="AB6" s="107" t="e">
        <v>#N/A</v>
      </c>
      <c r="AC6" s="131">
        <v>0</v>
      </c>
      <c r="AD6" s="132">
        <v>33298.369448911071</v>
      </c>
      <c r="AE6" s="133">
        <v>0.3</v>
      </c>
      <c r="AF6" s="110">
        <v>0</v>
      </c>
      <c r="AG6" s="110">
        <v>0</v>
      </c>
      <c r="AH6" s="110">
        <v>0</v>
      </c>
      <c r="AI6" s="110">
        <v>0</v>
      </c>
      <c r="AJ6" s="107" t="e">
        <v>#N/A</v>
      </c>
      <c r="AK6" s="107">
        <v>1</v>
      </c>
      <c r="AL6" s="107">
        <v>1</v>
      </c>
      <c r="AM6" s="107">
        <v>1</v>
      </c>
      <c r="AN6" s="107">
        <v>1</v>
      </c>
      <c r="AO6" s="107">
        <v>1</v>
      </c>
      <c r="AP6" s="107">
        <v>1</v>
      </c>
      <c r="AQ6" s="107">
        <v>0</v>
      </c>
      <c r="AR6" s="107">
        <v>78</v>
      </c>
      <c r="AS6" s="113">
        <v>0.196078</v>
      </c>
      <c r="AT6" s="102" t="s">
        <v>179</v>
      </c>
      <c r="AU6" s="102">
        <v>1</v>
      </c>
      <c r="AV6" s="102">
        <v>0.12</v>
      </c>
      <c r="AW6" s="102">
        <v>8.16</v>
      </c>
      <c r="AX6" s="102">
        <v>1.02</v>
      </c>
      <c r="AY6" s="106">
        <v>0</v>
      </c>
      <c r="AZ6" s="102">
        <v>1</v>
      </c>
      <c r="BA6" s="102">
        <v>3.0154469045370322</v>
      </c>
      <c r="BB6" s="92">
        <v>0.68</v>
      </c>
      <c r="BC6" s="2">
        <v>0</v>
      </c>
      <c r="BD6" s="2" t="s">
        <v>180</v>
      </c>
      <c r="BE6" s="2">
        <v>24</v>
      </c>
      <c r="BF6" s="2">
        <v>19.600000000000001</v>
      </c>
      <c r="BG6" s="2"/>
      <c r="BH6" s="2">
        <v>3</v>
      </c>
      <c r="BI6" s="2"/>
      <c r="BJ6" s="2"/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0.01</v>
      </c>
      <c r="BQ6" s="2">
        <v>0.01</v>
      </c>
      <c r="BR6" s="2">
        <v>0.01</v>
      </c>
      <c r="BS6" s="2">
        <v>0.01</v>
      </c>
      <c r="BT6" s="2">
        <v>0.01</v>
      </c>
      <c r="BU6" s="2"/>
      <c r="BV6" s="2"/>
      <c r="BW6" s="2"/>
      <c r="BX6" s="2"/>
      <c r="BY6" s="2"/>
      <c r="BZ6" s="2">
        <v>98</v>
      </c>
      <c r="CA6" s="2">
        <v>31</v>
      </c>
      <c r="CB6" s="2">
        <v>39</v>
      </c>
      <c r="CC6" s="2">
        <v>44</v>
      </c>
      <c r="CD6" s="2">
        <v>47</v>
      </c>
      <c r="CE6" s="2">
        <v>47</v>
      </c>
      <c r="CF6" s="2">
        <v>0</v>
      </c>
      <c r="CG6" s="2">
        <v>0</v>
      </c>
      <c r="CH6" s="2">
        <v>2</v>
      </c>
      <c r="CI6" s="2">
        <v>8</v>
      </c>
      <c r="CJ6" s="2">
        <v>21</v>
      </c>
      <c r="CK6" s="2">
        <v>22.7</v>
      </c>
      <c r="CL6" s="2">
        <v>1</v>
      </c>
      <c r="CM6" s="2">
        <v>0.3</v>
      </c>
      <c r="CN6" s="114">
        <v>3.3500104174796798E-3</v>
      </c>
    </row>
    <row r="7" spans="1:92" x14ac:dyDescent="0.25">
      <c r="A7" s="115" t="s">
        <v>23</v>
      </c>
      <c r="C7" s="100"/>
      <c r="F7" s="116" t="s">
        <v>48</v>
      </c>
      <c r="G7" s="117"/>
      <c r="H7" s="98"/>
      <c r="J7" s="107">
        <v>2</v>
      </c>
      <c r="K7" s="19">
        <v>3</v>
      </c>
      <c r="L7" s="108" t="s">
        <v>201</v>
      </c>
      <c r="M7" s="109" t="s">
        <v>64</v>
      </c>
      <c r="N7" s="107">
        <v>8.1999999999999993</v>
      </c>
      <c r="O7" s="110">
        <v>1</v>
      </c>
      <c r="P7" s="110">
        <v>0</v>
      </c>
      <c r="Q7" s="130">
        <v>32</v>
      </c>
      <c r="R7" s="107">
        <v>0</v>
      </c>
      <c r="S7" s="107">
        <v>1</v>
      </c>
      <c r="T7" s="107">
        <v>0</v>
      </c>
      <c r="U7" s="111">
        <v>0</v>
      </c>
      <c r="V7" s="111">
        <v>0</v>
      </c>
      <c r="W7" s="107">
        <v>0.5</v>
      </c>
      <c r="X7" s="107">
        <v>25200</v>
      </c>
      <c r="Y7" s="107">
        <v>0</v>
      </c>
      <c r="Z7" s="107" t="e">
        <v>#N/A</v>
      </c>
      <c r="AA7" s="107">
        <v>1</v>
      </c>
      <c r="AB7" s="107" t="e">
        <v>#N/A</v>
      </c>
      <c r="AC7" s="131">
        <v>99895.108346733221</v>
      </c>
      <c r="AD7" s="132">
        <v>20794.991310355483</v>
      </c>
      <c r="AE7" s="133">
        <v>0.3</v>
      </c>
      <c r="AF7" s="110">
        <v>0</v>
      </c>
      <c r="AG7" s="110">
        <v>0</v>
      </c>
      <c r="AH7" s="110">
        <v>0</v>
      </c>
      <c r="AI7" s="110">
        <v>0</v>
      </c>
      <c r="AJ7" s="107" t="e">
        <v>#N/A</v>
      </c>
      <c r="AK7" s="107">
        <v>1</v>
      </c>
      <c r="AL7" s="107">
        <v>1</v>
      </c>
      <c r="AM7" s="107">
        <v>1</v>
      </c>
      <c r="AN7" s="107">
        <v>1</v>
      </c>
      <c r="AO7" s="107">
        <v>1</v>
      </c>
      <c r="AP7" s="107">
        <v>1</v>
      </c>
      <c r="AQ7" s="107">
        <v>0</v>
      </c>
      <c r="AR7" s="107">
        <v>78</v>
      </c>
      <c r="AS7" s="113">
        <v>0.196078</v>
      </c>
      <c r="AT7" s="102" t="s">
        <v>179</v>
      </c>
      <c r="AU7" s="102">
        <v>1</v>
      </c>
      <c r="AV7" s="102">
        <v>0.12</v>
      </c>
      <c r="AW7" s="102">
        <v>8.16</v>
      </c>
      <c r="AX7" s="102">
        <v>1.02</v>
      </c>
      <c r="AY7" s="106">
        <v>0</v>
      </c>
      <c r="AZ7" s="102">
        <v>1</v>
      </c>
      <c r="BA7" s="102">
        <v>3.0154469045370322</v>
      </c>
      <c r="BB7" s="92">
        <v>0.68</v>
      </c>
      <c r="BC7" s="2">
        <v>1.7</v>
      </c>
      <c r="BD7" s="2" t="s">
        <v>180</v>
      </c>
      <c r="BE7" s="2">
        <v>24</v>
      </c>
      <c r="BF7" s="2">
        <v>19.600000000000001</v>
      </c>
      <c r="BG7" s="2"/>
      <c r="BH7" s="2">
        <v>3</v>
      </c>
      <c r="BI7" s="2"/>
      <c r="BJ7" s="2"/>
      <c r="BK7" s="2">
        <v>2.9</v>
      </c>
      <c r="BL7" s="2">
        <v>4</v>
      </c>
      <c r="BM7" s="2">
        <v>4.8</v>
      </c>
      <c r="BN7" s="2">
        <v>5.6</v>
      </c>
      <c r="BO7" s="2">
        <v>6.7</v>
      </c>
      <c r="BP7" s="2">
        <v>1.5699999999999999E-2</v>
      </c>
      <c r="BQ7" s="2">
        <v>2.0199999999999999E-2</v>
      </c>
      <c r="BR7" s="2">
        <v>2.3300000000000001E-2</v>
      </c>
      <c r="BS7" s="2">
        <v>2.64E-2</v>
      </c>
      <c r="BT7" s="2">
        <v>3.09E-2</v>
      </c>
      <c r="BU7" s="2"/>
      <c r="BV7" s="2"/>
      <c r="BW7" s="2"/>
      <c r="BX7" s="2"/>
      <c r="BY7" s="2"/>
      <c r="BZ7" s="2">
        <v>98</v>
      </c>
      <c r="CA7" s="2">
        <v>30</v>
      </c>
      <c r="CB7" s="2">
        <v>39</v>
      </c>
      <c r="CC7" s="2">
        <v>44</v>
      </c>
      <c r="CD7" s="2">
        <v>47</v>
      </c>
      <c r="CE7" s="2">
        <v>47</v>
      </c>
      <c r="CF7" s="2">
        <v>37</v>
      </c>
      <c r="CG7" s="2">
        <v>50</v>
      </c>
      <c r="CH7" s="2">
        <v>62</v>
      </c>
      <c r="CI7" s="2">
        <v>73</v>
      </c>
      <c r="CJ7" s="2">
        <v>98</v>
      </c>
      <c r="CK7" s="2">
        <v>37</v>
      </c>
      <c r="CL7" s="2">
        <v>1</v>
      </c>
      <c r="CM7" s="2">
        <v>0.3</v>
      </c>
      <c r="CN7" s="114">
        <v>3.3500104174796798E-3</v>
      </c>
    </row>
    <row r="8" spans="1:92" x14ac:dyDescent="0.25">
      <c r="A8" s="92" t="s">
        <v>24</v>
      </c>
      <c r="B8" s="102">
        <v>0</v>
      </c>
      <c r="C8" s="100" t="s">
        <v>29</v>
      </c>
      <c r="F8" s="92" t="s">
        <v>49</v>
      </c>
      <c r="G8" s="118">
        <v>11640.460886670813</v>
      </c>
      <c r="H8" s="100" t="s">
        <v>53</v>
      </c>
      <c r="J8" s="107">
        <v>3</v>
      </c>
      <c r="K8" s="19">
        <v>6</v>
      </c>
      <c r="L8" s="108" t="s">
        <v>202</v>
      </c>
      <c r="M8" s="109" t="s">
        <v>64</v>
      </c>
      <c r="N8" s="107">
        <v>8.1999999999999993</v>
      </c>
      <c r="O8" s="110">
        <v>1</v>
      </c>
      <c r="P8" s="110">
        <v>0</v>
      </c>
      <c r="Q8" s="130">
        <v>32</v>
      </c>
      <c r="R8" s="107">
        <v>0</v>
      </c>
      <c r="S8" s="107">
        <v>1</v>
      </c>
      <c r="T8" s="107">
        <v>0</v>
      </c>
      <c r="U8" s="111">
        <v>0</v>
      </c>
      <c r="V8" s="111">
        <v>0</v>
      </c>
      <c r="W8" s="107">
        <v>0.5</v>
      </c>
      <c r="X8" s="107">
        <v>25200</v>
      </c>
      <c r="Y8" s="107">
        <v>0</v>
      </c>
      <c r="Z8" s="107" t="e">
        <v>#N/A</v>
      </c>
      <c r="AA8" s="107">
        <v>1</v>
      </c>
      <c r="AB8" s="107" t="e">
        <v>#N/A</v>
      </c>
      <c r="AC8" s="131">
        <v>162280.08227779967</v>
      </c>
      <c r="AD8" s="132">
        <v>17753.508073893394</v>
      </c>
      <c r="AE8" s="133">
        <v>0.3</v>
      </c>
      <c r="AF8" s="110">
        <v>0</v>
      </c>
      <c r="AG8" s="110">
        <v>0</v>
      </c>
      <c r="AH8" s="110">
        <v>0</v>
      </c>
      <c r="AI8" s="110">
        <v>0</v>
      </c>
      <c r="AJ8" s="107" t="e">
        <v>#N/A</v>
      </c>
      <c r="AK8" s="107">
        <v>1</v>
      </c>
      <c r="AL8" s="107">
        <v>1</v>
      </c>
      <c r="AM8" s="107">
        <v>1</v>
      </c>
      <c r="AN8" s="107">
        <v>1</v>
      </c>
      <c r="AO8" s="107">
        <v>1</v>
      </c>
      <c r="AP8" s="107">
        <v>1</v>
      </c>
      <c r="AQ8" s="107">
        <v>0</v>
      </c>
      <c r="AR8" s="107">
        <v>78</v>
      </c>
      <c r="AS8" s="113">
        <v>0.196078</v>
      </c>
      <c r="AT8" s="102" t="s">
        <v>179</v>
      </c>
      <c r="AU8" s="102">
        <v>1</v>
      </c>
      <c r="AV8" s="102">
        <v>0.12</v>
      </c>
      <c r="AW8" s="102">
        <v>8.16</v>
      </c>
      <c r="AX8" s="102">
        <v>1.02</v>
      </c>
      <c r="AY8" s="106">
        <v>0</v>
      </c>
      <c r="AZ8" s="102">
        <v>1</v>
      </c>
      <c r="BA8" s="102">
        <v>3.0154469045370322</v>
      </c>
      <c r="BB8" s="92">
        <v>0.68</v>
      </c>
      <c r="BC8" s="2">
        <v>1.7</v>
      </c>
      <c r="BD8" s="2" t="s">
        <v>181</v>
      </c>
      <c r="BE8" s="2">
        <v>24</v>
      </c>
      <c r="BF8" s="2">
        <v>20.100000000000001</v>
      </c>
      <c r="BG8" s="2"/>
      <c r="BH8" s="2">
        <v>17</v>
      </c>
      <c r="BI8" s="2"/>
      <c r="BJ8" s="2"/>
      <c r="BK8" s="2">
        <v>4.8</v>
      </c>
      <c r="BL8" s="2">
        <v>5.2</v>
      </c>
      <c r="BM8" s="2">
        <v>5.5</v>
      </c>
      <c r="BN8" s="2">
        <v>5.8</v>
      </c>
      <c r="BO8" s="2">
        <v>6.2</v>
      </c>
      <c r="BP8" s="2">
        <v>2.53E-2</v>
      </c>
      <c r="BQ8" s="2">
        <v>2.8299999999999999E-2</v>
      </c>
      <c r="BR8" s="2">
        <v>3.04E-2</v>
      </c>
      <c r="BS8" s="2">
        <v>3.2500000000000001E-2</v>
      </c>
      <c r="BT8" s="2">
        <v>3.5299999999999998E-2</v>
      </c>
      <c r="BU8" s="2"/>
      <c r="BV8" s="2"/>
      <c r="BW8" s="2"/>
      <c r="BX8" s="2"/>
      <c r="BY8" s="2"/>
      <c r="BZ8" s="2">
        <v>46</v>
      </c>
      <c r="CA8" s="2">
        <v>29</v>
      </c>
      <c r="CB8" s="2">
        <v>29</v>
      </c>
      <c r="CC8" s="2">
        <v>32</v>
      </c>
      <c r="CD8" s="2">
        <v>36</v>
      </c>
      <c r="CE8" s="2">
        <v>42</v>
      </c>
      <c r="CF8" s="2">
        <v>36</v>
      </c>
      <c r="CG8" s="2">
        <v>38</v>
      </c>
      <c r="CH8" s="2">
        <v>59</v>
      </c>
      <c r="CI8" s="2">
        <v>80</v>
      </c>
      <c r="CJ8" s="2">
        <v>127</v>
      </c>
      <c r="CK8" s="2">
        <v>4.4000000000000004</v>
      </c>
      <c r="CL8" s="2">
        <v>10.199999999999999</v>
      </c>
      <c r="CM8" s="2">
        <v>1.6</v>
      </c>
      <c r="CN8" s="114">
        <v>3.1298692752097471E-5</v>
      </c>
    </row>
    <row r="9" spans="1:92" x14ac:dyDescent="0.25">
      <c r="A9" s="92" t="s">
        <v>68</v>
      </c>
      <c r="B9" s="106">
        <v>43</v>
      </c>
      <c r="C9" s="100" t="s">
        <v>28</v>
      </c>
      <c r="D9" s="102"/>
      <c r="F9" s="92" t="s">
        <v>96</v>
      </c>
      <c r="G9" s="119">
        <v>-552772.83884647035</v>
      </c>
      <c r="H9" s="100" t="s">
        <v>54</v>
      </c>
      <c r="J9" s="107">
        <v>4</v>
      </c>
      <c r="K9" s="19">
        <v>9</v>
      </c>
      <c r="L9" s="108" t="s">
        <v>203</v>
      </c>
      <c r="M9" s="109" t="s">
        <v>64</v>
      </c>
      <c r="N9" s="107">
        <v>8.1999999999999993</v>
      </c>
      <c r="O9" s="110">
        <v>1</v>
      </c>
      <c r="P9" s="110">
        <v>0</v>
      </c>
      <c r="Q9" s="130">
        <v>32</v>
      </c>
      <c r="R9" s="107">
        <v>0</v>
      </c>
      <c r="S9" s="107">
        <v>1</v>
      </c>
      <c r="T9" s="107">
        <v>0</v>
      </c>
      <c r="U9" s="111">
        <v>0</v>
      </c>
      <c r="V9" s="111">
        <v>0</v>
      </c>
      <c r="W9" s="107">
        <v>0.5</v>
      </c>
      <c r="X9" s="107">
        <v>25200</v>
      </c>
      <c r="Y9" s="107">
        <v>0</v>
      </c>
      <c r="Z9" s="107" t="e">
        <v>#N/A</v>
      </c>
      <c r="AA9" s="107">
        <v>1</v>
      </c>
      <c r="AB9" s="107" t="e">
        <v>#N/A</v>
      </c>
      <c r="AC9" s="131">
        <v>215540.60649947985</v>
      </c>
      <c r="AD9" s="132">
        <v>16028.054974193277</v>
      </c>
      <c r="AE9" s="133">
        <v>0.3</v>
      </c>
      <c r="AF9" s="110">
        <v>0</v>
      </c>
      <c r="AG9" s="110">
        <v>0</v>
      </c>
      <c r="AH9" s="110">
        <v>0</v>
      </c>
      <c r="AI9" s="110">
        <v>0</v>
      </c>
      <c r="AJ9" s="107" t="e">
        <v>#N/A</v>
      </c>
      <c r="AK9" s="107">
        <v>1</v>
      </c>
      <c r="AL9" s="107">
        <v>1</v>
      </c>
      <c r="AM9" s="107">
        <v>1</v>
      </c>
      <c r="AN9" s="107">
        <v>1</v>
      </c>
      <c r="AO9" s="107">
        <v>1</v>
      </c>
      <c r="AP9" s="107">
        <v>1</v>
      </c>
      <c r="AQ9" s="107">
        <v>0</v>
      </c>
      <c r="AR9" s="107">
        <v>78</v>
      </c>
      <c r="AS9" s="113">
        <v>0.196078</v>
      </c>
      <c r="AT9" s="102" t="s">
        <v>179</v>
      </c>
      <c r="AU9" s="102">
        <v>1</v>
      </c>
      <c r="AV9" s="102">
        <v>0.12</v>
      </c>
      <c r="AW9" s="102">
        <v>8.16</v>
      </c>
      <c r="AX9" s="102">
        <v>1.02</v>
      </c>
      <c r="AY9" s="106">
        <v>0</v>
      </c>
      <c r="AZ9" s="102">
        <v>1</v>
      </c>
      <c r="BA9" s="102">
        <v>3.0154469045370322</v>
      </c>
      <c r="BB9" s="92">
        <v>0.68</v>
      </c>
      <c r="BC9" s="2">
        <v>2.6</v>
      </c>
      <c r="BD9" s="2" t="s">
        <v>181</v>
      </c>
      <c r="BE9" s="2">
        <v>24</v>
      </c>
      <c r="BF9" s="2">
        <v>20.100000000000001</v>
      </c>
      <c r="BG9" s="2"/>
      <c r="BH9" s="2">
        <v>17</v>
      </c>
      <c r="BI9" s="2"/>
      <c r="BJ9" s="2"/>
      <c r="BK9" s="2">
        <v>0.6</v>
      </c>
      <c r="BL9" s="2">
        <v>1</v>
      </c>
      <c r="BM9" s="2">
        <v>1.3</v>
      </c>
      <c r="BN9" s="2">
        <v>1.6</v>
      </c>
      <c r="BO9" s="2">
        <v>2</v>
      </c>
      <c r="BP9" s="2">
        <v>1.3100000000000001E-2</v>
      </c>
      <c r="BQ9" s="2">
        <v>1.61E-2</v>
      </c>
      <c r="BR9" s="2">
        <v>1.8200000000000001E-2</v>
      </c>
      <c r="BS9" s="2">
        <v>2.0199999999999999E-2</v>
      </c>
      <c r="BT9" s="2">
        <v>2.3099999999999999E-2</v>
      </c>
      <c r="BU9" s="2"/>
      <c r="BV9" s="2"/>
      <c r="BW9" s="2"/>
      <c r="BX9" s="2"/>
      <c r="BY9" s="2"/>
      <c r="BZ9" s="2">
        <v>46</v>
      </c>
      <c r="CA9" s="2">
        <v>29</v>
      </c>
      <c r="CB9" s="2">
        <v>29</v>
      </c>
      <c r="CC9" s="2">
        <v>32</v>
      </c>
      <c r="CD9" s="2">
        <v>36</v>
      </c>
      <c r="CE9" s="2">
        <v>42</v>
      </c>
      <c r="CF9" s="2">
        <v>31</v>
      </c>
      <c r="CG9" s="2">
        <v>33</v>
      </c>
      <c r="CH9" s="2">
        <v>54</v>
      </c>
      <c r="CI9" s="2">
        <v>75</v>
      </c>
      <c r="CJ9" s="2">
        <v>122</v>
      </c>
      <c r="CK9" s="2">
        <v>4.4000000000000004</v>
      </c>
      <c r="CL9" s="2">
        <v>10.199999999999999</v>
      </c>
      <c r="CM9" s="2">
        <v>1.6</v>
      </c>
      <c r="CN9" s="114">
        <v>3.1298692752097471E-5</v>
      </c>
    </row>
    <row r="10" spans="1:92" s="117" customFormat="1" x14ac:dyDescent="0.25">
      <c r="A10" s="92" t="s">
        <v>69</v>
      </c>
      <c r="B10" s="120">
        <v>43</v>
      </c>
      <c r="C10" s="100" t="s">
        <v>28</v>
      </c>
      <c r="D10" s="121"/>
      <c r="F10" s="92" t="s">
        <v>51</v>
      </c>
      <c r="G10" s="118">
        <v>29121.297723129272</v>
      </c>
      <c r="H10" s="100" t="s">
        <v>53</v>
      </c>
      <c r="I10" s="92"/>
      <c r="J10" s="107">
        <v>5</v>
      </c>
      <c r="K10" s="19">
        <v>12</v>
      </c>
      <c r="L10" s="108" t="s">
        <v>204</v>
      </c>
      <c r="M10" s="109" t="s">
        <v>64</v>
      </c>
      <c r="N10" s="107">
        <v>8.1999999999999993</v>
      </c>
      <c r="O10" s="110">
        <v>1</v>
      </c>
      <c r="P10" s="110">
        <v>0</v>
      </c>
      <c r="Q10" s="130">
        <v>32</v>
      </c>
      <c r="R10" s="107">
        <v>0</v>
      </c>
      <c r="S10" s="107">
        <v>1</v>
      </c>
      <c r="T10" s="107">
        <v>0</v>
      </c>
      <c r="U10" s="111">
        <v>0</v>
      </c>
      <c r="V10" s="111">
        <v>0</v>
      </c>
      <c r="W10" s="107">
        <v>0.5</v>
      </c>
      <c r="X10" s="107">
        <v>25200</v>
      </c>
      <c r="Y10" s="107">
        <v>0</v>
      </c>
      <c r="Z10" s="107" t="e">
        <v>#N/A</v>
      </c>
      <c r="AA10" s="107">
        <v>1</v>
      </c>
      <c r="AB10" s="107" t="e">
        <v>#N/A</v>
      </c>
      <c r="AC10" s="131">
        <v>263624.77142205968</v>
      </c>
      <c r="AD10" s="132">
        <v>14856.18380934456</v>
      </c>
      <c r="AE10" s="133">
        <v>0.3</v>
      </c>
      <c r="AF10" s="110">
        <v>0</v>
      </c>
      <c r="AG10" s="110">
        <v>0</v>
      </c>
      <c r="AH10" s="110">
        <v>0</v>
      </c>
      <c r="AI10" s="110">
        <v>0</v>
      </c>
      <c r="AJ10" s="107" t="e">
        <v>#N/A</v>
      </c>
      <c r="AK10" s="107">
        <v>1</v>
      </c>
      <c r="AL10" s="107">
        <v>1</v>
      </c>
      <c r="AM10" s="107">
        <v>1</v>
      </c>
      <c r="AN10" s="107">
        <v>1</v>
      </c>
      <c r="AO10" s="107">
        <v>1</v>
      </c>
      <c r="AP10" s="107">
        <v>1</v>
      </c>
      <c r="AQ10" s="107">
        <v>0</v>
      </c>
      <c r="AR10" s="107">
        <v>78</v>
      </c>
      <c r="AS10" s="113">
        <v>0.196078</v>
      </c>
      <c r="AT10" s="102" t="s">
        <v>179</v>
      </c>
      <c r="AU10" s="102">
        <v>1</v>
      </c>
      <c r="AV10" s="102">
        <v>0.12</v>
      </c>
      <c r="AW10" s="102">
        <v>8.16</v>
      </c>
      <c r="AX10" s="102">
        <v>1.02</v>
      </c>
      <c r="AY10" s="106">
        <v>0</v>
      </c>
      <c r="AZ10" s="102">
        <v>1</v>
      </c>
      <c r="BA10" s="102">
        <v>3.0154469045370322</v>
      </c>
      <c r="BB10" s="92">
        <v>0.68</v>
      </c>
      <c r="BC10" s="2">
        <v>2.6</v>
      </c>
      <c r="BD10" s="2" t="s">
        <v>182</v>
      </c>
      <c r="BE10" s="2">
        <v>33</v>
      </c>
      <c r="BF10" s="2">
        <v>18.899999999999999</v>
      </c>
      <c r="BG10" s="2">
        <v>24</v>
      </c>
      <c r="BH10" s="2">
        <v>38</v>
      </c>
      <c r="BI10" s="2">
        <v>4</v>
      </c>
      <c r="BJ10" s="2">
        <v>1.9</v>
      </c>
      <c r="BK10" s="2">
        <v>0.4</v>
      </c>
      <c r="BL10" s="2">
        <v>0.5</v>
      </c>
      <c r="BM10" s="2">
        <v>0.6</v>
      </c>
      <c r="BN10" s="2">
        <v>0.8</v>
      </c>
      <c r="BO10" s="2">
        <v>0.9</v>
      </c>
      <c r="BP10" s="2">
        <v>0.01</v>
      </c>
      <c r="BQ10" s="2">
        <v>0.01</v>
      </c>
      <c r="BR10" s="2">
        <v>1.0800000000000001E-2</v>
      </c>
      <c r="BS10" s="2">
        <v>1.26E-2</v>
      </c>
      <c r="BT10" s="2">
        <v>4.1399999999999999E-2</v>
      </c>
      <c r="BU10" s="2">
        <v>16</v>
      </c>
      <c r="BV10" s="2">
        <v>27</v>
      </c>
      <c r="BW10" s="2">
        <v>32</v>
      </c>
      <c r="BX10" s="2">
        <v>39</v>
      </c>
      <c r="BY10" s="2">
        <v>57</v>
      </c>
      <c r="BZ10" s="2"/>
      <c r="CA10" s="2"/>
      <c r="CB10" s="2"/>
      <c r="CC10" s="2"/>
      <c r="CD10" s="2"/>
      <c r="CE10" s="2"/>
      <c r="CF10" s="2">
        <v>27</v>
      </c>
      <c r="CG10" s="2">
        <v>27</v>
      </c>
      <c r="CH10" s="2">
        <v>27</v>
      </c>
      <c r="CI10" s="2">
        <v>28</v>
      </c>
      <c r="CJ10" s="2">
        <v>28</v>
      </c>
      <c r="CK10" s="2">
        <v>3.2</v>
      </c>
      <c r="CL10" s="2">
        <v>9.6</v>
      </c>
      <c r="CM10" s="2">
        <v>1.3</v>
      </c>
      <c r="CN10" s="114">
        <v>2.0327452023345781E-9</v>
      </c>
    </row>
    <row r="11" spans="1:92" x14ac:dyDescent="0.25">
      <c r="A11" s="92" t="s">
        <v>70</v>
      </c>
      <c r="B11" s="102">
        <v>1</v>
      </c>
      <c r="C11" s="100" t="s">
        <v>28</v>
      </c>
      <c r="F11" s="92" t="s">
        <v>52</v>
      </c>
      <c r="G11" s="118">
        <v>0</v>
      </c>
      <c r="H11" s="100" t="s">
        <v>53</v>
      </c>
      <c r="J11" s="107">
        <v>6</v>
      </c>
      <c r="K11" s="19">
        <v>15</v>
      </c>
      <c r="L11" s="108" t="s">
        <v>205</v>
      </c>
      <c r="M11" s="109" t="s">
        <v>64</v>
      </c>
      <c r="N11" s="107">
        <v>8.1999999999999993</v>
      </c>
      <c r="O11" s="110">
        <v>1</v>
      </c>
      <c r="P11" s="110">
        <v>0</v>
      </c>
      <c r="Q11" s="130">
        <v>32</v>
      </c>
      <c r="R11" s="107">
        <v>0</v>
      </c>
      <c r="S11" s="107">
        <v>1</v>
      </c>
      <c r="T11" s="107">
        <v>0</v>
      </c>
      <c r="U11" s="111">
        <v>0</v>
      </c>
      <c r="V11" s="111">
        <v>0</v>
      </c>
      <c r="W11" s="107">
        <v>0.5</v>
      </c>
      <c r="X11" s="107">
        <v>25200</v>
      </c>
      <c r="Y11" s="107">
        <v>0</v>
      </c>
      <c r="Z11" s="107" t="e">
        <v>#N/A</v>
      </c>
      <c r="AA11" s="107">
        <v>1</v>
      </c>
      <c r="AB11" s="107" t="e">
        <v>#N/A</v>
      </c>
      <c r="AC11" s="131">
        <v>308193.32285009336</v>
      </c>
      <c r="AD11" s="132">
        <v>13984.4751441548</v>
      </c>
      <c r="AE11" s="133">
        <v>0.3</v>
      </c>
      <c r="AF11" s="110">
        <v>0</v>
      </c>
      <c r="AG11" s="110">
        <v>0</v>
      </c>
      <c r="AH11" s="110">
        <v>0</v>
      </c>
      <c r="AI11" s="110">
        <v>0</v>
      </c>
      <c r="AJ11" s="107" t="e">
        <v>#N/A</v>
      </c>
      <c r="AK11" s="107">
        <v>1</v>
      </c>
      <c r="AL11" s="107">
        <v>1</v>
      </c>
      <c r="AM11" s="107">
        <v>1</v>
      </c>
      <c r="AN11" s="107">
        <v>1</v>
      </c>
      <c r="AO11" s="107">
        <v>1</v>
      </c>
      <c r="AP11" s="107">
        <v>1</v>
      </c>
      <c r="AQ11" s="107">
        <v>0</v>
      </c>
      <c r="AR11" s="107">
        <v>78</v>
      </c>
      <c r="AS11" s="113">
        <v>0.196078</v>
      </c>
      <c r="AT11" s="102" t="s">
        <v>179</v>
      </c>
      <c r="AU11" s="102">
        <v>1</v>
      </c>
      <c r="AV11" s="102">
        <v>0.12</v>
      </c>
      <c r="AW11" s="102">
        <v>8.16</v>
      </c>
      <c r="AX11" s="102">
        <v>1.02</v>
      </c>
      <c r="AY11" s="106">
        <v>0</v>
      </c>
      <c r="AZ11" s="102">
        <v>1</v>
      </c>
      <c r="BA11" s="102">
        <v>3.01544690453703</v>
      </c>
      <c r="BB11" s="92">
        <v>0.68</v>
      </c>
      <c r="BC11" s="2">
        <v>3.4</v>
      </c>
      <c r="BD11" s="2" t="s">
        <v>182</v>
      </c>
      <c r="BE11" s="2">
        <v>33</v>
      </c>
      <c r="BF11" s="2">
        <v>18.899999999999999</v>
      </c>
      <c r="BG11" s="2">
        <v>24</v>
      </c>
      <c r="BH11" s="2">
        <v>38</v>
      </c>
      <c r="BI11" s="2">
        <v>4</v>
      </c>
      <c r="BJ11" s="2">
        <v>1.9</v>
      </c>
      <c r="BK11" s="2">
        <v>1.9</v>
      </c>
      <c r="BL11" s="2">
        <v>2.2000000000000002</v>
      </c>
      <c r="BM11" s="2">
        <v>2.4</v>
      </c>
      <c r="BN11" s="2">
        <v>2.7</v>
      </c>
      <c r="BO11" s="2">
        <v>3.4</v>
      </c>
      <c r="BP11" s="2">
        <v>8.1199999999999994E-2</v>
      </c>
      <c r="BQ11" s="2">
        <v>9.1899999999999996E-2</v>
      </c>
      <c r="BR11" s="2">
        <v>9.9000000000000005E-2</v>
      </c>
      <c r="BS11" s="2">
        <v>0.1062</v>
      </c>
      <c r="BT11" s="2">
        <v>0.1168</v>
      </c>
      <c r="BU11" s="2">
        <v>93</v>
      </c>
      <c r="BV11" s="2">
        <v>116</v>
      </c>
      <c r="BW11" s="2">
        <v>130</v>
      </c>
      <c r="BX11" s="2">
        <v>149</v>
      </c>
      <c r="BY11" s="2">
        <v>205</v>
      </c>
      <c r="BZ11" s="2"/>
      <c r="CA11" s="2"/>
      <c r="CB11" s="2"/>
      <c r="CC11" s="2"/>
      <c r="CD11" s="2"/>
      <c r="CE11" s="2"/>
      <c r="CF11" s="2">
        <v>38</v>
      </c>
      <c r="CG11" s="2">
        <v>38</v>
      </c>
      <c r="CH11" s="2">
        <v>47</v>
      </c>
      <c r="CI11" s="2">
        <v>57</v>
      </c>
      <c r="CJ11" s="2">
        <v>82</v>
      </c>
      <c r="CK11" s="2">
        <v>8.5</v>
      </c>
      <c r="CL11" s="2">
        <v>22.6</v>
      </c>
      <c r="CM11" s="2">
        <v>2.2999999999999998</v>
      </c>
      <c r="CN11" s="114">
        <v>2.0327452023345781E-9</v>
      </c>
    </row>
    <row r="12" spans="1:92" x14ac:dyDescent="0.25">
      <c r="A12" s="92" t="s">
        <v>74</v>
      </c>
      <c r="B12" s="106">
        <v>9.5</v>
      </c>
      <c r="C12" s="100" t="s">
        <v>28</v>
      </c>
      <c r="E12" s="122"/>
      <c r="F12" s="117" t="s">
        <v>97</v>
      </c>
      <c r="G12" s="118">
        <v>2891.7203797290813</v>
      </c>
      <c r="H12" s="100" t="s">
        <v>53</v>
      </c>
      <c r="J12" s="107">
        <v>7</v>
      </c>
      <c r="K12" s="19">
        <v>18</v>
      </c>
      <c r="L12" s="108" t="s">
        <v>206</v>
      </c>
      <c r="M12" s="109" t="s">
        <v>64</v>
      </c>
      <c r="N12" s="107">
        <v>8.1999999999999993</v>
      </c>
      <c r="O12" s="110">
        <v>1</v>
      </c>
      <c r="P12" s="110">
        <v>0</v>
      </c>
      <c r="Q12" s="130">
        <v>32</v>
      </c>
      <c r="R12" s="107">
        <v>0</v>
      </c>
      <c r="S12" s="107">
        <v>1</v>
      </c>
      <c r="T12" s="107">
        <v>0</v>
      </c>
      <c r="U12" s="111">
        <v>0</v>
      </c>
      <c r="V12" s="111">
        <v>0</v>
      </c>
      <c r="W12" s="107">
        <v>0.5</v>
      </c>
      <c r="X12" s="107">
        <v>25200</v>
      </c>
      <c r="Y12" s="107">
        <v>0</v>
      </c>
      <c r="Z12" s="107" t="e">
        <v>#N/A</v>
      </c>
      <c r="AA12" s="107">
        <v>1</v>
      </c>
      <c r="AB12" s="107" t="e">
        <v>#N/A</v>
      </c>
      <c r="AC12" s="131">
        <v>350146.74828255776</v>
      </c>
      <c r="AD12" s="132">
        <v>13298.858983684777</v>
      </c>
      <c r="AE12" s="133">
        <v>0.3</v>
      </c>
      <c r="AF12" s="110">
        <v>0</v>
      </c>
      <c r="AG12" s="110">
        <v>0</v>
      </c>
      <c r="AH12" s="110">
        <v>0</v>
      </c>
      <c r="AI12" s="110">
        <v>0</v>
      </c>
      <c r="AJ12" s="107" t="e">
        <v>#N/A</v>
      </c>
      <c r="AK12" s="107">
        <v>1</v>
      </c>
      <c r="AL12" s="107">
        <v>1</v>
      </c>
      <c r="AM12" s="107">
        <v>1</v>
      </c>
      <c r="AN12" s="107">
        <v>1</v>
      </c>
      <c r="AO12" s="107">
        <v>1</v>
      </c>
      <c r="AP12" s="107">
        <v>1</v>
      </c>
      <c r="AQ12" s="107">
        <v>0</v>
      </c>
      <c r="AR12" s="107">
        <v>78</v>
      </c>
      <c r="AS12" s="113">
        <v>0.196078</v>
      </c>
      <c r="AT12" s="102" t="s">
        <v>179</v>
      </c>
      <c r="AU12" s="102">
        <v>1</v>
      </c>
      <c r="AV12" s="102">
        <v>0.12</v>
      </c>
      <c r="AW12" s="102">
        <v>8.16</v>
      </c>
      <c r="AX12" s="102">
        <v>1.02</v>
      </c>
      <c r="AY12" s="106">
        <v>0</v>
      </c>
      <c r="AZ12" s="102">
        <v>1</v>
      </c>
      <c r="BA12" s="102">
        <v>3.01544690453703</v>
      </c>
      <c r="BB12" s="92">
        <v>0.68</v>
      </c>
      <c r="BC12" s="2">
        <v>3.4</v>
      </c>
      <c r="BD12" s="2" t="s">
        <v>181</v>
      </c>
      <c r="BE12" s="2">
        <v>23</v>
      </c>
      <c r="BF12" s="2">
        <v>19.899999999999999</v>
      </c>
      <c r="BG12" s="2"/>
      <c r="BH12" s="2">
        <v>22</v>
      </c>
      <c r="BI12" s="2"/>
      <c r="BJ12" s="2"/>
      <c r="BK12" s="2">
        <v>4</v>
      </c>
      <c r="BL12" s="2">
        <v>5.4</v>
      </c>
      <c r="BM12" s="2">
        <v>6.3</v>
      </c>
      <c r="BN12" s="2">
        <v>8.8000000000000007</v>
      </c>
      <c r="BO12" s="2">
        <v>10.4</v>
      </c>
      <c r="BP12" s="2">
        <v>2.5399999999999999E-2</v>
      </c>
      <c r="BQ12" s="2">
        <v>3.44E-2</v>
      </c>
      <c r="BR12" s="2">
        <v>4.0399999999999998E-2</v>
      </c>
      <c r="BS12" s="2">
        <v>5.57E-2</v>
      </c>
      <c r="BT12" s="2">
        <v>6.6299999999999998E-2</v>
      </c>
      <c r="BU12" s="2"/>
      <c r="BV12" s="2"/>
      <c r="BW12" s="2"/>
      <c r="BX12" s="2"/>
      <c r="BY12" s="2"/>
      <c r="BZ12" s="2">
        <v>63</v>
      </c>
      <c r="CA12" s="2">
        <v>29</v>
      </c>
      <c r="CB12" s="2">
        <v>30</v>
      </c>
      <c r="CC12" s="2">
        <v>34</v>
      </c>
      <c r="CD12" s="2">
        <v>38</v>
      </c>
      <c r="CE12" s="2">
        <v>44</v>
      </c>
      <c r="CF12" s="2">
        <v>33</v>
      </c>
      <c r="CG12" s="2">
        <v>38</v>
      </c>
      <c r="CH12" s="2">
        <v>87</v>
      </c>
      <c r="CI12" s="2">
        <v>137</v>
      </c>
      <c r="CJ12" s="2">
        <v>247</v>
      </c>
      <c r="CK12" s="2">
        <v>12.9</v>
      </c>
      <c r="CL12" s="2">
        <v>7.2</v>
      </c>
      <c r="CM12" s="2">
        <v>1.3</v>
      </c>
      <c r="CN12" s="114">
        <v>4.9483834258669668E-5</v>
      </c>
    </row>
    <row r="13" spans="1:92" x14ac:dyDescent="0.25">
      <c r="A13" s="92" t="s">
        <v>42</v>
      </c>
      <c r="B13" s="102">
        <v>78</v>
      </c>
      <c r="C13" s="100" t="s">
        <v>46</v>
      </c>
      <c r="E13" s="122"/>
      <c r="F13" s="115" t="s">
        <v>55</v>
      </c>
      <c r="J13" s="107">
        <v>8</v>
      </c>
      <c r="K13" s="19">
        <v>21</v>
      </c>
      <c r="L13" s="108" t="s">
        <v>207</v>
      </c>
      <c r="M13" s="109" t="s">
        <v>64</v>
      </c>
      <c r="N13" s="107">
        <v>8.1999999999999993</v>
      </c>
      <c r="O13" s="110">
        <v>1</v>
      </c>
      <c r="P13" s="110">
        <v>0</v>
      </c>
      <c r="Q13" s="130">
        <v>32</v>
      </c>
      <c r="R13" s="107">
        <v>0</v>
      </c>
      <c r="S13" s="107">
        <v>1</v>
      </c>
      <c r="T13" s="107">
        <v>0</v>
      </c>
      <c r="U13" s="111">
        <v>0</v>
      </c>
      <c r="V13" s="111">
        <v>0</v>
      </c>
      <c r="W13" s="107">
        <v>0.5</v>
      </c>
      <c r="X13" s="107">
        <v>25200</v>
      </c>
      <c r="Y13" s="107">
        <v>0</v>
      </c>
      <c r="Z13" s="107" t="e">
        <v>#N/A</v>
      </c>
      <c r="AA13" s="107">
        <v>1</v>
      </c>
      <c r="AB13" s="107" t="e">
        <v>#N/A</v>
      </c>
      <c r="AC13" s="131">
        <v>390043.32523361209</v>
      </c>
      <c r="AD13" s="132">
        <v>12738.793139751186</v>
      </c>
      <c r="AE13" s="133">
        <v>0.3</v>
      </c>
      <c r="AF13" s="110">
        <v>0</v>
      </c>
      <c r="AG13" s="110">
        <v>0</v>
      </c>
      <c r="AH13" s="110">
        <v>0</v>
      </c>
      <c r="AI13" s="110">
        <v>0</v>
      </c>
      <c r="AJ13" s="107" t="e">
        <v>#N/A</v>
      </c>
      <c r="AK13" s="107">
        <v>1</v>
      </c>
      <c r="AL13" s="107">
        <v>1</v>
      </c>
      <c r="AM13" s="107">
        <v>1</v>
      </c>
      <c r="AN13" s="107">
        <v>1</v>
      </c>
      <c r="AO13" s="107">
        <v>1</v>
      </c>
      <c r="AP13" s="107">
        <v>1</v>
      </c>
      <c r="AQ13" s="107">
        <v>0</v>
      </c>
      <c r="AR13" s="107">
        <v>78</v>
      </c>
      <c r="AS13" s="113">
        <v>0.196078</v>
      </c>
      <c r="AT13" s="102" t="s">
        <v>179</v>
      </c>
      <c r="AU13" s="102">
        <v>1</v>
      </c>
      <c r="AV13" s="102">
        <v>0.12</v>
      </c>
      <c r="AW13" s="102">
        <v>8.16</v>
      </c>
      <c r="AX13" s="102">
        <v>1.02</v>
      </c>
      <c r="AY13" s="106">
        <v>0</v>
      </c>
      <c r="AZ13" s="102">
        <v>1</v>
      </c>
      <c r="BA13" s="102">
        <v>3.01544690453703</v>
      </c>
      <c r="BB13" s="92">
        <v>0.68</v>
      </c>
      <c r="BC13" s="2">
        <v>10</v>
      </c>
      <c r="BD13" s="2" t="s">
        <v>181</v>
      </c>
      <c r="BE13" s="2">
        <v>23</v>
      </c>
      <c r="BF13" s="2">
        <v>19.899999999999999</v>
      </c>
      <c r="BG13" s="2"/>
      <c r="BH13" s="2">
        <v>22</v>
      </c>
      <c r="BI13" s="2"/>
      <c r="BJ13" s="2"/>
      <c r="BK13" s="2">
        <v>11.3</v>
      </c>
      <c r="BL13" s="2">
        <v>12.7</v>
      </c>
      <c r="BM13" s="2">
        <v>13.7</v>
      </c>
      <c r="BN13" s="2">
        <v>17.600000000000001</v>
      </c>
      <c r="BO13" s="2">
        <v>19.2</v>
      </c>
      <c r="BP13" s="2">
        <v>5.2900000000000003E-2</v>
      </c>
      <c r="BQ13" s="2">
        <v>6.1800000000000001E-2</v>
      </c>
      <c r="BR13" s="2">
        <v>6.7799999999999999E-2</v>
      </c>
      <c r="BS13" s="2">
        <v>8.8599999999999998E-2</v>
      </c>
      <c r="BT13" s="2">
        <v>9.9199999999999997E-2</v>
      </c>
      <c r="BU13" s="2"/>
      <c r="BV13" s="2"/>
      <c r="BW13" s="2"/>
      <c r="BX13" s="2"/>
      <c r="BY13" s="2"/>
      <c r="BZ13" s="2">
        <v>63</v>
      </c>
      <c r="CA13" s="2">
        <v>29</v>
      </c>
      <c r="CB13" s="2">
        <v>30</v>
      </c>
      <c r="CC13" s="2">
        <v>34</v>
      </c>
      <c r="CD13" s="2">
        <v>38</v>
      </c>
      <c r="CE13" s="2">
        <v>44</v>
      </c>
      <c r="CF13" s="2">
        <v>127</v>
      </c>
      <c r="CG13" s="2">
        <v>132</v>
      </c>
      <c r="CH13" s="2">
        <v>182</v>
      </c>
      <c r="CI13" s="2">
        <v>231</v>
      </c>
      <c r="CJ13" s="2">
        <v>341</v>
      </c>
      <c r="CK13" s="2">
        <v>12.9</v>
      </c>
      <c r="CL13" s="2">
        <v>7.2</v>
      </c>
      <c r="CM13" s="2">
        <v>1.3</v>
      </c>
      <c r="CN13" s="114">
        <v>4.9483834258669668E-5</v>
      </c>
    </row>
    <row r="14" spans="1:92" x14ac:dyDescent="0.25">
      <c r="A14" s="92" t="s">
        <v>43</v>
      </c>
      <c r="B14" s="122">
        <v>355000</v>
      </c>
      <c r="C14" s="100" t="s">
        <v>47</v>
      </c>
      <c r="F14" s="92" t="s">
        <v>56</v>
      </c>
      <c r="G14" s="123" t="s">
        <v>57</v>
      </c>
      <c r="H14" s="100" t="s">
        <v>63</v>
      </c>
      <c r="J14" s="107">
        <v>9</v>
      </c>
      <c r="K14" s="19">
        <v>24</v>
      </c>
      <c r="L14" s="108" t="s">
        <v>208</v>
      </c>
      <c r="M14" s="109" t="s">
        <v>64</v>
      </c>
      <c r="N14" s="107">
        <v>8.1999999999999993</v>
      </c>
      <c r="O14" s="110">
        <v>1</v>
      </c>
      <c r="P14" s="110">
        <v>0</v>
      </c>
      <c r="Q14" s="130">
        <v>32</v>
      </c>
      <c r="R14" s="107">
        <v>0</v>
      </c>
      <c r="S14" s="107">
        <v>1</v>
      </c>
      <c r="T14" s="107">
        <v>0</v>
      </c>
      <c r="U14" s="111">
        <v>0</v>
      </c>
      <c r="V14" s="111">
        <v>0</v>
      </c>
      <c r="W14" s="107">
        <v>0.5</v>
      </c>
      <c r="X14" s="107">
        <v>25200</v>
      </c>
      <c r="Y14" s="107">
        <v>0</v>
      </c>
      <c r="Z14" s="107" t="e">
        <v>#N/A</v>
      </c>
      <c r="AA14" s="107">
        <v>1</v>
      </c>
      <c r="AB14" s="107" t="e">
        <v>#N/A</v>
      </c>
      <c r="AC14" s="131">
        <v>428259.70465286565</v>
      </c>
      <c r="AD14" s="132">
        <v>12268.546859384689</v>
      </c>
      <c r="AE14" s="133">
        <v>0.3</v>
      </c>
      <c r="AF14" s="110">
        <v>0</v>
      </c>
      <c r="AG14" s="110">
        <v>0</v>
      </c>
      <c r="AH14" s="110">
        <v>0</v>
      </c>
      <c r="AI14" s="110">
        <v>0</v>
      </c>
      <c r="AJ14" s="107" t="e">
        <v>#N/A</v>
      </c>
      <c r="AK14" s="107">
        <v>1</v>
      </c>
      <c r="AL14" s="107">
        <v>1</v>
      </c>
      <c r="AM14" s="107">
        <v>1</v>
      </c>
      <c r="AN14" s="107">
        <v>1</v>
      </c>
      <c r="AO14" s="107">
        <v>1</v>
      </c>
      <c r="AP14" s="107">
        <v>1</v>
      </c>
      <c r="AQ14" s="107">
        <v>0</v>
      </c>
      <c r="AR14" s="107">
        <v>78</v>
      </c>
      <c r="AS14" s="113">
        <v>0.196078</v>
      </c>
      <c r="AT14" s="102" t="s">
        <v>179</v>
      </c>
      <c r="AU14" s="102">
        <v>1</v>
      </c>
      <c r="AV14" s="102">
        <v>0.12</v>
      </c>
      <c r="AW14" s="102">
        <v>8.16</v>
      </c>
      <c r="AX14" s="102">
        <v>1.02</v>
      </c>
      <c r="AY14" s="106">
        <v>0</v>
      </c>
      <c r="AZ14" s="102">
        <v>1</v>
      </c>
      <c r="BA14" s="102">
        <v>3.01544690453703</v>
      </c>
      <c r="BB14" s="92">
        <v>0.68</v>
      </c>
      <c r="BC14" s="2">
        <v>10</v>
      </c>
      <c r="BD14" s="2" t="s">
        <v>181</v>
      </c>
      <c r="BE14" s="2">
        <v>23</v>
      </c>
      <c r="BF14" s="2">
        <v>19.899999999999999</v>
      </c>
      <c r="BG14" s="2"/>
      <c r="BH14" s="2">
        <v>22</v>
      </c>
      <c r="BI14" s="2"/>
      <c r="BJ14" s="2"/>
      <c r="BK14" s="2">
        <v>11</v>
      </c>
      <c r="BL14" s="2">
        <v>12.2</v>
      </c>
      <c r="BM14" s="2">
        <v>13</v>
      </c>
      <c r="BN14" s="2">
        <v>16.600000000000001</v>
      </c>
      <c r="BO14" s="2">
        <v>18</v>
      </c>
      <c r="BP14" s="2">
        <v>5.16E-2</v>
      </c>
      <c r="BQ14" s="2">
        <v>5.79E-2</v>
      </c>
      <c r="BR14" s="2">
        <v>6.2100000000000002E-2</v>
      </c>
      <c r="BS14" s="2">
        <v>7.9600000000000004E-2</v>
      </c>
      <c r="BT14" s="2">
        <v>8.7099999999999997E-2</v>
      </c>
      <c r="BU14" s="2"/>
      <c r="BV14" s="2"/>
      <c r="BW14" s="2"/>
      <c r="BX14" s="2"/>
      <c r="BY14" s="2"/>
      <c r="BZ14" s="2">
        <v>65</v>
      </c>
      <c r="CA14" s="2">
        <v>29</v>
      </c>
      <c r="CB14" s="2">
        <v>30</v>
      </c>
      <c r="CC14" s="2">
        <v>33</v>
      </c>
      <c r="CD14" s="2">
        <v>36</v>
      </c>
      <c r="CE14" s="2">
        <v>43</v>
      </c>
      <c r="CF14" s="2">
        <v>110</v>
      </c>
      <c r="CG14" s="2">
        <v>117</v>
      </c>
      <c r="CH14" s="2">
        <v>177</v>
      </c>
      <c r="CI14" s="2">
        <v>238</v>
      </c>
      <c r="CJ14" s="2">
        <v>374</v>
      </c>
      <c r="CK14" s="2">
        <v>11.7</v>
      </c>
      <c r="CL14" s="2">
        <v>4.5</v>
      </c>
      <c r="CM14" s="2">
        <v>1</v>
      </c>
      <c r="CN14" s="114">
        <v>1.2184227830774831E-5</v>
      </c>
    </row>
    <row r="15" spans="1:92" x14ac:dyDescent="0.25">
      <c r="A15" s="92" t="s">
        <v>44</v>
      </c>
      <c r="B15" s="124">
        <v>207000000</v>
      </c>
      <c r="C15" s="100" t="s">
        <v>47</v>
      </c>
      <c r="J15" s="107">
        <v>10</v>
      </c>
      <c r="K15" s="19">
        <v>27</v>
      </c>
      <c r="L15" s="108" t="s">
        <v>209</v>
      </c>
      <c r="M15" s="109" t="s">
        <v>64</v>
      </c>
      <c r="N15" s="107">
        <v>8.1999999999999993</v>
      </c>
      <c r="O15" s="110">
        <v>1</v>
      </c>
      <c r="P15" s="110">
        <v>0</v>
      </c>
      <c r="Q15" s="130">
        <v>32</v>
      </c>
      <c r="R15" s="107">
        <v>0</v>
      </c>
      <c r="S15" s="107">
        <v>1</v>
      </c>
      <c r="T15" s="107">
        <v>0</v>
      </c>
      <c r="U15" s="111">
        <v>0</v>
      </c>
      <c r="V15" s="111">
        <v>0</v>
      </c>
      <c r="W15" s="107">
        <v>0.5</v>
      </c>
      <c r="X15" s="107">
        <v>25200</v>
      </c>
      <c r="Y15" s="107">
        <v>0</v>
      </c>
      <c r="Z15" s="107" t="e">
        <v>#N/A</v>
      </c>
      <c r="AA15" s="107">
        <v>1</v>
      </c>
      <c r="AB15" s="107" t="e">
        <v>#N/A</v>
      </c>
      <c r="AC15" s="131">
        <v>465065.34523101972</v>
      </c>
      <c r="AD15" s="132">
        <v>11865.394940312932</v>
      </c>
      <c r="AE15" s="133">
        <v>0.3</v>
      </c>
      <c r="AF15" s="110">
        <v>0</v>
      </c>
      <c r="AG15" s="110">
        <v>0</v>
      </c>
      <c r="AH15" s="110">
        <v>0</v>
      </c>
      <c r="AI15" s="110">
        <v>0</v>
      </c>
      <c r="AJ15" s="107" t="e">
        <v>#N/A</v>
      </c>
      <c r="AK15" s="107">
        <v>1</v>
      </c>
      <c r="AL15" s="107">
        <v>1</v>
      </c>
      <c r="AM15" s="107">
        <v>1</v>
      </c>
      <c r="AN15" s="107">
        <v>1</v>
      </c>
      <c r="AO15" s="107">
        <v>1</v>
      </c>
      <c r="AP15" s="107">
        <v>1</v>
      </c>
      <c r="AQ15" s="107">
        <v>0</v>
      </c>
      <c r="AR15" s="107">
        <v>78</v>
      </c>
      <c r="AS15" s="113">
        <v>0.196078</v>
      </c>
      <c r="AT15" s="102" t="s">
        <v>179</v>
      </c>
      <c r="AU15" s="102">
        <v>1</v>
      </c>
      <c r="AV15" s="102">
        <v>0.12</v>
      </c>
      <c r="AW15" s="102">
        <v>8.16</v>
      </c>
      <c r="AX15" s="102">
        <v>1.02</v>
      </c>
      <c r="AY15" s="106">
        <v>0</v>
      </c>
      <c r="AZ15" s="102">
        <v>1</v>
      </c>
      <c r="BA15" s="102">
        <v>3.01544690453703</v>
      </c>
      <c r="BB15" s="92">
        <v>0.68</v>
      </c>
      <c r="BC15" s="2">
        <v>12.2</v>
      </c>
      <c r="BD15" s="2" t="s">
        <v>181</v>
      </c>
      <c r="BE15" s="2">
        <v>23</v>
      </c>
      <c r="BF15" s="2">
        <v>19.899999999999999</v>
      </c>
      <c r="BG15" s="2"/>
      <c r="BH15" s="2">
        <v>22</v>
      </c>
      <c r="BI15" s="2"/>
      <c r="BJ15" s="2"/>
      <c r="BK15" s="2">
        <v>9.6</v>
      </c>
      <c r="BL15" s="2">
        <v>11.8</v>
      </c>
      <c r="BM15" s="2">
        <v>13.2</v>
      </c>
      <c r="BN15" s="2">
        <v>17.7</v>
      </c>
      <c r="BO15" s="2">
        <v>20.3</v>
      </c>
      <c r="BP15" s="2">
        <v>4.9799999999999997E-2</v>
      </c>
      <c r="BQ15" s="2">
        <v>5.8799999999999998E-2</v>
      </c>
      <c r="BR15" s="2">
        <v>6.4899999999999999E-2</v>
      </c>
      <c r="BS15" s="2">
        <v>8.5199999999999998E-2</v>
      </c>
      <c r="BT15" s="2">
        <v>9.6100000000000005E-2</v>
      </c>
      <c r="BU15" s="2"/>
      <c r="BV15" s="2"/>
      <c r="BW15" s="2"/>
      <c r="BX15" s="2"/>
      <c r="BY15" s="2"/>
      <c r="BZ15" s="2">
        <v>65</v>
      </c>
      <c r="CA15" s="2">
        <v>29</v>
      </c>
      <c r="CB15" s="2">
        <v>30</v>
      </c>
      <c r="CC15" s="2">
        <v>35</v>
      </c>
      <c r="CD15" s="2">
        <v>39</v>
      </c>
      <c r="CE15" s="2">
        <v>46</v>
      </c>
      <c r="CF15" s="2">
        <v>114</v>
      </c>
      <c r="CG15" s="2">
        <v>121</v>
      </c>
      <c r="CH15" s="2">
        <v>197</v>
      </c>
      <c r="CI15" s="2">
        <v>273</v>
      </c>
      <c r="CJ15" s="2">
        <v>443</v>
      </c>
      <c r="CK15" s="2">
        <v>24.3</v>
      </c>
      <c r="CL15" s="2">
        <v>7.1</v>
      </c>
      <c r="CM15" s="2">
        <v>1</v>
      </c>
      <c r="CN15" s="114">
        <v>1.2184227830774831E-5</v>
      </c>
    </row>
    <row r="16" spans="1:92" x14ac:dyDescent="0.25">
      <c r="A16" s="92" t="s">
        <v>45</v>
      </c>
      <c r="B16" s="124">
        <v>79000000</v>
      </c>
      <c r="C16" s="100" t="s">
        <v>47</v>
      </c>
      <c r="D16" s="125"/>
      <c r="E16" s="125"/>
      <c r="J16" s="107">
        <v>11</v>
      </c>
      <c r="K16" s="19">
        <v>30</v>
      </c>
      <c r="L16" s="108" t="s">
        <v>209</v>
      </c>
      <c r="M16" s="109" t="s">
        <v>64</v>
      </c>
      <c r="N16" s="107">
        <v>8.1999999999999993</v>
      </c>
      <c r="O16" s="110">
        <v>1</v>
      </c>
      <c r="P16" s="110">
        <v>0</v>
      </c>
      <c r="Q16" s="130">
        <v>32</v>
      </c>
      <c r="R16" s="107">
        <v>0</v>
      </c>
      <c r="S16" s="107">
        <v>1</v>
      </c>
      <c r="T16" s="107">
        <v>0</v>
      </c>
      <c r="U16" s="111">
        <v>0</v>
      </c>
      <c r="V16" s="111">
        <v>0</v>
      </c>
      <c r="W16" s="107">
        <v>0.5</v>
      </c>
      <c r="X16" s="107">
        <v>25200</v>
      </c>
      <c r="Y16" s="107">
        <v>0</v>
      </c>
      <c r="Z16" s="107" t="e">
        <v>#N/A</v>
      </c>
      <c r="AA16" s="107">
        <v>1</v>
      </c>
      <c r="AB16" s="107" t="e">
        <v>#N/A</v>
      </c>
      <c r="AC16" s="131">
        <v>500661.53005195851</v>
      </c>
      <c r="AD16" s="132">
        <v>11514.054476918265</v>
      </c>
      <c r="AE16" s="133">
        <v>0.3</v>
      </c>
      <c r="AF16" s="110">
        <v>0</v>
      </c>
      <c r="AG16" s="110">
        <v>0</v>
      </c>
      <c r="AH16" s="110">
        <v>0</v>
      </c>
      <c r="AI16" s="110">
        <v>0</v>
      </c>
      <c r="AJ16" s="107" t="e">
        <v>#N/A</v>
      </c>
      <c r="AK16" s="107">
        <v>1</v>
      </c>
      <c r="AL16" s="107">
        <v>1</v>
      </c>
      <c r="AM16" s="107">
        <v>1</v>
      </c>
      <c r="AN16" s="107">
        <v>1</v>
      </c>
      <c r="AO16" s="107">
        <v>1</v>
      </c>
      <c r="AP16" s="107">
        <v>1</v>
      </c>
      <c r="AQ16" s="107">
        <v>0</v>
      </c>
      <c r="AR16" s="107">
        <v>78</v>
      </c>
      <c r="AS16" s="113">
        <v>0.196078</v>
      </c>
      <c r="AT16" s="102" t="s">
        <v>179</v>
      </c>
      <c r="AU16" s="102">
        <v>1</v>
      </c>
      <c r="AV16" s="102">
        <v>0.12</v>
      </c>
      <c r="AW16" s="102">
        <v>8.16</v>
      </c>
      <c r="AX16" s="102">
        <v>1.02</v>
      </c>
      <c r="AY16" s="106">
        <v>0</v>
      </c>
      <c r="AZ16" s="102">
        <v>1</v>
      </c>
      <c r="BA16" s="102">
        <v>3.01544690453703</v>
      </c>
      <c r="BB16" s="92">
        <v>0.68</v>
      </c>
      <c r="BC16" s="2">
        <v>12.2</v>
      </c>
      <c r="BD16" s="2" t="s">
        <v>181</v>
      </c>
      <c r="BE16" s="2">
        <v>23</v>
      </c>
      <c r="BF16" s="2">
        <v>19.899999999999999</v>
      </c>
      <c r="BG16" s="2"/>
      <c r="BH16" s="2">
        <v>22</v>
      </c>
      <c r="BI16" s="2"/>
      <c r="BJ16" s="2"/>
      <c r="BK16" s="2">
        <v>8.8000000000000007</v>
      </c>
      <c r="BL16" s="2">
        <v>10.9</v>
      </c>
      <c r="BM16" s="2">
        <v>12.3</v>
      </c>
      <c r="BN16" s="2">
        <v>16.5</v>
      </c>
      <c r="BO16" s="2">
        <v>19.100000000000001</v>
      </c>
      <c r="BP16" s="2">
        <v>4.99E-2</v>
      </c>
      <c r="BQ16" s="2">
        <v>5.9799999999999999E-2</v>
      </c>
      <c r="BR16" s="2">
        <v>6.6500000000000004E-2</v>
      </c>
      <c r="BS16" s="2">
        <v>8.7800000000000003E-2</v>
      </c>
      <c r="BT16" s="2">
        <v>9.98E-2</v>
      </c>
      <c r="BU16" s="2"/>
      <c r="BV16" s="2"/>
      <c r="BW16" s="2"/>
      <c r="BX16" s="2"/>
      <c r="BY16" s="2"/>
      <c r="BZ16" s="2">
        <v>76</v>
      </c>
      <c r="CA16" s="2">
        <v>29</v>
      </c>
      <c r="CB16" s="2">
        <v>31</v>
      </c>
      <c r="CC16" s="2">
        <v>35</v>
      </c>
      <c r="CD16" s="2">
        <v>39</v>
      </c>
      <c r="CE16" s="2">
        <v>45</v>
      </c>
      <c r="CF16" s="2">
        <v>106</v>
      </c>
      <c r="CG16" s="2">
        <v>114</v>
      </c>
      <c r="CH16" s="2">
        <v>192</v>
      </c>
      <c r="CI16" s="2">
        <v>271</v>
      </c>
      <c r="CJ16" s="2">
        <v>448</v>
      </c>
      <c r="CK16" s="2">
        <v>23.7</v>
      </c>
      <c r="CL16" s="2">
        <v>6.3</v>
      </c>
      <c r="CM16" s="2">
        <v>1.2</v>
      </c>
      <c r="CN16" s="114">
        <v>5.1042259205858373E-5</v>
      </c>
    </row>
    <row r="17" spans="1:92" s="117" customFormat="1" x14ac:dyDescent="0.25">
      <c r="A17" s="92" t="s">
        <v>98</v>
      </c>
      <c r="B17" s="102">
        <v>0.53</v>
      </c>
      <c r="C17" s="100"/>
      <c r="D17" s="104"/>
      <c r="E17" s="104"/>
      <c r="I17" s="92"/>
      <c r="J17" s="107">
        <v>12</v>
      </c>
      <c r="K17" s="19">
        <v>33</v>
      </c>
      <c r="L17" s="108" t="s">
        <v>209</v>
      </c>
      <c r="M17" s="109" t="s">
        <v>64</v>
      </c>
      <c r="N17" s="107">
        <v>8.1999999999999993</v>
      </c>
      <c r="O17" s="110">
        <v>1</v>
      </c>
      <c r="P17" s="110">
        <v>0</v>
      </c>
      <c r="Q17" s="130">
        <v>32</v>
      </c>
      <c r="R17" s="107">
        <v>0</v>
      </c>
      <c r="S17" s="107">
        <v>1</v>
      </c>
      <c r="T17" s="107">
        <v>0</v>
      </c>
      <c r="U17" s="111">
        <v>0</v>
      </c>
      <c r="V17" s="111">
        <v>0</v>
      </c>
      <c r="W17" s="107">
        <v>0.5</v>
      </c>
      <c r="X17" s="107">
        <v>25200</v>
      </c>
      <c r="Y17" s="107">
        <v>0</v>
      </c>
      <c r="Z17" s="107" t="e">
        <v>#N/A</v>
      </c>
      <c r="AA17" s="107">
        <v>1</v>
      </c>
      <c r="AB17" s="107" t="e">
        <v>#N/A</v>
      </c>
      <c r="AC17" s="131">
        <v>535203.69348271331</v>
      </c>
      <c r="AD17" s="132">
        <v>11203.792418329665</v>
      </c>
      <c r="AE17" s="133">
        <v>0.3</v>
      </c>
      <c r="AF17" s="110">
        <v>0</v>
      </c>
      <c r="AG17" s="110">
        <v>0</v>
      </c>
      <c r="AH17" s="110">
        <v>0</v>
      </c>
      <c r="AI17" s="110">
        <v>0</v>
      </c>
      <c r="AJ17" s="107" t="e">
        <v>#N/A</v>
      </c>
      <c r="AK17" s="107">
        <v>1</v>
      </c>
      <c r="AL17" s="107">
        <v>1</v>
      </c>
      <c r="AM17" s="107">
        <v>1</v>
      </c>
      <c r="AN17" s="107">
        <v>1</v>
      </c>
      <c r="AO17" s="107">
        <v>1</v>
      </c>
      <c r="AP17" s="107">
        <v>1</v>
      </c>
      <c r="AQ17" s="107">
        <v>0</v>
      </c>
      <c r="AR17" s="107">
        <v>78</v>
      </c>
      <c r="AS17" s="113">
        <v>0.196078</v>
      </c>
      <c r="AT17" s="102" t="s">
        <v>179</v>
      </c>
      <c r="AU17" s="102">
        <v>1</v>
      </c>
      <c r="AV17" s="102">
        <v>0.12</v>
      </c>
      <c r="AW17" s="102">
        <v>8.16</v>
      </c>
      <c r="AX17" s="102">
        <v>1.02</v>
      </c>
      <c r="AY17" s="106">
        <v>0</v>
      </c>
      <c r="AZ17" s="102">
        <v>1</v>
      </c>
      <c r="BA17" s="102">
        <v>3.01544690453703</v>
      </c>
      <c r="BB17" s="92">
        <v>0.68</v>
      </c>
      <c r="BC17" s="2">
        <v>14.5</v>
      </c>
      <c r="BD17" s="2" t="s">
        <v>181</v>
      </c>
      <c r="BE17" s="2">
        <v>23</v>
      </c>
      <c r="BF17" s="2">
        <v>19.899999999999999</v>
      </c>
      <c r="BG17" s="2"/>
      <c r="BH17" s="2">
        <v>22</v>
      </c>
      <c r="BI17" s="2"/>
      <c r="BJ17" s="2"/>
      <c r="BK17" s="2">
        <v>12.6</v>
      </c>
      <c r="BL17" s="2">
        <v>14.9</v>
      </c>
      <c r="BM17" s="2">
        <v>16.5</v>
      </c>
      <c r="BN17" s="2">
        <v>21.7</v>
      </c>
      <c r="BO17" s="2">
        <v>26.7</v>
      </c>
      <c r="BP17" s="2">
        <v>7.2300000000000003E-2</v>
      </c>
      <c r="BQ17" s="2">
        <v>8.6800000000000002E-2</v>
      </c>
      <c r="BR17" s="2">
        <v>9.6600000000000005E-2</v>
      </c>
      <c r="BS17" s="2">
        <v>0.1275</v>
      </c>
      <c r="BT17" s="2">
        <v>0.1633</v>
      </c>
      <c r="BU17" s="2"/>
      <c r="BV17" s="2"/>
      <c r="BW17" s="2"/>
      <c r="BX17" s="2"/>
      <c r="BY17" s="2"/>
      <c r="BZ17" s="2">
        <v>76</v>
      </c>
      <c r="CA17" s="2">
        <v>29</v>
      </c>
      <c r="CB17" s="2">
        <v>31</v>
      </c>
      <c r="CC17" s="2">
        <v>35</v>
      </c>
      <c r="CD17" s="2">
        <v>39</v>
      </c>
      <c r="CE17" s="2">
        <v>46</v>
      </c>
      <c r="CF17" s="2">
        <v>133</v>
      </c>
      <c r="CG17" s="2">
        <v>142</v>
      </c>
      <c r="CH17" s="2">
        <v>225</v>
      </c>
      <c r="CI17" s="2">
        <v>309</v>
      </c>
      <c r="CJ17" s="2">
        <v>498</v>
      </c>
      <c r="CK17" s="2">
        <v>27.8</v>
      </c>
      <c r="CL17" s="2">
        <v>6.6</v>
      </c>
      <c r="CM17" s="2">
        <v>1.2</v>
      </c>
      <c r="CN17" s="114">
        <v>5.1042259205858373E-5</v>
      </c>
    </row>
    <row r="18" spans="1:92" x14ac:dyDescent="0.25">
      <c r="A18" s="93" t="s">
        <v>25</v>
      </c>
      <c r="B18" s="93" t="s">
        <v>26</v>
      </c>
      <c r="C18" s="93" t="s">
        <v>27</v>
      </c>
      <c r="D18" s="126"/>
      <c r="E18" s="126"/>
      <c r="J18" s="107">
        <v>13</v>
      </c>
      <c r="K18" s="19">
        <v>36</v>
      </c>
      <c r="L18" s="108" t="s">
        <v>209</v>
      </c>
      <c r="M18" s="109" t="s">
        <v>64</v>
      </c>
      <c r="N18" s="107">
        <v>8.1999999999999993</v>
      </c>
      <c r="O18" s="110">
        <v>1</v>
      </c>
      <c r="P18" s="110">
        <v>0</v>
      </c>
      <c r="Q18" s="130">
        <v>32</v>
      </c>
      <c r="R18" s="107">
        <v>0</v>
      </c>
      <c r="S18" s="107">
        <v>1</v>
      </c>
      <c r="T18" s="107">
        <v>0</v>
      </c>
      <c r="U18" s="111">
        <v>0</v>
      </c>
      <c r="V18" s="111">
        <v>0</v>
      </c>
      <c r="W18" s="107">
        <v>0.5</v>
      </c>
      <c r="X18" s="107">
        <v>25200</v>
      </c>
      <c r="Y18" s="107">
        <v>0</v>
      </c>
      <c r="Z18" s="107" t="e">
        <v>#N/A</v>
      </c>
      <c r="AA18" s="107">
        <v>1</v>
      </c>
      <c r="AB18" s="107" t="e">
        <v>#N/A</v>
      </c>
      <c r="AC18" s="131">
        <v>568815.07073770231</v>
      </c>
      <c r="AD18" s="132">
        <v>10926.805066889385</v>
      </c>
      <c r="AE18" s="133">
        <v>0.3</v>
      </c>
      <c r="AF18" s="110">
        <v>0</v>
      </c>
      <c r="AG18" s="110">
        <v>0</v>
      </c>
      <c r="AH18" s="110">
        <v>0</v>
      </c>
      <c r="AI18" s="110">
        <v>0</v>
      </c>
      <c r="AJ18" s="107" t="e">
        <v>#N/A</v>
      </c>
      <c r="AK18" s="107">
        <v>1</v>
      </c>
      <c r="AL18" s="107">
        <v>1</v>
      </c>
      <c r="AM18" s="107">
        <v>1</v>
      </c>
      <c r="AN18" s="107">
        <v>1</v>
      </c>
      <c r="AO18" s="107">
        <v>1</v>
      </c>
      <c r="AP18" s="107">
        <v>1</v>
      </c>
      <c r="AQ18" s="107">
        <v>0</v>
      </c>
      <c r="AR18" s="107">
        <v>78</v>
      </c>
      <c r="AS18" s="113">
        <v>0.196078</v>
      </c>
      <c r="AT18" s="102" t="s">
        <v>179</v>
      </c>
      <c r="AU18" s="102">
        <v>1</v>
      </c>
      <c r="AV18" s="102">
        <v>0.12</v>
      </c>
      <c r="AW18" s="102">
        <v>8.16</v>
      </c>
      <c r="AX18" s="102">
        <v>1.02</v>
      </c>
      <c r="AY18" s="106">
        <v>0</v>
      </c>
      <c r="AZ18" s="102">
        <v>1</v>
      </c>
      <c r="BA18" s="102">
        <v>3.01544690453703</v>
      </c>
      <c r="BB18" s="92">
        <v>0.68</v>
      </c>
      <c r="BC18" s="2">
        <v>14.5</v>
      </c>
      <c r="BD18" s="2" t="s">
        <v>183</v>
      </c>
      <c r="BE18" s="2">
        <v>36</v>
      </c>
      <c r="BF18" s="2">
        <v>18.899999999999999</v>
      </c>
      <c r="BG18" s="2">
        <v>57</v>
      </c>
      <c r="BH18" s="2">
        <v>74</v>
      </c>
      <c r="BI18" s="2">
        <v>3</v>
      </c>
      <c r="BJ18" s="2">
        <v>1.9</v>
      </c>
      <c r="BK18" s="2">
        <v>2.8</v>
      </c>
      <c r="BL18" s="2">
        <v>3.3</v>
      </c>
      <c r="BM18" s="2">
        <v>3.7</v>
      </c>
      <c r="BN18" s="2">
        <v>4.0999999999999996</v>
      </c>
      <c r="BO18" s="2">
        <v>4.7</v>
      </c>
      <c r="BP18" s="2">
        <v>5.96E-2</v>
      </c>
      <c r="BQ18" s="2">
        <v>7.1199999999999999E-2</v>
      </c>
      <c r="BR18" s="2">
        <v>7.9000000000000001E-2</v>
      </c>
      <c r="BS18" s="2">
        <v>8.6900000000000005E-2</v>
      </c>
      <c r="BT18" s="2">
        <v>9.8500000000000004E-2</v>
      </c>
      <c r="BU18" s="2">
        <v>101</v>
      </c>
      <c r="BV18" s="2">
        <v>159</v>
      </c>
      <c r="BW18" s="2">
        <v>190</v>
      </c>
      <c r="BX18" s="2">
        <v>222</v>
      </c>
      <c r="BY18" s="2">
        <v>327</v>
      </c>
      <c r="BZ18" s="2"/>
      <c r="CA18" s="2"/>
      <c r="CB18" s="2"/>
      <c r="CC18" s="2"/>
      <c r="CD18" s="2"/>
      <c r="CE18" s="2"/>
      <c r="CF18" s="2">
        <v>61</v>
      </c>
      <c r="CG18" s="2">
        <v>61</v>
      </c>
      <c r="CH18" s="2">
        <v>78</v>
      </c>
      <c r="CI18" s="2">
        <v>102</v>
      </c>
      <c r="CJ18" s="2">
        <v>162</v>
      </c>
      <c r="CK18" s="2">
        <v>15.6</v>
      </c>
      <c r="CL18" s="2">
        <v>7</v>
      </c>
      <c r="CM18" s="2">
        <v>1.2</v>
      </c>
      <c r="CN18" s="114">
        <v>3.394639827889471E-10</v>
      </c>
    </row>
    <row r="19" spans="1:92" x14ac:dyDescent="0.25">
      <c r="A19" s="104" t="s">
        <v>38</v>
      </c>
      <c r="B19" s="104" t="s">
        <v>30</v>
      </c>
      <c r="C19" s="104" t="s">
        <v>59</v>
      </c>
      <c r="D19" s="101"/>
      <c r="E19" s="93"/>
      <c r="J19" s="107">
        <v>14</v>
      </c>
      <c r="K19" s="19">
        <v>39</v>
      </c>
      <c r="L19" s="108" t="s">
        <v>209</v>
      </c>
      <c r="M19" s="109" t="s">
        <v>64</v>
      </c>
      <c r="N19" s="107">
        <v>8.1999999999999993</v>
      </c>
      <c r="O19" s="110">
        <v>1</v>
      </c>
      <c r="P19" s="110">
        <v>0</v>
      </c>
      <c r="Q19" s="130">
        <v>32</v>
      </c>
      <c r="R19" s="107">
        <v>0</v>
      </c>
      <c r="S19" s="107">
        <v>1</v>
      </c>
      <c r="T19" s="107">
        <v>0</v>
      </c>
      <c r="U19" s="111">
        <v>0</v>
      </c>
      <c r="V19" s="111">
        <v>0</v>
      </c>
      <c r="W19" s="107">
        <v>0.5</v>
      </c>
      <c r="X19" s="107">
        <v>25200</v>
      </c>
      <c r="Y19" s="107">
        <v>0</v>
      </c>
      <c r="Z19" s="107" t="e">
        <v>#N/A</v>
      </c>
      <c r="AA19" s="107">
        <v>1</v>
      </c>
      <c r="AB19" s="107" t="e">
        <v>#N/A</v>
      </c>
      <c r="AC19" s="131">
        <v>601595.48593837046</v>
      </c>
      <c r="AD19" s="132">
        <v>10677.255089713804</v>
      </c>
      <c r="AE19" s="133">
        <v>0.3</v>
      </c>
      <c r="AF19" s="110">
        <v>0</v>
      </c>
      <c r="AG19" s="110">
        <v>0</v>
      </c>
      <c r="AH19" s="110">
        <v>0</v>
      </c>
      <c r="AI19" s="110">
        <v>0</v>
      </c>
      <c r="AJ19" s="107" t="e">
        <v>#N/A</v>
      </c>
      <c r="AK19" s="107">
        <v>1</v>
      </c>
      <c r="AL19" s="107">
        <v>1</v>
      </c>
      <c r="AM19" s="107">
        <v>1</v>
      </c>
      <c r="AN19" s="107">
        <v>1</v>
      </c>
      <c r="AO19" s="107">
        <v>1</v>
      </c>
      <c r="AP19" s="107">
        <v>1</v>
      </c>
      <c r="AQ19" s="107">
        <v>0</v>
      </c>
      <c r="AR19" s="107">
        <v>78</v>
      </c>
      <c r="AS19" s="113">
        <v>0.196078</v>
      </c>
      <c r="AT19" s="102" t="s">
        <v>179</v>
      </c>
      <c r="AU19" s="102">
        <v>1</v>
      </c>
      <c r="AV19" s="102">
        <v>0.12</v>
      </c>
      <c r="AW19" s="102">
        <v>8.16</v>
      </c>
      <c r="AX19" s="102">
        <v>1.02</v>
      </c>
      <c r="AY19" s="106">
        <v>0</v>
      </c>
      <c r="AZ19" s="102">
        <v>1</v>
      </c>
      <c r="BA19" s="102">
        <v>3.01544690453703</v>
      </c>
      <c r="BB19" s="92">
        <v>0.68</v>
      </c>
      <c r="BC19" s="2">
        <v>27</v>
      </c>
      <c r="BD19" s="2" t="s">
        <v>183</v>
      </c>
      <c r="BE19" s="2">
        <v>36</v>
      </c>
      <c r="BF19" s="2">
        <v>18.899999999999999</v>
      </c>
      <c r="BG19" s="2">
        <v>57</v>
      </c>
      <c r="BH19" s="2">
        <v>74</v>
      </c>
      <c r="BI19" s="2">
        <v>3</v>
      </c>
      <c r="BJ19" s="2">
        <v>1.9</v>
      </c>
      <c r="BK19" s="2">
        <v>4.2</v>
      </c>
      <c r="BL19" s="2">
        <v>4.7</v>
      </c>
      <c r="BM19" s="2">
        <v>5.0999999999999996</v>
      </c>
      <c r="BN19" s="2">
        <v>5.5</v>
      </c>
      <c r="BO19" s="2">
        <v>6.1</v>
      </c>
      <c r="BP19" s="2">
        <v>9.5699999999999993E-2</v>
      </c>
      <c r="BQ19" s="2">
        <v>0.1074</v>
      </c>
      <c r="BR19" s="2">
        <v>0.1152</v>
      </c>
      <c r="BS19" s="2">
        <v>0.123</v>
      </c>
      <c r="BT19" s="2">
        <v>0.13469999999999999</v>
      </c>
      <c r="BU19" s="2">
        <v>166</v>
      </c>
      <c r="BV19" s="2">
        <v>224</v>
      </c>
      <c r="BW19" s="2">
        <v>255</v>
      </c>
      <c r="BX19" s="2">
        <v>287</v>
      </c>
      <c r="BY19" s="2">
        <v>392</v>
      </c>
      <c r="BZ19" s="2"/>
      <c r="CA19" s="2"/>
      <c r="CB19" s="2"/>
      <c r="CC19" s="2"/>
      <c r="CD19" s="2"/>
      <c r="CE19" s="2"/>
      <c r="CF19" s="2">
        <v>84</v>
      </c>
      <c r="CG19" s="2">
        <v>89</v>
      </c>
      <c r="CH19" s="2">
        <v>113</v>
      </c>
      <c r="CI19" s="2">
        <v>137</v>
      </c>
      <c r="CJ19" s="2">
        <v>196</v>
      </c>
      <c r="CK19" s="2">
        <v>15.6</v>
      </c>
      <c r="CL19" s="2">
        <v>7</v>
      </c>
      <c r="CM19" s="2">
        <v>1.2</v>
      </c>
      <c r="CN19" s="114">
        <v>3.394639827889471E-10</v>
      </c>
    </row>
    <row r="20" spans="1:92" x14ac:dyDescent="0.25">
      <c r="A20" s="126">
        <v>1</v>
      </c>
      <c r="B20" s="126">
        <v>0</v>
      </c>
      <c r="C20" s="127">
        <v>0.09</v>
      </c>
      <c r="D20" s="101"/>
      <c r="J20" s="107">
        <v>15</v>
      </c>
      <c r="K20" s="19">
        <v>42</v>
      </c>
      <c r="L20" s="108" t="s">
        <v>209</v>
      </c>
      <c r="M20" s="109" t="s">
        <v>64</v>
      </c>
      <c r="N20" s="107">
        <v>8.1999999999999993</v>
      </c>
      <c r="O20" s="110">
        <v>1</v>
      </c>
      <c r="P20" s="110">
        <v>0</v>
      </c>
      <c r="Q20" s="130">
        <v>32</v>
      </c>
      <c r="R20" s="107">
        <v>0</v>
      </c>
      <c r="S20" s="107">
        <v>1</v>
      </c>
      <c r="T20" s="107">
        <v>0</v>
      </c>
      <c r="U20" s="111">
        <v>0</v>
      </c>
      <c r="V20" s="111">
        <v>0</v>
      </c>
      <c r="W20" s="107">
        <v>0.5</v>
      </c>
      <c r="X20" s="107">
        <v>25200</v>
      </c>
      <c r="Y20" s="107">
        <v>0</v>
      </c>
      <c r="Z20" s="107" t="e">
        <v>#N/A</v>
      </c>
      <c r="AA20" s="107">
        <v>1</v>
      </c>
      <c r="AB20" s="107" t="e">
        <v>#N/A</v>
      </c>
      <c r="AC20" s="131">
        <v>633627.25120751187</v>
      </c>
      <c r="AD20" s="132">
        <v>10450.67126647546</v>
      </c>
      <c r="AE20" s="133">
        <v>0.3</v>
      </c>
      <c r="AF20" s="110">
        <v>0</v>
      </c>
      <c r="AG20" s="110">
        <v>0</v>
      </c>
      <c r="AH20" s="110">
        <v>0</v>
      </c>
      <c r="AI20" s="110">
        <v>0</v>
      </c>
      <c r="AJ20" s="107" t="e">
        <v>#N/A</v>
      </c>
      <c r="AK20" s="107">
        <v>1</v>
      </c>
      <c r="AL20" s="107">
        <v>1</v>
      </c>
      <c r="AM20" s="107">
        <v>1</v>
      </c>
      <c r="AN20" s="107">
        <v>1</v>
      </c>
      <c r="AO20" s="107">
        <v>1</v>
      </c>
      <c r="AP20" s="107">
        <v>1</v>
      </c>
      <c r="AQ20" s="107">
        <v>0</v>
      </c>
      <c r="AR20" s="107">
        <v>78</v>
      </c>
      <c r="AS20" s="113">
        <v>0.196078</v>
      </c>
      <c r="AT20" s="102" t="s">
        <v>179</v>
      </c>
      <c r="AU20" s="102">
        <v>1</v>
      </c>
      <c r="AV20" s="102">
        <v>0.12</v>
      </c>
      <c r="AW20" s="102">
        <v>8.16</v>
      </c>
      <c r="AX20" s="102">
        <v>1.02</v>
      </c>
      <c r="AY20" s="106">
        <v>0</v>
      </c>
      <c r="AZ20" s="102">
        <v>1</v>
      </c>
      <c r="BA20" s="102">
        <v>3.01544690453703</v>
      </c>
      <c r="BB20" s="92">
        <v>0.68</v>
      </c>
      <c r="BC20" s="2">
        <v>27</v>
      </c>
      <c r="BD20" s="2" t="s">
        <v>183</v>
      </c>
      <c r="BE20" s="2">
        <v>36</v>
      </c>
      <c r="BF20" s="2">
        <v>18.899999999999999</v>
      </c>
      <c r="BG20" s="2">
        <v>57</v>
      </c>
      <c r="BH20" s="2">
        <v>74</v>
      </c>
      <c r="BI20" s="2">
        <v>3</v>
      </c>
      <c r="BJ20" s="2">
        <v>1.9</v>
      </c>
      <c r="BK20" s="2">
        <v>4.0999999999999996</v>
      </c>
      <c r="BL20" s="2">
        <v>4.9000000000000004</v>
      </c>
      <c r="BM20" s="2">
        <v>5.4</v>
      </c>
      <c r="BN20" s="2">
        <v>6</v>
      </c>
      <c r="BO20" s="2">
        <v>6.7</v>
      </c>
      <c r="BP20" s="2">
        <v>9.2299999999999993E-2</v>
      </c>
      <c r="BQ20" s="2">
        <v>0.1086</v>
      </c>
      <c r="BR20" s="2">
        <v>0.1196</v>
      </c>
      <c r="BS20" s="2">
        <v>0.1305</v>
      </c>
      <c r="BT20" s="2">
        <v>0.1474</v>
      </c>
      <c r="BU20" s="2">
        <v>144</v>
      </c>
      <c r="BV20" s="2">
        <v>235</v>
      </c>
      <c r="BW20" s="2">
        <v>271</v>
      </c>
      <c r="BX20" s="2">
        <v>307</v>
      </c>
      <c r="BY20" s="2">
        <v>425</v>
      </c>
      <c r="BZ20" s="2"/>
      <c r="CA20" s="2"/>
      <c r="CB20" s="2"/>
      <c r="CC20" s="2"/>
      <c r="CD20" s="2"/>
      <c r="CE20" s="2"/>
      <c r="CF20" s="2">
        <v>84</v>
      </c>
      <c r="CG20" s="2">
        <v>84</v>
      </c>
      <c r="CH20" s="2">
        <v>120</v>
      </c>
      <c r="CI20" s="2">
        <v>155</v>
      </c>
      <c r="CJ20" s="2">
        <v>243</v>
      </c>
      <c r="CK20" s="2">
        <v>22.8</v>
      </c>
      <c r="CL20" s="2">
        <v>7.2</v>
      </c>
      <c r="CM20" s="2">
        <v>1.2</v>
      </c>
      <c r="CN20" s="114">
        <v>3.4329349955242621E-10</v>
      </c>
    </row>
    <row r="21" spans="1:92" x14ac:dyDescent="0.25">
      <c r="A21" s="126"/>
      <c r="B21" s="126"/>
      <c r="D21" s="101"/>
      <c r="J21" s="107"/>
      <c r="K21" s="19"/>
      <c r="L21" s="108"/>
      <c r="M21" s="109"/>
      <c r="N21" s="107"/>
      <c r="O21" s="110"/>
      <c r="P21" s="110"/>
      <c r="Q21" s="107"/>
      <c r="R21" s="107"/>
      <c r="S21" s="107"/>
      <c r="T21" s="107"/>
      <c r="U21" s="111"/>
      <c r="V21" s="111"/>
      <c r="W21" s="107"/>
      <c r="X21" s="107"/>
      <c r="Y21" s="107"/>
      <c r="Z21" s="107"/>
      <c r="AA21" s="107"/>
      <c r="AB21" s="107"/>
      <c r="AC21" s="110"/>
      <c r="AD21" s="112"/>
      <c r="AE21" s="110"/>
      <c r="AF21" s="110"/>
      <c r="AG21" s="110"/>
      <c r="AH21" s="110"/>
      <c r="AI21" s="110"/>
      <c r="AJ21" s="107"/>
      <c r="AK21" s="107"/>
      <c r="AL21" s="107"/>
      <c r="AM21" s="107"/>
      <c r="AN21" s="107"/>
      <c r="AO21" s="107"/>
      <c r="AP21" s="107"/>
      <c r="AQ21" s="107"/>
      <c r="AR21" s="107"/>
      <c r="AS21" s="113"/>
      <c r="AT21" s="102"/>
      <c r="AU21" s="102"/>
      <c r="AV21" s="102"/>
      <c r="AW21" s="102"/>
      <c r="AX21" s="102"/>
      <c r="AY21" s="106"/>
      <c r="AZ21" s="102"/>
      <c r="BA21" s="10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>
        <v>107</v>
      </c>
      <c r="CG21" s="2">
        <v>129</v>
      </c>
      <c r="CH21" s="2">
        <v>165</v>
      </c>
      <c r="CI21" s="2">
        <v>200</v>
      </c>
      <c r="CJ21" s="2">
        <v>288</v>
      </c>
      <c r="CK21" s="2">
        <v>22.8</v>
      </c>
      <c r="CL21" s="2">
        <v>7.2</v>
      </c>
      <c r="CM21" s="2">
        <v>1.2</v>
      </c>
      <c r="CN21" s="114">
        <v>3.4329349955242621E-10</v>
      </c>
    </row>
    <row r="22" spans="1:92" x14ac:dyDescent="0.25">
      <c r="A22" s="126"/>
      <c r="B22" s="126"/>
      <c r="D22" s="93"/>
      <c r="J22" s="107"/>
      <c r="K22" s="19"/>
      <c r="L22" s="108"/>
      <c r="M22" s="109"/>
      <c r="N22" s="107"/>
      <c r="O22" s="110"/>
      <c r="P22" s="110"/>
      <c r="Q22" s="107"/>
      <c r="R22" s="107"/>
      <c r="S22" s="107"/>
      <c r="T22" s="107"/>
      <c r="U22" s="111"/>
      <c r="V22" s="111"/>
      <c r="W22" s="107"/>
      <c r="X22" s="107"/>
      <c r="Y22" s="107"/>
      <c r="Z22" s="107"/>
      <c r="AA22" s="107"/>
      <c r="AB22" s="107"/>
      <c r="AC22" s="110"/>
      <c r="AD22" s="112"/>
      <c r="AE22" s="110"/>
      <c r="AF22" s="110"/>
      <c r="AG22" s="110"/>
      <c r="AH22" s="110"/>
      <c r="AI22" s="110"/>
      <c r="AJ22" s="107"/>
      <c r="AK22" s="107"/>
      <c r="AL22" s="107"/>
      <c r="AM22" s="107"/>
      <c r="AN22" s="107"/>
      <c r="AO22" s="107"/>
      <c r="AP22" s="107"/>
      <c r="AQ22" s="107"/>
      <c r="AR22" s="107"/>
      <c r="AS22" s="113"/>
      <c r="AT22" s="102"/>
      <c r="AU22" s="102"/>
      <c r="AV22" s="102"/>
      <c r="AW22" s="102"/>
      <c r="AX22" s="102"/>
      <c r="AY22" s="106"/>
      <c r="AZ22" s="102"/>
      <c r="BA22" s="10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>
        <v>167</v>
      </c>
      <c r="CG22" s="2">
        <v>192</v>
      </c>
      <c r="CH22" s="2">
        <v>254</v>
      </c>
      <c r="CI22" s="2">
        <v>316</v>
      </c>
      <c r="CJ22" s="2">
        <v>459</v>
      </c>
      <c r="CK22" s="2">
        <v>35.299999999999997</v>
      </c>
      <c r="CL22" s="2">
        <v>10.1</v>
      </c>
      <c r="CM22" s="2">
        <v>1.2</v>
      </c>
      <c r="CN22" s="114">
        <v>7.1703452642004872E-10</v>
      </c>
    </row>
    <row r="23" spans="1:92" x14ac:dyDescent="0.25">
      <c r="A23" s="126"/>
      <c r="B23" s="126"/>
      <c r="D23" s="93"/>
      <c r="J23" s="107"/>
      <c r="K23" s="19"/>
      <c r="L23" s="108"/>
      <c r="M23" s="109"/>
      <c r="N23" s="107"/>
      <c r="O23" s="110"/>
      <c r="P23" s="110"/>
      <c r="Q23" s="107"/>
      <c r="R23" s="107"/>
      <c r="S23" s="107"/>
      <c r="T23" s="107"/>
      <c r="U23" s="111"/>
      <c r="V23" s="111"/>
      <c r="W23" s="107"/>
      <c r="X23" s="107"/>
      <c r="Y23" s="107"/>
      <c r="Z23" s="107"/>
      <c r="AA23" s="107"/>
      <c r="AB23" s="107"/>
      <c r="AC23" s="110"/>
      <c r="AD23" s="112"/>
      <c r="AE23" s="110"/>
      <c r="AF23" s="110"/>
      <c r="AG23" s="110"/>
      <c r="AH23" s="110"/>
      <c r="AI23" s="110"/>
      <c r="AJ23" s="107"/>
      <c r="AK23" s="107"/>
      <c r="AL23" s="107"/>
      <c r="AM23" s="107"/>
      <c r="AN23" s="107"/>
      <c r="AO23" s="107"/>
      <c r="AP23" s="107"/>
      <c r="AQ23" s="107"/>
      <c r="AR23" s="107"/>
      <c r="AS23" s="113"/>
      <c r="AT23" s="102"/>
      <c r="AU23" s="102"/>
      <c r="AV23" s="102"/>
      <c r="AW23" s="102"/>
      <c r="AX23" s="102"/>
      <c r="AY23" s="106"/>
      <c r="AZ23" s="102"/>
      <c r="BA23" s="10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>
        <v>126</v>
      </c>
      <c r="CG23" s="2">
        <v>148</v>
      </c>
      <c r="CH23" s="2">
        <v>200</v>
      </c>
      <c r="CI23" s="2">
        <v>253</v>
      </c>
      <c r="CJ23" s="2">
        <v>372</v>
      </c>
      <c r="CK23" s="2">
        <v>28.8</v>
      </c>
      <c r="CL23" s="2">
        <v>8</v>
      </c>
      <c r="CM23" s="2">
        <v>1.2</v>
      </c>
      <c r="CN23" s="114">
        <v>7.1703452642004872E-10</v>
      </c>
    </row>
    <row r="24" spans="1:92" x14ac:dyDescent="0.25">
      <c r="A24" s="126"/>
      <c r="B24" s="126"/>
      <c r="D24" s="93"/>
      <c r="J24" s="107"/>
      <c r="K24" s="19"/>
      <c r="L24" s="108"/>
      <c r="M24" s="109"/>
      <c r="N24" s="107"/>
      <c r="O24" s="110"/>
      <c r="P24" s="110"/>
      <c r="Q24" s="107"/>
      <c r="R24" s="107"/>
      <c r="S24" s="107"/>
      <c r="T24" s="107"/>
      <c r="U24" s="111"/>
      <c r="V24" s="111"/>
      <c r="W24" s="107"/>
      <c r="X24" s="107"/>
      <c r="Y24" s="107"/>
      <c r="Z24" s="107"/>
      <c r="AA24" s="107"/>
      <c r="AB24" s="107"/>
      <c r="AC24" s="110"/>
      <c r="AD24" s="112"/>
      <c r="AE24" s="110"/>
      <c r="AF24" s="110"/>
      <c r="AG24" s="110"/>
      <c r="AH24" s="110"/>
      <c r="AI24" s="110"/>
      <c r="AJ24" s="107"/>
      <c r="AK24" s="107"/>
      <c r="AL24" s="107"/>
      <c r="AM24" s="107"/>
      <c r="AN24" s="107"/>
      <c r="AO24" s="107"/>
      <c r="AP24" s="107"/>
      <c r="AQ24" s="107"/>
      <c r="AR24" s="107"/>
      <c r="AS24" s="113"/>
      <c r="AT24" s="102"/>
      <c r="AU24" s="102"/>
      <c r="AV24" s="102"/>
      <c r="AW24" s="102"/>
      <c r="AX24" s="102"/>
      <c r="AY24" s="106"/>
      <c r="AZ24" s="102"/>
      <c r="BA24" s="10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>
        <v>158</v>
      </c>
      <c r="CG24" s="2">
        <v>195</v>
      </c>
      <c r="CH24" s="2">
        <v>264</v>
      </c>
      <c r="CI24" s="2">
        <v>334</v>
      </c>
      <c r="CJ24" s="2">
        <v>548</v>
      </c>
      <c r="CK24" s="2">
        <v>40.299999999999997</v>
      </c>
      <c r="CL24" s="2">
        <v>10.5</v>
      </c>
      <c r="CM24" s="2">
        <v>1.4</v>
      </c>
      <c r="CN24" s="114">
        <v>1.297690305426019E-9</v>
      </c>
    </row>
    <row r="25" spans="1:92" x14ac:dyDescent="0.25">
      <c r="A25" s="126"/>
      <c r="B25" s="126"/>
      <c r="D25" s="93"/>
      <c r="J25" s="107"/>
      <c r="K25" s="19"/>
      <c r="L25" s="108"/>
      <c r="M25" s="109"/>
      <c r="N25" s="107"/>
      <c r="O25" s="110"/>
      <c r="P25" s="110"/>
      <c r="Q25" s="107"/>
      <c r="R25" s="107"/>
      <c r="S25" s="107"/>
      <c r="T25" s="107"/>
      <c r="U25" s="111"/>
      <c r="V25" s="111"/>
      <c r="W25" s="107"/>
      <c r="X25" s="107"/>
      <c r="Y25" s="107"/>
      <c r="Z25" s="107"/>
      <c r="AA25" s="107"/>
      <c r="AB25" s="107"/>
      <c r="AC25" s="110"/>
      <c r="AD25" s="112"/>
      <c r="AE25" s="110"/>
      <c r="AF25" s="110"/>
      <c r="AG25" s="110"/>
      <c r="AH25" s="110"/>
      <c r="AI25" s="110"/>
      <c r="AJ25" s="107"/>
      <c r="AK25" s="107"/>
      <c r="AL25" s="107"/>
      <c r="AM25" s="107"/>
      <c r="AN25" s="107"/>
      <c r="AO25" s="107"/>
      <c r="AP25" s="107"/>
      <c r="AQ25" s="107"/>
      <c r="AR25" s="107"/>
      <c r="AS25" s="113"/>
      <c r="AT25" s="102"/>
      <c r="AU25" s="102"/>
      <c r="AV25" s="102"/>
      <c r="AW25" s="102"/>
      <c r="AX25" s="102"/>
      <c r="AY25" s="106"/>
      <c r="AZ25" s="102"/>
      <c r="BA25" s="10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>
        <v>158</v>
      </c>
      <c r="CG25" s="2">
        <v>195</v>
      </c>
      <c r="CH25" s="2">
        <v>264</v>
      </c>
      <c r="CI25" s="2">
        <v>334</v>
      </c>
      <c r="CJ25" s="2">
        <v>548</v>
      </c>
      <c r="CK25" s="2">
        <v>40.299999999999997</v>
      </c>
      <c r="CL25" s="2">
        <v>10.5</v>
      </c>
      <c r="CM25" s="2">
        <v>1.4</v>
      </c>
      <c r="CN25" s="114">
        <v>1.297690305426019E-9</v>
      </c>
    </row>
    <row r="26" spans="1:92" x14ac:dyDescent="0.25">
      <c r="A26" s="126"/>
      <c r="B26" s="126"/>
      <c r="D26" s="93"/>
      <c r="J26" s="107"/>
      <c r="K26" s="19"/>
      <c r="L26" s="108"/>
      <c r="M26" s="109"/>
      <c r="N26" s="107"/>
      <c r="O26" s="110"/>
      <c r="P26" s="110"/>
      <c r="Q26" s="107"/>
      <c r="R26" s="107"/>
      <c r="S26" s="107"/>
      <c r="T26" s="107"/>
      <c r="U26" s="111"/>
      <c r="V26" s="111"/>
      <c r="W26" s="107"/>
      <c r="X26" s="107"/>
      <c r="Y26" s="107"/>
      <c r="Z26" s="107"/>
      <c r="AA26" s="107"/>
      <c r="AB26" s="107"/>
      <c r="AC26" s="110"/>
      <c r="AD26" s="112"/>
      <c r="AE26" s="110"/>
      <c r="AF26" s="110"/>
      <c r="AG26" s="110"/>
      <c r="AH26" s="110"/>
      <c r="AI26" s="110"/>
      <c r="AJ26" s="107"/>
      <c r="AK26" s="107"/>
      <c r="AL26" s="107"/>
      <c r="AM26" s="107"/>
      <c r="AN26" s="107"/>
      <c r="AO26" s="107"/>
      <c r="AP26" s="107"/>
      <c r="AQ26" s="107"/>
      <c r="AR26" s="107"/>
      <c r="AS26" s="113"/>
      <c r="AT26" s="102"/>
      <c r="AU26" s="102"/>
      <c r="AV26" s="102"/>
      <c r="AW26" s="102"/>
      <c r="AX26" s="102"/>
      <c r="AY26" s="106"/>
      <c r="AZ26" s="102"/>
      <c r="BA26" s="10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>
        <v>243</v>
      </c>
      <c r="CG26" s="2">
        <v>333</v>
      </c>
      <c r="CH26" s="2">
        <v>405</v>
      </c>
      <c r="CI26" s="2">
        <v>478</v>
      </c>
      <c r="CJ26" s="2">
        <v>694</v>
      </c>
      <c r="CK26" s="2">
        <v>58.9</v>
      </c>
      <c r="CL26" s="2">
        <v>14.5</v>
      </c>
      <c r="CM26" s="2">
        <v>1.5</v>
      </c>
      <c r="CN26" s="114">
        <v>3.6842635555802979E-9</v>
      </c>
    </row>
    <row r="27" spans="1:92" x14ac:dyDescent="0.25">
      <c r="A27" s="126"/>
      <c r="B27" s="126"/>
      <c r="D27" s="93"/>
      <c r="J27" s="107"/>
      <c r="K27" s="19"/>
      <c r="L27" s="108"/>
      <c r="M27" s="109"/>
      <c r="N27" s="107"/>
      <c r="O27" s="110"/>
      <c r="P27" s="110"/>
      <c r="Q27" s="107"/>
      <c r="R27" s="107"/>
      <c r="S27" s="107"/>
      <c r="T27" s="107"/>
      <c r="U27" s="111"/>
      <c r="V27" s="111"/>
      <c r="W27" s="107"/>
      <c r="X27" s="107"/>
      <c r="Y27" s="107"/>
      <c r="Z27" s="107"/>
      <c r="AA27" s="107"/>
      <c r="AB27" s="107"/>
      <c r="AC27" s="110"/>
      <c r="AD27" s="112"/>
      <c r="AE27" s="110"/>
      <c r="AF27" s="110"/>
      <c r="AG27" s="110"/>
      <c r="AH27" s="110"/>
      <c r="AI27" s="110"/>
      <c r="AJ27" s="107"/>
      <c r="AK27" s="107"/>
      <c r="AL27" s="107"/>
      <c r="AM27" s="107"/>
      <c r="AN27" s="107"/>
      <c r="AO27" s="107"/>
      <c r="AP27" s="107"/>
      <c r="AQ27" s="107"/>
      <c r="AR27" s="107"/>
      <c r="AS27" s="113"/>
      <c r="AT27" s="102"/>
      <c r="AU27" s="102"/>
      <c r="AV27" s="102"/>
      <c r="AW27" s="102"/>
      <c r="AX27" s="102"/>
      <c r="AY27" s="106"/>
      <c r="AZ27" s="102"/>
      <c r="BA27" s="10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>
        <v>243</v>
      </c>
      <c r="CG27" s="2">
        <v>333</v>
      </c>
      <c r="CH27" s="2">
        <v>405</v>
      </c>
      <c r="CI27" s="2">
        <v>478</v>
      </c>
      <c r="CJ27" s="2">
        <v>694</v>
      </c>
      <c r="CK27" s="2">
        <v>58.9</v>
      </c>
      <c r="CL27" s="2">
        <v>14.5</v>
      </c>
      <c r="CM27" s="2">
        <v>1.5</v>
      </c>
      <c r="CN27" s="114">
        <v>3.6842635555802979E-9</v>
      </c>
    </row>
    <row r="28" spans="1:92" x14ac:dyDescent="0.25">
      <c r="A28" s="126"/>
      <c r="B28" s="126"/>
      <c r="D28" s="93"/>
      <c r="J28" s="107"/>
      <c r="K28" s="19"/>
      <c r="L28" s="108"/>
      <c r="M28" s="109"/>
      <c r="N28" s="107"/>
      <c r="O28" s="110"/>
      <c r="P28" s="110"/>
      <c r="Q28" s="107"/>
      <c r="R28" s="107"/>
      <c r="S28" s="107"/>
      <c r="T28" s="107"/>
      <c r="U28" s="111"/>
      <c r="V28" s="111"/>
      <c r="W28" s="107"/>
      <c r="X28" s="107"/>
      <c r="Y28" s="107"/>
      <c r="Z28" s="107"/>
      <c r="AA28" s="107"/>
      <c r="AB28" s="107"/>
      <c r="AC28" s="110"/>
      <c r="AD28" s="112"/>
      <c r="AE28" s="110"/>
      <c r="AF28" s="110"/>
      <c r="AG28" s="110"/>
      <c r="AH28" s="110"/>
      <c r="AI28" s="110"/>
      <c r="AJ28" s="107"/>
      <c r="AK28" s="107"/>
      <c r="AL28" s="107"/>
      <c r="AM28" s="107"/>
      <c r="AN28" s="107"/>
      <c r="AO28" s="107"/>
      <c r="AP28" s="107"/>
      <c r="AQ28" s="107"/>
      <c r="AR28" s="107"/>
      <c r="AS28" s="113"/>
      <c r="AT28" s="102"/>
      <c r="AU28" s="102"/>
      <c r="AV28" s="102"/>
      <c r="AW28" s="102"/>
      <c r="AX28" s="102"/>
      <c r="AY28" s="106"/>
      <c r="AZ28" s="102"/>
      <c r="BA28" s="10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>
        <v>164</v>
      </c>
      <c r="CG28" s="2">
        <v>194</v>
      </c>
      <c r="CH28" s="2">
        <v>265</v>
      </c>
      <c r="CI28" s="2">
        <v>336</v>
      </c>
      <c r="CJ28" s="2">
        <v>500</v>
      </c>
      <c r="CK28" s="2">
        <v>37.4</v>
      </c>
      <c r="CL28" s="2">
        <v>8.8000000000000007</v>
      </c>
      <c r="CM28" s="2">
        <v>1.3</v>
      </c>
      <c r="CN28" s="114">
        <v>4.6804948559431741E-10</v>
      </c>
    </row>
    <row r="29" spans="1:92" x14ac:dyDescent="0.25">
      <c r="A29" s="126"/>
      <c r="B29" s="126"/>
      <c r="D29" s="93"/>
      <c r="E29" s="86" t="s">
        <v>124</v>
      </c>
      <c r="J29" s="107"/>
      <c r="K29" s="19"/>
      <c r="L29" s="108"/>
      <c r="M29" s="109"/>
      <c r="N29" s="107"/>
      <c r="O29" s="110"/>
      <c r="P29" s="110"/>
      <c r="Q29" s="107"/>
      <c r="R29" s="107"/>
      <c r="S29" s="107"/>
      <c r="T29" s="107"/>
      <c r="U29" s="111"/>
      <c r="V29" s="111"/>
      <c r="W29" s="107"/>
      <c r="X29" s="107"/>
      <c r="Y29" s="107"/>
      <c r="Z29" s="107"/>
      <c r="AA29" s="107"/>
      <c r="AB29" s="107"/>
      <c r="AC29" s="110"/>
      <c r="AD29" s="112"/>
      <c r="AE29" s="110"/>
      <c r="AF29" s="110"/>
      <c r="AG29" s="110"/>
      <c r="AH29" s="110"/>
      <c r="AI29" s="110"/>
      <c r="AJ29" s="107"/>
      <c r="AK29" s="107"/>
      <c r="AL29" s="107"/>
      <c r="AM29" s="107"/>
      <c r="AN29" s="107"/>
      <c r="AO29" s="107"/>
      <c r="AP29" s="107"/>
      <c r="AQ29" s="107"/>
      <c r="AR29" s="107"/>
      <c r="AS29" s="113"/>
      <c r="AT29" s="102"/>
      <c r="AU29" s="102"/>
      <c r="AV29" s="102"/>
      <c r="AW29" s="102"/>
      <c r="AX29" s="102"/>
      <c r="AY29" s="106"/>
      <c r="AZ29" s="102"/>
      <c r="BA29" s="10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>
        <v>136</v>
      </c>
      <c r="CG29" s="2">
        <v>166</v>
      </c>
      <c r="CH29" s="2">
        <v>237</v>
      </c>
      <c r="CI29" s="2">
        <v>308</v>
      </c>
      <c r="CJ29" s="2">
        <v>472</v>
      </c>
      <c r="CK29" s="2">
        <v>37.4</v>
      </c>
      <c r="CL29" s="2">
        <v>8.8000000000000007</v>
      </c>
      <c r="CM29" s="2">
        <v>1.3</v>
      </c>
      <c r="CN29" s="114">
        <v>4.6804948559431741E-10</v>
      </c>
    </row>
    <row r="30" spans="1:92" x14ac:dyDescent="0.25">
      <c r="A30" s="126"/>
      <c r="B30" s="92" t="s">
        <v>184</v>
      </c>
      <c r="C30" s="129" t="s">
        <v>199</v>
      </c>
      <c r="D30" s="19">
        <v>70</v>
      </c>
      <c r="E30" s="99" t="str">
        <f>C30&amp;"___"&amp;"Homo_PC1"&amp;"___"&amp;B30&amp;"___"&amp;D30</f>
        <v>Empire_Wind_1___Homo_PC1___GHS_PC1_1___70</v>
      </c>
      <c r="J30" s="107"/>
      <c r="K30" s="19"/>
      <c r="L30" s="108"/>
      <c r="M30" s="109"/>
      <c r="N30" s="107"/>
      <c r="O30" s="110"/>
      <c r="P30" s="110"/>
      <c r="Q30" s="107"/>
      <c r="R30" s="107"/>
      <c r="S30" s="107"/>
      <c r="T30" s="107"/>
      <c r="U30" s="111"/>
      <c r="V30" s="111"/>
      <c r="W30" s="107"/>
      <c r="X30" s="107"/>
      <c r="Y30" s="107"/>
      <c r="Z30" s="107"/>
      <c r="AA30" s="107"/>
      <c r="AB30" s="107"/>
      <c r="AC30" s="110"/>
      <c r="AD30" s="112"/>
      <c r="AE30" s="110"/>
      <c r="AF30" s="110"/>
      <c r="AG30" s="110"/>
      <c r="AH30" s="110"/>
      <c r="AI30" s="110"/>
      <c r="AJ30" s="107"/>
      <c r="AK30" s="107"/>
      <c r="AL30" s="107"/>
      <c r="AM30" s="107"/>
      <c r="AN30" s="107"/>
      <c r="AO30" s="107"/>
      <c r="AP30" s="107"/>
      <c r="AQ30" s="107"/>
      <c r="AR30" s="107"/>
      <c r="AS30" s="113"/>
      <c r="AT30" s="102"/>
      <c r="AU30" s="102"/>
      <c r="AV30" s="102"/>
      <c r="AW30" s="102"/>
      <c r="AX30" s="102"/>
      <c r="AY30" s="106"/>
      <c r="AZ30" s="102"/>
      <c r="BA30" s="10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>
        <v>187</v>
      </c>
      <c r="CG30" s="2">
        <v>224</v>
      </c>
      <c r="CH30" s="2">
        <v>296</v>
      </c>
      <c r="CI30" s="2">
        <v>370</v>
      </c>
      <c r="CJ30" s="2">
        <v>554</v>
      </c>
      <c r="CK30" s="2">
        <v>49.5</v>
      </c>
      <c r="CL30" s="2">
        <v>11.3</v>
      </c>
      <c r="CM30" s="2">
        <v>1.4</v>
      </c>
      <c r="CN30" s="114">
        <v>1.5721777437081191E-9</v>
      </c>
    </row>
    <row r="31" spans="1:92" x14ac:dyDescent="0.25">
      <c r="A31" s="126"/>
      <c r="B31" s="92" t="s">
        <v>185</v>
      </c>
      <c r="C31" s="129" t="s">
        <v>199</v>
      </c>
      <c r="D31" s="19">
        <v>70</v>
      </c>
      <c r="E31" s="99" t="str">
        <f t="shared" ref="E31:E44" si="0">C31&amp;"___"&amp;"Homo_PC1"&amp;"___"&amp;B31&amp;"___"&amp;D31</f>
        <v>Empire_Wind_1___Homo_PC1___GHS_PC1_2___70</v>
      </c>
      <c r="I31" s="92" t="str">
        <f t="shared" ref="I31:I35" ca="1" si="1">IF(OFFSET($BD$6,(ROW()-6)*2,0)=0,"",OFFSET($BD$6,(ROW()-6)*2,0))</f>
        <v/>
      </c>
      <c r="J31" s="107"/>
      <c r="K31" s="19"/>
      <c r="L31" s="108"/>
      <c r="M31" s="109"/>
      <c r="N31" s="107"/>
      <c r="O31" s="110"/>
      <c r="P31" s="110"/>
      <c r="Q31" s="107"/>
      <c r="R31" s="107"/>
      <c r="S31" s="107"/>
      <c r="T31" s="107"/>
      <c r="U31" s="111"/>
      <c r="V31" s="111"/>
      <c r="W31" s="107"/>
      <c r="X31" s="107"/>
      <c r="Y31" s="107"/>
      <c r="Z31" s="107"/>
      <c r="AA31" s="107"/>
      <c r="AB31" s="107"/>
      <c r="AC31" s="110"/>
      <c r="AD31" s="112"/>
      <c r="AE31" s="110"/>
      <c r="AF31" s="110"/>
      <c r="AG31" s="110"/>
      <c r="AH31" s="110"/>
      <c r="AI31" s="110"/>
      <c r="AJ31" s="107"/>
      <c r="AK31" s="107"/>
      <c r="AL31" s="107"/>
      <c r="AM31" s="107"/>
      <c r="AN31" s="107"/>
      <c r="AO31" s="107"/>
      <c r="AP31" s="107"/>
      <c r="AQ31" s="107"/>
      <c r="AR31" s="107"/>
      <c r="AS31" s="113"/>
      <c r="AT31" s="102"/>
      <c r="AU31" s="102"/>
      <c r="AV31" s="102"/>
      <c r="AW31" s="102"/>
      <c r="AX31" s="102"/>
      <c r="AY31" s="106"/>
      <c r="AZ31" s="102"/>
      <c r="BA31" s="10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>
        <v>136</v>
      </c>
      <c r="CG31" s="2">
        <v>173</v>
      </c>
      <c r="CH31" s="2">
        <v>245</v>
      </c>
      <c r="CI31" s="2">
        <v>319</v>
      </c>
      <c r="CJ31" s="2">
        <v>503</v>
      </c>
      <c r="CK31" s="2">
        <v>49.5</v>
      </c>
      <c r="CL31" s="2">
        <v>11.3</v>
      </c>
      <c r="CM31" s="2">
        <v>1.4</v>
      </c>
      <c r="CN31" s="114">
        <v>1.5721777437081191E-9</v>
      </c>
    </row>
    <row r="32" spans="1:92" x14ac:dyDescent="0.25">
      <c r="A32" s="126"/>
      <c r="B32" s="92" t="s">
        <v>186</v>
      </c>
      <c r="C32" s="129" t="s">
        <v>199</v>
      </c>
      <c r="D32" s="19">
        <v>70</v>
      </c>
      <c r="E32" s="99" t="str">
        <f t="shared" si="0"/>
        <v>Empire_Wind_1___Homo_PC1___GHS_PC1_3___70</v>
      </c>
      <c r="I32" s="92" t="str">
        <f t="shared" ca="1" si="1"/>
        <v/>
      </c>
      <c r="J32" s="107"/>
      <c r="K32" s="19"/>
      <c r="L32" s="108"/>
      <c r="M32" s="109"/>
      <c r="N32" s="107"/>
      <c r="O32" s="110"/>
      <c r="P32" s="110"/>
      <c r="Q32" s="107"/>
      <c r="R32" s="107"/>
      <c r="S32" s="107"/>
      <c r="T32" s="107"/>
      <c r="U32" s="111"/>
      <c r="V32" s="111"/>
      <c r="W32" s="107"/>
      <c r="X32" s="107"/>
      <c r="Y32" s="107"/>
      <c r="Z32" s="107"/>
      <c r="AA32" s="107"/>
      <c r="AB32" s="107"/>
      <c r="AC32" s="110"/>
      <c r="AD32" s="112"/>
      <c r="AE32" s="110"/>
      <c r="AF32" s="110"/>
      <c r="AG32" s="110"/>
      <c r="AH32" s="110"/>
      <c r="AI32" s="110"/>
      <c r="AJ32" s="107"/>
      <c r="AK32" s="107"/>
      <c r="AL32" s="107"/>
      <c r="AM32" s="107"/>
      <c r="AN32" s="107"/>
      <c r="AO32" s="107"/>
      <c r="AP32" s="107"/>
      <c r="AQ32" s="107"/>
      <c r="AR32" s="107"/>
      <c r="AS32" s="113"/>
      <c r="AT32" s="102"/>
      <c r="AU32" s="102"/>
      <c r="AV32" s="102"/>
      <c r="AW32" s="102"/>
      <c r="AX32" s="102"/>
      <c r="AY32" s="106"/>
      <c r="AZ32" s="102"/>
      <c r="BA32" s="10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>
        <v>233</v>
      </c>
      <c r="CG32" s="2">
        <v>320</v>
      </c>
      <c r="CH32" s="2">
        <v>389</v>
      </c>
      <c r="CI32" s="2">
        <v>457</v>
      </c>
      <c r="CJ32" s="2">
        <v>730</v>
      </c>
      <c r="CK32" s="2">
        <v>51.7</v>
      </c>
      <c r="CL32" s="2">
        <v>11.4</v>
      </c>
      <c r="CM32" s="2">
        <v>1.4</v>
      </c>
      <c r="CN32" s="114">
        <v>1.299270603612855E-9</v>
      </c>
    </row>
    <row r="33" spans="1:92" x14ac:dyDescent="0.25">
      <c r="A33" s="126"/>
      <c r="B33" s="92" t="s">
        <v>187</v>
      </c>
      <c r="C33" s="129" t="s">
        <v>199</v>
      </c>
      <c r="D33" s="19">
        <v>70</v>
      </c>
      <c r="E33" s="99" t="str">
        <f t="shared" si="0"/>
        <v>Empire_Wind_1___Homo_PC1___GHS_PC1_4___70</v>
      </c>
      <c r="I33" s="92" t="str">
        <f t="shared" ca="1" si="1"/>
        <v/>
      </c>
      <c r="J33" s="107"/>
      <c r="K33" s="19"/>
      <c r="L33" s="108"/>
      <c r="M33" s="109"/>
      <c r="N33" s="107"/>
      <c r="O33" s="110"/>
      <c r="P33" s="110"/>
      <c r="Q33" s="107"/>
      <c r="R33" s="107"/>
      <c r="S33" s="107"/>
      <c r="T33" s="107"/>
      <c r="U33" s="111"/>
      <c r="V33" s="111"/>
      <c r="W33" s="107"/>
      <c r="X33" s="107"/>
      <c r="Y33" s="107"/>
      <c r="Z33" s="107"/>
      <c r="AA33" s="107"/>
      <c r="AB33" s="107"/>
      <c r="AC33" s="110"/>
      <c r="AD33" s="112"/>
      <c r="AE33" s="110"/>
      <c r="AF33" s="110"/>
      <c r="AG33" s="110"/>
      <c r="AH33" s="110"/>
      <c r="AI33" s="110"/>
      <c r="AJ33" s="107"/>
      <c r="AK33" s="107"/>
      <c r="AL33" s="107"/>
      <c r="AM33" s="107"/>
      <c r="AN33" s="107"/>
      <c r="AO33" s="107"/>
      <c r="AP33" s="107"/>
      <c r="AQ33" s="107"/>
      <c r="AR33" s="107"/>
      <c r="AS33" s="113"/>
      <c r="AT33" s="102"/>
      <c r="AU33" s="102"/>
      <c r="AV33" s="102"/>
      <c r="AW33" s="102"/>
      <c r="AX33" s="102"/>
      <c r="AY33" s="106"/>
      <c r="AZ33" s="102"/>
      <c r="BA33" s="10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>
        <v>233</v>
      </c>
      <c r="CG33" s="2">
        <v>320</v>
      </c>
      <c r="CH33" s="2">
        <v>389</v>
      </c>
      <c r="CI33" s="2">
        <v>457</v>
      </c>
      <c r="CJ33" s="2">
        <v>730</v>
      </c>
      <c r="CK33" s="2">
        <v>51.7</v>
      </c>
      <c r="CL33" s="2">
        <v>11.4</v>
      </c>
      <c r="CM33" s="2">
        <v>1.4</v>
      </c>
      <c r="CN33" s="114">
        <v>1.299270603612855E-9</v>
      </c>
    </row>
    <row r="34" spans="1:92" x14ac:dyDescent="0.25">
      <c r="B34" s="92" t="s">
        <v>188</v>
      </c>
      <c r="C34" s="129" t="s">
        <v>199</v>
      </c>
      <c r="D34" s="19">
        <v>70</v>
      </c>
      <c r="E34" s="99" t="str">
        <f t="shared" si="0"/>
        <v>Empire_Wind_1___Homo_PC1___GHS_PC1_5___70</v>
      </c>
      <c r="I34" s="92" t="str">
        <f t="shared" ca="1" si="1"/>
        <v/>
      </c>
      <c r="J34" s="107"/>
      <c r="K34" s="19"/>
      <c r="L34" s="108"/>
      <c r="M34" s="109"/>
      <c r="N34" s="107"/>
      <c r="O34" s="110"/>
      <c r="P34" s="110"/>
      <c r="Q34" s="107"/>
      <c r="R34" s="107"/>
      <c r="S34" s="107"/>
      <c r="T34" s="107"/>
      <c r="U34" s="111"/>
      <c r="V34" s="111"/>
      <c r="W34" s="107"/>
      <c r="X34" s="107"/>
      <c r="Y34" s="107"/>
      <c r="Z34" s="107"/>
      <c r="AA34" s="107"/>
      <c r="AB34" s="107"/>
      <c r="AC34" s="110"/>
      <c r="AD34" s="112"/>
      <c r="AE34" s="110"/>
      <c r="AF34" s="110"/>
      <c r="AG34" s="110"/>
      <c r="AH34" s="110"/>
      <c r="AI34" s="110"/>
      <c r="AJ34" s="107"/>
      <c r="AK34" s="107"/>
      <c r="AL34" s="107"/>
      <c r="AM34" s="107"/>
      <c r="AN34" s="107"/>
      <c r="AO34" s="107"/>
      <c r="AP34" s="107"/>
      <c r="AQ34" s="107"/>
      <c r="AR34" s="107"/>
      <c r="AS34" s="113"/>
      <c r="AT34" s="102"/>
      <c r="AU34" s="102"/>
      <c r="AV34" s="102"/>
      <c r="AW34" s="102"/>
      <c r="AX34" s="102"/>
      <c r="AY34" s="106"/>
      <c r="AZ34" s="102"/>
      <c r="BA34" s="10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>
        <v>457</v>
      </c>
      <c r="CG34" s="2">
        <v>686</v>
      </c>
      <c r="CH34" s="2">
        <v>762</v>
      </c>
      <c r="CI34" s="2">
        <v>839</v>
      </c>
      <c r="CJ34" s="2">
        <v>1000</v>
      </c>
      <c r="CK34" s="2">
        <v>102.3</v>
      </c>
      <c r="CL34" s="2">
        <v>20.7</v>
      </c>
      <c r="CM34" s="2">
        <v>1.8</v>
      </c>
      <c r="CN34" s="114">
        <v>2.037873947633578E-8</v>
      </c>
    </row>
    <row r="35" spans="1:92" x14ac:dyDescent="0.25">
      <c r="B35" s="92" t="s">
        <v>189</v>
      </c>
      <c r="C35" s="129" t="s">
        <v>199</v>
      </c>
      <c r="D35" s="19">
        <v>70</v>
      </c>
      <c r="E35" s="99" t="str">
        <f t="shared" si="0"/>
        <v>Empire_Wind_1___Homo_PC1___GHS_PC1_6___70</v>
      </c>
      <c r="I35" s="92" t="str">
        <f t="shared" ca="1" si="1"/>
        <v/>
      </c>
      <c r="J35" s="107"/>
      <c r="K35" s="19"/>
      <c r="L35" s="108"/>
      <c r="M35" s="109"/>
      <c r="N35" s="107"/>
      <c r="O35" s="110"/>
      <c r="P35" s="110"/>
      <c r="Q35" s="107"/>
      <c r="R35" s="107"/>
      <c r="S35" s="107"/>
      <c r="T35" s="107"/>
      <c r="U35" s="111"/>
      <c r="V35" s="111"/>
      <c r="W35" s="107"/>
      <c r="X35" s="107"/>
      <c r="Y35" s="107"/>
      <c r="Z35" s="107"/>
      <c r="AA35" s="107"/>
      <c r="AB35" s="107"/>
      <c r="AC35" s="110"/>
      <c r="AD35" s="112"/>
      <c r="AE35" s="110"/>
      <c r="AF35" s="110"/>
      <c r="AG35" s="110"/>
      <c r="AH35" s="110"/>
      <c r="AI35" s="110"/>
      <c r="AJ35" s="107"/>
      <c r="AK35" s="107"/>
      <c r="AL35" s="107"/>
      <c r="AM35" s="107"/>
      <c r="AN35" s="107"/>
      <c r="AO35" s="107"/>
      <c r="AP35" s="107"/>
      <c r="AQ35" s="107"/>
      <c r="AR35" s="107"/>
      <c r="AS35" s="113"/>
      <c r="AT35" s="102"/>
      <c r="AU35" s="102"/>
      <c r="AV35" s="102"/>
      <c r="AW35" s="102"/>
      <c r="AX35" s="102"/>
      <c r="AY35" s="102"/>
      <c r="AZ35" s="102"/>
      <c r="BA35" s="10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>
        <v>457</v>
      </c>
      <c r="CG35" s="2">
        <v>686</v>
      </c>
      <c r="CH35" s="2">
        <v>762</v>
      </c>
      <c r="CI35" s="2">
        <v>839</v>
      </c>
      <c r="CJ35" s="2">
        <v>1000</v>
      </c>
      <c r="CK35" s="2">
        <v>102.3</v>
      </c>
      <c r="CL35" s="2">
        <v>20.7</v>
      </c>
      <c r="CM35" s="2">
        <v>1.8</v>
      </c>
      <c r="CN35" s="114">
        <v>2.037873947633578E-8</v>
      </c>
    </row>
    <row r="36" spans="1:92" x14ac:dyDescent="0.25">
      <c r="B36" s="92" t="s">
        <v>190</v>
      </c>
      <c r="C36" s="129" t="s">
        <v>199</v>
      </c>
      <c r="D36" s="19">
        <v>70</v>
      </c>
      <c r="E36" s="99" t="str">
        <f t="shared" si="0"/>
        <v>Empire_Wind_1___Homo_PC1___GHS_PC1_7___70</v>
      </c>
      <c r="J36" s="107"/>
      <c r="K36" s="19" t="s">
        <v>94</v>
      </c>
      <c r="L36" s="108" t="s">
        <v>94</v>
      </c>
      <c r="M36" s="109"/>
      <c r="N36" s="107"/>
      <c r="O36" s="110"/>
      <c r="P36" s="110"/>
      <c r="Q36" s="107"/>
      <c r="R36" s="107"/>
      <c r="S36" s="107"/>
      <c r="T36" s="107"/>
      <c r="U36" s="111"/>
      <c r="V36" s="111"/>
      <c r="W36" s="107"/>
      <c r="X36" s="107"/>
      <c r="Y36" s="107"/>
      <c r="Z36" s="107"/>
      <c r="AA36" s="107"/>
      <c r="AB36" s="107"/>
      <c r="AC36" s="110"/>
      <c r="AD36" s="112"/>
      <c r="AE36" s="110"/>
      <c r="AF36" s="110"/>
      <c r="AG36" s="110"/>
      <c r="AH36" s="110"/>
      <c r="AI36" s="110"/>
      <c r="AJ36" s="107"/>
      <c r="AK36" s="107"/>
      <c r="AL36" s="107"/>
      <c r="AM36" s="107"/>
      <c r="AN36" s="107"/>
      <c r="AO36" s="107"/>
      <c r="AP36" s="107"/>
      <c r="AQ36" s="107"/>
      <c r="AR36" s="107"/>
      <c r="AS36" s="113"/>
      <c r="AT36" s="102"/>
      <c r="AU36" s="102"/>
      <c r="AV36" s="102"/>
      <c r="AW36" s="102"/>
      <c r="AX36" s="102"/>
      <c r="AY36" s="102"/>
      <c r="AZ36" s="102"/>
      <c r="BA36" s="10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114"/>
    </row>
    <row r="37" spans="1:92" x14ac:dyDescent="0.25">
      <c r="B37" s="92" t="s">
        <v>191</v>
      </c>
      <c r="C37" s="129" t="s">
        <v>199</v>
      </c>
      <c r="D37" s="19">
        <v>70</v>
      </c>
      <c r="E37" s="99" t="str">
        <f t="shared" si="0"/>
        <v>Empire_Wind_1___Homo_PC1___GHS_PC1_8___70</v>
      </c>
      <c r="L37" s="128"/>
      <c r="AE37" s="107"/>
      <c r="AF37" s="107" t="s">
        <v>104</v>
      </c>
      <c r="AG37" s="107" t="s">
        <v>105</v>
      </c>
      <c r="AH37" s="107" t="s">
        <v>66</v>
      </c>
      <c r="AU37" s="10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114"/>
    </row>
    <row r="38" spans="1:92" x14ac:dyDescent="0.25">
      <c r="B38" s="92" t="s">
        <v>192</v>
      </c>
      <c r="C38" s="129" t="s">
        <v>199</v>
      </c>
      <c r="D38" s="19">
        <v>70</v>
      </c>
      <c r="E38" s="99" t="str">
        <f t="shared" si="0"/>
        <v>Empire_Wind_1___Homo_PC1___GHS_PC1_9___70</v>
      </c>
      <c r="L38" s="128"/>
      <c r="AE38" s="92" t="s">
        <v>99</v>
      </c>
      <c r="AF38" s="92" t="s">
        <v>100</v>
      </c>
      <c r="AG38" s="92" t="s">
        <v>101</v>
      </c>
      <c r="AU38" s="10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114"/>
    </row>
    <row r="39" spans="1:92" x14ac:dyDescent="0.25">
      <c r="B39" s="92" t="s">
        <v>193</v>
      </c>
      <c r="C39" s="129" t="s">
        <v>199</v>
      </c>
      <c r="D39" s="19">
        <v>70</v>
      </c>
      <c r="E39" s="99" t="str">
        <f t="shared" si="0"/>
        <v>Empire_Wind_1___Homo_PC1___GHS_PC1_10___70</v>
      </c>
      <c r="L39" s="128"/>
      <c r="AE39" s="92">
        <v>15</v>
      </c>
      <c r="AF39" s="92">
        <v>48</v>
      </c>
      <c r="AG39" s="92">
        <v>1900</v>
      </c>
      <c r="AH39" s="92">
        <v>8</v>
      </c>
      <c r="AU39" s="10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114"/>
    </row>
    <row r="40" spans="1:92" x14ac:dyDescent="0.25">
      <c r="B40" s="92" t="s">
        <v>194</v>
      </c>
      <c r="C40" s="129" t="s">
        <v>199</v>
      </c>
      <c r="D40" s="19">
        <v>70</v>
      </c>
      <c r="E40" s="99" t="str">
        <f t="shared" si="0"/>
        <v>Empire_Wind_1___Homo_PC1___GHS_PC1_11___70</v>
      </c>
      <c r="L40" s="128"/>
      <c r="AE40" s="92">
        <v>16</v>
      </c>
      <c r="AF40" s="92">
        <f>AF39+3.8</f>
        <v>51.8</v>
      </c>
      <c r="AG40" s="92">
        <f>AG39+200</f>
        <v>2100</v>
      </c>
      <c r="AH40" s="92">
        <f>AH39+0.8</f>
        <v>8.8000000000000007</v>
      </c>
      <c r="AU40" s="10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114"/>
    </row>
    <row r="41" spans="1:92" x14ac:dyDescent="0.25">
      <c r="B41" s="92" t="s">
        <v>195</v>
      </c>
      <c r="C41" s="129" t="s">
        <v>199</v>
      </c>
      <c r="D41" s="19">
        <v>70</v>
      </c>
      <c r="E41" s="99" t="str">
        <f t="shared" si="0"/>
        <v>Empire_Wind_1___Homo_PC1___GHS_PC1_12___70</v>
      </c>
      <c r="L41" s="128"/>
      <c r="AE41" s="92">
        <v>17</v>
      </c>
      <c r="AF41" s="92">
        <f>AF40+3.8</f>
        <v>55.599999999999994</v>
      </c>
      <c r="AG41" s="92">
        <f>AG40+200</f>
        <v>2300</v>
      </c>
      <c r="AH41" s="92">
        <f>AH40+0.8</f>
        <v>9.6000000000000014</v>
      </c>
      <c r="AU41" s="10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114"/>
    </row>
    <row r="42" spans="1:92" x14ac:dyDescent="0.25">
      <c r="B42" s="92" t="s">
        <v>196</v>
      </c>
      <c r="C42" s="129" t="s">
        <v>199</v>
      </c>
      <c r="D42" s="19">
        <v>70</v>
      </c>
      <c r="E42" s="99" t="str">
        <f t="shared" si="0"/>
        <v>Empire_Wind_1___Homo_PC1___GHS_PC1_13___70</v>
      </c>
      <c r="L42" s="128"/>
      <c r="AE42" s="92">
        <v>18</v>
      </c>
      <c r="AF42" s="92">
        <f>AF41+3.8</f>
        <v>59.399999999999991</v>
      </c>
      <c r="AG42" s="92">
        <f>AG41+200</f>
        <v>2500</v>
      </c>
      <c r="AH42" s="92">
        <f>AH41+0.8</f>
        <v>10.400000000000002</v>
      </c>
      <c r="AU42" s="10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114"/>
    </row>
    <row r="43" spans="1:92" x14ac:dyDescent="0.25">
      <c r="B43" s="92" t="s">
        <v>197</v>
      </c>
      <c r="C43" s="129" t="s">
        <v>199</v>
      </c>
      <c r="D43" s="19">
        <v>70</v>
      </c>
      <c r="E43" s="99" t="str">
        <f t="shared" si="0"/>
        <v>Empire_Wind_1___Homo_PC1___GHS_PC1_14___70</v>
      </c>
      <c r="L43" s="128"/>
      <c r="AE43" s="92">
        <v>19</v>
      </c>
      <c r="AF43" s="92">
        <f>AF42+3.8</f>
        <v>63.199999999999989</v>
      </c>
      <c r="AG43" s="92">
        <f>AG42+200</f>
        <v>2700</v>
      </c>
      <c r="AH43" s="92">
        <f>AH42+0.8</f>
        <v>11.200000000000003</v>
      </c>
      <c r="AU43" s="10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114"/>
    </row>
    <row r="44" spans="1:92" x14ac:dyDescent="0.25">
      <c r="B44" s="92" t="s">
        <v>198</v>
      </c>
      <c r="C44" s="129" t="s">
        <v>199</v>
      </c>
      <c r="D44" s="19">
        <v>70</v>
      </c>
      <c r="E44" s="99" t="str">
        <f t="shared" si="0"/>
        <v>Empire_Wind_1___Homo_PC1___GHS_PC1_15___70</v>
      </c>
      <c r="L44" s="128"/>
      <c r="AE44" s="92">
        <v>20</v>
      </c>
      <c r="AF44" s="92">
        <f>AF43+3.8</f>
        <v>66.999999999999986</v>
      </c>
      <c r="AG44" s="92">
        <f>AG43+200</f>
        <v>2900</v>
      </c>
      <c r="AH44" s="92">
        <f>AH43+0.8</f>
        <v>12.000000000000004</v>
      </c>
      <c r="AU44" s="10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114"/>
    </row>
    <row r="45" spans="1:92" x14ac:dyDescent="0.25">
      <c r="B45" s="108"/>
      <c r="C45" s="108"/>
      <c r="D45" s="108"/>
      <c r="E45" s="108"/>
      <c r="L45" s="128"/>
      <c r="AE45" s="92">
        <v>21</v>
      </c>
      <c r="AF45" s="92">
        <f>AF44+2.8</f>
        <v>69.799999999999983</v>
      </c>
      <c r="AG45" s="92">
        <f>AG44+380</f>
        <v>3280</v>
      </c>
      <c r="AH45" s="92">
        <f>AH44+1.6</f>
        <v>13.600000000000003</v>
      </c>
      <c r="AU45" s="10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114"/>
    </row>
    <row r="46" spans="1:92" x14ac:dyDescent="0.25">
      <c r="B46" s="108"/>
      <c r="C46" s="108"/>
      <c r="D46" s="108"/>
      <c r="E46" s="108"/>
      <c r="L46" s="128"/>
      <c r="AE46" s="92">
        <v>22</v>
      </c>
      <c r="AF46" s="92">
        <f>AF45+2.8</f>
        <v>72.59999999999998</v>
      </c>
      <c r="AG46" s="92">
        <f>AG45+380</f>
        <v>3660</v>
      </c>
      <c r="AH46" s="92">
        <f>AH45+1.6</f>
        <v>15.200000000000003</v>
      </c>
      <c r="AU46" s="10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114"/>
    </row>
    <row r="47" spans="1:92" x14ac:dyDescent="0.25">
      <c r="D47" s="108"/>
      <c r="E47" s="108"/>
      <c r="L47" s="128"/>
      <c r="AE47" s="92">
        <v>23</v>
      </c>
      <c r="AF47" s="92">
        <f>AF46+2.8</f>
        <v>75.399999999999977</v>
      </c>
      <c r="AG47" s="92">
        <f>AG46+380</f>
        <v>4040</v>
      </c>
      <c r="AH47" s="92">
        <f>AH46+1.6</f>
        <v>16.800000000000004</v>
      </c>
      <c r="AU47" s="10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114"/>
    </row>
    <row r="48" spans="1:92" x14ac:dyDescent="0.25">
      <c r="D48" s="108"/>
      <c r="E48" s="108"/>
      <c r="L48" s="128"/>
      <c r="AE48" s="92">
        <v>24</v>
      </c>
      <c r="AF48" s="92">
        <f>AF47+2.8</f>
        <v>78.199999999999974</v>
      </c>
      <c r="AG48" s="92">
        <f>AG47+380</f>
        <v>4420</v>
      </c>
      <c r="AH48" s="92">
        <f>AH47+1.6</f>
        <v>18.400000000000006</v>
      </c>
      <c r="AU48" s="10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114"/>
    </row>
    <row r="49" spans="4:92" x14ac:dyDescent="0.25">
      <c r="D49" s="108"/>
      <c r="E49" s="108"/>
      <c r="L49" s="128"/>
      <c r="AE49" s="92">
        <v>25</v>
      </c>
      <c r="AF49" s="92">
        <f>AF48+2.8</f>
        <v>80.999999999999972</v>
      </c>
      <c r="AG49" s="92">
        <v>4800</v>
      </c>
      <c r="AH49" s="92">
        <f>AH48+1.6</f>
        <v>20.000000000000007</v>
      </c>
      <c r="AU49" s="10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114"/>
    </row>
    <row r="50" spans="4:92" x14ac:dyDescent="0.25">
      <c r="D50" s="108"/>
      <c r="E50" s="108"/>
      <c r="L50" s="128"/>
      <c r="AE50" s="92">
        <v>26</v>
      </c>
      <c r="AF50" s="92">
        <f>AF49+3</f>
        <v>83.999999999999972</v>
      </c>
      <c r="AG50" s="92">
        <f>AG49+960</f>
        <v>5760</v>
      </c>
      <c r="AH50" s="92">
        <f>AH49+4</f>
        <v>24.000000000000007</v>
      </c>
      <c r="AU50" s="10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114"/>
    </row>
    <row r="51" spans="4:92" x14ac:dyDescent="0.25">
      <c r="D51" s="108"/>
      <c r="E51" s="108"/>
      <c r="L51" s="128"/>
      <c r="AE51" s="92">
        <v>27</v>
      </c>
      <c r="AF51" s="92">
        <f>AF50+3</f>
        <v>86.999999999999972</v>
      </c>
      <c r="AG51" s="92">
        <f>AG50+960</f>
        <v>6720</v>
      </c>
      <c r="AH51" s="92">
        <f>AH50+4</f>
        <v>28.000000000000007</v>
      </c>
      <c r="AU51" s="10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114"/>
    </row>
    <row r="52" spans="4:92" x14ac:dyDescent="0.25">
      <c r="D52" s="108"/>
      <c r="E52" s="108"/>
      <c r="L52" s="128"/>
      <c r="AE52" s="92">
        <v>28</v>
      </c>
      <c r="AF52" s="92">
        <f>AF51+3</f>
        <v>89.999999999999972</v>
      </c>
      <c r="AG52" s="92">
        <f>AG51+960</f>
        <v>7680</v>
      </c>
      <c r="AH52" s="92">
        <f>AH51+4</f>
        <v>32.000000000000007</v>
      </c>
      <c r="AU52" s="10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114"/>
    </row>
    <row r="53" spans="4:92" x14ac:dyDescent="0.25">
      <c r="D53" s="108"/>
      <c r="E53" s="108"/>
      <c r="L53" s="128"/>
      <c r="AE53" s="92">
        <v>29</v>
      </c>
      <c r="AF53" s="92">
        <f>AF52+3</f>
        <v>92.999999999999972</v>
      </c>
      <c r="AG53" s="92">
        <f>AG52+960</f>
        <v>8640</v>
      </c>
      <c r="AH53" s="92">
        <f>AH52+4</f>
        <v>36.000000000000007</v>
      </c>
      <c r="AU53" s="10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114"/>
    </row>
    <row r="54" spans="4:92" x14ac:dyDescent="0.25">
      <c r="D54" s="108"/>
      <c r="E54" s="108"/>
      <c r="L54" s="128"/>
      <c r="AE54" s="92">
        <v>30</v>
      </c>
      <c r="AF54" s="92">
        <f>AF53+3</f>
        <v>95.999999999999972</v>
      </c>
      <c r="AG54" s="92">
        <f>AG53+960</f>
        <v>9600</v>
      </c>
      <c r="AH54" s="92">
        <f>AH53+4</f>
        <v>40.000000000000007</v>
      </c>
      <c r="AU54" s="10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114"/>
    </row>
    <row r="55" spans="4:92" x14ac:dyDescent="0.25">
      <c r="L55" s="128"/>
      <c r="AE55" s="92">
        <v>31</v>
      </c>
      <c r="AF55" s="92">
        <f>AF54+3.8</f>
        <v>99.799999999999969</v>
      </c>
      <c r="AG55" s="92">
        <f>AG54+480</f>
        <v>10080</v>
      </c>
      <c r="AH55" s="92">
        <f>AH54+2</f>
        <v>42.000000000000007</v>
      </c>
      <c r="AU55" s="10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114"/>
    </row>
    <row r="56" spans="4:92" x14ac:dyDescent="0.25">
      <c r="L56" s="128"/>
      <c r="AE56" s="92">
        <v>32</v>
      </c>
      <c r="AF56" s="92">
        <f>AF55+3.8</f>
        <v>103.59999999999997</v>
      </c>
      <c r="AG56" s="92">
        <f>AG55+480</f>
        <v>10560</v>
      </c>
      <c r="AH56" s="92">
        <f>AH55+2</f>
        <v>44.000000000000007</v>
      </c>
      <c r="AU56" s="10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114"/>
    </row>
    <row r="57" spans="4:92" x14ac:dyDescent="0.25">
      <c r="L57" s="128"/>
      <c r="AE57" s="92">
        <v>33</v>
      </c>
      <c r="AF57" s="92">
        <f>AF56+3.8</f>
        <v>107.39999999999996</v>
      </c>
      <c r="AG57" s="92">
        <f>AG56+480</f>
        <v>11040</v>
      </c>
      <c r="AH57" s="92">
        <f>AH56+2</f>
        <v>46.000000000000007</v>
      </c>
      <c r="AU57" s="10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114"/>
    </row>
    <row r="58" spans="4:92" x14ac:dyDescent="0.25">
      <c r="L58" s="128"/>
      <c r="AE58" s="92">
        <v>34</v>
      </c>
      <c r="AF58" s="92">
        <f>AF57+3.8</f>
        <v>111.19999999999996</v>
      </c>
      <c r="AG58" s="92">
        <f>AG57+480</f>
        <v>11520</v>
      </c>
      <c r="AH58" s="92">
        <f>AH57+2</f>
        <v>48.000000000000007</v>
      </c>
      <c r="AU58" s="10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114"/>
    </row>
    <row r="59" spans="4:92" x14ac:dyDescent="0.25">
      <c r="L59" s="128"/>
      <c r="AE59" s="92">
        <v>35</v>
      </c>
      <c r="AF59" s="92">
        <f>AF58+3.8</f>
        <v>114.99999999999996</v>
      </c>
      <c r="AG59" s="92">
        <f>AG58+480</f>
        <v>12000</v>
      </c>
      <c r="AH59" s="92">
        <f>AH58+2</f>
        <v>50.000000000000007</v>
      </c>
      <c r="AU59" s="10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114"/>
    </row>
    <row r="60" spans="4:92" x14ac:dyDescent="0.25">
      <c r="L60" s="128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114"/>
    </row>
    <row r="61" spans="4:92" x14ac:dyDescent="0.25">
      <c r="L61" s="128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114"/>
    </row>
    <row r="62" spans="4:92" x14ac:dyDescent="0.25">
      <c r="L62" s="128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114"/>
    </row>
    <row r="63" spans="4:92" x14ac:dyDescent="0.25">
      <c r="L63" s="128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114"/>
    </row>
    <row r="64" spans="4:92" x14ac:dyDescent="0.25">
      <c r="L64" s="128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114"/>
    </row>
    <row r="65" spans="12:92" x14ac:dyDescent="0.25">
      <c r="L65" s="128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114"/>
    </row>
    <row r="66" spans="12:92" x14ac:dyDescent="0.25">
      <c r="L66" s="128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114"/>
    </row>
    <row r="67" spans="12:92" x14ac:dyDescent="0.25">
      <c r="L67" s="128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114"/>
    </row>
    <row r="68" spans="12:92" x14ac:dyDescent="0.25">
      <c r="L68" s="128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114"/>
    </row>
    <row r="69" spans="12:92" x14ac:dyDescent="0.25">
      <c r="L69" s="128"/>
    </row>
    <row r="70" spans="12:92" x14ac:dyDescent="0.25">
      <c r="L70" s="128"/>
    </row>
    <row r="71" spans="12:92" x14ac:dyDescent="0.25">
      <c r="L71" s="128"/>
    </row>
    <row r="72" spans="12:92" x14ac:dyDescent="0.25">
      <c r="L72" s="128"/>
    </row>
    <row r="73" spans="12:92" x14ac:dyDescent="0.25">
      <c r="L73" s="128"/>
    </row>
    <row r="74" spans="12:92" x14ac:dyDescent="0.25">
      <c r="L74" s="128"/>
    </row>
    <row r="75" spans="12:92" x14ac:dyDescent="0.25">
      <c r="L75" s="128"/>
    </row>
    <row r="76" spans="12:92" x14ac:dyDescent="0.25">
      <c r="L76" s="128"/>
    </row>
    <row r="77" spans="12:92" x14ac:dyDescent="0.25">
      <c r="L77" s="128"/>
    </row>
    <row r="78" spans="12:92" x14ac:dyDescent="0.25">
      <c r="L78" s="128"/>
    </row>
    <row r="79" spans="12:92" x14ac:dyDescent="0.25">
      <c r="L79" s="128"/>
    </row>
    <row r="80" spans="12:92" x14ac:dyDescent="0.25">
      <c r="L80" s="128"/>
    </row>
    <row r="81" spans="12:12" x14ac:dyDescent="0.25">
      <c r="L81" s="128"/>
    </row>
    <row r="82" spans="12:12" x14ac:dyDescent="0.25">
      <c r="L82" s="128"/>
    </row>
    <row r="83" spans="12:12" x14ac:dyDescent="0.25">
      <c r="L83" s="128"/>
    </row>
    <row r="84" spans="12:12" x14ac:dyDescent="0.25">
      <c r="L84" s="128"/>
    </row>
    <row r="85" spans="12:12" x14ac:dyDescent="0.25">
      <c r="L85" s="128"/>
    </row>
    <row r="86" spans="12:12" x14ac:dyDescent="0.25">
      <c r="L86" s="128"/>
    </row>
    <row r="87" spans="12:12" x14ac:dyDescent="0.25">
      <c r="L87" s="128"/>
    </row>
    <row r="88" spans="12:12" x14ac:dyDescent="0.25">
      <c r="L88" s="128"/>
    </row>
    <row r="89" spans="12:12" x14ac:dyDescent="0.25">
      <c r="L89" s="128"/>
    </row>
    <row r="90" spans="12:12" x14ac:dyDescent="0.25">
      <c r="L90" s="128"/>
    </row>
    <row r="91" spans="12:12" x14ac:dyDescent="0.25">
      <c r="L91" s="128"/>
    </row>
    <row r="92" spans="12:12" x14ac:dyDescent="0.25">
      <c r="L92" s="128"/>
    </row>
    <row r="93" spans="12:12" x14ac:dyDescent="0.25">
      <c r="L93" s="128"/>
    </row>
    <row r="94" spans="12:12" x14ac:dyDescent="0.25">
      <c r="L94" s="128"/>
    </row>
    <row r="95" spans="12:12" x14ac:dyDescent="0.25">
      <c r="L95" s="128"/>
    </row>
    <row r="96" spans="12:12" x14ac:dyDescent="0.25">
      <c r="L96" s="128"/>
    </row>
    <row r="97" spans="12:12" x14ac:dyDescent="0.25">
      <c r="L97" s="128"/>
    </row>
    <row r="98" spans="12:12" x14ac:dyDescent="0.25">
      <c r="L98" s="128"/>
    </row>
    <row r="99" spans="12:12" x14ac:dyDescent="0.25">
      <c r="L99" s="128"/>
    </row>
    <row r="100" spans="12:12" x14ac:dyDescent="0.25">
      <c r="L100" s="128"/>
    </row>
    <row r="101" spans="12:12" x14ac:dyDescent="0.25">
      <c r="L101" s="128"/>
    </row>
    <row r="102" spans="12:12" x14ac:dyDescent="0.25">
      <c r="L102" s="128"/>
    </row>
    <row r="103" spans="12:12" x14ac:dyDescent="0.25">
      <c r="L103" s="128"/>
    </row>
    <row r="104" spans="12:12" x14ac:dyDescent="0.25">
      <c r="L104" s="128"/>
    </row>
    <row r="105" spans="12:12" x14ac:dyDescent="0.25">
      <c r="L105" s="128"/>
    </row>
    <row r="106" spans="12:12" x14ac:dyDescent="0.25">
      <c r="L106" s="128"/>
    </row>
    <row r="107" spans="12:12" x14ac:dyDescent="0.25">
      <c r="L107" s="128"/>
    </row>
    <row r="108" spans="12:12" x14ac:dyDescent="0.25">
      <c r="L108" s="128"/>
    </row>
    <row r="109" spans="12:12" x14ac:dyDescent="0.25">
      <c r="L109" s="128"/>
    </row>
    <row r="110" spans="12:12" x14ac:dyDescent="0.25">
      <c r="L110" s="128"/>
    </row>
    <row r="111" spans="12:12" x14ac:dyDescent="0.25">
      <c r="L111" s="128"/>
    </row>
    <row r="112" spans="12:12" x14ac:dyDescent="0.25">
      <c r="L112" s="128"/>
    </row>
    <row r="113" spans="12:12" x14ac:dyDescent="0.25">
      <c r="L113" s="128"/>
    </row>
    <row r="114" spans="12:12" x14ac:dyDescent="0.25">
      <c r="L114" s="128"/>
    </row>
    <row r="115" spans="12:12" x14ac:dyDescent="0.25">
      <c r="L115" s="128"/>
    </row>
    <row r="116" spans="12:12" x14ac:dyDescent="0.25">
      <c r="L116" s="128"/>
    </row>
    <row r="117" spans="12:12" x14ac:dyDescent="0.25">
      <c r="L117" s="128"/>
    </row>
    <row r="118" spans="12:12" x14ac:dyDescent="0.25">
      <c r="L118" s="128"/>
    </row>
    <row r="119" spans="12:12" x14ac:dyDescent="0.25">
      <c r="L119" s="128"/>
    </row>
    <row r="120" spans="12:12" x14ac:dyDescent="0.25">
      <c r="L120" s="128"/>
    </row>
    <row r="121" spans="12:12" x14ac:dyDescent="0.25">
      <c r="L121" s="128"/>
    </row>
    <row r="122" spans="12:12" x14ac:dyDescent="0.25">
      <c r="L122" s="128"/>
    </row>
    <row r="123" spans="12:12" x14ac:dyDescent="0.25">
      <c r="L123" s="128"/>
    </row>
    <row r="124" spans="12:12" x14ac:dyDescent="0.25">
      <c r="L124" s="128"/>
    </row>
    <row r="125" spans="12:12" x14ac:dyDescent="0.25">
      <c r="L125" s="128"/>
    </row>
    <row r="126" spans="12:12" x14ac:dyDescent="0.25">
      <c r="L126" s="128"/>
    </row>
    <row r="127" spans="12:12" x14ac:dyDescent="0.25">
      <c r="L127" s="128"/>
    </row>
    <row r="128" spans="12:12" x14ac:dyDescent="0.25">
      <c r="L128" s="128"/>
    </row>
    <row r="129" spans="12:12" x14ac:dyDescent="0.25">
      <c r="L129" s="128"/>
    </row>
    <row r="130" spans="12:12" x14ac:dyDescent="0.25">
      <c r="L130" s="128"/>
    </row>
    <row r="131" spans="12:12" x14ac:dyDescent="0.25">
      <c r="L131" s="128"/>
    </row>
    <row r="132" spans="12:12" x14ac:dyDescent="0.25">
      <c r="L132" s="128"/>
    </row>
    <row r="133" spans="12:12" x14ac:dyDescent="0.25">
      <c r="L133" s="128"/>
    </row>
    <row r="134" spans="12:12" x14ac:dyDescent="0.25">
      <c r="L134" s="128"/>
    </row>
    <row r="135" spans="12:12" x14ac:dyDescent="0.25">
      <c r="L135" s="128"/>
    </row>
    <row r="136" spans="12:12" x14ac:dyDescent="0.25">
      <c r="L136" s="128"/>
    </row>
    <row r="137" spans="12:12" x14ac:dyDescent="0.25">
      <c r="L137" s="128"/>
    </row>
    <row r="138" spans="12:12" x14ac:dyDescent="0.25">
      <c r="L138" s="128"/>
    </row>
    <row r="139" spans="12:12" x14ac:dyDescent="0.25">
      <c r="L139" s="128"/>
    </row>
    <row r="140" spans="12:12" x14ac:dyDescent="0.25">
      <c r="L140" s="128"/>
    </row>
    <row r="141" spans="12:12" x14ac:dyDescent="0.25">
      <c r="L141" s="128"/>
    </row>
    <row r="142" spans="12:12" x14ac:dyDescent="0.25">
      <c r="L142" s="128"/>
    </row>
    <row r="143" spans="12:12" x14ac:dyDescent="0.25">
      <c r="L143" s="128"/>
    </row>
    <row r="144" spans="12:12" x14ac:dyDescent="0.25">
      <c r="L144" s="128"/>
    </row>
    <row r="145" spans="12:12" x14ac:dyDescent="0.25">
      <c r="L145" s="128"/>
    </row>
    <row r="146" spans="12:12" x14ac:dyDescent="0.25">
      <c r="L146" s="128"/>
    </row>
    <row r="147" spans="12:12" x14ac:dyDescent="0.25">
      <c r="L147" s="128"/>
    </row>
    <row r="148" spans="12:12" x14ac:dyDescent="0.25">
      <c r="L148" s="128"/>
    </row>
    <row r="149" spans="12:12" x14ac:dyDescent="0.25">
      <c r="L149" s="128"/>
    </row>
    <row r="150" spans="12:12" x14ac:dyDescent="0.25">
      <c r="L150" s="128"/>
    </row>
    <row r="151" spans="12:12" x14ac:dyDescent="0.25">
      <c r="L151" s="128"/>
    </row>
    <row r="152" spans="12:12" x14ac:dyDescent="0.25">
      <c r="L152" s="128"/>
    </row>
    <row r="153" spans="12:12" x14ac:dyDescent="0.25">
      <c r="L153" s="128"/>
    </row>
    <row r="154" spans="12:12" x14ac:dyDescent="0.25">
      <c r="L154" s="128"/>
    </row>
    <row r="155" spans="12:12" x14ac:dyDescent="0.25">
      <c r="L155" s="128"/>
    </row>
    <row r="156" spans="12:12" x14ac:dyDescent="0.25">
      <c r="L156" s="128"/>
    </row>
    <row r="157" spans="12:12" x14ac:dyDescent="0.25">
      <c r="L157" s="128"/>
    </row>
    <row r="158" spans="12:12" x14ac:dyDescent="0.25">
      <c r="L158" s="128"/>
    </row>
    <row r="159" spans="12:12" x14ac:dyDescent="0.25">
      <c r="L159" s="128"/>
    </row>
    <row r="160" spans="12:12" x14ac:dyDescent="0.25">
      <c r="L160" s="128"/>
    </row>
    <row r="161" spans="12:12" x14ac:dyDescent="0.25">
      <c r="L161" s="128"/>
    </row>
    <row r="162" spans="12:12" x14ac:dyDescent="0.25">
      <c r="L162" s="128"/>
    </row>
    <row r="163" spans="12:12" x14ac:dyDescent="0.25">
      <c r="L163" s="128"/>
    </row>
    <row r="164" spans="12:12" x14ac:dyDescent="0.25">
      <c r="L164" s="128"/>
    </row>
    <row r="165" spans="12:12" x14ac:dyDescent="0.25">
      <c r="L165" s="128"/>
    </row>
    <row r="166" spans="12:12" x14ac:dyDescent="0.25">
      <c r="L166" s="128"/>
    </row>
    <row r="167" spans="12:12" x14ac:dyDescent="0.25">
      <c r="L167" s="128"/>
    </row>
    <row r="168" spans="12:12" x14ac:dyDescent="0.25">
      <c r="L168" s="128"/>
    </row>
    <row r="169" spans="12:12" x14ac:dyDescent="0.25">
      <c r="L169" s="128"/>
    </row>
    <row r="170" spans="12:12" x14ac:dyDescent="0.25">
      <c r="L170" s="128"/>
    </row>
    <row r="171" spans="12:12" x14ac:dyDescent="0.25">
      <c r="L171" s="128"/>
    </row>
    <row r="172" spans="12:12" x14ac:dyDescent="0.25">
      <c r="L172" s="128"/>
    </row>
    <row r="173" spans="12:12" x14ac:dyDescent="0.25">
      <c r="L173" s="128"/>
    </row>
    <row r="174" spans="12:12" x14ac:dyDescent="0.25">
      <c r="L174" s="128"/>
    </row>
    <row r="175" spans="12:12" x14ac:dyDescent="0.25">
      <c r="L175" s="128"/>
    </row>
    <row r="176" spans="12:12" x14ac:dyDescent="0.25">
      <c r="L176" s="128"/>
    </row>
    <row r="177" spans="12:12" x14ac:dyDescent="0.25">
      <c r="L177" s="128"/>
    </row>
    <row r="178" spans="12:12" x14ac:dyDescent="0.25">
      <c r="L178" s="128"/>
    </row>
    <row r="179" spans="12:12" x14ac:dyDescent="0.25">
      <c r="L179" s="128"/>
    </row>
    <row r="180" spans="12:12" x14ac:dyDescent="0.25">
      <c r="L180" s="128"/>
    </row>
    <row r="181" spans="12:12" x14ac:dyDescent="0.25">
      <c r="L181" s="128"/>
    </row>
    <row r="182" spans="12:12" x14ac:dyDescent="0.25">
      <c r="L182" s="128"/>
    </row>
    <row r="183" spans="12:12" x14ac:dyDescent="0.25">
      <c r="L183" s="128"/>
    </row>
    <row r="184" spans="12:12" x14ac:dyDescent="0.25">
      <c r="L184" s="128"/>
    </row>
    <row r="185" spans="12:12" x14ac:dyDescent="0.25">
      <c r="L185" s="128"/>
    </row>
    <row r="186" spans="12:12" x14ac:dyDescent="0.25">
      <c r="L186" s="128"/>
    </row>
    <row r="187" spans="12:12" x14ac:dyDescent="0.25">
      <c r="L187" s="128"/>
    </row>
    <row r="188" spans="12:12" x14ac:dyDescent="0.25">
      <c r="L188" s="128"/>
    </row>
    <row r="189" spans="12:12" x14ac:dyDescent="0.25">
      <c r="L189" s="128"/>
    </row>
    <row r="190" spans="12:12" x14ac:dyDescent="0.25">
      <c r="L190" s="128"/>
    </row>
    <row r="191" spans="12:12" x14ac:dyDescent="0.25">
      <c r="L191" s="128"/>
    </row>
    <row r="192" spans="12:12" x14ac:dyDescent="0.25">
      <c r="L192" s="128"/>
    </row>
    <row r="193" spans="12:12" x14ac:dyDescent="0.25">
      <c r="L193" s="128"/>
    </row>
    <row r="194" spans="12:12" x14ac:dyDescent="0.25">
      <c r="L194" s="128"/>
    </row>
    <row r="195" spans="12:12" x14ac:dyDescent="0.25">
      <c r="L195" s="128"/>
    </row>
    <row r="196" spans="12:12" x14ac:dyDescent="0.25">
      <c r="L196" s="128"/>
    </row>
    <row r="197" spans="12:12" x14ac:dyDescent="0.25">
      <c r="L197" s="128"/>
    </row>
    <row r="198" spans="12:12" x14ac:dyDescent="0.25">
      <c r="L198" s="128"/>
    </row>
    <row r="199" spans="12:12" x14ac:dyDescent="0.25">
      <c r="L199" s="128"/>
    </row>
    <row r="200" spans="12:12" x14ac:dyDescent="0.25">
      <c r="L200" s="128"/>
    </row>
    <row r="201" spans="12:12" x14ac:dyDescent="0.25">
      <c r="L201" s="128"/>
    </row>
    <row r="202" spans="12:12" x14ac:dyDescent="0.25">
      <c r="L202" s="128"/>
    </row>
    <row r="203" spans="12:12" x14ac:dyDescent="0.25">
      <c r="L203" s="128"/>
    </row>
    <row r="204" spans="12:12" x14ac:dyDescent="0.25">
      <c r="L204" s="128"/>
    </row>
    <row r="205" spans="12:12" x14ac:dyDescent="0.25">
      <c r="L205" s="128"/>
    </row>
    <row r="206" spans="12:12" x14ac:dyDescent="0.25">
      <c r="L206" s="128"/>
    </row>
    <row r="207" spans="12:12" x14ac:dyDescent="0.25">
      <c r="L207" s="128"/>
    </row>
    <row r="208" spans="12:12" x14ac:dyDescent="0.25">
      <c r="L208" s="128"/>
    </row>
    <row r="209" spans="12:12" x14ac:dyDescent="0.25">
      <c r="L209" s="128"/>
    </row>
    <row r="210" spans="12:12" x14ac:dyDescent="0.25">
      <c r="L210" s="128"/>
    </row>
    <row r="211" spans="12:12" x14ac:dyDescent="0.25">
      <c r="L211" s="128"/>
    </row>
    <row r="212" spans="12:12" x14ac:dyDescent="0.25">
      <c r="L212" s="128"/>
    </row>
    <row r="213" spans="12:12" x14ac:dyDescent="0.25">
      <c r="L213" s="128"/>
    </row>
    <row r="214" spans="12:12" x14ac:dyDescent="0.25">
      <c r="L214" s="128"/>
    </row>
    <row r="215" spans="12:12" x14ac:dyDescent="0.25">
      <c r="L215" s="128"/>
    </row>
    <row r="216" spans="12:12" x14ac:dyDescent="0.25">
      <c r="L216" s="128"/>
    </row>
    <row r="217" spans="12:12" x14ac:dyDescent="0.25">
      <c r="L217" s="128"/>
    </row>
    <row r="218" spans="12:12" x14ac:dyDescent="0.25">
      <c r="L218" s="128"/>
    </row>
    <row r="219" spans="12:12" x14ac:dyDescent="0.25">
      <c r="L219" s="128"/>
    </row>
    <row r="220" spans="12:12" x14ac:dyDescent="0.25">
      <c r="L220" s="128"/>
    </row>
    <row r="221" spans="12:12" x14ac:dyDescent="0.25">
      <c r="L221" s="128"/>
    </row>
    <row r="222" spans="12:12" x14ac:dyDescent="0.25">
      <c r="L222" s="128"/>
    </row>
    <row r="223" spans="12:12" x14ac:dyDescent="0.25">
      <c r="L223" s="128"/>
    </row>
    <row r="224" spans="12:12" x14ac:dyDescent="0.25">
      <c r="L224" s="128"/>
    </row>
    <row r="225" spans="12:12" x14ac:dyDescent="0.25">
      <c r="L225" s="128"/>
    </row>
    <row r="226" spans="12:12" x14ac:dyDescent="0.25">
      <c r="L226" s="128"/>
    </row>
    <row r="227" spans="12:12" x14ac:dyDescent="0.25">
      <c r="L227" s="128"/>
    </row>
    <row r="228" spans="12:12" x14ac:dyDescent="0.25">
      <c r="L228" s="128"/>
    </row>
    <row r="229" spans="12:12" x14ac:dyDescent="0.25">
      <c r="L229" s="128"/>
    </row>
    <row r="230" spans="12:12" x14ac:dyDescent="0.25">
      <c r="L230" s="128"/>
    </row>
    <row r="231" spans="12:12" x14ac:dyDescent="0.25">
      <c r="L231" s="128"/>
    </row>
    <row r="232" spans="12:12" x14ac:dyDescent="0.25">
      <c r="L232" s="128"/>
    </row>
    <row r="233" spans="12:12" x14ac:dyDescent="0.25">
      <c r="L233" s="128"/>
    </row>
    <row r="234" spans="12:12" x14ac:dyDescent="0.25">
      <c r="L234" s="128"/>
    </row>
    <row r="235" spans="12:12" x14ac:dyDescent="0.25">
      <c r="L235" s="128"/>
    </row>
    <row r="236" spans="12:12" x14ac:dyDescent="0.25">
      <c r="L236" s="128"/>
    </row>
    <row r="237" spans="12:12" x14ac:dyDescent="0.25">
      <c r="L237" s="128"/>
    </row>
    <row r="238" spans="12:12" x14ac:dyDescent="0.25">
      <c r="L238" s="128"/>
    </row>
    <row r="239" spans="12:12" x14ac:dyDescent="0.25">
      <c r="L239" s="128"/>
    </row>
    <row r="240" spans="12:12" x14ac:dyDescent="0.25">
      <c r="L240" s="128"/>
    </row>
    <row r="241" spans="12:12" x14ac:dyDescent="0.25">
      <c r="L241" s="128"/>
    </row>
    <row r="242" spans="12:12" x14ac:dyDescent="0.25">
      <c r="L242" s="128"/>
    </row>
    <row r="243" spans="12:12" x14ac:dyDescent="0.25">
      <c r="L243" s="128"/>
    </row>
    <row r="244" spans="12:12" x14ac:dyDescent="0.25">
      <c r="L244" s="128"/>
    </row>
    <row r="245" spans="12:12" x14ac:dyDescent="0.25">
      <c r="L245" s="128"/>
    </row>
    <row r="246" spans="12:12" x14ac:dyDescent="0.25">
      <c r="L246" s="128"/>
    </row>
    <row r="247" spans="12:12" x14ac:dyDescent="0.25">
      <c r="L247" s="128"/>
    </row>
    <row r="248" spans="12:12" x14ac:dyDescent="0.25">
      <c r="L248" s="128"/>
    </row>
    <row r="249" spans="12:12" x14ac:dyDescent="0.25">
      <c r="L249" s="128"/>
    </row>
    <row r="250" spans="12:12" x14ac:dyDescent="0.25">
      <c r="L250" s="128"/>
    </row>
    <row r="251" spans="12:12" x14ac:dyDescent="0.25">
      <c r="L251" s="128"/>
    </row>
    <row r="252" spans="12:12" x14ac:dyDescent="0.25">
      <c r="L252" s="128"/>
    </row>
    <row r="253" spans="12:12" x14ac:dyDescent="0.25">
      <c r="L253" s="128"/>
    </row>
    <row r="254" spans="12:12" x14ac:dyDescent="0.25">
      <c r="L254" s="128"/>
    </row>
    <row r="255" spans="12:12" x14ac:dyDescent="0.25">
      <c r="L255" s="128"/>
    </row>
  </sheetData>
  <mergeCells count="3">
    <mergeCell ref="L3:N3"/>
    <mergeCell ref="R3:S3"/>
    <mergeCell ref="U3:V3"/>
  </mergeCells>
  <phoneticPr fontId="17" type="noConversion"/>
  <conditionalFormatting sqref="AE37:AH37">
    <cfRule type="expression" dxfId="1012" priority="1">
      <formula>#REF!="Modified Weak rock"</formula>
    </cfRule>
  </conditionalFormatting>
  <dataValidations count="2">
    <dataValidation type="list" showInputMessage="1" showErrorMessage="1" sqref="L36:L255" xr:uid="{BDDB2E49-1FB5-4B75-9813-1128018ACE0D}">
      <formula1>"Zero soil,API sand,Kirsch sand,Kallehave sand,PISA sand, PISA clay, API clay,Stiff clay w/o free water,Reese stiff clay,Kirsch soft clay,Kirsch stiff clay,Modified Weak rock"</formula1>
    </dataValidation>
    <dataValidation showInputMessage="1" showErrorMessage="1" sqref="B45:C46 M6:M36 D45:E54 L6:L35" xr:uid="{81F19FC4-665B-4951-B3C4-3F1C2992D474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0257-CC9D-42CF-9879-4F1C2400710C}">
  <sheetPr codeName="Sheet36">
    <tabColor rgb="FFFF0000"/>
  </sheetPr>
  <dimension ref="A1:CN255"/>
  <sheetViews>
    <sheetView zoomScale="85" zoomScaleNormal="85" workbookViewId="0">
      <selection activeCell="L17" sqref="L17"/>
    </sheetView>
  </sheetViews>
  <sheetFormatPr defaultColWidth="9.28515625" defaultRowHeight="15" x14ac:dyDescent="0.25"/>
  <cols>
    <col min="1" max="1" width="18" style="92" bestFit="1" customWidth="1"/>
    <col min="2" max="2" width="13.7109375" style="92" customWidth="1"/>
    <col min="3" max="3" width="13.5703125" style="92" customWidth="1"/>
    <col min="4" max="5" width="14" style="92" customWidth="1"/>
    <col min="6" max="6" width="13" style="92" bestFit="1" customWidth="1"/>
    <col min="7" max="7" width="13.5703125" style="92" customWidth="1"/>
    <col min="8" max="8" width="11" style="92" bestFit="1" customWidth="1"/>
    <col min="9" max="9" width="15.7109375" style="92" bestFit="1" customWidth="1"/>
    <col min="10" max="10" width="10.28515625" style="92" customWidth="1"/>
    <col min="11" max="11" width="11.5703125" style="92" bestFit="1" customWidth="1"/>
    <col min="12" max="12" width="30.42578125" style="92" bestFit="1" customWidth="1"/>
    <col min="13" max="13" width="11.7109375" style="92" bestFit="1" customWidth="1"/>
    <col min="14" max="14" width="11" style="92" bestFit="1" customWidth="1"/>
    <col min="15" max="15" width="9.28515625" style="92" customWidth="1"/>
    <col min="16" max="16" width="10.5703125" style="92" customWidth="1"/>
    <col min="17" max="18" width="9.5703125" style="92" bestFit="1" customWidth="1"/>
    <col min="19" max="20" width="6.5703125" style="92" customWidth="1"/>
    <col min="21" max="21" width="13.28515625" style="92" customWidth="1"/>
    <col min="22" max="22" width="19.42578125" style="92" customWidth="1"/>
    <col min="23" max="23" width="6.5703125" style="92" customWidth="1"/>
    <col min="24" max="24" width="11.7109375" style="92" customWidth="1"/>
    <col min="25" max="25" width="8.42578125" style="92" bestFit="1" customWidth="1"/>
    <col min="26" max="26" width="11.7109375" style="92" customWidth="1"/>
    <col min="27" max="27" width="11" style="92" bestFit="1" customWidth="1"/>
    <col min="28" max="28" width="10.5703125" style="92" customWidth="1"/>
    <col min="29" max="29" width="14.7109375" style="92" customWidth="1"/>
    <col min="30" max="30" width="11.7109375" style="92" customWidth="1"/>
    <col min="31" max="31" width="10.28515625" style="92" customWidth="1"/>
    <col min="32" max="32" width="8.28515625" style="92" customWidth="1"/>
    <col min="33" max="33" width="13.7109375" style="92" customWidth="1"/>
    <col min="34" max="34" width="8.42578125" style="92" customWidth="1"/>
    <col min="35" max="35" width="7.7109375" style="92" customWidth="1"/>
    <col min="36" max="36" width="8.5703125" style="92" customWidth="1"/>
    <col min="37" max="37" width="11.28515625" style="92" bestFit="1" customWidth="1"/>
    <col min="38" max="38" width="11.42578125" style="92" bestFit="1" customWidth="1"/>
    <col min="39" max="39" width="11.7109375" style="92" bestFit="1" customWidth="1"/>
    <col min="40" max="40" width="11.5703125" style="92" bestFit="1" customWidth="1"/>
    <col min="41" max="42" width="11.5703125" style="92" customWidth="1"/>
    <col min="43" max="16384" width="9.28515625" style="92"/>
  </cols>
  <sheetData>
    <row r="1" spans="1:92" x14ac:dyDescent="0.25">
      <c r="A1" s="91" t="str">
        <f ca="1">TRIM(MID(CELL("filename",A1),FIND("]",CELL("filename",A1),1)+1,255))</f>
        <v>NGI_ADP_PC1_77_44m_1</v>
      </c>
      <c r="D1" s="91"/>
    </row>
    <row r="3" spans="1:92" s="93" customFormat="1" ht="45" customHeight="1" x14ac:dyDescent="0.25">
      <c r="F3" s="94" t="s">
        <v>39</v>
      </c>
      <c r="J3" s="95" t="s">
        <v>22</v>
      </c>
      <c r="L3" s="137"/>
      <c r="M3" s="137"/>
      <c r="N3" s="137"/>
      <c r="Q3" s="134"/>
      <c r="R3" s="138"/>
      <c r="S3" s="138"/>
      <c r="T3" s="134"/>
      <c r="U3" s="138"/>
      <c r="V3" s="138"/>
      <c r="W3" s="134"/>
      <c r="X3" s="97"/>
      <c r="Y3" s="134"/>
      <c r="Z3" s="134"/>
      <c r="AA3" s="134"/>
      <c r="AB3" s="134"/>
      <c r="AC3" s="97"/>
      <c r="AD3" s="98"/>
      <c r="AE3" s="98"/>
      <c r="AF3" s="98"/>
      <c r="AG3" s="98"/>
      <c r="AH3" s="98"/>
      <c r="AI3" s="98"/>
      <c r="AJ3" s="134"/>
      <c r="AK3" s="134"/>
      <c r="AL3" s="134"/>
      <c r="AM3" s="134"/>
      <c r="AN3" s="134"/>
      <c r="AO3" s="134"/>
      <c r="AP3" s="134"/>
    </row>
    <row r="4" spans="1:92" x14ac:dyDescent="0.25">
      <c r="A4" s="99" t="s">
        <v>60</v>
      </c>
      <c r="B4" s="92">
        <f>COUNTIF(J:J,"&gt;0")</f>
        <v>1</v>
      </c>
      <c r="C4" s="100" t="s">
        <v>58</v>
      </c>
      <c r="D4" s="101"/>
      <c r="F4" s="92" t="s">
        <v>40</v>
      </c>
      <c r="G4" s="102">
        <v>0</v>
      </c>
      <c r="H4" s="100" t="s">
        <v>28</v>
      </c>
      <c r="I4" s="92" t="s">
        <v>131</v>
      </c>
      <c r="J4" s="101" t="s">
        <v>0</v>
      </c>
      <c r="K4" s="101" t="s">
        <v>3</v>
      </c>
      <c r="L4" s="101" t="s">
        <v>1</v>
      </c>
      <c r="M4" s="101" t="s">
        <v>2</v>
      </c>
      <c r="N4" s="101" t="s">
        <v>6</v>
      </c>
      <c r="O4" s="101" t="s">
        <v>4</v>
      </c>
      <c r="P4" s="101" t="s">
        <v>5</v>
      </c>
      <c r="Q4" s="101" t="s">
        <v>7</v>
      </c>
      <c r="R4" s="101" t="s">
        <v>13</v>
      </c>
      <c r="S4" s="101" t="s">
        <v>73</v>
      </c>
      <c r="T4" s="101" t="s">
        <v>14</v>
      </c>
      <c r="U4" s="101" t="s">
        <v>8</v>
      </c>
      <c r="V4" s="101" t="s">
        <v>9</v>
      </c>
      <c r="W4" s="101" t="s">
        <v>10</v>
      </c>
      <c r="X4" s="101" t="s">
        <v>90</v>
      </c>
      <c r="Y4" s="101" t="s">
        <v>95</v>
      </c>
      <c r="Z4" s="101" t="s">
        <v>15</v>
      </c>
      <c r="AA4" s="101" t="s">
        <v>16</v>
      </c>
      <c r="AB4" s="101" t="s">
        <v>17</v>
      </c>
      <c r="AC4" s="101" t="s">
        <v>11</v>
      </c>
      <c r="AD4" s="101" t="s">
        <v>12</v>
      </c>
      <c r="AE4" s="101" t="s">
        <v>18</v>
      </c>
      <c r="AF4" s="101" t="s">
        <v>19</v>
      </c>
      <c r="AG4" s="101" t="s">
        <v>37</v>
      </c>
      <c r="AH4" s="101" t="s">
        <v>20</v>
      </c>
      <c r="AI4" s="101" t="s">
        <v>21</v>
      </c>
      <c r="AJ4" s="101" t="s">
        <v>66</v>
      </c>
      <c r="AK4" s="101" t="s">
        <v>72</v>
      </c>
      <c r="AL4" s="101" t="s">
        <v>91</v>
      </c>
      <c r="AM4" s="101" t="s">
        <v>92</v>
      </c>
      <c r="AN4" s="101" t="s">
        <v>93</v>
      </c>
      <c r="AO4" s="101" t="s">
        <v>111</v>
      </c>
      <c r="AP4" s="101" t="s">
        <v>112</v>
      </c>
      <c r="AQ4" s="103" t="s">
        <v>102</v>
      </c>
      <c r="AR4" s="101" t="s">
        <v>108</v>
      </c>
      <c r="AS4" s="92" t="s">
        <v>123</v>
      </c>
      <c r="AT4" s="92" t="s">
        <v>132</v>
      </c>
      <c r="AU4" s="92" t="s">
        <v>133</v>
      </c>
      <c r="AV4" s="92" t="s">
        <v>134</v>
      </c>
      <c r="AW4" s="92" t="s">
        <v>135</v>
      </c>
      <c r="AX4" s="92" t="s">
        <v>136</v>
      </c>
      <c r="AY4" s="92" t="s">
        <v>137</v>
      </c>
      <c r="AZ4" s="92" t="s">
        <v>138</v>
      </c>
      <c r="BA4" s="92" t="s">
        <v>139</v>
      </c>
      <c r="BB4" s="92" t="s">
        <v>140</v>
      </c>
    </row>
    <row r="5" spans="1:92" ht="93" x14ac:dyDescent="0.25">
      <c r="A5" s="92" t="s">
        <v>61</v>
      </c>
      <c r="B5" s="92">
        <f ca="1">COUNTIF(A:A,"&gt;0")</f>
        <v>1</v>
      </c>
      <c r="C5" s="100" t="s">
        <v>58</v>
      </c>
      <c r="F5" s="92" t="s">
        <v>41</v>
      </c>
      <c r="G5" s="102">
        <v>0</v>
      </c>
      <c r="H5" s="100" t="s">
        <v>28</v>
      </c>
      <c r="J5" s="104" t="s">
        <v>38</v>
      </c>
      <c r="K5" s="104" t="s">
        <v>30</v>
      </c>
      <c r="L5" s="104" t="s">
        <v>31</v>
      </c>
      <c r="M5" s="104" t="s">
        <v>31</v>
      </c>
      <c r="N5" s="104" t="s">
        <v>32</v>
      </c>
      <c r="O5" s="104" t="s">
        <v>33</v>
      </c>
      <c r="P5" s="104" t="s">
        <v>35</v>
      </c>
      <c r="Q5" s="104" t="s">
        <v>36</v>
      </c>
      <c r="R5" s="104" t="s">
        <v>36</v>
      </c>
      <c r="S5" s="104" t="s">
        <v>34</v>
      </c>
      <c r="T5" s="104" t="s">
        <v>33</v>
      </c>
      <c r="U5" s="104" t="s">
        <v>34</v>
      </c>
      <c r="V5" s="104" t="s">
        <v>62</v>
      </c>
      <c r="W5" s="104" t="s">
        <v>34</v>
      </c>
      <c r="X5" s="104" t="s">
        <v>33</v>
      </c>
      <c r="Y5" s="104" t="s">
        <v>35</v>
      </c>
      <c r="Z5" s="104" t="s">
        <v>33</v>
      </c>
      <c r="AA5" s="104" t="s">
        <v>34</v>
      </c>
      <c r="AB5" s="104" t="s">
        <v>33</v>
      </c>
      <c r="AC5" s="104" t="s">
        <v>33</v>
      </c>
      <c r="AD5" s="104" t="s">
        <v>35</v>
      </c>
      <c r="AE5" s="104" t="s">
        <v>34</v>
      </c>
      <c r="AF5" s="104" t="s">
        <v>33</v>
      </c>
      <c r="AG5" s="104" t="s">
        <v>35</v>
      </c>
      <c r="AH5" s="104" t="s">
        <v>34</v>
      </c>
      <c r="AI5" s="104" t="s">
        <v>34</v>
      </c>
      <c r="AJ5" s="104" t="s">
        <v>34</v>
      </c>
      <c r="AK5" s="104" t="s">
        <v>34</v>
      </c>
      <c r="AL5" s="104" t="s">
        <v>34</v>
      </c>
      <c r="AM5" s="104" t="s">
        <v>34</v>
      </c>
      <c r="AN5" s="104" t="s">
        <v>34</v>
      </c>
      <c r="AO5" s="104" t="s">
        <v>34</v>
      </c>
      <c r="AP5" s="104" t="s">
        <v>34</v>
      </c>
      <c r="AQ5" s="104" t="s">
        <v>103</v>
      </c>
      <c r="AR5" s="104" t="s">
        <v>109</v>
      </c>
      <c r="AS5" s="104" t="s">
        <v>34</v>
      </c>
      <c r="AT5" s="104" t="s">
        <v>34</v>
      </c>
      <c r="AU5" s="104" t="s">
        <v>34</v>
      </c>
      <c r="AV5" s="104" t="s">
        <v>34</v>
      </c>
      <c r="AW5" s="104" t="s">
        <v>34</v>
      </c>
      <c r="AX5" s="104" t="s">
        <v>34</v>
      </c>
      <c r="AY5" s="104" t="s">
        <v>34</v>
      </c>
      <c r="AZ5" s="104" t="s">
        <v>34</v>
      </c>
      <c r="BA5" s="104" t="s">
        <v>34</v>
      </c>
      <c r="BB5" s="104" t="s">
        <v>34</v>
      </c>
      <c r="BC5" s="105" t="s">
        <v>141</v>
      </c>
      <c r="BD5" s="105" t="s">
        <v>142</v>
      </c>
      <c r="BE5" s="105" t="s">
        <v>143</v>
      </c>
      <c r="BF5" s="105" t="s">
        <v>144</v>
      </c>
      <c r="BG5" s="105" t="s">
        <v>145</v>
      </c>
      <c r="BH5" s="105" t="s">
        <v>146</v>
      </c>
      <c r="BI5" s="105" t="s">
        <v>147</v>
      </c>
      <c r="BJ5" s="105" t="s">
        <v>148</v>
      </c>
      <c r="BK5" s="105" t="s">
        <v>149</v>
      </c>
      <c r="BL5" s="105" t="s">
        <v>150</v>
      </c>
      <c r="BM5" s="105" t="s">
        <v>151</v>
      </c>
      <c r="BN5" s="105" t="s">
        <v>152</v>
      </c>
      <c r="BO5" s="105" t="s">
        <v>153</v>
      </c>
      <c r="BP5" s="105" t="s">
        <v>154</v>
      </c>
      <c r="BQ5" s="105" t="s">
        <v>155</v>
      </c>
      <c r="BR5" s="105" t="s">
        <v>156</v>
      </c>
      <c r="BS5" s="105" t="s">
        <v>157</v>
      </c>
      <c r="BT5" s="105" t="s">
        <v>158</v>
      </c>
      <c r="BU5" s="105" t="s">
        <v>159</v>
      </c>
      <c r="BV5" s="105" t="s">
        <v>160</v>
      </c>
      <c r="BW5" s="105" t="s">
        <v>161</v>
      </c>
      <c r="BX5" s="105" t="s">
        <v>162</v>
      </c>
      <c r="BY5" s="105" t="s">
        <v>163</v>
      </c>
      <c r="BZ5" s="105" t="s">
        <v>164</v>
      </c>
      <c r="CA5" s="105" t="s">
        <v>165</v>
      </c>
      <c r="CB5" s="105" t="s">
        <v>166</v>
      </c>
      <c r="CC5" s="105" t="s">
        <v>167</v>
      </c>
      <c r="CD5" s="105" t="s">
        <v>168</v>
      </c>
      <c r="CE5" s="105" t="s">
        <v>169</v>
      </c>
      <c r="CF5" s="105" t="s">
        <v>170</v>
      </c>
      <c r="CG5" s="105" t="s">
        <v>171</v>
      </c>
      <c r="CH5" s="105" t="s">
        <v>172</v>
      </c>
      <c r="CI5" s="105" t="s">
        <v>173</v>
      </c>
      <c r="CJ5" s="105" t="s">
        <v>174</v>
      </c>
      <c r="CK5" s="105" t="s">
        <v>175</v>
      </c>
      <c r="CL5" s="105" t="s">
        <v>176</v>
      </c>
      <c r="CM5" s="105" t="s">
        <v>177</v>
      </c>
      <c r="CN5" s="105" t="s">
        <v>178</v>
      </c>
    </row>
    <row r="6" spans="1:92" x14ac:dyDescent="0.25">
      <c r="C6" s="100"/>
      <c r="F6" s="92" t="s">
        <v>67</v>
      </c>
      <c r="G6" s="106"/>
      <c r="H6" s="100" t="s">
        <v>28</v>
      </c>
      <c r="J6" s="107">
        <v>1</v>
      </c>
      <c r="K6" s="19">
        <v>0</v>
      </c>
      <c r="L6" s="108" t="s">
        <v>124</v>
      </c>
      <c r="M6" s="109" t="s">
        <v>65</v>
      </c>
      <c r="N6" s="107">
        <v>10</v>
      </c>
      <c r="O6" s="135">
        <v>10</v>
      </c>
      <c r="P6" s="135">
        <v>3.2121</v>
      </c>
      <c r="Q6" s="107">
        <v>0</v>
      </c>
      <c r="R6" s="107">
        <v>0</v>
      </c>
      <c r="S6" s="107">
        <v>1</v>
      </c>
      <c r="T6" s="107">
        <v>0</v>
      </c>
      <c r="U6" s="111">
        <v>0</v>
      </c>
      <c r="V6" s="111">
        <v>0</v>
      </c>
      <c r="W6" s="107">
        <v>0.5</v>
      </c>
      <c r="X6" s="107">
        <v>25200</v>
      </c>
      <c r="Y6" s="107">
        <v>0</v>
      </c>
      <c r="Z6" s="107" t="e">
        <v>#N/A</v>
      </c>
      <c r="AA6" s="107">
        <v>1</v>
      </c>
      <c r="AB6" s="107" t="e">
        <v>#N/A</v>
      </c>
      <c r="AC6" s="110">
        <f>20*10^3</f>
        <v>20000</v>
      </c>
      <c r="AD6" s="112">
        <v>6424.2</v>
      </c>
      <c r="AE6" s="110">
        <v>0.3</v>
      </c>
      <c r="AF6" s="110">
        <v>0</v>
      </c>
      <c r="AG6" s="110">
        <v>0</v>
      </c>
      <c r="AH6" s="110">
        <v>0</v>
      </c>
      <c r="AI6" s="110">
        <v>0</v>
      </c>
      <c r="AJ6" s="107" t="e">
        <v>#N/A</v>
      </c>
      <c r="AK6" s="107">
        <v>1</v>
      </c>
      <c r="AL6" s="107">
        <v>1</v>
      </c>
      <c r="AM6" s="107">
        <v>1</v>
      </c>
      <c r="AN6" s="107">
        <v>1</v>
      </c>
      <c r="AO6" s="107">
        <v>1</v>
      </c>
      <c r="AP6" s="107">
        <v>1</v>
      </c>
      <c r="AQ6" s="107">
        <v>0</v>
      </c>
      <c r="AR6" s="107">
        <v>77</v>
      </c>
      <c r="AS6" s="113">
        <v>1</v>
      </c>
      <c r="AT6" s="102" t="s">
        <v>210</v>
      </c>
      <c r="AU6" s="102">
        <v>1</v>
      </c>
      <c r="AV6" s="102">
        <v>1</v>
      </c>
      <c r="AW6" s="102">
        <v>100</v>
      </c>
      <c r="AX6" s="102">
        <v>1</v>
      </c>
      <c r="AY6" s="106">
        <v>0</v>
      </c>
      <c r="AZ6" s="102">
        <v>1</v>
      </c>
      <c r="BA6" s="102">
        <v>1</v>
      </c>
      <c r="BB6" s="92">
        <v>1</v>
      </c>
      <c r="BC6" s="2">
        <v>0</v>
      </c>
      <c r="BD6" s="2" t="s">
        <v>180</v>
      </c>
      <c r="BE6" s="2">
        <v>24</v>
      </c>
      <c r="BF6" s="2">
        <v>19.600000000000001</v>
      </c>
      <c r="BG6" s="2"/>
      <c r="BH6" s="2">
        <v>3</v>
      </c>
      <c r="BI6" s="2"/>
      <c r="BJ6" s="2"/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0.01</v>
      </c>
      <c r="BQ6" s="2">
        <v>0.01</v>
      </c>
      <c r="BR6" s="2">
        <v>0.01</v>
      </c>
      <c r="BS6" s="2">
        <v>0.01</v>
      </c>
      <c r="BT6" s="2">
        <v>0.01</v>
      </c>
      <c r="BU6" s="2"/>
      <c r="BV6" s="2"/>
      <c r="BW6" s="2"/>
      <c r="BX6" s="2"/>
      <c r="BY6" s="2"/>
      <c r="BZ6" s="2">
        <v>98</v>
      </c>
      <c r="CA6" s="2">
        <v>31</v>
      </c>
      <c r="CB6" s="2">
        <v>39</v>
      </c>
      <c r="CC6" s="2">
        <v>44</v>
      </c>
      <c r="CD6" s="2">
        <v>47</v>
      </c>
      <c r="CE6" s="2">
        <v>47</v>
      </c>
      <c r="CF6" s="2">
        <v>0</v>
      </c>
      <c r="CG6" s="2">
        <v>0</v>
      </c>
      <c r="CH6" s="2">
        <v>2</v>
      </c>
      <c r="CI6" s="2">
        <v>8</v>
      </c>
      <c r="CJ6" s="2">
        <v>21</v>
      </c>
      <c r="CK6" s="2">
        <v>22.7</v>
      </c>
      <c r="CL6" s="2">
        <v>1</v>
      </c>
      <c r="CM6" s="2">
        <v>0.3</v>
      </c>
      <c r="CN6" s="114">
        <v>3.3500104174796798E-3</v>
      </c>
    </row>
    <row r="7" spans="1:92" x14ac:dyDescent="0.25">
      <c r="A7" s="115" t="s">
        <v>23</v>
      </c>
      <c r="C7" s="100"/>
      <c r="F7" s="116" t="s">
        <v>48</v>
      </c>
      <c r="G7" s="117"/>
      <c r="H7" s="98"/>
      <c r="J7" s="107"/>
      <c r="K7" s="19"/>
      <c r="L7" s="108"/>
      <c r="M7" s="109"/>
      <c r="N7" s="107"/>
      <c r="O7" s="107"/>
      <c r="P7" s="107"/>
      <c r="Q7" s="107"/>
      <c r="R7" s="107"/>
      <c r="S7" s="107"/>
      <c r="T7" s="107"/>
      <c r="U7" s="111"/>
      <c r="V7" s="111"/>
      <c r="W7" s="107"/>
      <c r="X7" s="107"/>
      <c r="Y7" s="107"/>
      <c r="Z7" s="107"/>
      <c r="AA7" s="107"/>
      <c r="AB7" s="107"/>
      <c r="AC7" s="110"/>
      <c r="AD7" s="112"/>
      <c r="AE7" s="110"/>
      <c r="AF7" s="110"/>
      <c r="AG7" s="110"/>
      <c r="AH7" s="110"/>
      <c r="AI7" s="110"/>
      <c r="AJ7" s="107"/>
      <c r="AK7" s="107"/>
      <c r="AL7" s="107"/>
      <c r="AM7" s="107"/>
      <c r="AN7" s="107"/>
      <c r="AO7" s="107"/>
      <c r="AP7" s="107"/>
      <c r="AQ7" s="107"/>
      <c r="AR7" s="107"/>
      <c r="AS7" s="113"/>
      <c r="AT7" s="102"/>
      <c r="AU7" s="102"/>
      <c r="AV7" s="102"/>
      <c r="AW7" s="102"/>
      <c r="AX7" s="102"/>
      <c r="AY7" s="106"/>
      <c r="AZ7" s="102"/>
      <c r="BA7" s="102"/>
      <c r="BC7" s="2"/>
      <c r="BD7" s="2"/>
      <c r="BE7" s="2"/>
      <c r="BF7" s="2"/>
      <c r="BG7" s="2"/>
      <c r="BH7" s="2">
        <v>3</v>
      </c>
      <c r="BI7" s="2"/>
      <c r="BJ7" s="2"/>
      <c r="BK7" s="2">
        <v>2.9</v>
      </c>
      <c r="BL7" s="2">
        <v>4</v>
      </c>
      <c r="BM7" s="2">
        <v>4.8</v>
      </c>
      <c r="BN7" s="2">
        <v>5.6</v>
      </c>
      <c r="BO7" s="2">
        <v>6.7</v>
      </c>
      <c r="BP7" s="2">
        <v>1.5699999999999999E-2</v>
      </c>
      <c r="BQ7" s="2">
        <v>2.0199999999999999E-2</v>
      </c>
      <c r="BR7" s="2">
        <v>2.3300000000000001E-2</v>
      </c>
      <c r="BS7" s="2">
        <v>2.64E-2</v>
      </c>
      <c r="BT7" s="2">
        <v>3.09E-2</v>
      </c>
      <c r="BU7" s="2"/>
      <c r="BV7" s="2"/>
      <c r="BW7" s="2"/>
      <c r="BX7" s="2"/>
      <c r="BY7" s="2"/>
      <c r="BZ7" s="2">
        <v>98</v>
      </c>
      <c r="CA7" s="2">
        <v>30</v>
      </c>
      <c r="CB7" s="2">
        <v>39</v>
      </c>
      <c r="CC7" s="2">
        <v>44</v>
      </c>
      <c r="CD7" s="2">
        <v>47</v>
      </c>
      <c r="CE7" s="2">
        <v>47</v>
      </c>
      <c r="CF7" s="2">
        <v>37</v>
      </c>
      <c r="CG7" s="2">
        <v>50</v>
      </c>
      <c r="CH7" s="2">
        <v>62</v>
      </c>
      <c r="CI7" s="2">
        <v>73</v>
      </c>
      <c r="CJ7" s="2">
        <v>98</v>
      </c>
      <c r="CK7" s="2">
        <v>37</v>
      </c>
      <c r="CL7" s="2">
        <v>1</v>
      </c>
      <c r="CM7" s="2">
        <v>0.3</v>
      </c>
      <c r="CN7" s="114">
        <v>3.3500104174796798E-3</v>
      </c>
    </row>
    <row r="8" spans="1:92" x14ac:dyDescent="0.25">
      <c r="A8" s="92" t="s">
        <v>24</v>
      </c>
      <c r="B8" s="102">
        <v>0</v>
      </c>
      <c r="C8" s="100" t="s">
        <v>29</v>
      </c>
      <c r="F8" s="92" t="s">
        <v>49</v>
      </c>
      <c r="G8" s="118">
        <f>11640.4608866708/10</f>
        <v>1164.0460886670801</v>
      </c>
      <c r="H8" s="100" t="s">
        <v>53</v>
      </c>
      <c r="J8" s="107"/>
      <c r="K8" s="19"/>
      <c r="L8" s="108"/>
      <c r="M8" s="109"/>
      <c r="N8" s="107"/>
      <c r="O8" s="110"/>
      <c r="P8" s="110"/>
      <c r="Q8" s="107"/>
      <c r="R8" s="107"/>
      <c r="S8" s="107"/>
      <c r="T8" s="107"/>
      <c r="U8" s="111"/>
      <c r="V8" s="111"/>
      <c r="W8" s="107"/>
      <c r="X8" s="107"/>
      <c r="Y8" s="107"/>
      <c r="Z8" s="107"/>
      <c r="AA8" s="107"/>
      <c r="AB8" s="107"/>
      <c r="AC8" s="110"/>
      <c r="AD8" s="112"/>
      <c r="AE8" s="110"/>
      <c r="AF8" s="110"/>
      <c r="AG8" s="110"/>
      <c r="AH8" s="110"/>
      <c r="AI8" s="110"/>
      <c r="AJ8" s="107"/>
      <c r="AK8" s="107"/>
      <c r="AL8" s="107"/>
      <c r="AM8" s="107"/>
      <c r="AN8" s="107"/>
      <c r="AO8" s="107"/>
      <c r="AP8" s="107"/>
      <c r="AQ8" s="107"/>
      <c r="AR8" s="107"/>
      <c r="AS8" s="113"/>
      <c r="AT8" s="102"/>
      <c r="AU8" s="102"/>
      <c r="AV8" s="102"/>
      <c r="AW8" s="102"/>
      <c r="AX8" s="102"/>
      <c r="AY8" s="106"/>
      <c r="AZ8" s="102"/>
      <c r="BA8" s="102"/>
      <c r="BC8" s="2"/>
      <c r="BD8" s="2"/>
      <c r="BE8" s="2"/>
      <c r="BF8" s="2"/>
      <c r="BG8" s="2"/>
      <c r="BH8" s="2">
        <v>17</v>
      </c>
      <c r="BI8" s="2"/>
      <c r="BJ8" s="2"/>
      <c r="BK8" s="2">
        <v>4.8</v>
      </c>
      <c r="BL8" s="2">
        <v>5.2</v>
      </c>
      <c r="BM8" s="2">
        <v>5.5</v>
      </c>
      <c r="BN8" s="2">
        <v>5.8</v>
      </c>
      <c r="BO8" s="2">
        <v>6.2</v>
      </c>
      <c r="BP8" s="2">
        <v>2.53E-2</v>
      </c>
      <c r="BQ8" s="2">
        <v>2.8299999999999999E-2</v>
      </c>
      <c r="BR8" s="2">
        <v>3.04E-2</v>
      </c>
      <c r="BS8" s="2">
        <v>3.2500000000000001E-2</v>
      </c>
      <c r="BT8" s="2">
        <v>3.5299999999999998E-2</v>
      </c>
      <c r="BU8" s="2"/>
      <c r="BV8" s="2"/>
      <c r="BW8" s="2"/>
      <c r="BX8" s="2"/>
      <c r="BY8" s="2"/>
      <c r="BZ8" s="2">
        <v>46</v>
      </c>
      <c r="CA8" s="2">
        <v>29</v>
      </c>
      <c r="CB8" s="2">
        <v>29</v>
      </c>
      <c r="CC8" s="2">
        <v>32</v>
      </c>
      <c r="CD8" s="2">
        <v>36</v>
      </c>
      <c r="CE8" s="2">
        <v>42</v>
      </c>
      <c r="CF8" s="2">
        <v>36</v>
      </c>
      <c r="CG8" s="2">
        <v>38</v>
      </c>
      <c r="CH8" s="2">
        <v>59</v>
      </c>
      <c r="CI8" s="2">
        <v>80</v>
      </c>
      <c r="CJ8" s="2">
        <v>127</v>
      </c>
      <c r="CK8" s="2">
        <v>4.4000000000000004</v>
      </c>
      <c r="CL8" s="2">
        <v>10.199999999999999</v>
      </c>
      <c r="CM8" s="2">
        <v>1.6</v>
      </c>
      <c r="CN8" s="114">
        <v>3.1298692752097471E-5</v>
      </c>
    </row>
    <row r="9" spans="1:92" x14ac:dyDescent="0.25">
      <c r="A9" s="92" t="s">
        <v>68</v>
      </c>
      <c r="B9" s="106">
        <v>44</v>
      </c>
      <c r="C9" s="100" t="s">
        <v>28</v>
      </c>
      <c r="D9" s="102"/>
      <c r="F9" s="92" t="s">
        <v>96</v>
      </c>
      <c r="G9" s="119">
        <f>-552772.83884647/10</f>
        <v>-55277.283884646997</v>
      </c>
      <c r="H9" s="100" t="s">
        <v>54</v>
      </c>
      <c r="J9" s="107"/>
      <c r="K9" s="19"/>
      <c r="L9" s="108"/>
      <c r="M9" s="109"/>
      <c r="N9" s="107"/>
      <c r="O9" s="110"/>
      <c r="P9" s="110"/>
      <c r="Q9" s="107"/>
      <c r="R9" s="107"/>
      <c r="S9" s="107"/>
      <c r="T9" s="107"/>
      <c r="U9" s="111"/>
      <c r="V9" s="111"/>
      <c r="W9" s="107"/>
      <c r="X9" s="107"/>
      <c r="Y9" s="107"/>
      <c r="Z9" s="107"/>
      <c r="AA9" s="107"/>
      <c r="AB9" s="107"/>
      <c r="AC9" s="110"/>
      <c r="AD9" s="112"/>
      <c r="AE9" s="110"/>
      <c r="AF9" s="110"/>
      <c r="AG9" s="110"/>
      <c r="AH9" s="110"/>
      <c r="AI9" s="110"/>
      <c r="AJ9" s="107"/>
      <c r="AK9" s="107"/>
      <c r="AL9" s="107"/>
      <c r="AM9" s="107"/>
      <c r="AN9" s="107"/>
      <c r="AO9" s="107"/>
      <c r="AP9" s="107"/>
      <c r="AQ9" s="107"/>
      <c r="AR9" s="107"/>
      <c r="AS9" s="113"/>
      <c r="AT9" s="102"/>
      <c r="AU9" s="102"/>
      <c r="AV9" s="102"/>
      <c r="AW9" s="102"/>
      <c r="AX9" s="102"/>
      <c r="AY9" s="106"/>
      <c r="AZ9" s="102"/>
      <c r="BA9" s="102"/>
      <c r="BC9" s="2"/>
      <c r="BD9" s="2"/>
      <c r="BE9" s="2"/>
      <c r="BF9" s="2"/>
      <c r="BG9" s="2"/>
      <c r="BH9" s="2">
        <v>17</v>
      </c>
      <c r="BI9" s="2"/>
      <c r="BJ9" s="2"/>
      <c r="BK9" s="2">
        <v>0.6</v>
      </c>
      <c r="BL9" s="2">
        <v>1</v>
      </c>
      <c r="BM9" s="2">
        <v>1.3</v>
      </c>
      <c r="BN9" s="2">
        <v>1.6</v>
      </c>
      <c r="BO9" s="2">
        <v>2</v>
      </c>
      <c r="BP9" s="2">
        <v>1.3100000000000001E-2</v>
      </c>
      <c r="BQ9" s="2">
        <v>1.61E-2</v>
      </c>
      <c r="BR9" s="2">
        <v>1.8200000000000001E-2</v>
      </c>
      <c r="BS9" s="2">
        <v>2.0199999999999999E-2</v>
      </c>
      <c r="BT9" s="2">
        <v>2.3099999999999999E-2</v>
      </c>
      <c r="BU9" s="2"/>
      <c r="BV9" s="2"/>
      <c r="BW9" s="2"/>
      <c r="BX9" s="2"/>
      <c r="BY9" s="2"/>
      <c r="BZ9" s="2">
        <v>46</v>
      </c>
      <c r="CA9" s="2">
        <v>29</v>
      </c>
      <c r="CB9" s="2">
        <v>29</v>
      </c>
      <c r="CC9" s="2">
        <v>32</v>
      </c>
      <c r="CD9" s="2">
        <v>36</v>
      </c>
      <c r="CE9" s="2">
        <v>42</v>
      </c>
      <c r="CF9" s="2">
        <v>31</v>
      </c>
      <c r="CG9" s="2">
        <v>33</v>
      </c>
      <c r="CH9" s="2">
        <v>54</v>
      </c>
      <c r="CI9" s="2">
        <v>75</v>
      </c>
      <c r="CJ9" s="2">
        <v>122</v>
      </c>
      <c r="CK9" s="2">
        <v>4.4000000000000004</v>
      </c>
      <c r="CL9" s="2">
        <v>10.199999999999999</v>
      </c>
      <c r="CM9" s="2">
        <v>1.6</v>
      </c>
      <c r="CN9" s="114">
        <v>3.1298692752097471E-5</v>
      </c>
    </row>
    <row r="10" spans="1:92" s="117" customFormat="1" x14ac:dyDescent="0.25">
      <c r="A10" s="92" t="s">
        <v>69</v>
      </c>
      <c r="B10" s="120">
        <v>44</v>
      </c>
      <c r="C10" s="100" t="s">
        <v>28</v>
      </c>
      <c r="D10" s="121"/>
      <c r="F10" s="92" t="s">
        <v>51</v>
      </c>
      <c r="G10" s="118">
        <f>29121.2977231293/10</f>
        <v>2912.1297723129301</v>
      </c>
      <c r="H10" s="100" t="s">
        <v>53</v>
      </c>
      <c r="I10" s="92"/>
      <c r="J10" s="107"/>
      <c r="K10" s="19"/>
      <c r="L10" s="108"/>
      <c r="M10" s="109"/>
      <c r="N10" s="107"/>
      <c r="O10" s="110"/>
      <c r="P10" s="110"/>
      <c r="Q10" s="107"/>
      <c r="R10" s="107"/>
      <c r="S10" s="107"/>
      <c r="T10" s="107"/>
      <c r="U10" s="111"/>
      <c r="V10" s="111"/>
      <c r="W10" s="107"/>
      <c r="X10" s="107"/>
      <c r="Y10" s="107"/>
      <c r="Z10" s="107"/>
      <c r="AA10" s="107"/>
      <c r="AB10" s="107"/>
      <c r="AC10" s="110"/>
      <c r="AD10" s="112"/>
      <c r="AE10" s="110"/>
      <c r="AF10" s="110"/>
      <c r="AG10" s="110"/>
      <c r="AH10" s="110"/>
      <c r="AI10" s="110"/>
      <c r="AJ10" s="107"/>
      <c r="AK10" s="107"/>
      <c r="AL10" s="107"/>
      <c r="AM10" s="107"/>
      <c r="AN10" s="107"/>
      <c r="AO10" s="107"/>
      <c r="AP10" s="107"/>
      <c r="AQ10" s="107"/>
      <c r="AR10" s="107"/>
      <c r="AS10" s="113"/>
      <c r="AT10" s="102"/>
      <c r="AU10" s="102"/>
      <c r="AV10" s="102"/>
      <c r="AW10" s="102"/>
      <c r="AX10" s="102"/>
      <c r="AY10" s="106"/>
      <c r="AZ10" s="102"/>
      <c r="BA10" s="102"/>
      <c r="BB10" s="92"/>
      <c r="BC10" s="2"/>
      <c r="BD10" s="2"/>
      <c r="BE10" s="2"/>
      <c r="BF10" s="2"/>
      <c r="BG10" s="2">
        <v>24</v>
      </c>
      <c r="BH10" s="2">
        <v>38</v>
      </c>
      <c r="BI10" s="2">
        <v>4</v>
      </c>
      <c r="BJ10" s="2">
        <v>1.9</v>
      </c>
      <c r="BK10" s="2">
        <v>0.4</v>
      </c>
      <c r="BL10" s="2">
        <v>0.5</v>
      </c>
      <c r="BM10" s="2">
        <v>0.6</v>
      </c>
      <c r="BN10" s="2">
        <v>0.8</v>
      </c>
      <c r="BO10" s="2">
        <v>0.9</v>
      </c>
      <c r="BP10" s="2">
        <v>0.01</v>
      </c>
      <c r="BQ10" s="2">
        <v>0.01</v>
      </c>
      <c r="BR10" s="2">
        <v>1.0800000000000001E-2</v>
      </c>
      <c r="BS10" s="2">
        <v>1.26E-2</v>
      </c>
      <c r="BT10" s="2">
        <v>4.1399999999999999E-2</v>
      </c>
      <c r="BU10" s="2">
        <v>16</v>
      </c>
      <c r="BV10" s="2">
        <v>27</v>
      </c>
      <c r="BW10" s="2">
        <v>32</v>
      </c>
      <c r="BX10" s="2">
        <v>39</v>
      </c>
      <c r="BY10" s="2">
        <v>57</v>
      </c>
      <c r="BZ10" s="2"/>
      <c r="CA10" s="2"/>
      <c r="CB10" s="2"/>
      <c r="CC10" s="2"/>
      <c r="CD10" s="2"/>
      <c r="CE10" s="2"/>
      <c r="CF10" s="2">
        <v>27</v>
      </c>
      <c r="CG10" s="2">
        <v>27</v>
      </c>
      <c r="CH10" s="2">
        <v>27</v>
      </c>
      <c r="CI10" s="2">
        <v>28</v>
      </c>
      <c r="CJ10" s="2">
        <v>28</v>
      </c>
      <c r="CK10" s="2">
        <v>3.2</v>
      </c>
      <c r="CL10" s="2">
        <v>9.6</v>
      </c>
      <c r="CM10" s="2">
        <v>1.3</v>
      </c>
      <c r="CN10" s="114">
        <v>2.0327452023345781E-9</v>
      </c>
    </row>
    <row r="11" spans="1:92" x14ac:dyDescent="0.25">
      <c r="A11" s="92" t="s">
        <v>70</v>
      </c>
      <c r="B11" s="102">
        <v>1</v>
      </c>
      <c r="C11" s="100" t="s">
        <v>28</v>
      </c>
      <c r="F11" s="92" t="s">
        <v>52</v>
      </c>
      <c r="G11" s="118">
        <v>0</v>
      </c>
      <c r="H11" s="100" t="s">
        <v>53</v>
      </c>
      <c r="J11" s="107"/>
      <c r="K11" s="19"/>
      <c r="L11" s="108"/>
      <c r="M11" s="109"/>
      <c r="N11" s="107"/>
      <c r="O11" s="110"/>
      <c r="P11" s="110"/>
      <c r="Q11" s="107"/>
      <c r="R11" s="107"/>
      <c r="S11" s="107"/>
      <c r="T11" s="107"/>
      <c r="U11" s="111"/>
      <c r="V11" s="111"/>
      <c r="W11" s="107"/>
      <c r="X11" s="107"/>
      <c r="Y11" s="107"/>
      <c r="Z11" s="107"/>
      <c r="AA11" s="107"/>
      <c r="AB11" s="107"/>
      <c r="AC11" s="110"/>
      <c r="AD11" s="112"/>
      <c r="AE11" s="110"/>
      <c r="AF11" s="110"/>
      <c r="AG11" s="110"/>
      <c r="AH11" s="110"/>
      <c r="AI11" s="110"/>
      <c r="AJ11" s="107"/>
      <c r="AK11" s="107"/>
      <c r="AL11" s="107"/>
      <c r="AM11" s="107"/>
      <c r="AN11" s="107"/>
      <c r="AO11" s="107"/>
      <c r="AP11" s="107"/>
      <c r="AQ11" s="107"/>
      <c r="AR11" s="107"/>
      <c r="AS11" s="113"/>
      <c r="AT11" s="102"/>
      <c r="AU11" s="102"/>
      <c r="AV11" s="102"/>
      <c r="AW11" s="102"/>
      <c r="AX11" s="102"/>
      <c r="AY11" s="106"/>
      <c r="AZ11" s="102"/>
      <c r="BA11" s="102"/>
      <c r="BC11" s="2"/>
      <c r="BD11" s="2"/>
      <c r="BE11" s="2"/>
      <c r="BF11" s="2"/>
      <c r="BG11" s="2">
        <v>24</v>
      </c>
      <c r="BH11" s="2">
        <v>38</v>
      </c>
      <c r="BI11" s="2">
        <v>4</v>
      </c>
      <c r="BJ11" s="2">
        <v>1.9</v>
      </c>
      <c r="BK11" s="2">
        <v>1.9</v>
      </c>
      <c r="BL11" s="2">
        <v>2.2000000000000002</v>
      </c>
      <c r="BM11" s="2">
        <v>2.4</v>
      </c>
      <c r="BN11" s="2">
        <v>2.7</v>
      </c>
      <c r="BO11" s="2">
        <v>3.4</v>
      </c>
      <c r="BP11" s="2">
        <v>8.1199999999999994E-2</v>
      </c>
      <c r="BQ11" s="2">
        <v>9.1899999999999996E-2</v>
      </c>
      <c r="BR11" s="2">
        <v>9.9000000000000005E-2</v>
      </c>
      <c r="BS11" s="2">
        <v>0.1062</v>
      </c>
      <c r="BT11" s="2">
        <v>0.1168</v>
      </c>
      <c r="BU11" s="2">
        <v>93</v>
      </c>
      <c r="BV11" s="2">
        <v>116</v>
      </c>
      <c r="BW11" s="2">
        <v>130</v>
      </c>
      <c r="BX11" s="2">
        <v>149</v>
      </c>
      <c r="BY11" s="2">
        <v>205</v>
      </c>
      <c r="BZ11" s="2"/>
      <c r="CA11" s="2"/>
      <c r="CB11" s="2"/>
      <c r="CC11" s="2"/>
      <c r="CD11" s="2"/>
      <c r="CE11" s="2"/>
      <c r="CF11" s="2">
        <v>38</v>
      </c>
      <c r="CG11" s="2">
        <v>38</v>
      </c>
      <c r="CH11" s="2">
        <v>47</v>
      </c>
      <c r="CI11" s="2">
        <v>57</v>
      </c>
      <c r="CJ11" s="2">
        <v>82</v>
      </c>
      <c r="CK11" s="2">
        <v>8.5</v>
      </c>
      <c r="CL11" s="2">
        <v>22.6</v>
      </c>
      <c r="CM11" s="2">
        <v>2.2999999999999998</v>
      </c>
      <c r="CN11" s="114">
        <v>2.0327452023345781E-9</v>
      </c>
    </row>
    <row r="12" spans="1:92" x14ac:dyDescent="0.25">
      <c r="A12" s="92" t="s">
        <v>74</v>
      </c>
      <c r="B12" s="106">
        <v>9.5</v>
      </c>
      <c r="C12" s="100" t="s">
        <v>28</v>
      </c>
      <c r="E12" s="122"/>
      <c r="F12" s="117" t="s">
        <v>97</v>
      </c>
      <c r="G12" s="118">
        <f>2891.72037972908/10</f>
        <v>289.17203797290802</v>
      </c>
      <c r="H12" s="100" t="s">
        <v>53</v>
      </c>
      <c r="J12" s="107"/>
      <c r="K12" s="19"/>
      <c r="L12" s="108"/>
      <c r="M12" s="109"/>
      <c r="N12" s="107"/>
      <c r="O12" s="110"/>
      <c r="P12" s="110"/>
      <c r="Q12" s="107"/>
      <c r="R12" s="107"/>
      <c r="S12" s="107"/>
      <c r="T12" s="107"/>
      <c r="U12" s="111"/>
      <c r="V12" s="111"/>
      <c r="W12" s="107"/>
      <c r="X12" s="107"/>
      <c r="Y12" s="107"/>
      <c r="Z12" s="107"/>
      <c r="AA12" s="107"/>
      <c r="AB12" s="107"/>
      <c r="AC12" s="110"/>
      <c r="AD12" s="112"/>
      <c r="AE12" s="110"/>
      <c r="AF12" s="110"/>
      <c r="AG12" s="110"/>
      <c r="AH12" s="110"/>
      <c r="AI12" s="110"/>
      <c r="AJ12" s="107"/>
      <c r="AK12" s="107"/>
      <c r="AL12" s="107"/>
      <c r="AM12" s="107"/>
      <c r="AN12" s="107"/>
      <c r="AO12" s="107"/>
      <c r="AP12" s="107"/>
      <c r="AQ12" s="107"/>
      <c r="AR12" s="107"/>
      <c r="AS12" s="113"/>
      <c r="AT12" s="102"/>
      <c r="AU12" s="102"/>
      <c r="AV12" s="102"/>
      <c r="AW12" s="102"/>
      <c r="AX12" s="102"/>
      <c r="AY12" s="106"/>
      <c r="AZ12" s="102"/>
      <c r="BA12" s="102"/>
      <c r="BC12" s="2"/>
      <c r="BD12" s="2"/>
      <c r="BE12" s="2"/>
      <c r="BF12" s="2"/>
      <c r="BG12" s="2"/>
      <c r="BH12" s="2">
        <v>22</v>
      </c>
      <c r="BI12" s="2"/>
      <c r="BJ12" s="2"/>
      <c r="BK12" s="2">
        <v>4</v>
      </c>
      <c r="BL12" s="2">
        <v>5.4</v>
      </c>
      <c r="BM12" s="2">
        <v>6.3</v>
      </c>
      <c r="BN12" s="2">
        <v>8.8000000000000007</v>
      </c>
      <c r="BO12" s="2">
        <v>10.4</v>
      </c>
      <c r="BP12" s="2">
        <v>2.5399999999999999E-2</v>
      </c>
      <c r="BQ12" s="2">
        <v>3.44E-2</v>
      </c>
      <c r="BR12" s="2">
        <v>4.0399999999999998E-2</v>
      </c>
      <c r="BS12" s="2">
        <v>5.57E-2</v>
      </c>
      <c r="BT12" s="2">
        <v>6.6299999999999998E-2</v>
      </c>
      <c r="BU12" s="2"/>
      <c r="BV12" s="2"/>
      <c r="BW12" s="2"/>
      <c r="BX12" s="2"/>
      <c r="BY12" s="2"/>
      <c r="BZ12" s="2">
        <v>63</v>
      </c>
      <c r="CA12" s="2">
        <v>29</v>
      </c>
      <c r="CB12" s="2">
        <v>30</v>
      </c>
      <c r="CC12" s="2">
        <v>34</v>
      </c>
      <c r="CD12" s="2">
        <v>38</v>
      </c>
      <c r="CE12" s="2">
        <v>44</v>
      </c>
      <c r="CF12" s="2">
        <v>33</v>
      </c>
      <c r="CG12" s="2">
        <v>38</v>
      </c>
      <c r="CH12" s="2">
        <v>87</v>
      </c>
      <c r="CI12" s="2">
        <v>137</v>
      </c>
      <c r="CJ12" s="2">
        <v>247</v>
      </c>
      <c r="CK12" s="2">
        <v>12.9</v>
      </c>
      <c r="CL12" s="2">
        <v>7.2</v>
      </c>
      <c r="CM12" s="2">
        <v>1.3</v>
      </c>
      <c r="CN12" s="114">
        <v>4.9483834258669668E-5</v>
      </c>
    </row>
    <row r="13" spans="1:92" x14ac:dyDescent="0.25">
      <c r="A13" s="92" t="s">
        <v>42</v>
      </c>
      <c r="B13" s="102">
        <v>78</v>
      </c>
      <c r="C13" s="100" t="s">
        <v>46</v>
      </c>
      <c r="E13" s="122"/>
      <c r="F13" s="115" t="s">
        <v>55</v>
      </c>
      <c r="J13" s="107"/>
      <c r="K13" s="19"/>
      <c r="L13" s="108"/>
      <c r="M13" s="109"/>
      <c r="N13" s="107"/>
      <c r="O13" s="110"/>
      <c r="P13" s="110"/>
      <c r="Q13" s="107"/>
      <c r="R13" s="107"/>
      <c r="S13" s="107"/>
      <c r="T13" s="107"/>
      <c r="U13" s="111"/>
      <c r="V13" s="111"/>
      <c r="W13" s="107"/>
      <c r="X13" s="107"/>
      <c r="Y13" s="107"/>
      <c r="Z13" s="107"/>
      <c r="AA13" s="107"/>
      <c r="AB13" s="107"/>
      <c r="AC13" s="110"/>
      <c r="AD13" s="112"/>
      <c r="AE13" s="110"/>
      <c r="AF13" s="110"/>
      <c r="AG13" s="110"/>
      <c r="AH13" s="110"/>
      <c r="AI13" s="110"/>
      <c r="AJ13" s="107"/>
      <c r="AK13" s="107"/>
      <c r="AL13" s="107"/>
      <c r="AM13" s="107"/>
      <c r="AN13" s="107"/>
      <c r="AO13" s="107"/>
      <c r="AP13" s="107"/>
      <c r="AQ13" s="107"/>
      <c r="AR13" s="107"/>
      <c r="AS13" s="113"/>
      <c r="AT13" s="102"/>
      <c r="AU13" s="102"/>
      <c r="AV13" s="102"/>
      <c r="AW13" s="102"/>
      <c r="AX13" s="102"/>
      <c r="AY13" s="106"/>
      <c r="AZ13" s="102"/>
      <c r="BA13" s="102"/>
      <c r="BC13" s="2"/>
      <c r="BD13" s="2"/>
      <c r="BE13" s="2"/>
      <c r="BF13" s="2"/>
      <c r="BG13" s="2"/>
      <c r="BH13" s="2">
        <v>22</v>
      </c>
      <c r="BI13" s="2"/>
      <c r="BJ13" s="2"/>
      <c r="BK13" s="2">
        <v>11.3</v>
      </c>
      <c r="BL13" s="2">
        <v>12.7</v>
      </c>
      <c r="BM13" s="2">
        <v>13.7</v>
      </c>
      <c r="BN13" s="2">
        <v>17.600000000000001</v>
      </c>
      <c r="BO13" s="2">
        <v>19.2</v>
      </c>
      <c r="BP13" s="2">
        <v>5.2900000000000003E-2</v>
      </c>
      <c r="BQ13" s="2">
        <v>6.1800000000000001E-2</v>
      </c>
      <c r="BR13" s="2">
        <v>6.7799999999999999E-2</v>
      </c>
      <c r="BS13" s="2">
        <v>8.8599999999999998E-2</v>
      </c>
      <c r="BT13" s="2">
        <v>9.9199999999999997E-2</v>
      </c>
      <c r="BU13" s="2"/>
      <c r="BV13" s="2"/>
      <c r="BW13" s="2"/>
      <c r="BX13" s="2"/>
      <c r="BY13" s="2"/>
      <c r="BZ13" s="2">
        <v>63</v>
      </c>
      <c r="CA13" s="2">
        <v>29</v>
      </c>
      <c r="CB13" s="2">
        <v>30</v>
      </c>
      <c r="CC13" s="2">
        <v>34</v>
      </c>
      <c r="CD13" s="2">
        <v>38</v>
      </c>
      <c r="CE13" s="2">
        <v>44</v>
      </c>
      <c r="CF13" s="2">
        <v>127</v>
      </c>
      <c r="CG13" s="2">
        <v>132</v>
      </c>
      <c r="CH13" s="2">
        <v>182</v>
      </c>
      <c r="CI13" s="2">
        <v>231</v>
      </c>
      <c r="CJ13" s="2">
        <v>341</v>
      </c>
      <c r="CK13" s="2">
        <v>12.9</v>
      </c>
      <c r="CL13" s="2">
        <v>7.2</v>
      </c>
      <c r="CM13" s="2">
        <v>1.3</v>
      </c>
      <c r="CN13" s="114">
        <v>4.9483834258669668E-5</v>
      </c>
    </row>
    <row r="14" spans="1:92" x14ac:dyDescent="0.25">
      <c r="A14" s="92" t="s">
        <v>43</v>
      </c>
      <c r="B14" s="122">
        <v>355000</v>
      </c>
      <c r="C14" s="100" t="s">
        <v>47</v>
      </c>
      <c r="F14" s="92" t="s">
        <v>56</v>
      </c>
      <c r="G14" s="123" t="s">
        <v>57</v>
      </c>
      <c r="H14" s="100" t="s">
        <v>63</v>
      </c>
      <c r="J14" s="107"/>
      <c r="K14" s="19"/>
      <c r="L14" s="108"/>
      <c r="M14" s="109"/>
      <c r="N14" s="107"/>
      <c r="O14" s="110"/>
      <c r="P14" s="110"/>
      <c r="Q14" s="107"/>
      <c r="R14" s="107"/>
      <c r="S14" s="107"/>
      <c r="T14" s="107"/>
      <c r="U14" s="111"/>
      <c r="V14" s="111"/>
      <c r="W14" s="107"/>
      <c r="X14" s="107"/>
      <c r="Y14" s="107"/>
      <c r="Z14" s="107"/>
      <c r="AA14" s="107"/>
      <c r="AB14" s="107"/>
      <c r="AC14" s="110"/>
      <c r="AD14" s="112"/>
      <c r="AE14" s="110"/>
      <c r="AF14" s="110"/>
      <c r="AG14" s="110"/>
      <c r="AH14" s="110"/>
      <c r="AI14" s="110"/>
      <c r="AJ14" s="107"/>
      <c r="AK14" s="107"/>
      <c r="AL14" s="107"/>
      <c r="AM14" s="107"/>
      <c r="AN14" s="107"/>
      <c r="AO14" s="107"/>
      <c r="AP14" s="107"/>
      <c r="AQ14" s="107"/>
      <c r="AR14" s="107"/>
      <c r="AS14" s="113"/>
      <c r="AT14" s="102"/>
      <c r="AU14" s="102"/>
      <c r="AV14" s="102"/>
      <c r="AW14" s="102"/>
      <c r="AX14" s="102"/>
      <c r="AY14" s="106"/>
      <c r="AZ14" s="102"/>
      <c r="BA14" s="102"/>
      <c r="BC14" s="2"/>
      <c r="BD14" s="2"/>
      <c r="BE14" s="2"/>
      <c r="BF14" s="2"/>
      <c r="BG14" s="2"/>
      <c r="BH14" s="2">
        <v>22</v>
      </c>
      <c r="BI14" s="2"/>
      <c r="BJ14" s="2"/>
      <c r="BK14" s="2">
        <v>11</v>
      </c>
      <c r="BL14" s="2">
        <v>12.2</v>
      </c>
      <c r="BM14" s="2">
        <v>13</v>
      </c>
      <c r="BN14" s="2">
        <v>16.600000000000001</v>
      </c>
      <c r="BO14" s="2">
        <v>18</v>
      </c>
      <c r="BP14" s="2">
        <v>5.16E-2</v>
      </c>
      <c r="BQ14" s="2">
        <v>5.79E-2</v>
      </c>
      <c r="BR14" s="2">
        <v>6.2100000000000002E-2</v>
      </c>
      <c r="BS14" s="2">
        <v>7.9600000000000004E-2</v>
      </c>
      <c r="BT14" s="2">
        <v>8.7099999999999997E-2</v>
      </c>
      <c r="BU14" s="2"/>
      <c r="BV14" s="2"/>
      <c r="BW14" s="2"/>
      <c r="BX14" s="2"/>
      <c r="BY14" s="2"/>
      <c r="BZ14" s="2">
        <v>65</v>
      </c>
      <c r="CA14" s="2">
        <v>29</v>
      </c>
      <c r="CB14" s="2">
        <v>30</v>
      </c>
      <c r="CC14" s="2">
        <v>33</v>
      </c>
      <c r="CD14" s="2">
        <v>36</v>
      </c>
      <c r="CE14" s="2">
        <v>43</v>
      </c>
      <c r="CF14" s="2">
        <v>110</v>
      </c>
      <c r="CG14" s="2">
        <v>117</v>
      </c>
      <c r="CH14" s="2">
        <v>177</v>
      </c>
      <c r="CI14" s="2">
        <v>238</v>
      </c>
      <c r="CJ14" s="2">
        <v>374</v>
      </c>
      <c r="CK14" s="2">
        <v>11.7</v>
      </c>
      <c r="CL14" s="2">
        <v>4.5</v>
      </c>
      <c r="CM14" s="2">
        <v>1</v>
      </c>
      <c r="CN14" s="114">
        <v>1.2184227830774831E-5</v>
      </c>
    </row>
    <row r="15" spans="1:92" x14ac:dyDescent="0.25">
      <c r="A15" s="92" t="s">
        <v>44</v>
      </c>
      <c r="B15" s="124">
        <v>207000000</v>
      </c>
      <c r="C15" s="100" t="s">
        <v>47</v>
      </c>
      <c r="J15" s="107"/>
      <c r="K15" s="19"/>
      <c r="L15" s="108"/>
      <c r="M15" s="109"/>
      <c r="N15" s="107"/>
      <c r="O15" s="110"/>
      <c r="P15" s="110"/>
      <c r="Q15" s="107"/>
      <c r="R15" s="107"/>
      <c r="S15" s="107"/>
      <c r="T15" s="107"/>
      <c r="U15" s="111"/>
      <c r="V15" s="111"/>
      <c r="W15" s="107"/>
      <c r="X15" s="107"/>
      <c r="Y15" s="107"/>
      <c r="Z15" s="107"/>
      <c r="AA15" s="107"/>
      <c r="AB15" s="107"/>
      <c r="AC15" s="110"/>
      <c r="AD15" s="112"/>
      <c r="AE15" s="110"/>
      <c r="AF15" s="110"/>
      <c r="AG15" s="110"/>
      <c r="AH15" s="110"/>
      <c r="AI15" s="110"/>
      <c r="AJ15" s="107"/>
      <c r="AK15" s="107"/>
      <c r="AL15" s="107"/>
      <c r="AM15" s="107"/>
      <c r="AN15" s="107"/>
      <c r="AO15" s="107"/>
      <c r="AP15" s="107"/>
      <c r="AQ15" s="107"/>
      <c r="AR15" s="107"/>
      <c r="AS15" s="113"/>
      <c r="AT15" s="102"/>
      <c r="AU15" s="102"/>
      <c r="AV15" s="102"/>
      <c r="AW15" s="102"/>
      <c r="AX15" s="102"/>
      <c r="AY15" s="106"/>
      <c r="AZ15" s="102"/>
      <c r="BA15" s="102"/>
      <c r="BC15" s="2"/>
      <c r="BD15" s="2"/>
      <c r="BE15" s="2"/>
      <c r="BF15" s="2"/>
      <c r="BG15" s="2"/>
      <c r="BH15" s="2">
        <v>22</v>
      </c>
      <c r="BI15" s="2"/>
      <c r="BJ15" s="2"/>
      <c r="BK15" s="2">
        <v>9.6</v>
      </c>
      <c r="BL15" s="2">
        <v>11.8</v>
      </c>
      <c r="BM15" s="2">
        <v>13.2</v>
      </c>
      <c r="BN15" s="2">
        <v>17.7</v>
      </c>
      <c r="BO15" s="2">
        <v>20.3</v>
      </c>
      <c r="BP15" s="2">
        <v>4.9799999999999997E-2</v>
      </c>
      <c r="BQ15" s="2">
        <v>5.8799999999999998E-2</v>
      </c>
      <c r="BR15" s="2">
        <v>6.4899999999999999E-2</v>
      </c>
      <c r="BS15" s="2">
        <v>8.5199999999999998E-2</v>
      </c>
      <c r="BT15" s="2">
        <v>9.6100000000000005E-2</v>
      </c>
      <c r="BU15" s="2"/>
      <c r="BV15" s="2"/>
      <c r="BW15" s="2"/>
      <c r="BX15" s="2"/>
      <c r="BY15" s="2"/>
      <c r="BZ15" s="2">
        <v>65</v>
      </c>
      <c r="CA15" s="2">
        <v>29</v>
      </c>
      <c r="CB15" s="2">
        <v>30</v>
      </c>
      <c r="CC15" s="2">
        <v>35</v>
      </c>
      <c r="CD15" s="2">
        <v>39</v>
      </c>
      <c r="CE15" s="2">
        <v>46</v>
      </c>
      <c r="CF15" s="2">
        <v>114</v>
      </c>
      <c r="CG15" s="2">
        <v>121</v>
      </c>
      <c r="CH15" s="2">
        <v>197</v>
      </c>
      <c r="CI15" s="2">
        <v>273</v>
      </c>
      <c r="CJ15" s="2">
        <v>443</v>
      </c>
      <c r="CK15" s="2">
        <v>24.3</v>
      </c>
      <c r="CL15" s="2">
        <v>7.1</v>
      </c>
      <c r="CM15" s="2">
        <v>1</v>
      </c>
      <c r="CN15" s="114">
        <v>1.2184227830774831E-5</v>
      </c>
    </row>
    <row r="16" spans="1:92" x14ac:dyDescent="0.25">
      <c r="A16" s="92" t="s">
        <v>45</v>
      </c>
      <c r="B16" s="124">
        <v>79000000</v>
      </c>
      <c r="C16" s="100" t="s">
        <v>47</v>
      </c>
      <c r="D16" s="125"/>
      <c r="E16" s="125"/>
      <c r="J16" s="107"/>
      <c r="K16" s="19"/>
      <c r="L16" s="108"/>
      <c r="M16" s="109"/>
      <c r="N16" s="107"/>
      <c r="O16" s="110"/>
      <c r="P16" s="110"/>
      <c r="Q16" s="107"/>
      <c r="R16" s="107"/>
      <c r="S16" s="107"/>
      <c r="T16" s="107"/>
      <c r="U16" s="111"/>
      <c r="V16" s="111"/>
      <c r="W16" s="107"/>
      <c r="X16" s="107"/>
      <c r="Y16" s="107"/>
      <c r="Z16" s="107"/>
      <c r="AA16" s="107"/>
      <c r="AB16" s="107"/>
      <c r="AC16" s="110"/>
      <c r="AD16" s="112"/>
      <c r="AE16" s="110"/>
      <c r="AF16" s="110"/>
      <c r="AG16" s="110"/>
      <c r="AH16" s="110"/>
      <c r="AI16" s="110"/>
      <c r="AJ16" s="107"/>
      <c r="AK16" s="107"/>
      <c r="AL16" s="107"/>
      <c r="AM16" s="107"/>
      <c r="AN16" s="107"/>
      <c r="AO16" s="107"/>
      <c r="AP16" s="107"/>
      <c r="AQ16" s="107"/>
      <c r="AR16" s="107"/>
      <c r="AS16" s="113"/>
      <c r="AT16" s="102"/>
      <c r="AU16" s="102"/>
      <c r="AV16" s="102"/>
      <c r="AW16" s="102"/>
      <c r="AX16" s="102"/>
      <c r="AY16" s="106"/>
      <c r="AZ16" s="102"/>
      <c r="BA16" s="102"/>
      <c r="BC16" s="2"/>
      <c r="BD16" s="2"/>
      <c r="BE16" s="2"/>
      <c r="BF16" s="2"/>
      <c r="BG16" s="2"/>
      <c r="BH16" s="2">
        <v>22</v>
      </c>
      <c r="BI16" s="2"/>
      <c r="BJ16" s="2"/>
      <c r="BK16" s="2">
        <v>8.8000000000000007</v>
      </c>
      <c r="BL16" s="2">
        <v>10.9</v>
      </c>
      <c r="BM16" s="2">
        <v>12.3</v>
      </c>
      <c r="BN16" s="2">
        <v>16.5</v>
      </c>
      <c r="BO16" s="2">
        <v>19.100000000000001</v>
      </c>
      <c r="BP16" s="2">
        <v>4.99E-2</v>
      </c>
      <c r="BQ16" s="2">
        <v>5.9799999999999999E-2</v>
      </c>
      <c r="BR16" s="2">
        <v>6.6500000000000004E-2</v>
      </c>
      <c r="BS16" s="2">
        <v>8.7800000000000003E-2</v>
      </c>
      <c r="BT16" s="2">
        <v>9.98E-2</v>
      </c>
      <c r="BU16" s="2"/>
      <c r="BV16" s="2"/>
      <c r="BW16" s="2"/>
      <c r="BX16" s="2"/>
      <c r="BY16" s="2"/>
      <c r="BZ16" s="2">
        <v>76</v>
      </c>
      <c r="CA16" s="2">
        <v>29</v>
      </c>
      <c r="CB16" s="2">
        <v>31</v>
      </c>
      <c r="CC16" s="2">
        <v>35</v>
      </c>
      <c r="CD16" s="2">
        <v>39</v>
      </c>
      <c r="CE16" s="2">
        <v>45</v>
      </c>
      <c r="CF16" s="2">
        <v>106</v>
      </c>
      <c r="CG16" s="2">
        <v>114</v>
      </c>
      <c r="CH16" s="2">
        <v>192</v>
      </c>
      <c r="CI16" s="2">
        <v>271</v>
      </c>
      <c r="CJ16" s="2">
        <v>448</v>
      </c>
      <c r="CK16" s="2">
        <v>23.7</v>
      </c>
      <c r="CL16" s="2">
        <v>6.3</v>
      </c>
      <c r="CM16" s="2">
        <v>1.2</v>
      </c>
      <c r="CN16" s="114">
        <v>5.1042259205858373E-5</v>
      </c>
    </row>
    <row r="17" spans="1:92" s="117" customFormat="1" x14ac:dyDescent="0.25">
      <c r="A17" s="92" t="s">
        <v>98</v>
      </c>
      <c r="B17" s="102">
        <v>0.53</v>
      </c>
      <c r="C17" s="100"/>
      <c r="D17" s="104"/>
      <c r="E17" s="104"/>
      <c r="I17" s="92"/>
      <c r="J17" s="107"/>
      <c r="K17" s="19"/>
      <c r="L17" s="108"/>
      <c r="M17" s="109"/>
      <c r="N17" s="107"/>
      <c r="O17" s="110"/>
      <c r="P17" s="110"/>
      <c r="Q17" s="107"/>
      <c r="R17" s="107"/>
      <c r="S17" s="107"/>
      <c r="T17" s="107"/>
      <c r="U17" s="111"/>
      <c r="V17" s="111"/>
      <c r="W17" s="107"/>
      <c r="X17" s="107"/>
      <c r="Y17" s="107"/>
      <c r="Z17" s="107"/>
      <c r="AA17" s="107"/>
      <c r="AB17" s="107"/>
      <c r="AC17" s="110"/>
      <c r="AD17" s="112"/>
      <c r="AE17" s="110"/>
      <c r="AF17" s="110"/>
      <c r="AG17" s="110"/>
      <c r="AH17" s="110"/>
      <c r="AI17" s="110"/>
      <c r="AJ17" s="107"/>
      <c r="AK17" s="107"/>
      <c r="AL17" s="107"/>
      <c r="AM17" s="107"/>
      <c r="AN17" s="107"/>
      <c r="AO17" s="107"/>
      <c r="AP17" s="107"/>
      <c r="AQ17" s="107"/>
      <c r="AR17" s="107"/>
      <c r="AS17" s="113"/>
      <c r="AT17" s="102"/>
      <c r="AU17" s="102"/>
      <c r="AV17" s="102"/>
      <c r="AW17" s="102"/>
      <c r="AX17" s="102"/>
      <c r="AY17" s="106"/>
      <c r="AZ17" s="102"/>
      <c r="BA17" s="102"/>
      <c r="BB17" s="92"/>
      <c r="BC17" s="2"/>
      <c r="BD17" s="2"/>
      <c r="BE17" s="2"/>
      <c r="BF17" s="2"/>
      <c r="BG17" s="2"/>
      <c r="BH17" s="2">
        <v>22</v>
      </c>
      <c r="BI17" s="2"/>
      <c r="BJ17" s="2"/>
      <c r="BK17" s="2">
        <v>12.6</v>
      </c>
      <c r="BL17" s="2">
        <v>14.9</v>
      </c>
      <c r="BM17" s="2">
        <v>16.5</v>
      </c>
      <c r="BN17" s="2">
        <v>21.7</v>
      </c>
      <c r="BO17" s="2">
        <v>26.7</v>
      </c>
      <c r="BP17" s="2">
        <v>7.2300000000000003E-2</v>
      </c>
      <c r="BQ17" s="2">
        <v>8.6800000000000002E-2</v>
      </c>
      <c r="BR17" s="2">
        <v>9.6600000000000005E-2</v>
      </c>
      <c r="BS17" s="2">
        <v>0.1275</v>
      </c>
      <c r="BT17" s="2">
        <v>0.1633</v>
      </c>
      <c r="BU17" s="2"/>
      <c r="BV17" s="2"/>
      <c r="BW17" s="2"/>
      <c r="BX17" s="2"/>
      <c r="BY17" s="2"/>
      <c r="BZ17" s="2">
        <v>76</v>
      </c>
      <c r="CA17" s="2">
        <v>29</v>
      </c>
      <c r="CB17" s="2">
        <v>31</v>
      </c>
      <c r="CC17" s="2">
        <v>35</v>
      </c>
      <c r="CD17" s="2">
        <v>39</v>
      </c>
      <c r="CE17" s="2">
        <v>46</v>
      </c>
      <c r="CF17" s="2">
        <v>133</v>
      </c>
      <c r="CG17" s="2">
        <v>142</v>
      </c>
      <c r="CH17" s="2">
        <v>225</v>
      </c>
      <c r="CI17" s="2">
        <v>309</v>
      </c>
      <c r="CJ17" s="2">
        <v>498</v>
      </c>
      <c r="CK17" s="2">
        <v>27.8</v>
      </c>
      <c r="CL17" s="2">
        <v>6.6</v>
      </c>
      <c r="CM17" s="2">
        <v>1.2</v>
      </c>
      <c r="CN17" s="114">
        <v>5.1042259205858373E-5</v>
      </c>
    </row>
    <row r="18" spans="1:92" x14ac:dyDescent="0.25">
      <c r="A18" s="93" t="s">
        <v>25</v>
      </c>
      <c r="B18" s="93" t="s">
        <v>26</v>
      </c>
      <c r="C18" s="93" t="s">
        <v>27</v>
      </c>
      <c r="D18" s="126"/>
      <c r="E18" s="126"/>
      <c r="J18" s="107"/>
      <c r="K18" s="19"/>
      <c r="L18" s="108"/>
      <c r="M18" s="109"/>
      <c r="N18" s="107"/>
      <c r="O18" s="110"/>
      <c r="P18" s="110"/>
      <c r="Q18" s="107"/>
      <c r="R18" s="107"/>
      <c r="S18" s="107"/>
      <c r="T18" s="107"/>
      <c r="U18" s="111"/>
      <c r="V18" s="111"/>
      <c r="W18" s="107"/>
      <c r="X18" s="107"/>
      <c r="Y18" s="107"/>
      <c r="Z18" s="107"/>
      <c r="AA18" s="107"/>
      <c r="AB18" s="107"/>
      <c r="AC18" s="110"/>
      <c r="AD18" s="112"/>
      <c r="AE18" s="110"/>
      <c r="AF18" s="110"/>
      <c r="AG18" s="110"/>
      <c r="AH18" s="110"/>
      <c r="AI18" s="110"/>
      <c r="AJ18" s="107"/>
      <c r="AK18" s="107"/>
      <c r="AL18" s="107"/>
      <c r="AM18" s="107"/>
      <c r="AN18" s="107"/>
      <c r="AO18" s="107"/>
      <c r="AP18" s="107"/>
      <c r="AQ18" s="107"/>
      <c r="AR18" s="107"/>
      <c r="AS18" s="113"/>
      <c r="AT18" s="102"/>
      <c r="AU18" s="102"/>
      <c r="AV18" s="102"/>
      <c r="AW18" s="102"/>
      <c r="AX18" s="102"/>
      <c r="AY18" s="106"/>
      <c r="AZ18" s="102"/>
      <c r="BA18" s="102"/>
      <c r="BC18" s="2"/>
      <c r="BD18" s="2"/>
      <c r="BE18" s="2"/>
      <c r="BF18" s="2"/>
      <c r="BG18" s="2">
        <v>57</v>
      </c>
      <c r="BH18" s="2">
        <v>74</v>
      </c>
      <c r="BI18" s="2">
        <v>3</v>
      </c>
      <c r="BJ18" s="2">
        <v>1.9</v>
      </c>
      <c r="BK18" s="2">
        <v>2.8</v>
      </c>
      <c r="BL18" s="2">
        <v>3.3</v>
      </c>
      <c r="BM18" s="2">
        <v>3.7</v>
      </c>
      <c r="BN18" s="2">
        <v>4.0999999999999996</v>
      </c>
      <c r="BO18" s="2">
        <v>4.7</v>
      </c>
      <c r="BP18" s="2">
        <v>5.96E-2</v>
      </c>
      <c r="BQ18" s="2">
        <v>7.1199999999999999E-2</v>
      </c>
      <c r="BR18" s="2">
        <v>7.9000000000000001E-2</v>
      </c>
      <c r="BS18" s="2">
        <v>8.6900000000000005E-2</v>
      </c>
      <c r="BT18" s="2">
        <v>9.8500000000000004E-2</v>
      </c>
      <c r="BU18" s="2">
        <v>101</v>
      </c>
      <c r="BV18" s="2">
        <v>159</v>
      </c>
      <c r="BW18" s="2">
        <v>190</v>
      </c>
      <c r="BX18" s="2">
        <v>222</v>
      </c>
      <c r="BY18" s="2">
        <v>327</v>
      </c>
      <c r="BZ18" s="2"/>
      <c r="CA18" s="2"/>
      <c r="CB18" s="2"/>
      <c r="CC18" s="2"/>
      <c r="CD18" s="2"/>
      <c r="CE18" s="2"/>
      <c r="CF18" s="2">
        <v>61</v>
      </c>
      <c r="CG18" s="2">
        <v>61</v>
      </c>
      <c r="CH18" s="2">
        <v>78</v>
      </c>
      <c r="CI18" s="2">
        <v>102</v>
      </c>
      <c r="CJ18" s="2">
        <v>162</v>
      </c>
      <c r="CK18" s="2">
        <v>15.6</v>
      </c>
      <c r="CL18" s="2">
        <v>7</v>
      </c>
      <c r="CM18" s="2">
        <v>1.2</v>
      </c>
      <c r="CN18" s="114">
        <v>3.394639827889471E-10</v>
      </c>
    </row>
    <row r="19" spans="1:92" x14ac:dyDescent="0.25">
      <c r="A19" s="104" t="s">
        <v>38</v>
      </c>
      <c r="B19" s="104" t="s">
        <v>30</v>
      </c>
      <c r="C19" s="104" t="s">
        <v>59</v>
      </c>
      <c r="D19" s="101"/>
      <c r="E19" s="93"/>
      <c r="J19" s="107"/>
      <c r="K19" s="19"/>
      <c r="L19" s="108"/>
      <c r="M19" s="109"/>
      <c r="N19" s="107"/>
      <c r="O19" s="110"/>
      <c r="P19" s="110"/>
      <c r="Q19" s="107"/>
      <c r="R19" s="107"/>
      <c r="S19" s="107"/>
      <c r="T19" s="107"/>
      <c r="U19" s="111"/>
      <c r="V19" s="111"/>
      <c r="W19" s="107"/>
      <c r="X19" s="107"/>
      <c r="Y19" s="107"/>
      <c r="Z19" s="107"/>
      <c r="AA19" s="107"/>
      <c r="AB19" s="107"/>
      <c r="AC19" s="110"/>
      <c r="AD19" s="112"/>
      <c r="AE19" s="110"/>
      <c r="AF19" s="110"/>
      <c r="AG19" s="110"/>
      <c r="AH19" s="110"/>
      <c r="AI19" s="110"/>
      <c r="AJ19" s="107"/>
      <c r="AK19" s="107"/>
      <c r="AL19" s="107"/>
      <c r="AM19" s="107"/>
      <c r="AN19" s="107"/>
      <c r="AO19" s="107"/>
      <c r="AP19" s="107"/>
      <c r="AQ19" s="107"/>
      <c r="AR19" s="107"/>
      <c r="AS19" s="113"/>
      <c r="AT19" s="102"/>
      <c r="AU19" s="102"/>
      <c r="AV19" s="102"/>
      <c r="AW19" s="102"/>
      <c r="AX19" s="102"/>
      <c r="AY19" s="106"/>
      <c r="AZ19" s="102"/>
      <c r="BA19" s="102"/>
      <c r="BC19" s="2"/>
      <c r="BD19" s="2"/>
      <c r="BE19" s="2"/>
      <c r="BF19" s="2"/>
      <c r="BG19" s="2">
        <v>57</v>
      </c>
      <c r="BH19" s="2">
        <v>74</v>
      </c>
      <c r="BI19" s="2">
        <v>3</v>
      </c>
      <c r="BJ19" s="2">
        <v>1.9</v>
      </c>
      <c r="BK19" s="2">
        <v>4.2</v>
      </c>
      <c r="BL19" s="2">
        <v>4.7</v>
      </c>
      <c r="BM19" s="2">
        <v>5.0999999999999996</v>
      </c>
      <c r="BN19" s="2">
        <v>5.5</v>
      </c>
      <c r="BO19" s="2">
        <v>6.1</v>
      </c>
      <c r="BP19" s="2">
        <v>9.5699999999999993E-2</v>
      </c>
      <c r="BQ19" s="2">
        <v>0.1074</v>
      </c>
      <c r="BR19" s="2">
        <v>0.1152</v>
      </c>
      <c r="BS19" s="2">
        <v>0.123</v>
      </c>
      <c r="BT19" s="2">
        <v>0.13469999999999999</v>
      </c>
      <c r="BU19" s="2">
        <v>166</v>
      </c>
      <c r="BV19" s="2">
        <v>224</v>
      </c>
      <c r="BW19" s="2">
        <v>255</v>
      </c>
      <c r="BX19" s="2">
        <v>287</v>
      </c>
      <c r="BY19" s="2">
        <v>392</v>
      </c>
      <c r="BZ19" s="2"/>
      <c r="CA19" s="2"/>
      <c r="CB19" s="2"/>
      <c r="CC19" s="2"/>
      <c r="CD19" s="2"/>
      <c r="CE19" s="2"/>
      <c r="CF19" s="2">
        <v>84</v>
      </c>
      <c r="CG19" s="2">
        <v>89</v>
      </c>
      <c r="CH19" s="2">
        <v>113</v>
      </c>
      <c r="CI19" s="2">
        <v>137</v>
      </c>
      <c r="CJ19" s="2">
        <v>196</v>
      </c>
      <c r="CK19" s="2">
        <v>15.6</v>
      </c>
      <c r="CL19" s="2">
        <v>7</v>
      </c>
      <c r="CM19" s="2">
        <v>1.2</v>
      </c>
      <c r="CN19" s="114">
        <v>3.394639827889471E-10</v>
      </c>
    </row>
    <row r="20" spans="1:92" x14ac:dyDescent="0.25">
      <c r="A20" s="126">
        <v>1</v>
      </c>
      <c r="B20" s="126">
        <v>0</v>
      </c>
      <c r="C20" s="127">
        <v>0.09</v>
      </c>
      <c r="D20" s="101"/>
      <c r="J20" s="107"/>
      <c r="K20" s="19"/>
      <c r="L20" s="108"/>
      <c r="M20" s="109"/>
      <c r="N20" s="107"/>
      <c r="O20" s="110"/>
      <c r="P20" s="110"/>
      <c r="Q20" s="107"/>
      <c r="R20" s="107"/>
      <c r="S20" s="107"/>
      <c r="T20" s="107"/>
      <c r="U20" s="111"/>
      <c r="V20" s="111"/>
      <c r="W20" s="107"/>
      <c r="X20" s="107"/>
      <c r="Y20" s="107"/>
      <c r="Z20" s="107"/>
      <c r="AA20" s="107"/>
      <c r="AB20" s="107"/>
      <c r="AC20" s="110"/>
      <c r="AD20" s="112"/>
      <c r="AE20" s="110"/>
      <c r="AF20" s="110"/>
      <c r="AG20" s="110"/>
      <c r="AH20" s="110"/>
      <c r="AI20" s="110"/>
      <c r="AJ20" s="107"/>
      <c r="AK20" s="107"/>
      <c r="AL20" s="107"/>
      <c r="AM20" s="107"/>
      <c r="AN20" s="107"/>
      <c r="AO20" s="107"/>
      <c r="AP20" s="107"/>
      <c r="AQ20" s="107"/>
      <c r="AR20" s="107"/>
      <c r="AS20" s="113"/>
      <c r="AT20" s="102"/>
      <c r="AU20" s="102"/>
      <c r="AV20" s="102"/>
      <c r="AW20" s="102"/>
      <c r="AX20" s="102"/>
      <c r="AY20" s="106"/>
      <c r="AZ20" s="102"/>
      <c r="BA20" s="102"/>
      <c r="BC20" s="2"/>
      <c r="BD20" s="2"/>
      <c r="BE20" s="2"/>
      <c r="BF20" s="2"/>
      <c r="BG20" s="2">
        <v>57</v>
      </c>
      <c r="BH20" s="2">
        <v>74</v>
      </c>
      <c r="BI20" s="2">
        <v>3</v>
      </c>
      <c r="BJ20" s="2">
        <v>1.9</v>
      </c>
      <c r="BK20" s="2">
        <v>4.0999999999999996</v>
      </c>
      <c r="BL20" s="2">
        <v>4.9000000000000004</v>
      </c>
      <c r="BM20" s="2">
        <v>5.4</v>
      </c>
      <c r="BN20" s="2">
        <v>6</v>
      </c>
      <c r="BO20" s="2">
        <v>6.7</v>
      </c>
      <c r="BP20" s="2">
        <v>9.2299999999999993E-2</v>
      </c>
      <c r="BQ20" s="2">
        <v>0.1086</v>
      </c>
      <c r="BR20" s="2">
        <v>0.1196</v>
      </c>
      <c r="BS20" s="2">
        <v>0.1305</v>
      </c>
      <c r="BT20" s="2">
        <v>0.1474</v>
      </c>
      <c r="BU20" s="2">
        <v>144</v>
      </c>
      <c r="BV20" s="2">
        <v>235</v>
      </c>
      <c r="BW20" s="2">
        <v>271</v>
      </c>
      <c r="BX20" s="2">
        <v>307</v>
      </c>
      <c r="BY20" s="2">
        <v>425</v>
      </c>
      <c r="BZ20" s="2"/>
      <c r="CA20" s="2"/>
      <c r="CB20" s="2"/>
      <c r="CC20" s="2"/>
      <c r="CD20" s="2"/>
      <c r="CE20" s="2"/>
      <c r="CF20" s="2">
        <v>84</v>
      </c>
      <c r="CG20" s="2">
        <v>84</v>
      </c>
      <c r="CH20" s="2">
        <v>120</v>
      </c>
      <c r="CI20" s="2">
        <v>155</v>
      </c>
      <c r="CJ20" s="2">
        <v>243</v>
      </c>
      <c r="CK20" s="2">
        <v>22.8</v>
      </c>
      <c r="CL20" s="2">
        <v>7.2</v>
      </c>
      <c r="CM20" s="2">
        <v>1.2</v>
      </c>
      <c r="CN20" s="114">
        <v>3.4329349955242621E-10</v>
      </c>
    </row>
    <row r="21" spans="1:92" x14ac:dyDescent="0.25">
      <c r="A21" s="126"/>
      <c r="B21" s="126"/>
      <c r="D21" s="101"/>
      <c r="J21" s="107"/>
      <c r="K21" s="19"/>
      <c r="L21" s="108"/>
      <c r="M21" s="109"/>
      <c r="N21" s="107"/>
      <c r="O21" s="110"/>
      <c r="P21" s="110"/>
      <c r="Q21" s="107"/>
      <c r="R21" s="107"/>
      <c r="S21" s="107"/>
      <c r="T21" s="107"/>
      <c r="U21" s="111"/>
      <c r="V21" s="111"/>
      <c r="W21" s="107"/>
      <c r="X21" s="107"/>
      <c r="Y21" s="107"/>
      <c r="Z21" s="107"/>
      <c r="AA21" s="107"/>
      <c r="AB21" s="107"/>
      <c r="AC21" s="110"/>
      <c r="AD21" s="112"/>
      <c r="AE21" s="110"/>
      <c r="AF21" s="110"/>
      <c r="AG21" s="110"/>
      <c r="AH21" s="110"/>
      <c r="AI21" s="110"/>
      <c r="AJ21" s="107"/>
      <c r="AK21" s="107"/>
      <c r="AL21" s="107"/>
      <c r="AM21" s="107"/>
      <c r="AN21" s="107"/>
      <c r="AO21" s="107"/>
      <c r="AP21" s="107"/>
      <c r="AQ21" s="107"/>
      <c r="AR21" s="107"/>
      <c r="AS21" s="113"/>
      <c r="AT21" s="102"/>
      <c r="AU21" s="102"/>
      <c r="AV21" s="102"/>
      <c r="AW21" s="102"/>
      <c r="AX21" s="102"/>
      <c r="AY21" s="106"/>
      <c r="AZ21" s="102"/>
      <c r="BA21" s="102"/>
      <c r="BC21" s="2"/>
      <c r="BD21" s="2"/>
      <c r="BE21" s="2"/>
      <c r="BF21" s="2"/>
      <c r="BG21" s="2">
        <v>57</v>
      </c>
      <c r="BH21" s="2">
        <v>74</v>
      </c>
      <c r="BI21" s="2">
        <v>3</v>
      </c>
      <c r="BJ21" s="2">
        <v>1.9</v>
      </c>
      <c r="BK21" s="2">
        <v>5.8</v>
      </c>
      <c r="BL21" s="2">
        <v>6.6</v>
      </c>
      <c r="BM21" s="2">
        <v>7.1</v>
      </c>
      <c r="BN21" s="2">
        <v>7.7</v>
      </c>
      <c r="BO21" s="2">
        <v>8.4</v>
      </c>
      <c r="BP21" s="2">
        <v>0.12570000000000001</v>
      </c>
      <c r="BQ21" s="2">
        <v>0.14199999999999999</v>
      </c>
      <c r="BR21" s="2">
        <v>0.153</v>
      </c>
      <c r="BS21" s="2">
        <v>0.16400000000000001</v>
      </c>
      <c r="BT21" s="2">
        <v>0.18079999999999999</v>
      </c>
      <c r="BU21" s="2">
        <v>235</v>
      </c>
      <c r="BV21" s="2">
        <v>326</v>
      </c>
      <c r="BW21" s="2">
        <v>361</v>
      </c>
      <c r="BX21" s="2">
        <v>398</v>
      </c>
      <c r="BY21" s="2">
        <v>515</v>
      </c>
      <c r="BZ21" s="2"/>
      <c r="CA21" s="2"/>
      <c r="CB21" s="2"/>
      <c r="CC21" s="2"/>
      <c r="CD21" s="2"/>
      <c r="CE21" s="2"/>
      <c r="CF21" s="2">
        <v>107</v>
      </c>
      <c r="CG21" s="2">
        <v>129</v>
      </c>
      <c r="CH21" s="2">
        <v>165</v>
      </c>
      <c r="CI21" s="2">
        <v>200</v>
      </c>
      <c r="CJ21" s="2">
        <v>288</v>
      </c>
      <c r="CK21" s="2">
        <v>22.8</v>
      </c>
      <c r="CL21" s="2">
        <v>7.2</v>
      </c>
      <c r="CM21" s="2">
        <v>1.2</v>
      </c>
      <c r="CN21" s="114">
        <v>3.4329349955242621E-10</v>
      </c>
    </row>
    <row r="22" spans="1:92" x14ac:dyDescent="0.25">
      <c r="A22" s="126"/>
      <c r="B22" s="126"/>
      <c r="D22" s="93"/>
      <c r="J22" s="107"/>
      <c r="K22" s="19"/>
      <c r="L22" s="108"/>
      <c r="M22" s="109"/>
      <c r="N22" s="107"/>
      <c r="O22" s="110"/>
      <c r="P22" s="110"/>
      <c r="Q22" s="107"/>
      <c r="R22" s="107"/>
      <c r="S22" s="107"/>
      <c r="T22" s="107"/>
      <c r="U22" s="111"/>
      <c r="V22" s="111"/>
      <c r="W22" s="107"/>
      <c r="X22" s="107"/>
      <c r="Y22" s="107"/>
      <c r="Z22" s="107"/>
      <c r="AA22" s="107"/>
      <c r="AB22" s="107"/>
      <c r="AC22" s="110"/>
      <c r="AD22" s="112"/>
      <c r="AE22" s="110"/>
      <c r="AF22" s="110"/>
      <c r="AG22" s="110"/>
      <c r="AH22" s="110"/>
      <c r="AI22" s="110"/>
      <c r="AJ22" s="107"/>
      <c r="AK22" s="107"/>
      <c r="AL22" s="107"/>
      <c r="AM22" s="107"/>
      <c r="AN22" s="107"/>
      <c r="AO22" s="107"/>
      <c r="AP22" s="107"/>
      <c r="AQ22" s="107"/>
      <c r="AR22" s="107"/>
      <c r="AS22" s="113"/>
      <c r="AT22" s="102"/>
      <c r="AU22" s="102"/>
      <c r="AV22" s="102"/>
      <c r="AW22" s="102"/>
      <c r="AX22" s="102"/>
      <c r="AY22" s="106"/>
      <c r="AZ22" s="102"/>
      <c r="BA22" s="102"/>
      <c r="BC22" s="2"/>
      <c r="BD22" s="2"/>
      <c r="BE22" s="2"/>
      <c r="BF22" s="2"/>
      <c r="BG22" s="2">
        <v>39</v>
      </c>
      <c r="BH22" s="2">
        <v>66</v>
      </c>
      <c r="BI22" s="2">
        <v>3</v>
      </c>
      <c r="BJ22" s="2">
        <v>1.9</v>
      </c>
      <c r="BK22" s="2">
        <v>8.5</v>
      </c>
      <c r="BL22" s="2">
        <v>9.6</v>
      </c>
      <c r="BM22" s="2">
        <v>10.3</v>
      </c>
      <c r="BN22" s="2">
        <v>11.1</v>
      </c>
      <c r="BO22" s="2">
        <v>12.4</v>
      </c>
      <c r="BP22" s="2">
        <v>0.18099999999999999</v>
      </c>
      <c r="BQ22" s="2">
        <v>0.2044</v>
      </c>
      <c r="BR22" s="2">
        <v>0.22009999999999999</v>
      </c>
      <c r="BS22" s="2">
        <v>0.23580000000000001</v>
      </c>
      <c r="BT22" s="2">
        <v>0.26440000000000002</v>
      </c>
      <c r="BU22" s="2">
        <v>400</v>
      </c>
      <c r="BV22" s="2">
        <v>506</v>
      </c>
      <c r="BW22" s="2">
        <v>540</v>
      </c>
      <c r="BX22" s="2">
        <v>579</v>
      </c>
      <c r="BY22" s="2">
        <v>719</v>
      </c>
      <c r="BZ22" s="2"/>
      <c r="CA22" s="2"/>
      <c r="CB22" s="2"/>
      <c r="CC22" s="2"/>
      <c r="CD22" s="2"/>
      <c r="CE22" s="2"/>
      <c r="CF22" s="2">
        <v>167</v>
      </c>
      <c r="CG22" s="2">
        <v>192</v>
      </c>
      <c r="CH22" s="2">
        <v>254</v>
      </c>
      <c r="CI22" s="2">
        <v>316</v>
      </c>
      <c r="CJ22" s="2">
        <v>459</v>
      </c>
      <c r="CK22" s="2">
        <v>35.299999999999997</v>
      </c>
      <c r="CL22" s="2">
        <v>10.1</v>
      </c>
      <c r="CM22" s="2">
        <v>1.2</v>
      </c>
      <c r="CN22" s="114">
        <v>7.1703452642004872E-10</v>
      </c>
    </row>
    <row r="23" spans="1:92" x14ac:dyDescent="0.25">
      <c r="A23" s="126"/>
      <c r="B23" s="126"/>
      <c r="D23" s="93"/>
      <c r="J23" s="107"/>
      <c r="K23" s="19"/>
      <c r="L23" s="108"/>
      <c r="M23" s="109"/>
      <c r="N23" s="107"/>
      <c r="O23" s="110"/>
      <c r="P23" s="110"/>
      <c r="Q23" s="107"/>
      <c r="R23" s="107"/>
      <c r="S23" s="107"/>
      <c r="T23" s="107"/>
      <c r="U23" s="111"/>
      <c r="V23" s="111"/>
      <c r="W23" s="107"/>
      <c r="X23" s="107"/>
      <c r="Y23" s="107"/>
      <c r="Z23" s="107"/>
      <c r="AA23" s="107"/>
      <c r="AB23" s="107"/>
      <c r="AC23" s="110"/>
      <c r="AD23" s="112"/>
      <c r="AE23" s="110"/>
      <c r="AF23" s="110"/>
      <c r="AG23" s="110"/>
      <c r="AH23" s="110"/>
      <c r="AI23" s="110"/>
      <c r="AJ23" s="107"/>
      <c r="AK23" s="107"/>
      <c r="AL23" s="107"/>
      <c r="AM23" s="107"/>
      <c r="AN23" s="107"/>
      <c r="AO23" s="107"/>
      <c r="AP23" s="107"/>
      <c r="AQ23" s="107"/>
      <c r="AR23" s="107"/>
      <c r="AS23" s="113"/>
      <c r="AT23" s="102"/>
      <c r="AU23" s="102"/>
      <c r="AV23" s="102"/>
      <c r="AW23" s="102"/>
      <c r="AX23" s="102"/>
      <c r="AY23" s="106"/>
      <c r="AZ23" s="102"/>
      <c r="BA23" s="102"/>
      <c r="BC23" s="2"/>
      <c r="BD23" s="2"/>
      <c r="BE23" s="2"/>
      <c r="BF23" s="2"/>
      <c r="BG23" s="2">
        <v>39</v>
      </c>
      <c r="BH23" s="2">
        <v>66</v>
      </c>
      <c r="BI23" s="2">
        <v>3</v>
      </c>
      <c r="BJ23" s="2">
        <v>1.9</v>
      </c>
      <c r="BK23" s="2">
        <v>6.8</v>
      </c>
      <c r="BL23" s="2">
        <v>7.7</v>
      </c>
      <c r="BM23" s="2">
        <v>8.4</v>
      </c>
      <c r="BN23" s="2">
        <v>9.1</v>
      </c>
      <c r="BO23" s="2">
        <v>10</v>
      </c>
      <c r="BP23" s="2">
        <v>0.17699999999999999</v>
      </c>
      <c r="BQ23" s="2">
        <v>0.19919999999999999</v>
      </c>
      <c r="BR23" s="2">
        <v>0.214</v>
      </c>
      <c r="BS23" s="2">
        <v>0.2288</v>
      </c>
      <c r="BT23" s="2">
        <v>0.25090000000000001</v>
      </c>
      <c r="BU23" s="2">
        <v>286</v>
      </c>
      <c r="BV23" s="2">
        <v>396</v>
      </c>
      <c r="BW23" s="2">
        <v>431</v>
      </c>
      <c r="BX23" s="2">
        <v>468</v>
      </c>
      <c r="BY23" s="2">
        <v>586</v>
      </c>
      <c r="BZ23" s="2"/>
      <c r="CA23" s="2"/>
      <c r="CB23" s="2"/>
      <c r="CC23" s="2"/>
      <c r="CD23" s="2"/>
      <c r="CE23" s="2"/>
      <c r="CF23" s="2">
        <v>126</v>
      </c>
      <c r="CG23" s="2">
        <v>148</v>
      </c>
      <c r="CH23" s="2">
        <v>200</v>
      </c>
      <c r="CI23" s="2">
        <v>253</v>
      </c>
      <c r="CJ23" s="2">
        <v>372</v>
      </c>
      <c r="CK23" s="2">
        <v>28.8</v>
      </c>
      <c r="CL23" s="2">
        <v>8</v>
      </c>
      <c r="CM23" s="2">
        <v>1.2</v>
      </c>
      <c r="CN23" s="114">
        <v>7.1703452642004872E-10</v>
      </c>
    </row>
    <row r="24" spans="1:92" x14ac:dyDescent="0.25">
      <c r="A24" s="126"/>
      <c r="B24" s="126"/>
      <c r="D24" s="93"/>
      <c r="J24" s="107"/>
      <c r="K24" s="19"/>
      <c r="L24" s="108"/>
      <c r="M24" s="109"/>
      <c r="N24" s="107"/>
      <c r="O24" s="110"/>
      <c r="P24" s="110"/>
      <c r="Q24" s="107"/>
      <c r="R24" s="107"/>
      <c r="S24" s="107"/>
      <c r="T24" s="107"/>
      <c r="U24" s="111"/>
      <c r="V24" s="111"/>
      <c r="W24" s="107"/>
      <c r="X24" s="107"/>
      <c r="Y24" s="107"/>
      <c r="Z24" s="107"/>
      <c r="AA24" s="107"/>
      <c r="AB24" s="107"/>
      <c r="AC24" s="110"/>
      <c r="AD24" s="112"/>
      <c r="AE24" s="110"/>
      <c r="AF24" s="110"/>
      <c r="AG24" s="110"/>
      <c r="AH24" s="110"/>
      <c r="AI24" s="110"/>
      <c r="AJ24" s="107"/>
      <c r="AK24" s="107"/>
      <c r="AL24" s="107"/>
      <c r="AM24" s="107"/>
      <c r="AN24" s="107"/>
      <c r="AO24" s="107"/>
      <c r="AP24" s="107"/>
      <c r="AQ24" s="107"/>
      <c r="AR24" s="107"/>
      <c r="AS24" s="113"/>
      <c r="AT24" s="102"/>
      <c r="AU24" s="102"/>
      <c r="AV24" s="102"/>
      <c r="AW24" s="102"/>
      <c r="AX24" s="102"/>
      <c r="AY24" s="106"/>
      <c r="AZ24" s="102"/>
      <c r="BA24" s="10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>
        <v>158</v>
      </c>
      <c r="CG24" s="2">
        <v>195</v>
      </c>
      <c r="CH24" s="2">
        <v>264</v>
      </c>
      <c r="CI24" s="2">
        <v>334</v>
      </c>
      <c r="CJ24" s="2">
        <v>548</v>
      </c>
      <c r="CK24" s="2">
        <v>40.299999999999997</v>
      </c>
      <c r="CL24" s="2">
        <v>10.5</v>
      </c>
      <c r="CM24" s="2">
        <v>1.4</v>
      </c>
      <c r="CN24" s="114">
        <v>1.297690305426019E-9</v>
      </c>
    </row>
    <row r="25" spans="1:92" x14ac:dyDescent="0.25">
      <c r="A25" s="126"/>
      <c r="B25" s="126"/>
      <c r="D25" s="93"/>
      <c r="J25" s="107"/>
      <c r="K25" s="19"/>
      <c r="L25" s="108"/>
      <c r="M25" s="109"/>
      <c r="N25" s="107"/>
      <c r="O25" s="110"/>
      <c r="P25" s="110"/>
      <c r="Q25" s="107"/>
      <c r="R25" s="107"/>
      <c r="S25" s="107"/>
      <c r="T25" s="107"/>
      <c r="U25" s="111"/>
      <c r="V25" s="111"/>
      <c r="W25" s="107"/>
      <c r="X25" s="107"/>
      <c r="Y25" s="107"/>
      <c r="Z25" s="107"/>
      <c r="AA25" s="107"/>
      <c r="AB25" s="107"/>
      <c r="AC25" s="110"/>
      <c r="AD25" s="112"/>
      <c r="AE25" s="110"/>
      <c r="AF25" s="110"/>
      <c r="AG25" s="110"/>
      <c r="AH25" s="110"/>
      <c r="AI25" s="110"/>
      <c r="AJ25" s="107"/>
      <c r="AK25" s="107"/>
      <c r="AL25" s="107"/>
      <c r="AM25" s="107"/>
      <c r="AN25" s="107"/>
      <c r="AO25" s="107"/>
      <c r="AP25" s="107"/>
      <c r="AQ25" s="107"/>
      <c r="AR25" s="107"/>
      <c r="AS25" s="113"/>
      <c r="AT25" s="102"/>
      <c r="AU25" s="102"/>
      <c r="AV25" s="102"/>
      <c r="AW25" s="102"/>
      <c r="AX25" s="102"/>
      <c r="AY25" s="106"/>
      <c r="AZ25" s="102"/>
      <c r="BA25" s="10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>
        <v>158</v>
      </c>
      <c r="CG25" s="2">
        <v>195</v>
      </c>
      <c r="CH25" s="2">
        <v>264</v>
      </c>
      <c r="CI25" s="2">
        <v>334</v>
      </c>
      <c r="CJ25" s="2">
        <v>548</v>
      </c>
      <c r="CK25" s="2">
        <v>40.299999999999997</v>
      </c>
      <c r="CL25" s="2">
        <v>10.5</v>
      </c>
      <c r="CM25" s="2">
        <v>1.4</v>
      </c>
      <c r="CN25" s="114">
        <v>1.297690305426019E-9</v>
      </c>
    </row>
    <row r="26" spans="1:92" x14ac:dyDescent="0.25">
      <c r="A26" s="126"/>
      <c r="B26" s="126"/>
      <c r="D26" s="93"/>
      <c r="J26" s="107"/>
      <c r="K26" s="19"/>
      <c r="L26" s="108"/>
      <c r="M26" s="109"/>
      <c r="N26" s="107"/>
      <c r="O26" s="110"/>
      <c r="P26" s="110"/>
      <c r="Q26" s="107"/>
      <c r="R26" s="107"/>
      <c r="S26" s="107"/>
      <c r="T26" s="107"/>
      <c r="U26" s="111"/>
      <c r="V26" s="111"/>
      <c r="W26" s="107"/>
      <c r="X26" s="107"/>
      <c r="Y26" s="107"/>
      <c r="Z26" s="107"/>
      <c r="AA26" s="107"/>
      <c r="AB26" s="107"/>
      <c r="AC26" s="110"/>
      <c r="AD26" s="112"/>
      <c r="AE26" s="110"/>
      <c r="AF26" s="110"/>
      <c r="AG26" s="110"/>
      <c r="AH26" s="110"/>
      <c r="AI26" s="110"/>
      <c r="AJ26" s="107"/>
      <c r="AK26" s="107"/>
      <c r="AL26" s="107"/>
      <c r="AM26" s="107"/>
      <c r="AN26" s="107"/>
      <c r="AO26" s="107"/>
      <c r="AP26" s="107"/>
      <c r="AQ26" s="107"/>
      <c r="AR26" s="107"/>
      <c r="AS26" s="113"/>
      <c r="AT26" s="102"/>
      <c r="AU26" s="102"/>
      <c r="AV26" s="102"/>
      <c r="AW26" s="102"/>
      <c r="AX26" s="102"/>
      <c r="AY26" s="106"/>
      <c r="AZ26" s="102"/>
      <c r="BA26" s="10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>
        <v>243</v>
      </c>
      <c r="CG26" s="2">
        <v>333</v>
      </c>
      <c r="CH26" s="2">
        <v>405</v>
      </c>
      <c r="CI26" s="2">
        <v>478</v>
      </c>
      <c r="CJ26" s="2">
        <v>694</v>
      </c>
      <c r="CK26" s="2">
        <v>58.9</v>
      </c>
      <c r="CL26" s="2">
        <v>14.5</v>
      </c>
      <c r="CM26" s="2">
        <v>1.5</v>
      </c>
      <c r="CN26" s="114">
        <v>3.6842635555802979E-9</v>
      </c>
    </row>
    <row r="27" spans="1:92" x14ac:dyDescent="0.25">
      <c r="A27" s="126"/>
      <c r="B27" s="126"/>
      <c r="D27" s="93"/>
      <c r="J27" s="107"/>
      <c r="K27" s="19"/>
      <c r="L27" s="108"/>
      <c r="M27" s="109"/>
      <c r="N27" s="107"/>
      <c r="O27" s="110"/>
      <c r="P27" s="110"/>
      <c r="Q27" s="107"/>
      <c r="R27" s="107"/>
      <c r="S27" s="107"/>
      <c r="T27" s="107"/>
      <c r="U27" s="111"/>
      <c r="V27" s="111"/>
      <c r="W27" s="107"/>
      <c r="X27" s="107"/>
      <c r="Y27" s="107"/>
      <c r="Z27" s="107"/>
      <c r="AA27" s="107"/>
      <c r="AB27" s="107"/>
      <c r="AC27" s="110"/>
      <c r="AD27" s="112"/>
      <c r="AE27" s="110"/>
      <c r="AF27" s="110"/>
      <c r="AG27" s="110"/>
      <c r="AH27" s="110"/>
      <c r="AI27" s="110"/>
      <c r="AJ27" s="107"/>
      <c r="AK27" s="107"/>
      <c r="AL27" s="107"/>
      <c r="AM27" s="107"/>
      <c r="AN27" s="107"/>
      <c r="AO27" s="107"/>
      <c r="AP27" s="107"/>
      <c r="AQ27" s="107"/>
      <c r="AR27" s="107"/>
      <c r="AS27" s="113"/>
      <c r="AT27" s="102"/>
      <c r="AU27" s="102"/>
      <c r="AV27" s="102"/>
      <c r="AW27" s="102"/>
      <c r="AX27" s="102"/>
      <c r="AY27" s="106"/>
      <c r="AZ27" s="102"/>
      <c r="BA27" s="10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>
        <v>243</v>
      </c>
      <c r="CG27" s="2">
        <v>333</v>
      </c>
      <c r="CH27" s="2">
        <v>405</v>
      </c>
      <c r="CI27" s="2">
        <v>478</v>
      </c>
      <c r="CJ27" s="2">
        <v>694</v>
      </c>
      <c r="CK27" s="2">
        <v>58.9</v>
      </c>
      <c r="CL27" s="2">
        <v>14.5</v>
      </c>
      <c r="CM27" s="2">
        <v>1.5</v>
      </c>
      <c r="CN27" s="114">
        <v>3.6842635555802979E-9</v>
      </c>
    </row>
    <row r="28" spans="1:92" x14ac:dyDescent="0.25">
      <c r="A28" s="126"/>
      <c r="B28" s="126"/>
      <c r="D28" s="93"/>
      <c r="J28" s="107"/>
      <c r="K28" s="19"/>
      <c r="L28" s="108"/>
      <c r="M28" s="109"/>
      <c r="N28" s="107"/>
      <c r="O28" s="110"/>
      <c r="P28" s="110"/>
      <c r="Q28" s="107"/>
      <c r="R28" s="107"/>
      <c r="S28" s="107"/>
      <c r="T28" s="107"/>
      <c r="U28" s="111"/>
      <c r="V28" s="111"/>
      <c r="W28" s="107"/>
      <c r="X28" s="107"/>
      <c r="Y28" s="107"/>
      <c r="Z28" s="107"/>
      <c r="AA28" s="107"/>
      <c r="AB28" s="107"/>
      <c r="AC28" s="110"/>
      <c r="AD28" s="112"/>
      <c r="AE28" s="110"/>
      <c r="AF28" s="110"/>
      <c r="AG28" s="110"/>
      <c r="AH28" s="110"/>
      <c r="AI28" s="110"/>
      <c r="AJ28" s="107"/>
      <c r="AK28" s="107"/>
      <c r="AL28" s="107"/>
      <c r="AM28" s="107"/>
      <c r="AN28" s="107"/>
      <c r="AO28" s="107"/>
      <c r="AP28" s="107"/>
      <c r="AQ28" s="107"/>
      <c r="AR28" s="107"/>
      <c r="AS28" s="113"/>
      <c r="AT28" s="102"/>
      <c r="AU28" s="102"/>
      <c r="AV28" s="102"/>
      <c r="AW28" s="102"/>
      <c r="AX28" s="102"/>
      <c r="AY28" s="106"/>
      <c r="AZ28" s="102"/>
      <c r="BA28" s="10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>
        <v>164</v>
      </c>
      <c r="CG28" s="2">
        <v>194</v>
      </c>
      <c r="CH28" s="2">
        <v>265</v>
      </c>
      <c r="CI28" s="2">
        <v>336</v>
      </c>
      <c r="CJ28" s="2">
        <v>500</v>
      </c>
      <c r="CK28" s="2">
        <v>37.4</v>
      </c>
      <c r="CL28" s="2">
        <v>8.8000000000000007</v>
      </c>
      <c r="CM28" s="2">
        <v>1.3</v>
      </c>
      <c r="CN28" s="114">
        <v>4.6804948559431741E-10</v>
      </c>
    </row>
    <row r="29" spans="1:92" x14ac:dyDescent="0.25">
      <c r="A29" s="126"/>
      <c r="B29" s="126"/>
      <c r="D29" s="93"/>
      <c r="J29" s="107"/>
      <c r="K29" s="19"/>
      <c r="L29" s="108"/>
      <c r="M29" s="109"/>
      <c r="N29" s="107"/>
      <c r="O29" s="110"/>
      <c r="P29" s="110"/>
      <c r="Q29" s="107"/>
      <c r="R29" s="107"/>
      <c r="S29" s="107"/>
      <c r="T29" s="107"/>
      <c r="U29" s="111"/>
      <c r="V29" s="111"/>
      <c r="W29" s="107"/>
      <c r="X29" s="107"/>
      <c r="Y29" s="107"/>
      <c r="Z29" s="107"/>
      <c r="AA29" s="107"/>
      <c r="AB29" s="107"/>
      <c r="AC29" s="110"/>
      <c r="AD29" s="112"/>
      <c r="AE29" s="110"/>
      <c r="AF29" s="110"/>
      <c r="AG29" s="110"/>
      <c r="AH29" s="110"/>
      <c r="AI29" s="110"/>
      <c r="AJ29" s="107"/>
      <c r="AK29" s="107"/>
      <c r="AL29" s="107"/>
      <c r="AM29" s="107"/>
      <c r="AN29" s="107"/>
      <c r="AO29" s="107"/>
      <c r="AP29" s="107"/>
      <c r="AQ29" s="107"/>
      <c r="AR29" s="107"/>
      <c r="AS29" s="113"/>
      <c r="AT29" s="102"/>
      <c r="AU29" s="102"/>
      <c r="AV29" s="102"/>
      <c r="AW29" s="102"/>
      <c r="AX29" s="102"/>
      <c r="AY29" s="106"/>
      <c r="AZ29" s="102"/>
      <c r="BA29" s="10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>
        <v>136</v>
      </c>
      <c r="CG29" s="2">
        <v>166</v>
      </c>
      <c r="CH29" s="2">
        <v>237</v>
      </c>
      <c r="CI29" s="2">
        <v>308</v>
      </c>
      <c r="CJ29" s="2">
        <v>472</v>
      </c>
      <c r="CK29" s="2">
        <v>37.4</v>
      </c>
      <c r="CL29" s="2">
        <v>8.8000000000000007</v>
      </c>
      <c r="CM29" s="2">
        <v>1.3</v>
      </c>
      <c r="CN29" s="114">
        <v>4.6804948559431741E-10</v>
      </c>
    </row>
    <row r="30" spans="1:92" x14ac:dyDescent="0.25">
      <c r="A30" s="126"/>
      <c r="B30" s="126"/>
      <c r="D30" s="93"/>
      <c r="J30" s="107"/>
      <c r="K30" s="19"/>
      <c r="L30" s="108"/>
      <c r="M30" s="109"/>
      <c r="N30" s="107"/>
      <c r="O30" s="110"/>
      <c r="P30" s="110"/>
      <c r="Q30" s="107"/>
      <c r="R30" s="107"/>
      <c r="S30" s="107"/>
      <c r="T30" s="107"/>
      <c r="U30" s="111"/>
      <c r="V30" s="111"/>
      <c r="W30" s="107"/>
      <c r="X30" s="107"/>
      <c r="Y30" s="107"/>
      <c r="Z30" s="107"/>
      <c r="AA30" s="107"/>
      <c r="AB30" s="107"/>
      <c r="AC30" s="110"/>
      <c r="AD30" s="112"/>
      <c r="AE30" s="110"/>
      <c r="AF30" s="110"/>
      <c r="AG30" s="110"/>
      <c r="AH30" s="110"/>
      <c r="AI30" s="110"/>
      <c r="AJ30" s="107"/>
      <c r="AK30" s="107"/>
      <c r="AL30" s="107"/>
      <c r="AM30" s="107"/>
      <c r="AN30" s="107"/>
      <c r="AO30" s="107"/>
      <c r="AP30" s="107"/>
      <c r="AQ30" s="107"/>
      <c r="AR30" s="107"/>
      <c r="AS30" s="113"/>
      <c r="AT30" s="102"/>
      <c r="AU30" s="102"/>
      <c r="AV30" s="102"/>
      <c r="AW30" s="102"/>
      <c r="AX30" s="102"/>
      <c r="AY30" s="106"/>
      <c r="AZ30" s="102"/>
      <c r="BA30" s="10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>
        <v>187</v>
      </c>
      <c r="CG30" s="2">
        <v>224</v>
      </c>
      <c r="CH30" s="2">
        <v>296</v>
      </c>
      <c r="CI30" s="2">
        <v>370</v>
      </c>
      <c r="CJ30" s="2">
        <v>554</v>
      </c>
      <c r="CK30" s="2">
        <v>49.5</v>
      </c>
      <c r="CL30" s="2">
        <v>11.3</v>
      </c>
      <c r="CM30" s="2">
        <v>1.4</v>
      </c>
      <c r="CN30" s="114">
        <v>1.5721777437081191E-9</v>
      </c>
    </row>
    <row r="31" spans="1:92" x14ac:dyDescent="0.25">
      <c r="A31" s="126"/>
      <c r="B31" s="108" t="s">
        <v>211</v>
      </c>
      <c r="C31" s="108" t="s">
        <v>212</v>
      </c>
      <c r="D31" s="108" t="s">
        <v>213</v>
      </c>
      <c r="E31" s="108" t="s">
        <v>214</v>
      </c>
      <c r="I31" s="92" t="str">
        <f t="shared" ref="I31:I35" ca="1" si="0">IF(OFFSET($BD$6,(ROW()-6)*2,0)=0,"",OFFSET($BD$6,(ROW()-6)*2,0))</f>
        <v/>
      </c>
      <c r="J31" s="107"/>
      <c r="K31" s="19"/>
      <c r="L31" s="108"/>
      <c r="M31" s="109"/>
      <c r="N31" s="107"/>
      <c r="O31" s="110"/>
      <c r="P31" s="110"/>
      <c r="Q31" s="107"/>
      <c r="R31" s="107"/>
      <c r="S31" s="107"/>
      <c r="T31" s="107"/>
      <c r="U31" s="111"/>
      <c r="V31" s="111"/>
      <c r="W31" s="107"/>
      <c r="X31" s="107"/>
      <c r="Y31" s="107"/>
      <c r="Z31" s="107"/>
      <c r="AA31" s="107"/>
      <c r="AB31" s="107"/>
      <c r="AC31" s="110"/>
      <c r="AD31" s="112"/>
      <c r="AE31" s="110"/>
      <c r="AF31" s="110"/>
      <c r="AG31" s="110"/>
      <c r="AH31" s="110"/>
      <c r="AI31" s="110"/>
      <c r="AJ31" s="107"/>
      <c r="AK31" s="107"/>
      <c r="AL31" s="107"/>
      <c r="AM31" s="107"/>
      <c r="AN31" s="107"/>
      <c r="AO31" s="107"/>
      <c r="AP31" s="107"/>
      <c r="AQ31" s="107"/>
      <c r="AR31" s="107"/>
      <c r="AS31" s="113"/>
      <c r="AT31" s="102"/>
      <c r="AU31" s="102"/>
      <c r="AV31" s="102"/>
      <c r="AW31" s="102"/>
      <c r="AX31" s="102"/>
      <c r="AY31" s="106"/>
      <c r="AZ31" s="102"/>
      <c r="BA31" s="10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>
        <v>136</v>
      </c>
      <c r="CG31" s="2">
        <v>173</v>
      </c>
      <c r="CH31" s="2">
        <v>245</v>
      </c>
      <c r="CI31" s="2">
        <v>319</v>
      </c>
      <c r="CJ31" s="2">
        <v>503</v>
      </c>
      <c r="CK31" s="2">
        <v>49.5</v>
      </c>
      <c r="CL31" s="2">
        <v>11.3</v>
      </c>
      <c r="CM31" s="2">
        <v>1.4</v>
      </c>
      <c r="CN31" s="114">
        <v>1.5721777437081191E-9</v>
      </c>
    </row>
    <row r="32" spans="1:92" x14ac:dyDescent="0.25">
      <c r="A32" s="126"/>
      <c r="B32" s="108" t="s">
        <v>215</v>
      </c>
      <c r="C32" s="108" t="s">
        <v>216</v>
      </c>
      <c r="D32" s="108" t="s">
        <v>217</v>
      </c>
      <c r="E32" s="108" t="s">
        <v>218</v>
      </c>
      <c r="I32" s="92" t="str">
        <f t="shared" ca="1" si="0"/>
        <v/>
      </c>
      <c r="J32" s="107"/>
      <c r="K32" s="19"/>
      <c r="L32" s="108"/>
      <c r="M32" s="109"/>
      <c r="N32" s="107"/>
      <c r="O32" s="110"/>
      <c r="P32" s="110"/>
      <c r="Q32" s="107"/>
      <c r="R32" s="107"/>
      <c r="S32" s="107"/>
      <c r="T32" s="107"/>
      <c r="U32" s="111"/>
      <c r="V32" s="111"/>
      <c r="W32" s="107"/>
      <c r="X32" s="107"/>
      <c r="Y32" s="107"/>
      <c r="Z32" s="107"/>
      <c r="AA32" s="107"/>
      <c r="AB32" s="107"/>
      <c r="AC32" s="110"/>
      <c r="AD32" s="112"/>
      <c r="AE32" s="110"/>
      <c r="AF32" s="110"/>
      <c r="AG32" s="110"/>
      <c r="AH32" s="110"/>
      <c r="AI32" s="110"/>
      <c r="AJ32" s="107"/>
      <c r="AK32" s="107"/>
      <c r="AL32" s="107"/>
      <c r="AM32" s="107"/>
      <c r="AN32" s="107"/>
      <c r="AO32" s="107"/>
      <c r="AP32" s="107"/>
      <c r="AQ32" s="107"/>
      <c r="AR32" s="107"/>
      <c r="AS32" s="113"/>
      <c r="AT32" s="102"/>
      <c r="AU32" s="102"/>
      <c r="AV32" s="102"/>
      <c r="AW32" s="102"/>
      <c r="AX32" s="102"/>
      <c r="AY32" s="106"/>
      <c r="AZ32" s="102"/>
      <c r="BA32" s="10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>
        <v>233</v>
      </c>
      <c r="CG32" s="2">
        <v>320</v>
      </c>
      <c r="CH32" s="2">
        <v>389</v>
      </c>
      <c r="CI32" s="2">
        <v>457</v>
      </c>
      <c r="CJ32" s="2">
        <v>730</v>
      </c>
      <c r="CK32" s="2">
        <v>51.7</v>
      </c>
      <c r="CL32" s="2">
        <v>11.4</v>
      </c>
      <c r="CM32" s="2">
        <v>1.4</v>
      </c>
      <c r="CN32" s="114">
        <v>1.299270603612855E-9</v>
      </c>
    </row>
    <row r="33" spans="1:92" x14ac:dyDescent="0.25">
      <c r="A33" s="126"/>
      <c r="B33" s="108" t="s">
        <v>219</v>
      </c>
      <c r="C33" s="108" t="s">
        <v>220</v>
      </c>
      <c r="D33" s="108" t="s">
        <v>221</v>
      </c>
      <c r="E33" s="108" t="s">
        <v>222</v>
      </c>
      <c r="I33" s="92" t="str">
        <f t="shared" ca="1" si="0"/>
        <v/>
      </c>
      <c r="J33" s="107"/>
      <c r="K33" s="19"/>
      <c r="L33" s="108"/>
      <c r="M33" s="109"/>
      <c r="N33" s="107"/>
      <c r="O33" s="110"/>
      <c r="P33" s="110"/>
      <c r="Q33" s="107"/>
      <c r="R33" s="107"/>
      <c r="S33" s="107"/>
      <c r="T33" s="107"/>
      <c r="U33" s="111"/>
      <c r="V33" s="111"/>
      <c r="W33" s="107"/>
      <c r="X33" s="107"/>
      <c r="Y33" s="107"/>
      <c r="Z33" s="107"/>
      <c r="AA33" s="107"/>
      <c r="AB33" s="107"/>
      <c r="AC33" s="110"/>
      <c r="AD33" s="112"/>
      <c r="AE33" s="110"/>
      <c r="AF33" s="110"/>
      <c r="AG33" s="110"/>
      <c r="AH33" s="110"/>
      <c r="AI33" s="110"/>
      <c r="AJ33" s="107"/>
      <c r="AK33" s="107"/>
      <c r="AL33" s="107"/>
      <c r="AM33" s="107"/>
      <c r="AN33" s="107"/>
      <c r="AO33" s="107"/>
      <c r="AP33" s="107"/>
      <c r="AQ33" s="107"/>
      <c r="AR33" s="107"/>
      <c r="AS33" s="113"/>
      <c r="AT33" s="102"/>
      <c r="AU33" s="102"/>
      <c r="AV33" s="102"/>
      <c r="AW33" s="102"/>
      <c r="AX33" s="102"/>
      <c r="AY33" s="106"/>
      <c r="AZ33" s="102"/>
      <c r="BA33" s="10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>
        <v>233</v>
      </c>
      <c r="CG33" s="2">
        <v>320</v>
      </c>
      <c r="CH33" s="2">
        <v>389</v>
      </c>
      <c r="CI33" s="2">
        <v>457</v>
      </c>
      <c r="CJ33" s="2">
        <v>730</v>
      </c>
      <c r="CK33" s="2">
        <v>51.7</v>
      </c>
      <c r="CL33" s="2">
        <v>11.4</v>
      </c>
      <c r="CM33" s="2">
        <v>1.4</v>
      </c>
      <c r="CN33" s="114">
        <v>1.299270603612855E-9</v>
      </c>
    </row>
    <row r="34" spans="1:92" x14ac:dyDescent="0.25">
      <c r="B34" s="108" t="s">
        <v>223</v>
      </c>
      <c r="C34" s="108" t="s">
        <v>224</v>
      </c>
      <c r="D34" s="108" t="s">
        <v>225</v>
      </c>
      <c r="E34" s="108" t="s">
        <v>226</v>
      </c>
      <c r="I34" s="92" t="str">
        <f t="shared" ca="1" si="0"/>
        <v/>
      </c>
      <c r="J34" s="107"/>
      <c r="K34" s="19"/>
      <c r="L34" s="108"/>
      <c r="M34" s="109"/>
      <c r="N34" s="107"/>
      <c r="O34" s="110"/>
      <c r="P34" s="110"/>
      <c r="Q34" s="107"/>
      <c r="R34" s="107"/>
      <c r="S34" s="107"/>
      <c r="T34" s="107"/>
      <c r="U34" s="111"/>
      <c r="V34" s="111"/>
      <c r="W34" s="107"/>
      <c r="X34" s="107"/>
      <c r="Y34" s="107"/>
      <c r="Z34" s="107"/>
      <c r="AA34" s="107"/>
      <c r="AB34" s="107"/>
      <c r="AC34" s="110"/>
      <c r="AD34" s="112"/>
      <c r="AE34" s="110"/>
      <c r="AF34" s="110"/>
      <c r="AG34" s="110"/>
      <c r="AH34" s="110"/>
      <c r="AI34" s="110"/>
      <c r="AJ34" s="107"/>
      <c r="AK34" s="107"/>
      <c r="AL34" s="107"/>
      <c r="AM34" s="107"/>
      <c r="AN34" s="107"/>
      <c r="AO34" s="107"/>
      <c r="AP34" s="107"/>
      <c r="AQ34" s="107"/>
      <c r="AR34" s="107"/>
      <c r="AS34" s="113"/>
      <c r="AT34" s="102"/>
      <c r="AU34" s="102"/>
      <c r="AV34" s="102"/>
      <c r="AW34" s="102"/>
      <c r="AX34" s="102"/>
      <c r="AY34" s="106"/>
      <c r="AZ34" s="102"/>
      <c r="BA34" s="10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>
        <v>457</v>
      </c>
      <c r="CG34" s="2">
        <v>686</v>
      </c>
      <c r="CH34" s="2">
        <v>762</v>
      </c>
      <c r="CI34" s="2">
        <v>839</v>
      </c>
      <c r="CJ34" s="2">
        <v>1000</v>
      </c>
      <c r="CK34" s="2">
        <v>102.3</v>
      </c>
      <c r="CL34" s="2">
        <v>20.7</v>
      </c>
      <c r="CM34" s="2">
        <v>1.8</v>
      </c>
      <c r="CN34" s="114">
        <v>2.037873947633578E-8</v>
      </c>
    </row>
    <row r="35" spans="1:92" x14ac:dyDescent="0.25">
      <c r="B35" s="108" t="s">
        <v>223</v>
      </c>
      <c r="C35" s="108" t="s">
        <v>224</v>
      </c>
      <c r="D35" s="108" t="s">
        <v>227</v>
      </c>
      <c r="E35" s="108" t="s">
        <v>228</v>
      </c>
      <c r="I35" s="92" t="str">
        <f t="shared" ca="1" si="0"/>
        <v/>
      </c>
      <c r="J35" s="107"/>
      <c r="K35" s="19"/>
      <c r="L35" s="108"/>
      <c r="M35" s="109"/>
      <c r="N35" s="107"/>
      <c r="O35" s="110"/>
      <c r="P35" s="110"/>
      <c r="Q35" s="107"/>
      <c r="R35" s="107"/>
      <c r="S35" s="107"/>
      <c r="T35" s="107"/>
      <c r="U35" s="111"/>
      <c r="V35" s="111"/>
      <c r="W35" s="107"/>
      <c r="X35" s="107"/>
      <c r="Y35" s="107"/>
      <c r="Z35" s="107"/>
      <c r="AA35" s="107"/>
      <c r="AB35" s="107"/>
      <c r="AC35" s="110"/>
      <c r="AD35" s="112"/>
      <c r="AE35" s="110"/>
      <c r="AF35" s="110"/>
      <c r="AG35" s="110"/>
      <c r="AH35" s="110"/>
      <c r="AI35" s="110"/>
      <c r="AJ35" s="107"/>
      <c r="AK35" s="107"/>
      <c r="AL35" s="107"/>
      <c r="AM35" s="107"/>
      <c r="AN35" s="107"/>
      <c r="AO35" s="107"/>
      <c r="AP35" s="107"/>
      <c r="AQ35" s="107"/>
      <c r="AR35" s="107"/>
      <c r="AS35" s="113"/>
      <c r="AT35" s="102"/>
      <c r="AU35" s="102"/>
      <c r="AV35" s="102"/>
      <c r="AW35" s="102"/>
      <c r="AX35" s="102"/>
      <c r="AY35" s="102"/>
      <c r="AZ35" s="102"/>
      <c r="BA35" s="10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>
        <v>457</v>
      </c>
      <c r="CG35" s="2">
        <v>686</v>
      </c>
      <c r="CH35" s="2">
        <v>762</v>
      </c>
      <c r="CI35" s="2">
        <v>839</v>
      </c>
      <c r="CJ35" s="2">
        <v>1000</v>
      </c>
      <c r="CK35" s="2">
        <v>102.3</v>
      </c>
      <c r="CL35" s="2">
        <v>20.7</v>
      </c>
      <c r="CM35" s="2">
        <v>1.8</v>
      </c>
      <c r="CN35" s="114">
        <v>2.037873947633578E-8</v>
      </c>
    </row>
    <row r="36" spans="1:92" x14ac:dyDescent="0.25">
      <c r="B36" s="108" t="s">
        <v>223</v>
      </c>
      <c r="C36" s="108" t="s">
        <v>224</v>
      </c>
      <c r="D36" s="108" t="s">
        <v>229</v>
      </c>
      <c r="E36" s="108" t="s">
        <v>230</v>
      </c>
      <c r="J36" s="107"/>
      <c r="K36" s="19" t="s">
        <v>94</v>
      </c>
      <c r="L36" s="108" t="s">
        <v>94</v>
      </c>
      <c r="M36" s="109"/>
      <c r="N36" s="107"/>
      <c r="O36" s="110"/>
      <c r="P36" s="110"/>
      <c r="Q36" s="107"/>
      <c r="R36" s="107"/>
      <c r="S36" s="107"/>
      <c r="T36" s="107"/>
      <c r="U36" s="111"/>
      <c r="V36" s="111"/>
      <c r="W36" s="107"/>
      <c r="X36" s="107"/>
      <c r="Y36" s="107"/>
      <c r="Z36" s="107"/>
      <c r="AA36" s="107"/>
      <c r="AB36" s="107"/>
      <c r="AC36" s="110"/>
      <c r="AD36" s="112"/>
      <c r="AE36" s="110"/>
      <c r="AF36" s="110"/>
      <c r="AG36" s="110"/>
      <c r="AH36" s="110"/>
      <c r="AI36" s="110"/>
      <c r="AJ36" s="107"/>
      <c r="AK36" s="107"/>
      <c r="AL36" s="107"/>
      <c r="AM36" s="107"/>
      <c r="AN36" s="107"/>
      <c r="AO36" s="107"/>
      <c r="AP36" s="107"/>
      <c r="AQ36" s="107"/>
      <c r="AR36" s="107"/>
      <c r="AS36" s="113"/>
      <c r="AT36" s="102"/>
      <c r="AU36" s="102"/>
      <c r="AV36" s="102"/>
      <c r="AW36" s="102"/>
      <c r="AX36" s="102"/>
      <c r="AY36" s="102"/>
      <c r="AZ36" s="102"/>
      <c r="BA36" s="10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114"/>
    </row>
    <row r="37" spans="1:92" x14ac:dyDescent="0.25">
      <c r="B37" s="108" t="s">
        <v>231</v>
      </c>
      <c r="C37" s="108" t="s">
        <v>232</v>
      </c>
      <c r="D37" s="108" t="s">
        <v>233</v>
      </c>
      <c r="E37" s="108" t="s">
        <v>234</v>
      </c>
      <c r="L37" s="128"/>
      <c r="AE37" s="107"/>
      <c r="AF37" s="107" t="s">
        <v>104</v>
      </c>
      <c r="AG37" s="107" t="s">
        <v>105</v>
      </c>
      <c r="AH37" s="107" t="s">
        <v>66</v>
      </c>
      <c r="AU37" s="10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114"/>
    </row>
    <row r="38" spans="1:92" x14ac:dyDescent="0.25">
      <c r="B38" s="108" t="s">
        <v>235</v>
      </c>
      <c r="C38" s="108" t="s">
        <v>236</v>
      </c>
      <c r="D38" s="108" t="s">
        <v>237</v>
      </c>
      <c r="E38" s="108" t="s">
        <v>238</v>
      </c>
      <c r="L38" s="128"/>
      <c r="AE38" s="92" t="s">
        <v>99</v>
      </c>
      <c r="AF38" s="92" t="s">
        <v>100</v>
      </c>
      <c r="AG38" s="92" t="s">
        <v>101</v>
      </c>
      <c r="AU38" s="10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114"/>
    </row>
    <row r="39" spans="1:92" x14ac:dyDescent="0.25">
      <c r="B39" s="108" t="s">
        <v>239</v>
      </c>
      <c r="C39" s="108" t="s">
        <v>240</v>
      </c>
      <c r="D39" s="108" t="s">
        <v>241</v>
      </c>
      <c r="E39" s="108" t="s">
        <v>242</v>
      </c>
      <c r="L39" s="128"/>
      <c r="AE39" s="92">
        <v>15</v>
      </c>
      <c r="AF39" s="92">
        <v>48</v>
      </c>
      <c r="AG39" s="92">
        <v>1900</v>
      </c>
      <c r="AH39" s="92">
        <v>8</v>
      </c>
      <c r="AU39" s="10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114"/>
    </row>
    <row r="40" spans="1:92" x14ac:dyDescent="0.25">
      <c r="B40" s="108" t="s">
        <v>239</v>
      </c>
      <c r="C40" s="108" t="s">
        <v>240</v>
      </c>
      <c r="D40" s="108" t="s">
        <v>243</v>
      </c>
      <c r="E40" s="108" t="s">
        <v>244</v>
      </c>
      <c r="L40" s="128"/>
      <c r="AE40" s="92">
        <v>16</v>
      </c>
      <c r="AF40" s="92">
        <f>AF39+3.8</f>
        <v>51.8</v>
      </c>
      <c r="AG40" s="92">
        <f>AG39+200</f>
        <v>2100</v>
      </c>
      <c r="AH40" s="92">
        <f>AH39+0.8</f>
        <v>8.8000000000000007</v>
      </c>
      <c r="AU40" s="10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114"/>
    </row>
    <row r="41" spans="1:92" x14ac:dyDescent="0.25">
      <c r="B41" s="108" t="s">
        <v>239</v>
      </c>
      <c r="C41" s="108" t="s">
        <v>240</v>
      </c>
      <c r="D41" s="108" t="s">
        <v>245</v>
      </c>
      <c r="E41" s="108" t="s">
        <v>246</v>
      </c>
      <c r="L41" s="128"/>
      <c r="AE41" s="92">
        <v>17</v>
      </c>
      <c r="AF41" s="92">
        <f>AF40+3.8</f>
        <v>55.599999999999994</v>
      </c>
      <c r="AG41" s="92">
        <f>AG40+200</f>
        <v>2300</v>
      </c>
      <c r="AH41" s="92">
        <f>AH40+0.8</f>
        <v>9.6000000000000014</v>
      </c>
      <c r="AU41" s="10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114"/>
    </row>
    <row r="42" spans="1:92" x14ac:dyDescent="0.25">
      <c r="B42" s="108" t="s">
        <v>239</v>
      </c>
      <c r="C42" s="108" t="s">
        <v>240</v>
      </c>
      <c r="D42" s="108" t="s">
        <v>247</v>
      </c>
      <c r="E42" s="108" t="s">
        <v>248</v>
      </c>
      <c r="L42" s="128"/>
      <c r="AE42" s="92">
        <v>18</v>
      </c>
      <c r="AF42" s="92">
        <f>AF41+3.8</f>
        <v>59.399999999999991</v>
      </c>
      <c r="AG42" s="92">
        <f>AG41+200</f>
        <v>2500</v>
      </c>
      <c r="AH42" s="92">
        <f>AH41+0.8</f>
        <v>10.400000000000002</v>
      </c>
      <c r="AU42" s="10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114"/>
    </row>
    <row r="43" spans="1:92" x14ac:dyDescent="0.25">
      <c r="B43" s="108" t="s">
        <v>239</v>
      </c>
      <c r="C43" s="108" t="s">
        <v>240</v>
      </c>
      <c r="D43" s="108" t="s">
        <v>249</v>
      </c>
      <c r="E43" s="108" t="s">
        <v>250</v>
      </c>
      <c r="L43" s="128"/>
      <c r="AE43" s="92">
        <v>19</v>
      </c>
      <c r="AF43" s="92">
        <f>AF42+3.8</f>
        <v>63.199999999999989</v>
      </c>
      <c r="AG43" s="92">
        <f>AG42+200</f>
        <v>2700</v>
      </c>
      <c r="AH43" s="92">
        <f>AH42+0.8</f>
        <v>11.200000000000003</v>
      </c>
      <c r="AU43" s="10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114"/>
    </row>
    <row r="44" spans="1:92" x14ac:dyDescent="0.25">
      <c r="B44" s="108" t="s">
        <v>251</v>
      </c>
      <c r="C44" s="108" t="s">
        <v>252</v>
      </c>
      <c r="D44" s="108" t="s">
        <v>253</v>
      </c>
      <c r="E44" s="108" t="s">
        <v>254</v>
      </c>
      <c r="L44" s="128"/>
      <c r="AE44" s="92">
        <v>20</v>
      </c>
      <c r="AF44" s="92">
        <f>AF43+3.8</f>
        <v>66.999999999999986</v>
      </c>
      <c r="AG44" s="92">
        <f>AG43+200</f>
        <v>2900</v>
      </c>
      <c r="AH44" s="92">
        <f>AH43+0.8</f>
        <v>12.000000000000004</v>
      </c>
      <c r="AU44" s="10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114"/>
    </row>
    <row r="45" spans="1:92" x14ac:dyDescent="0.25">
      <c r="B45" s="108" t="s">
        <v>251</v>
      </c>
      <c r="C45" s="108" t="s">
        <v>252</v>
      </c>
      <c r="D45" s="108" t="s">
        <v>255</v>
      </c>
      <c r="E45" s="108" t="s">
        <v>256</v>
      </c>
      <c r="L45" s="128"/>
      <c r="AE45" s="92">
        <v>21</v>
      </c>
      <c r="AF45" s="92">
        <f>AF44+2.8</f>
        <v>69.799999999999983</v>
      </c>
      <c r="AG45" s="92">
        <f>AG44+380</f>
        <v>3280</v>
      </c>
      <c r="AH45" s="92">
        <f>AH44+1.6</f>
        <v>13.600000000000003</v>
      </c>
      <c r="AU45" s="10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114"/>
    </row>
    <row r="46" spans="1:92" x14ac:dyDescent="0.25">
      <c r="B46" s="108" t="s">
        <v>257</v>
      </c>
      <c r="C46" s="108" t="s">
        <v>258</v>
      </c>
      <c r="D46" s="108" t="s">
        <v>259</v>
      </c>
      <c r="E46" s="108" t="s">
        <v>260</v>
      </c>
      <c r="L46" s="128"/>
      <c r="AE46" s="92">
        <v>22</v>
      </c>
      <c r="AF46" s="92">
        <f>AF45+2.8</f>
        <v>72.59999999999998</v>
      </c>
      <c r="AG46" s="92">
        <f>AG45+380</f>
        <v>3660</v>
      </c>
      <c r="AH46" s="92">
        <f>AH45+1.6</f>
        <v>15.200000000000003</v>
      </c>
      <c r="AU46" s="10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114"/>
    </row>
    <row r="47" spans="1:92" x14ac:dyDescent="0.25">
      <c r="D47" s="108" t="s">
        <v>261</v>
      </c>
      <c r="E47" s="108" t="s">
        <v>262</v>
      </c>
      <c r="L47" s="128"/>
      <c r="AE47" s="92">
        <v>23</v>
      </c>
      <c r="AF47" s="92">
        <f>AF46+2.8</f>
        <v>75.399999999999977</v>
      </c>
      <c r="AG47" s="92">
        <f>AG46+380</f>
        <v>4040</v>
      </c>
      <c r="AH47" s="92">
        <f>AH46+1.6</f>
        <v>16.800000000000004</v>
      </c>
      <c r="AU47" s="10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114"/>
    </row>
    <row r="48" spans="1:92" x14ac:dyDescent="0.25">
      <c r="D48" s="108" t="s">
        <v>263</v>
      </c>
      <c r="E48" s="108" t="s">
        <v>264</v>
      </c>
      <c r="L48" s="128"/>
      <c r="AE48" s="92">
        <v>24</v>
      </c>
      <c r="AF48" s="92">
        <f>AF47+2.8</f>
        <v>78.199999999999974</v>
      </c>
      <c r="AG48" s="92">
        <f>AG47+380</f>
        <v>4420</v>
      </c>
      <c r="AH48" s="92">
        <f>AH47+1.6</f>
        <v>18.400000000000006</v>
      </c>
      <c r="AU48" s="10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114"/>
    </row>
    <row r="49" spans="4:92" x14ac:dyDescent="0.25">
      <c r="D49" s="108" t="s">
        <v>265</v>
      </c>
      <c r="E49" s="108" t="s">
        <v>266</v>
      </c>
      <c r="L49" s="128"/>
      <c r="AE49" s="92">
        <v>25</v>
      </c>
      <c r="AF49" s="92">
        <f>AF48+2.8</f>
        <v>80.999999999999972</v>
      </c>
      <c r="AG49" s="92">
        <v>4800</v>
      </c>
      <c r="AH49" s="92">
        <f>AH48+1.6</f>
        <v>20.000000000000007</v>
      </c>
      <c r="AU49" s="10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114"/>
    </row>
    <row r="50" spans="4:92" x14ac:dyDescent="0.25">
      <c r="D50" s="108" t="s">
        <v>267</v>
      </c>
      <c r="E50" s="108" t="s">
        <v>268</v>
      </c>
      <c r="L50" s="128"/>
      <c r="AE50" s="92">
        <v>26</v>
      </c>
      <c r="AF50" s="92">
        <f>AF49+3</f>
        <v>83.999999999999972</v>
      </c>
      <c r="AG50" s="92">
        <f>AG49+960</f>
        <v>5760</v>
      </c>
      <c r="AH50" s="92">
        <f>AH49+4</f>
        <v>24.000000000000007</v>
      </c>
      <c r="AU50" s="10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114"/>
    </row>
    <row r="51" spans="4:92" x14ac:dyDescent="0.25">
      <c r="D51" s="108" t="s">
        <v>269</v>
      </c>
      <c r="E51" s="108" t="s">
        <v>270</v>
      </c>
      <c r="L51" s="128"/>
      <c r="AE51" s="92">
        <v>27</v>
      </c>
      <c r="AF51" s="92">
        <f>AF50+3</f>
        <v>86.999999999999972</v>
      </c>
      <c r="AG51" s="92">
        <f>AG50+960</f>
        <v>6720</v>
      </c>
      <c r="AH51" s="92">
        <f>AH50+4</f>
        <v>28.000000000000007</v>
      </c>
      <c r="AU51" s="10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114"/>
    </row>
    <row r="52" spans="4:92" x14ac:dyDescent="0.25">
      <c r="D52" s="108" t="s">
        <v>271</v>
      </c>
      <c r="E52" s="108" t="s">
        <v>272</v>
      </c>
      <c r="L52" s="128"/>
      <c r="AE52" s="92">
        <v>28</v>
      </c>
      <c r="AF52" s="92">
        <f>AF51+3</f>
        <v>89.999999999999972</v>
      </c>
      <c r="AG52" s="92">
        <f>AG51+960</f>
        <v>7680</v>
      </c>
      <c r="AH52" s="92">
        <f>AH51+4</f>
        <v>32.000000000000007</v>
      </c>
      <c r="AU52" s="10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114"/>
    </row>
    <row r="53" spans="4:92" x14ac:dyDescent="0.25">
      <c r="D53" s="108" t="s">
        <v>273</v>
      </c>
      <c r="E53" s="108" t="s">
        <v>274</v>
      </c>
      <c r="L53" s="128"/>
      <c r="AE53" s="92">
        <v>29</v>
      </c>
      <c r="AF53" s="92">
        <f>AF52+3</f>
        <v>92.999999999999972</v>
      </c>
      <c r="AG53" s="92">
        <f>AG52+960</f>
        <v>8640</v>
      </c>
      <c r="AH53" s="92">
        <f>AH52+4</f>
        <v>36.000000000000007</v>
      </c>
      <c r="AU53" s="10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114"/>
    </row>
    <row r="54" spans="4:92" x14ac:dyDescent="0.25">
      <c r="D54" s="108" t="s">
        <v>275</v>
      </c>
      <c r="E54" s="108" t="s">
        <v>276</v>
      </c>
      <c r="L54" s="128"/>
      <c r="AE54" s="92">
        <v>30</v>
      </c>
      <c r="AF54" s="92">
        <f>AF53+3</f>
        <v>95.999999999999972</v>
      </c>
      <c r="AG54" s="92">
        <f>AG53+960</f>
        <v>9600</v>
      </c>
      <c r="AH54" s="92">
        <f>AH53+4</f>
        <v>40.000000000000007</v>
      </c>
      <c r="AU54" s="10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114"/>
    </row>
    <row r="55" spans="4:92" x14ac:dyDescent="0.25">
      <c r="L55" s="128"/>
      <c r="AE55" s="92">
        <v>31</v>
      </c>
      <c r="AF55" s="92">
        <f>AF54+3.8</f>
        <v>99.799999999999969</v>
      </c>
      <c r="AG55" s="92">
        <f>AG54+480</f>
        <v>10080</v>
      </c>
      <c r="AH55" s="92">
        <f>AH54+2</f>
        <v>42.000000000000007</v>
      </c>
      <c r="AU55" s="10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114"/>
    </row>
    <row r="56" spans="4:92" x14ac:dyDescent="0.25">
      <c r="L56" s="128"/>
      <c r="AE56" s="92">
        <v>32</v>
      </c>
      <c r="AF56" s="92">
        <f>AF55+3.8</f>
        <v>103.59999999999997</v>
      </c>
      <c r="AG56" s="92">
        <f>AG55+480</f>
        <v>10560</v>
      </c>
      <c r="AH56" s="92">
        <f>AH55+2</f>
        <v>44.000000000000007</v>
      </c>
      <c r="AU56" s="10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114"/>
    </row>
    <row r="57" spans="4:92" x14ac:dyDescent="0.25">
      <c r="L57" s="128"/>
      <c r="AE57" s="92">
        <v>33</v>
      </c>
      <c r="AF57" s="92">
        <f>AF56+3.8</f>
        <v>107.39999999999996</v>
      </c>
      <c r="AG57" s="92">
        <f>AG56+480</f>
        <v>11040</v>
      </c>
      <c r="AH57" s="92">
        <f>AH56+2</f>
        <v>46.000000000000007</v>
      </c>
      <c r="AU57" s="10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114"/>
    </row>
    <row r="58" spans="4:92" x14ac:dyDescent="0.25">
      <c r="L58" s="128"/>
      <c r="AE58" s="92">
        <v>34</v>
      </c>
      <c r="AF58" s="92">
        <f>AF57+3.8</f>
        <v>111.19999999999996</v>
      </c>
      <c r="AG58" s="92">
        <f>AG57+480</f>
        <v>11520</v>
      </c>
      <c r="AH58" s="92">
        <f>AH57+2</f>
        <v>48.000000000000007</v>
      </c>
      <c r="AU58" s="10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114"/>
    </row>
    <row r="59" spans="4:92" x14ac:dyDescent="0.25">
      <c r="L59" s="128"/>
      <c r="AE59" s="92">
        <v>35</v>
      </c>
      <c r="AF59" s="92">
        <f>AF58+3.8</f>
        <v>114.99999999999996</v>
      </c>
      <c r="AG59" s="92">
        <f>AG58+480</f>
        <v>12000</v>
      </c>
      <c r="AH59" s="92">
        <f>AH58+2</f>
        <v>50.000000000000007</v>
      </c>
      <c r="AU59" s="10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114"/>
    </row>
    <row r="60" spans="4:92" x14ac:dyDescent="0.25">
      <c r="L60" s="128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114"/>
    </row>
    <row r="61" spans="4:92" x14ac:dyDescent="0.25">
      <c r="L61" s="128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114"/>
    </row>
    <row r="62" spans="4:92" x14ac:dyDescent="0.25">
      <c r="L62" s="128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114"/>
    </row>
    <row r="63" spans="4:92" x14ac:dyDescent="0.25">
      <c r="L63" s="128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114"/>
    </row>
    <row r="64" spans="4:92" x14ac:dyDescent="0.25">
      <c r="L64" s="128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114"/>
    </row>
    <row r="65" spans="12:92" x14ac:dyDescent="0.25">
      <c r="L65" s="128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114"/>
    </row>
    <row r="66" spans="12:92" x14ac:dyDescent="0.25">
      <c r="L66" s="128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114"/>
    </row>
    <row r="67" spans="12:92" x14ac:dyDescent="0.25">
      <c r="L67" s="128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114"/>
    </row>
    <row r="68" spans="12:92" x14ac:dyDescent="0.25">
      <c r="L68" s="128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114"/>
    </row>
    <row r="69" spans="12:92" x14ac:dyDescent="0.25">
      <c r="L69" s="128"/>
    </row>
    <row r="70" spans="12:92" x14ac:dyDescent="0.25">
      <c r="L70" s="128"/>
    </row>
    <row r="71" spans="12:92" x14ac:dyDescent="0.25">
      <c r="L71" s="128"/>
    </row>
    <row r="72" spans="12:92" x14ac:dyDescent="0.25">
      <c r="L72" s="128"/>
    </row>
    <row r="73" spans="12:92" x14ac:dyDescent="0.25">
      <c r="L73" s="128"/>
    </row>
    <row r="74" spans="12:92" x14ac:dyDescent="0.25">
      <c r="L74" s="128"/>
    </row>
    <row r="75" spans="12:92" x14ac:dyDescent="0.25">
      <c r="L75" s="128"/>
    </row>
    <row r="76" spans="12:92" x14ac:dyDescent="0.25">
      <c r="L76" s="128"/>
    </row>
    <row r="77" spans="12:92" x14ac:dyDescent="0.25">
      <c r="L77" s="128"/>
    </row>
    <row r="78" spans="12:92" x14ac:dyDescent="0.25">
      <c r="L78" s="128"/>
    </row>
    <row r="79" spans="12:92" x14ac:dyDescent="0.25">
      <c r="L79" s="128"/>
    </row>
    <row r="80" spans="12:92" x14ac:dyDescent="0.25">
      <c r="L80" s="128"/>
    </row>
    <row r="81" spans="12:12" x14ac:dyDescent="0.25">
      <c r="L81" s="128"/>
    </row>
    <row r="82" spans="12:12" x14ac:dyDescent="0.25">
      <c r="L82" s="128"/>
    </row>
    <row r="83" spans="12:12" x14ac:dyDescent="0.25">
      <c r="L83" s="128"/>
    </row>
    <row r="84" spans="12:12" x14ac:dyDescent="0.25">
      <c r="L84" s="128"/>
    </row>
    <row r="85" spans="12:12" x14ac:dyDescent="0.25">
      <c r="L85" s="128"/>
    </row>
    <row r="86" spans="12:12" x14ac:dyDescent="0.25">
      <c r="L86" s="128"/>
    </row>
    <row r="87" spans="12:12" x14ac:dyDescent="0.25">
      <c r="L87" s="128"/>
    </row>
    <row r="88" spans="12:12" x14ac:dyDescent="0.25">
      <c r="L88" s="128"/>
    </row>
    <row r="89" spans="12:12" x14ac:dyDescent="0.25">
      <c r="L89" s="128"/>
    </row>
    <row r="90" spans="12:12" x14ac:dyDescent="0.25">
      <c r="L90" s="128"/>
    </row>
    <row r="91" spans="12:12" x14ac:dyDescent="0.25">
      <c r="L91" s="128"/>
    </row>
    <row r="92" spans="12:12" x14ac:dyDescent="0.25">
      <c r="L92" s="128"/>
    </row>
    <row r="93" spans="12:12" x14ac:dyDescent="0.25">
      <c r="L93" s="128"/>
    </row>
    <row r="94" spans="12:12" x14ac:dyDescent="0.25">
      <c r="L94" s="128"/>
    </row>
    <row r="95" spans="12:12" x14ac:dyDescent="0.25">
      <c r="L95" s="128"/>
    </row>
    <row r="96" spans="12:12" x14ac:dyDescent="0.25">
      <c r="L96" s="128"/>
    </row>
    <row r="97" spans="12:12" x14ac:dyDescent="0.25">
      <c r="L97" s="128"/>
    </row>
    <row r="98" spans="12:12" x14ac:dyDescent="0.25">
      <c r="L98" s="128"/>
    </row>
    <row r="99" spans="12:12" x14ac:dyDescent="0.25">
      <c r="L99" s="128"/>
    </row>
    <row r="100" spans="12:12" x14ac:dyDescent="0.25">
      <c r="L100" s="128"/>
    </row>
    <row r="101" spans="12:12" x14ac:dyDescent="0.25">
      <c r="L101" s="128"/>
    </row>
    <row r="102" spans="12:12" x14ac:dyDescent="0.25">
      <c r="L102" s="128"/>
    </row>
    <row r="103" spans="12:12" x14ac:dyDescent="0.25">
      <c r="L103" s="128"/>
    </row>
    <row r="104" spans="12:12" x14ac:dyDescent="0.25">
      <c r="L104" s="128"/>
    </row>
    <row r="105" spans="12:12" x14ac:dyDescent="0.25">
      <c r="L105" s="128"/>
    </row>
    <row r="106" spans="12:12" x14ac:dyDescent="0.25">
      <c r="L106" s="128"/>
    </row>
    <row r="107" spans="12:12" x14ac:dyDescent="0.25">
      <c r="L107" s="128"/>
    </row>
    <row r="108" spans="12:12" x14ac:dyDescent="0.25">
      <c r="L108" s="128"/>
    </row>
    <row r="109" spans="12:12" x14ac:dyDescent="0.25">
      <c r="L109" s="128"/>
    </row>
    <row r="110" spans="12:12" x14ac:dyDescent="0.25">
      <c r="L110" s="128"/>
    </row>
    <row r="111" spans="12:12" x14ac:dyDescent="0.25">
      <c r="L111" s="128"/>
    </row>
    <row r="112" spans="12:12" x14ac:dyDescent="0.25">
      <c r="L112" s="128"/>
    </row>
    <row r="113" spans="12:12" x14ac:dyDescent="0.25">
      <c r="L113" s="128"/>
    </row>
    <row r="114" spans="12:12" x14ac:dyDescent="0.25">
      <c r="L114" s="128"/>
    </row>
    <row r="115" spans="12:12" x14ac:dyDescent="0.25">
      <c r="L115" s="128"/>
    </row>
    <row r="116" spans="12:12" x14ac:dyDescent="0.25">
      <c r="L116" s="128"/>
    </row>
    <row r="117" spans="12:12" x14ac:dyDescent="0.25">
      <c r="L117" s="128"/>
    </row>
    <row r="118" spans="12:12" x14ac:dyDescent="0.25">
      <c r="L118" s="128"/>
    </row>
    <row r="119" spans="12:12" x14ac:dyDescent="0.25">
      <c r="L119" s="128"/>
    </row>
    <row r="120" spans="12:12" x14ac:dyDescent="0.25">
      <c r="L120" s="128"/>
    </row>
    <row r="121" spans="12:12" x14ac:dyDescent="0.25">
      <c r="L121" s="128"/>
    </row>
    <row r="122" spans="12:12" x14ac:dyDescent="0.25">
      <c r="L122" s="128"/>
    </row>
    <row r="123" spans="12:12" x14ac:dyDescent="0.25">
      <c r="L123" s="128"/>
    </row>
    <row r="124" spans="12:12" x14ac:dyDescent="0.25">
      <c r="L124" s="128"/>
    </row>
    <row r="125" spans="12:12" x14ac:dyDescent="0.25">
      <c r="L125" s="128"/>
    </row>
    <row r="126" spans="12:12" x14ac:dyDescent="0.25">
      <c r="L126" s="128"/>
    </row>
    <row r="127" spans="12:12" x14ac:dyDescent="0.25">
      <c r="L127" s="128"/>
    </row>
    <row r="128" spans="12:12" x14ac:dyDescent="0.25">
      <c r="L128" s="128"/>
    </row>
    <row r="129" spans="12:12" x14ac:dyDescent="0.25">
      <c r="L129" s="128"/>
    </row>
    <row r="130" spans="12:12" x14ac:dyDescent="0.25">
      <c r="L130" s="128"/>
    </row>
    <row r="131" spans="12:12" x14ac:dyDescent="0.25">
      <c r="L131" s="128"/>
    </row>
    <row r="132" spans="12:12" x14ac:dyDescent="0.25">
      <c r="L132" s="128"/>
    </row>
    <row r="133" spans="12:12" x14ac:dyDescent="0.25">
      <c r="L133" s="128"/>
    </row>
    <row r="134" spans="12:12" x14ac:dyDescent="0.25">
      <c r="L134" s="128"/>
    </row>
    <row r="135" spans="12:12" x14ac:dyDescent="0.25">
      <c r="L135" s="128"/>
    </row>
    <row r="136" spans="12:12" x14ac:dyDescent="0.25">
      <c r="L136" s="128"/>
    </row>
    <row r="137" spans="12:12" x14ac:dyDescent="0.25">
      <c r="L137" s="128"/>
    </row>
    <row r="138" spans="12:12" x14ac:dyDescent="0.25">
      <c r="L138" s="128"/>
    </row>
    <row r="139" spans="12:12" x14ac:dyDescent="0.25">
      <c r="L139" s="128"/>
    </row>
    <row r="140" spans="12:12" x14ac:dyDescent="0.25">
      <c r="L140" s="128"/>
    </row>
    <row r="141" spans="12:12" x14ac:dyDescent="0.25">
      <c r="L141" s="128"/>
    </row>
    <row r="142" spans="12:12" x14ac:dyDescent="0.25">
      <c r="L142" s="128"/>
    </row>
    <row r="143" spans="12:12" x14ac:dyDescent="0.25">
      <c r="L143" s="128"/>
    </row>
    <row r="144" spans="12:12" x14ac:dyDescent="0.25">
      <c r="L144" s="128"/>
    </row>
    <row r="145" spans="12:12" x14ac:dyDescent="0.25">
      <c r="L145" s="128"/>
    </row>
    <row r="146" spans="12:12" x14ac:dyDescent="0.25">
      <c r="L146" s="128"/>
    </row>
    <row r="147" spans="12:12" x14ac:dyDescent="0.25">
      <c r="L147" s="128"/>
    </row>
    <row r="148" spans="12:12" x14ac:dyDescent="0.25">
      <c r="L148" s="128"/>
    </row>
    <row r="149" spans="12:12" x14ac:dyDescent="0.25">
      <c r="L149" s="128"/>
    </row>
    <row r="150" spans="12:12" x14ac:dyDescent="0.25">
      <c r="L150" s="128"/>
    </row>
    <row r="151" spans="12:12" x14ac:dyDescent="0.25">
      <c r="L151" s="128"/>
    </row>
    <row r="152" spans="12:12" x14ac:dyDescent="0.25">
      <c r="L152" s="128"/>
    </row>
    <row r="153" spans="12:12" x14ac:dyDescent="0.25">
      <c r="L153" s="128"/>
    </row>
    <row r="154" spans="12:12" x14ac:dyDescent="0.25">
      <c r="L154" s="128"/>
    </row>
    <row r="155" spans="12:12" x14ac:dyDescent="0.25">
      <c r="L155" s="128"/>
    </row>
    <row r="156" spans="12:12" x14ac:dyDescent="0.25">
      <c r="L156" s="128"/>
    </row>
    <row r="157" spans="12:12" x14ac:dyDescent="0.25">
      <c r="L157" s="128"/>
    </row>
    <row r="158" spans="12:12" x14ac:dyDescent="0.25">
      <c r="L158" s="128"/>
    </row>
    <row r="159" spans="12:12" x14ac:dyDescent="0.25">
      <c r="L159" s="128"/>
    </row>
    <row r="160" spans="12:12" x14ac:dyDescent="0.25">
      <c r="L160" s="128"/>
    </row>
    <row r="161" spans="12:12" x14ac:dyDescent="0.25">
      <c r="L161" s="128"/>
    </row>
    <row r="162" spans="12:12" x14ac:dyDescent="0.25">
      <c r="L162" s="128"/>
    </row>
    <row r="163" spans="12:12" x14ac:dyDescent="0.25">
      <c r="L163" s="128"/>
    </row>
    <row r="164" spans="12:12" x14ac:dyDescent="0.25">
      <c r="L164" s="128"/>
    </row>
    <row r="165" spans="12:12" x14ac:dyDescent="0.25">
      <c r="L165" s="128"/>
    </row>
    <row r="166" spans="12:12" x14ac:dyDescent="0.25">
      <c r="L166" s="128"/>
    </row>
    <row r="167" spans="12:12" x14ac:dyDescent="0.25">
      <c r="L167" s="128"/>
    </row>
    <row r="168" spans="12:12" x14ac:dyDescent="0.25">
      <c r="L168" s="128"/>
    </row>
    <row r="169" spans="12:12" x14ac:dyDescent="0.25">
      <c r="L169" s="128"/>
    </row>
    <row r="170" spans="12:12" x14ac:dyDescent="0.25">
      <c r="L170" s="128"/>
    </row>
    <row r="171" spans="12:12" x14ac:dyDescent="0.25">
      <c r="L171" s="128"/>
    </row>
    <row r="172" spans="12:12" x14ac:dyDescent="0.25">
      <c r="L172" s="128"/>
    </row>
    <row r="173" spans="12:12" x14ac:dyDescent="0.25">
      <c r="L173" s="128"/>
    </row>
    <row r="174" spans="12:12" x14ac:dyDescent="0.25">
      <c r="L174" s="128"/>
    </row>
    <row r="175" spans="12:12" x14ac:dyDescent="0.25">
      <c r="L175" s="128"/>
    </row>
    <row r="176" spans="12:12" x14ac:dyDescent="0.25">
      <c r="L176" s="128"/>
    </row>
    <row r="177" spans="12:12" x14ac:dyDescent="0.25">
      <c r="L177" s="128"/>
    </row>
    <row r="178" spans="12:12" x14ac:dyDescent="0.25">
      <c r="L178" s="128"/>
    </row>
    <row r="179" spans="12:12" x14ac:dyDescent="0.25">
      <c r="L179" s="128"/>
    </row>
    <row r="180" spans="12:12" x14ac:dyDescent="0.25">
      <c r="L180" s="128"/>
    </row>
    <row r="181" spans="12:12" x14ac:dyDescent="0.25">
      <c r="L181" s="128"/>
    </row>
    <row r="182" spans="12:12" x14ac:dyDescent="0.25">
      <c r="L182" s="128"/>
    </row>
    <row r="183" spans="12:12" x14ac:dyDescent="0.25">
      <c r="L183" s="128"/>
    </row>
    <row r="184" spans="12:12" x14ac:dyDescent="0.25">
      <c r="L184" s="128"/>
    </row>
    <row r="185" spans="12:12" x14ac:dyDescent="0.25">
      <c r="L185" s="128"/>
    </row>
    <row r="186" spans="12:12" x14ac:dyDescent="0.25">
      <c r="L186" s="128"/>
    </row>
    <row r="187" spans="12:12" x14ac:dyDescent="0.25">
      <c r="L187" s="128"/>
    </row>
    <row r="188" spans="12:12" x14ac:dyDescent="0.25">
      <c r="L188" s="128"/>
    </row>
    <row r="189" spans="12:12" x14ac:dyDescent="0.25">
      <c r="L189" s="128"/>
    </row>
    <row r="190" spans="12:12" x14ac:dyDescent="0.25">
      <c r="L190" s="128"/>
    </row>
    <row r="191" spans="12:12" x14ac:dyDescent="0.25">
      <c r="L191" s="128"/>
    </row>
    <row r="192" spans="12:12" x14ac:dyDescent="0.25">
      <c r="L192" s="128"/>
    </row>
    <row r="193" spans="12:12" x14ac:dyDescent="0.25">
      <c r="L193" s="128"/>
    </row>
    <row r="194" spans="12:12" x14ac:dyDescent="0.25">
      <c r="L194" s="128"/>
    </row>
    <row r="195" spans="12:12" x14ac:dyDescent="0.25">
      <c r="L195" s="128"/>
    </row>
    <row r="196" spans="12:12" x14ac:dyDescent="0.25">
      <c r="L196" s="128"/>
    </row>
    <row r="197" spans="12:12" x14ac:dyDescent="0.25">
      <c r="L197" s="128"/>
    </row>
    <row r="198" spans="12:12" x14ac:dyDescent="0.25">
      <c r="L198" s="128"/>
    </row>
    <row r="199" spans="12:12" x14ac:dyDescent="0.25">
      <c r="L199" s="128"/>
    </row>
    <row r="200" spans="12:12" x14ac:dyDescent="0.25">
      <c r="L200" s="128"/>
    </row>
    <row r="201" spans="12:12" x14ac:dyDescent="0.25">
      <c r="L201" s="128"/>
    </row>
    <row r="202" spans="12:12" x14ac:dyDescent="0.25">
      <c r="L202" s="128"/>
    </row>
    <row r="203" spans="12:12" x14ac:dyDescent="0.25">
      <c r="L203" s="128"/>
    </row>
    <row r="204" spans="12:12" x14ac:dyDescent="0.25">
      <c r="L204" s="128"/>
    </row>
    <row r="205" spans="12:12" x14ac:dyDescent="0.25">
      <c r="L205" s="128"/>
    </row>
    <row r="206" spans="12:12" x14ac:dyDescent="0.25">
      <c r="L206" s="128"/>
    </row>
    <row r="207" spans="12:12" x14ac:dyDescent="0.25">
      <c r="L207" s="128"/>
    </row>
    <row r="208" spans="12:12" x14ac:dyDescent="0.25">
      <c r="L208" s="128"/>
    </row>
    <row r="209" spans="12:12" x14ac:dyDescent="0.25">
      <c r="L209" s="128"/>
    </row>
    <row r="210" spans="12:12" x14ac:dyDescent="0.25">
      <c r="L210" s="128"/>
    </row>
    <row r="211" spans="12:12" x14ac:dyDescent="0.25">
      <c r="L211" s="128"/>
    </row>
    <row r="212" spans="12:12" x14ac:dyDescent="0.25">
      <c r="L212" s="128"/>
    </row>
    <row r="213" spans="12:12" x14ac:dyDescent="0.25">
      <c r="L213" s="128"/>
    </row>
    <row r="214" spans="12:12" x14ac:dyDescent="0.25">
      <c r="L214" s="128"/>
    </row>
    <row r="215" spans="12:12" x14ac:dyDescent="0.25">
      <c r="L215" s="128"/>
    </row>
    <row r="216" spans="12:12" x14ac:dyDescent="0.25">
      <c r="L216" s="128"/>
    </row>
    <row r="217" spans="12:12" x14ac:dyDescent="0.25">
      <c r="L217" s="128"/>
    </row>
    <row r="218" spans="12:12" x14ac:dyDescent="0.25">
      <c r="L218" s="128"/>
    </row>
    <row r="219" spans="12:12" x14ac:dyDescent="0.25">
      <c r="L219" s="128"/>
    </row>
    <row r="220" spans="12:12" x14ac:dyDescent="0.25">
      <c r="L220" s="128"/>
    </row>
    <row r="221" spans="12:12" x14ac:dyDescent="0.25">
      <c r="L221" s="128"/>
    </row>
    <row r="222" spans="12:12" x14ac:dyDescent="0.25">
      <c r="L222" s="128"/>
    </row>
    <row r="223" spans="12:12" x14ac:dyDescent="0.25">
      <c r="L223" s="128"/>
    </row>
    <row r="224" spans="12:12" x14ac:dyDescent="0.25">
      <c r="L224" s="128"/>
    </row>
    <row r="225" spans="12:12" x14ac:dyDescent="0.25">
      <c r="L225" s="128"/>
    </row>
    <row r="226" spans="12:12" x14ac:dyDescent="0.25">
      <c r="L226" s="128"/>
    </row>
    <row r="227" spans="12:12" x14ac:dyDescent="0.25">
      <c r="L227" s="128"/>
    </row>
    <row r="228" spans="12:12" x14ac:dyDescent="0.25">
      <c r="L228" s="128"/>
    </row>
    <row r="229" spans="12:12" x14ac:dyDescent="0.25">
      <c r="L229" s="128"/>
    </row>
    <row r="230" spans="12:12" x14ac:dyDescent="0.25">
      <c r="L230" s="128"/>
    </row>
    <row r="231" spans="12:12" x14ac:dyDescent="0.25">
      <c r="L231" s="128"/>
    </row>
    <row r="232" spans="12:12" x14ac:dyDescent="0.25">
      <c r="L232" s="128"/>
    </row>
    <row r="233" spans="12:12" x14ac:dyDescent="0.25">
      <c r="L233" s="128"/>
    </row>
    <row r="234" spans="12:12" x14ac:dyDescent="0.25">
      <c r="L234" s="128"/>
    </row>
    <row r="235" spans="12:12" x14ac:dyDescent="0.25">
      <c r="L235" s="128"/>
    </row>
    <row r="236" spans="12:12" x14ac:dyDescent="0.25">
      <c r="L236" s="128"/>
    </row>
    <row r="237" spans="12:12" x14ac:dyDescent="0.25">
      <c r="L237" s="128"/>
    </row>
    <row r="238" spans="12:12" x14ac:dyDescent="0.25">
      <c r="L238" s="128"/>
    </row>
    <row r="239" spans="12:12" x14ac:dyDescent="0.25">
      <c r="L239" s="128"/>
    </row>
    <row r="240" spans="12:12" x14ac:dyDescent="0.25">
      <c r="L240" s="128"/>
    </row>
    <row r="241" spans="12:12" x14ac:dyDescent="0.25">
      <c r="L241" s="128"/>
    </row>
    <row r="242" spans="12:12" x14ac:dyDescent="0.25">
      <c r="L242" s="128"/>
    </row>
    <row r="243" spans="12:12" x14ac:dyDescent="0.25">
      <c r="L243" s="128"/>
    </row>
    <row r="244" spans="12:12" x14ac:dyDescent="0.25">
      <c r="L244" s="128"/>
    </row>
    <row r="245" spans="12:12" x14ac:dyDescent="0.25">
      <c r="L245" s="128"/>
    </row>
    <row r="246" spans="12:12" x14ac:dyDescent="0.25">
      <c r="L246" s="128"/>
    </row>
    <row r="247" spans="12:12" x14ac:dyDescent="0.25">
      <c r="L247" s="128"/>
    </row>
    <row r="248" spans="12:12" x14ac:dyDescent="0.25">
      <c r="L248" s="128"/>
    </row>
    <row r="249" spans="12:12" x14ac:dyDescent="0.25">
      <c r="L249" s="128"/>
    </row>
    <row r="250" spans="12:12" x14ac:dyDescent="0.25">
      <c r="L250" s="128"/>
    </row>
    <row r="251" spans="12:12" x14ac:dyDescent="0.25">
      <c r="L251" s="128"/>
    </row>
    <row r="252" spans="12:12" x14ac:dyDescent="0.25">
      <c r="L252" s="128"/>
    </row>
    <row r="253" spans="12:12" x14ac:dyDescent="0.25">
      <c r="L253" s="128"/>
    </row>
    <row r="254" spans="12:12" x14ac:dyDescent="0.25">
      <c r="L254" s="128"/>
    </row>
    <row r="255" spans="12:12" x14ac:dyDescent="0.25">
      <c r="L255" s="128"/>
    </row>
  </sheetData>
  <mergeCells count="3">
    <mergeCell ref="L3:N3"/>
    <mergeCell ref="R3:S3"/>
    <mergeCell ref="U3:V3"/>
  </mergeCells>
  <conditionalFormatting sqref="AE37:AH37">
    <cfRule type="expression" dxfId="1011" priority="1">
      <formula>#REF!="Modified Weak rock"</formula>
    </cfRule>
  </conditionalFormatting>
  <dataValidations count="2">
    <dataValidation type="list" showInputMessage="1" showErrorMessage="1" sqref="L36:L255" xr:uid="{53646DC3-85B8-4AC7-9508-E90DC5451004}">
      <formula1>"Zero soil,API sand,Kirsch sand,Kallehave sand,PISA sand, PISA clay, API clay,Stiff clay w/o free water,Reese stiff clay,Kirsch soft clay,Kirsch stiff clay,Modified Weak rock"</formula1>
    </dataValidation>
    <dataValidation showInputMessage="1" showErrorMessage="1" sqref="B31:C46 D31:E54 M6:M36 L6:L35" xr:uid="{BC943F91-2F48-4729-AB1A-80D58E1EA14E}"/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136"/>
      <c r="S3" s="136"/>
      <c r="T3" s="72"/>
      <c r="U3" s="136"/>
      <c r="V3" s="136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1010" priority="202">
      <formula>$L6="API sand"</formula>
    </cfRule>
  </conditionalFormatting>
  <conditionalFormatting sqref="R18:S20 R29:S36 S21:S28 AD21:AD28 AB18:AB35 AK6:AL14 N6:N14">
    <cfRule type="expression" dxfId="1009" priority="201">
      <formula>$M6="API sand"</formula>
    </cfRule>
  </conditionalFormatting>
  <conditionalFormatting sqref="R18:T20 R29:T36 S21:T28 AD21:AD28 AB18:AB35 AK6:AL14 N6:N14">
    <cfRule type="expression" dxfId="1008" priority="200">
      <formula>$M6="API clay"</formula>
    </cfRule>
  </conditionalFormatting>
  <conditionalFormatting sqref="U18:W36 AM6:AN14 N6:P14 AC6:AI13 U6:V14 AA6:AA14">
    <cfRule type="expression" dxfId="1007" priority="197">
      <formula>$L6="Stiff clay w/o free water"</formula>
    </cfRule>
    <cfRule type="expression" dxfId="1006" priority="199">
      <formula>$L6="API clay"</formula>
    </cfRule>
  </conditionalFormatting>
  <conditionalFormatting sqref="U18:Y36 AM6:AN14 N6:P14 AC6:AI13 U6:V14 AA6:AA14">
    <cfRule type="expression" dxfId="1005" priority="198">
      <formula>$L6="Kirsch soft clay"</formula>
    </cfRule>
  </conditionalFormatting>
  <conditionalFormatting sqref="U18:Y36 AM6:AN14 N6:P14 AC6:AI13 U6:V14 AA6:AA14">
    <cfRule type="expression" dxfId="1004" priority="196">
      <formula>$L6="Kirsch stiff clay"</formula>
    </cfRule>
  </conditionalFormatting>
  <conditionalFormatting sqref="W10:Y13 AB6:AB15 N6:N14 AM6:AO14 S10:T13 Q6:R14 Z6:Z15 AJ6:AJ15">
    <cfRule type="expression" dxfId="1003" priority="195">
      <formula>$L6="Kirsch sand"</formula>
    </cfRule>
  </conditionalFormatting>
  <conditionalFormatting sqref="AC18:AI18 AC19:AD19 AI19 AM6:AN14 N6:N14">
    <cfRule type="expression" dxfId="1002" priority="194">
      <formula>$L6="Modified Weak rock"</formula>
    </cfRule>
  </conditionalFormatting>
  <conditionalFormatting sqref="U18:V36 AM6:AN14 N6:P14 AC6:AI13 U6:V14 AA6:AA14">
    <cfRule type="expression" dxfId="1001" priority="193">
      <formula>$L6="Reese stiff clay"</formula>
    </cfRule>
  </conditionalFormatting>
  <conditionalFormatting sqref="N18:N36 Q18:Q36 AM18:AN36">
    <cfRule type="expression" dxfId="1000" priority="192">
      <formula>$L18="API sand"</formula>
    </cfRule>
  </conditionalFormatting>
  <conditionalFormatting sqref="N18:N36 AB36 AJ18:AL36 Z18:Z36">
    <cfRule type="expression" dxfId="999" priority="191">
      <formula>$M18="API sand"</formula>
    </cfRule>
  </conditionalFormatting>
  <conditionalFormatting sqref="Z36:AB36 AK18:AL36 N18:N36 Z18:AA35">
    <cfRule type="expression" dxfId="998" priority="190">
      <formula>$M18="API clay"</formula>
    </cfRule>
  </conditionalFormatting>
  <conditionalFormatting sqref="N18:P18 AM18:AN36 N29:P36 N19:N28 P19:P28">
    <cfRule type="expression" dxfId="997" priority="187">
      <formula>$L18="Stiff clay w/o free water"</formula>
    </cfRule>
    <cfRule type="expression" dxfId="996" priority="189">
      <formula>$L18="API clay"</formula>
    </cfRule>
  </conditionalFormatting>
  <conditionalFormatting sqref="N18:P18 AM18:AN36 N29:P36 N19:N28 P19:P28">
    <cfRule type="expression" dxfId="995" priority="188">
      <formula>$L18="Kirsch soft clay"</formula>
    </cfRule>
  </conditionalFormatting>
  <conditionalFormatting sqref="N18:P18 AM18:AN36 N29:P36 N19:N28 P19:P28">
    <cfRule type="expression" dxfId="994" priority="186">
      <formula>$L18="Kirsch stiff clay"</formula>
    </cfRule>
  </conditionalFormatting>
  <conditionalFormatting sqref="N18:N36 Q18:Q36 X18:Y36 AM18:AN36">
    <cfRule type="expression" dxfId="993" priority="185">
      <formula>$L18="Kirsch sand"</formula>
    </cfRule>
  </conditionalFormatting>
  <conditionalFormatting sqref="N18:N36 AM18:AN36 AC20:AD36 AI20:AI36">
    <cfRule type="expression" dxfId="992" priority="184">
      <formula>$L18="Modified Weak rock"</formula>
    </cfRule>
  </conditionalFormatting>
  <conditionalFormatting sqref="N18:P18 AM18:AN36 N29:P36 N19:N28 P19:P28">
    <cfRule type="expression" dxfId="991" priority="183">
      <formula>$L18="Reese stiff clay"</formula>
    </cfRule>
  </conditionalFormatting>
  <conditionalFormatting sqref="AM6:AN14 N6:P14 AC6:AI13 U6:V14 AA6:AA14">
    <cfRule type="expression" dxfId="990" priority="182">
      <formula>$L6="PISA clay"</formula>
    </cfRule>
  </conditionalFormatting>
  <conditionalFormatting sqref="AM6:AN14 N6:N14">
    <cfRule type="expression" dxfId="989" priority="181">
      <formula>$L6="PISA sand"</formula>
    </cfRule>
  </conditionalFormatting>
  <conditionalFormatting sqref="O19:O21">
    <cfRule type="expression" dxfId="988" priority="180">
      <formula>$L19="API sand"</formula>
    </cfRule>
  </conditionalFormatting>
  <conditionalFormatting sqref="O19:O21">
    <cfRule type="expression" dxfId="987" priority="179">
      <formula>$L19="Kirsch sand"</formula>
    </cfRule>
  </conditionalFormatting>
  <conditionalFormatting sqref="O22:O28">
    <cfRule type="expression" dxfId="986" priority="178">
      <formula>$L22="API sand"</formula>
    </cfRule>
  </conditionalFormatting>
  <conditionalFormatting sqref="O22:O28">
    <cfRule type="expression" dxfId="985" priority="177">
      <formula>$L22="Kirsch sand"</formula>
    </cfRule>
  </conditionalFormatting>
  <conditionalFormatting sqref="S6:T9 W6:Y9">
    <cfRule type="expression" dxfId="984" priority="176">
      <formula>$L6="API sand"</formula>
    </cfRule>
  </conditionalFormatting>
  <conditionalFormatting sqref="S6:T9 W6:Y9">
    <cfRule type="expression" dxfId="983" priority="175">
      <formula>$L6="Kirsch sand"</formula>
    </cfRule>
  </conditionalFormatting>
  <conditionalFormatting sqref="AE37:AH37">
    <cfRule type="expression" dxfId="982" priority="203">
      <formula>$L19="Modified Weak rock"</formula>
    </cfRule>
  </conditionalFormatting>
  <conditionalFormatting sqref="S14:T14 W14:Y14">
    <cfRule type="expression" dxfId="981" priority="174">
      <formula>$L14="API sand"</formula>
    </cfRule>
  </conditionalFormatting>
  <conditionalFormatting sqref="S14:T14 W14:Y14">
    <cfRule type="expression" dxfId="980" priority="173">
      <formula>$L14="Kirsch sand"</formula>
    </cfRule>
  </conditionalFormatting>
  <conditionalFormatting sqref="AD14:AI14">
    <cfRule type="expression" dxfId="979" priority="170">
      <formula>$L14="Stiff clay w/o free water"</formula>
    </cfRule>
    <cfRule type="expression" dxfId="978" priority="172">
      <formula>$L14="API clay"</formula>
    </cfRule>
  </conditionalFormatting>
  <conditionalFormatting sqref="AD14:AI14">
    <cfRule type="expression" dxfId="977" priority="171">
      <formula>$L14="Kirsch soft clay"</formula>
    </cfRule>
  </conditionalFormatting>
  <conditionalFormatting sqref="AD14:AI14">
    <cfRule type="expression" dxfId="976" priority="169">
      <formula>$L14="Kirsch stiff clay"</formula>
    </cfRule>
  </conditionalFormatting>
  <conditionalFormatting sqref="AD14:AI14">
    <cfRule type="expression" dxfId="975" priority="168">
      <formula>$L14="Reese stiff clay"</formula>
    </cfRule>
  </conditionalFormatting>
  <conditionalFormatting sqref="AD14:AI14">
    <cfRule type="expression" dxfId="974" priority="167">
      <formula>$L14="PISA clay"</formula>
    </cfRule>
  </conditionalFormatting>
  <conditionalFormatting sqref="AM15:AN15">
    <cfRule type="expression" dxfId="973" priority="166">
      <formula>$L15="API sand"</formula>
    </cfRule>
  </conditionalFormatting>
  <conditionalFormatting sqref="AK15:AL15">
    <cfRule type="expression" dxfId="972" priority="165">
      <formula>$M15="API sand"</formula>
    </cfRule>
  </conditionalFormatting>
  <conditionalFormatting sqref="AK15:AL15">
    <cfRule type="expression" dxfId="971" priority="164">
      <formula>$M15="API clay"</formula>
    </cfRule>
  </conditionalFormatting>
  <conditionalFormatting sqref="AM15:AN15">
    <cfRule type="expression" dxfId="970" priority="161">
      <formula>$L15="Stiff clay w/o free water"</formula>
    </cfRule>
    <cfRule type="expression" dxfId="969" priority="163">
      <formula>$L15="API clay"</formula>
    </cfRule>
  </conditionalFormatting>
  <conditionalFormatting sqref="AM15:AN15">
    <cfRule type="expression" dxfId="968" priority="162">
      <formula>$L15="Kirsch soft clay"</formula>
    </cfRule>
  </conditionalFormatting>
  <conditionalFormatting sqref="AM15:AN15">
    <cfRule type="expression" dxfId="967" priority="160">
      <formula>$L15="Kirsch stiff clay"</formula>
    </cfRule>
  </conditionalFormatting>
  <conditionalFormatting sqref="AM15:AN15">
    <cfRule type="expression" dxfId="966" priority="159">
      <formula>$L15="Kirsch sand"</formula>
    </cfRule>
  </conditionalFormatting>
  <conditionalFormatting sqref="AM15:AN15">
    <cfRule type="expression" dxfId="965" priority="158">
      <formula>$L15="Modified Weak rock"</formula>
    </cfRule>
  </conditionalFormatting>
  <conditionalFormatting sqref="AM15:AN15">
    <cfRule type="expression" dxfId="964" priority="157">
      <formula>$L15="Reese stiff clay"</formula>
    </cfRule>
  </conditionalFormatting>
  <conditionalFormatting sqref="AM15:AN15">
    <cfRule type="expression" dxfId="963" priority="156">
      <formula>$L15="PISA clay"</formula>
    </cfRule>
  </conditionalFormatting>
  <conditionalFormatting sqref="AM15:AN15">
    <cfRule type="expression" dxfId="962" priority="155">
      <formula>$L15="PISA sand"</formula>
    </cfRule>
  </conditionalFormatting>
  <conditionalFormatting sqref="N15 Q15 S15:T15 W15 Y15">
    <cfRule type="expression" dxfId="961" priority="154">
      <formula>$L15="API sand"</formula>
    </cfRule>
  </conditionalFormatting>
  <conditionalFormatting sqref="N15">
    <cfRule type="expression" dxfId="960" priority="153">
      <formula>$M15="API sand"</formula>
    </cfRule>
  </conditionalFormatting>
  <conditionalFormatting sqref="N15">
    <cfRule type="expression" dxfId="959" priority="152">
      <formula>$M15="API clay"</formula>
    </cfRule>
  </conditionalFormatting>
  <conditionalFormatting sqref="N15:P15">
    <cfRule type="expression" dxfId="958" priority="149">
      <formula>$L15="Stiff clay w/o free water"</formula>
    </cfRule>
    <cfRule type="expression" dxfId="957" priority="151">
      <formula>$L15="API clay"</formula>
    </cfRule>
  </conditionalFormatting>
  <conditionalFormatting sqref="N15:P15">
    <cfRule type="expression" dxfId="956" priority="150">
      <formula>$L15="Kirsch soft clay"</formula>
    </cfRule>
  </conditionalFormatting>
  <conditionalFormatting sqref="N15:P15">
    <cfRule type="expression" dxfId="955" priority="148">
      <formula>$L15="Kirsch stiff clay"</formula>
    </cfRule>
  </conditionalFormatting>
  <conditionalFormatting sqref="N15 Q15 S15:T15 W15 Y15">
    <cfRule type="expression" dxfId="954" priority="147">
      <formula>$L15="Kirsch sand"</formula>
    </cfRule>
  </conditionalFormatting>
  <conditionalFormatting sqref="N15">
    <cfRule type="expression" dxfId="953" priority="146">
      <formula>$L15="Modified Weak rock"</formula>
    </cfRule>
  </conditionalFormatting>
  <conditionalFormatting sqref="N15:P15">
    <cfRule type="expression" dxfId="952" priority="145">
      <formula>$L15="Reese stiff clay"</formula>
    </cfRule>
  </conditionalFormatting>
  <conditionalFormatting sqref="N15:P15">
    <cfRule type="expression" dxfId="951" priority="144">
      <formula>$L15="PISA clay"</formula>
    </cfRule>
  </conditionalFormatting>
  <conditionalFormatting sqref="N15">
    <cfRule type="expression" dxfId="950" priority="143">
      <formula>$L15="PISA sand"</formula>
    </cfRule>
  </conditionalFormatting>
  <conditionalFormatting sqref="R15">
    <cfRule type="expression" dxfId="949" priority="142">
      <formula>$L15="API sand"</formula>
    </cfRule>
  </conditionalFormatting>
  <conditionalFormatting sqref="R15">
    <cfRule type="expression" dxfId="948" priority="141">
      <formula>$L15="Kirsch sand"</formula>
    </cfRule>
  </conditionalFormatting>
  <conditionalFormatting sqref="AD15:AI15">
    <cfRule type="expression" dxfId="947" priority="138">
      <formula>$L15="Stiff clay w/o free water"</formula>
    </cfRule>
    <cfRule type="expression" dxfId="946" priority="140">
      <formula>$L15="API clay"</formula>
    </cfRule>
  </conditionalFormatting>
  <conditionalFormatting sqref="AD15:AI15">
    <cfRule type="expression" dxfId="945" priority="139">
      <formula>$L15="Kirsch soft clay"</formula>
    </cfRule>
  </conditionalFormatting>
  <conditionalFormatting sqref="AD15:AI15">
    <cfRule type="expression" dxfId="944" priority="137">
      <formula>$L15="Kirsch stiff clay"</formula>
    </cfRule>
  </conditionalFormatting>
  <conditionalFormatting sqref="AD15:AI15">
    <cfRule type="expression" dxfId="943" priority="136">
      <formula>$L15="Reese stiff clay"</formula>
    </cfRule>
  </conditionalFormatting>
  <conditionalFormatting sqref="AD15:AI15">
    <cfRule type="expression" dxfId="942" priority="135">
      <formula>$L15="PISA clay"</formula>
    </cfRule>
  </conditionalFormatting>
  <conditionalFormatting sqref="AA15">
    <cfRule type="expression" dxfId="941" priority="132">
      <formula>$L15="Stiff clay w/o free water"</formula>
    </cfRule>
    <cfRule type="expression" dxfId="940" priority="134">
      <formula>$L15="API clay"</formula>
    </cfRule>
  </conditionalFormatting>
  <conditionalFormatting sqref="AA15">
    <cfRule type="expression" dxfId="939" priority="133">
      <formula>$L15="Kirsch soft clay"</formula>
    </cfRule>
  </conditionalFormatting>
  <conditionalFormatting sqref="AA15">
    <cfRule type="expression" dxfId="938" priority="131">
      <formula>$L15="Kirsch stiff clay"</formula>
    </cfRule>
  </conditionalFormatting>
  <conditionalFormatting sqref="AA15">
    <cfRule type="expression" dxfId="937" priority="130">
      <formula>$L15="Reese stiff clay"</formula>
    </cfRule>
  </conditionalFormatting>
  <conditionalFormatting sqref="AA15">
    <cfRule type="expression" dxfId="936" priority="129">
      <formula>$L15="PISA clay"</formula>
    </cfRule>
  </conditionalFormatting>
  <conditionalFormatting sqref="AC15">
    <cfRule type="expression" dxfId="935" priority="126">
      <formula>$L15="Stiff clay w/o free water"</formula>
    </cfRule>
    <cfRule type="expression" dxfId="934" priority="128">
      <formula>$L15="API clay"</formula>
    </cfRule>
  </conditionalFormatting>
  <conditionalFormatting sqref="AC15">
    <cfRule type="expression" dxfId="933" priority="127">
      <formula>$L15="Kirsch soft clay"</formula>
    </cfRule>
  </conditionalFormatting>
  <conditionalFormatting sqref="AC15">
    <cfRule type="expression" dxfId="932" priority="125">
      <formula>$L15="Kirsch stiff clay"</formula>
    </cfRule>
  </conditionalFormatting>
  <conditionalFormatting sqref="AC15">
    <cfRule type="expression" dxfId="931" priority="124">
      <formula>$L15="Reese stiff clay"</formula>
    </cfRule>
  </conditionalFormatting>
  <conditionalFormatting sqref="AC15">
    <cfRule type="expression" dxfId="930" priority="123">
      <formula>$L15="PISA clay"</formula>
    </cfRule>
  </conditionalFormatting>
  <conditionalFormatting sqref="X15">
    <cfRule type="expression" dxfId="929" priority="122">
      <formula>$L15="API sand"</formula>
    </cfRule>
  </conditionalFormatting>
  <conditionalFormatting sqref="X15">
    <cfRule type="expression" dxfId="928" priority="121">
      <formula>$L15="Kirsch sand"</formula>
    </cfRule>
  </conditionalFormatting>
  <conditionalFormatting sqref="AM16:AN16">
    <cfRule type="expression" dxfId="927" priority="120">
      <formula>$L16="API sand"</formula>
    </cfRule>
  </conditionalFormatting>
  <conditionalFormatting sqref="AK16:AL16">
    <cfRule type="expression" dxfId="926" priority="119">
      <formula>$M16="API sand"</formula>
    </cfRule>
  </conditionalFormatting>
  <conditionalFormatting sqref="AK16:AL16">
    <cfRule type="expression" dxfId="925" priority="118">
      <formula>$M16="API clay"</formula>
    </cfRule>
  </conditionalFormatting>
  <conditionalFormatting sqref="AM16:AN16">
    <cfRule type="expression" dxfId="924" priority="115">
      <formula>$L16="Stiff clay w/o free water"</formula>
    </cfRule>
    <cfRule type="expression" dxfId="923" priority="117">
      <formula>$L16="API clay"</formula>
    </cfRule>
  </conditionalFormatting>
  <conditionalFormatting sqref="AM16:AN16">
    <cfRule type="expression" dxfId="922" priority="116">
      <formula>$L16="Kirsch soft clay"</formula>
    </cfRule>
  </conditionalFormatting>
  <conditionalFormatting sqref="AM16:AN16">
    <cfRule type="expression" dxfId="921" priority="114">
      <formula>$L16="Kirsch stiff clay"</formula>
    </cfRule>
  </conditionalFormatting>
  <conditionalFormatting sqref="AM16:AN16">
    <cfRule type="expression" dxfId="920" priority="113">
      <formula>$L16="Kirsch sand"</formula>
    </cfRule>
  </conditionalFormatting>
  <conditionalFormatting sqref="AM16:AN16">
    <cfRule type="expression" dxfId="919" priority="112">
      <formula>$L16="Modified Weak rock"</formula>
    </cfRule>
  </conditionalFormatting>
  <conditionalFormatting sqref="AM16:AN16">
    <cfRule type="expression" dxfId="918" priority="111">
      <formula>$L16="Reese stiff clay"</formula>
    </cfRule>
  </conditionalFormatting>
  <conditionalFormatting sqref="AM16:AN16">
    <cfRule type="expression" dxfId="917" priority="110">
      <formula>$L16="PISA clay"</formula>
    </cfRule>
  </conditionalFormatting>
  <conditionalFormatting sqref="AM16:AN16">
    <cfRule type="expression" dxfId="916" priority="109">
      <formula>$L16="PISA sand"</formula>
    </cfRule>
  </conditionalFormatting>
  <conditionalFormatting sqref="N16 Q16 S16:T16 W16:Y16">
    <cfRule type="expression" dxfId="915" priority="108">
      <formula>$L16="API sand"</formula>
    </cfRule>
  </conditionalFormatting>
  <conditionalFormatting sqref="N16">
    <cfRule type="expression" dxfId="914" priority="107">
      <formula>$M16="API sand"</formula>
    </cfRule>
  </conditionalFormatting>
  <conditionalFormatting sqref="N16">
    <cfRule type="expression" dxfId="913" priority="106">
      <formula>$M16="API clay"</formula>
    </cfRule>
  </conditionalFormatting>
  <conditionalFormatting sqref="N16:P16">
    <cfRule type="expression" dxfId="912" priority="103">
      <formula>$L16="Stiff clay w/o free water"</formula>
    </cfRule>
    <cfRule type="expression" dxfId="911" priority="105">
      <formula>$L16="API clay"</formula>
    </cfRule>
  </conditionalFormatting>
  <conditionalFormatting sqref="N16:P16">
    <cfRule type="expression" dxfId="910" priority="104">
      <formula>$L16="Kirsch soft clay"</formula>
    </cfRule>
  </conditionalFormatting>
  <conditionalFormatting sqref="N16:P16">
    <cfRule type="expression" dxfId="909" priority="102">
      <formula>$L16="Kirsch stiff clay"</formula>
    </cfRule>
  </conditionalFormatting>
  <conditionalFormatting sqref="N16 Q16 S16:T16 W16:Y16">
    <cfRule type="expression" dxfId="908" priority="101">
      <formula>$L16="Kirsch sand"</formula>
    </cfRule>
  </conditionalFormatting>
  <conditionalFormatting sqref="N16">
    <cfRule type="expression" dxfId="907" priority="100">
      <formula>$L16="Modified Weak rock"</formula>
    </cfRule>
  </conditionalFormatting>
  <conditionalFormatting sqref="N16:P16">
    <cfRule type="expression" dxfId="906" priority="99">
      <formula>$L16="Reese stiff clay"</formula>
    </cfRule>
  </conditionalFormatting>
  <conditionalFormatting sqref="N16:P16">
    <cfRule type="expression" dxfId="905" priority="98">
      <formula>$L16="PISA clay"</formula>
    </cfRule>
  </conditionalFormatting>
  <conditionalFormatting sqref="N16">
    <cfRule type="expression" dxfId="904" priority="97">
      <formula>$L16="PISA sand"</formula>
    </cfRule>
  </conditionalFormatting>
  <conditionalFormatting sqref="R16">
    <cfRule type="expression" dxfId="903" priority="96">
      <formula>$L16="API sand"</formula>
    </cfRule>
  </conditionalFormatting>
  <conditionalFormatting sqref="R16">
    <cfRule type="expression" dxfId="902" priority="95">
      <formula>$L16="Kirsch sand"</formula>
    </cfRule>
  </conditionalFormatting>
  <conditionalFormatting sqref="AC16:AI16">
    <cfRule type="expression" dxfId="901" priority="92">
      <formula>$L16="Stiff clay w/o free water"</formula>
    </cfRule>
    <cfRule type="expression" dxfId="900" priority="94">
      <formula>$L16="API clay"</formula>
    </cfRule>
  </conditionalFormatting>
  <conditionalFormatting sqref="AC16:AI16">
    <cfRule type="expression" dxfId="899" priority="93">
      <formula>$L16="Kirsch soft clay"</formula>
    </cfRule>
  </conditionalFormatting>
  <conditionalFormatting sqref="AC16:AI16">
    <cfRule type="expression" dxfId="898" priority="91">
      <formula>$L16="Kirsch stiff clay"</formula>
    </cfRule>
  </conditionalFormatting>
  <conditionalFormatting sqref="AC16:AI16">
    <cfRule type="expression" dxfId="897" priority="90">
      <formula>$L16="Reese stiff clay"</formula>
    </cfRule>
  </conditionalFormatting>
  <conditionalFormatting sqref="AC16:AI16">
    <cfRule type="expression" dxfId="896" priority="89">
      <formula>$L16="PISA clay"</formula>
    </cfRule>
  </conditionalFormatting>
  <conditionalFormatting sqref="AA16">
    <cfRule type="expression" dxfId="895" priority="86">
      <formula>$L16="Stiff clay w/o free water"</formula>
    </cfRule>
    <cfRule type="expression" dxfId="894" priority="88">
      <formula>$L16="API clay"</formula>
    </cfRule>
  </conditionalFormatting>
  <conditionalFormatting sqref="AA16">
    <cfRule type="expression" dxfId="893" priority="87">
      <formula>$L16="Kirsch soft clay"</formula>
    </cfRule>
  </conditionalFormatting>
  <conditionalFormatting sqref="AA16">
    <cfRule type="expression" dxfId="892" priority="85">
      <formula>$L16="Kirsch stiff clay"</formula>
    </cfRule>
  </conditionalFormatting>
  <conditionalFormatting sqref="AA16">
    <cfRule type="expression" dxfId="891" priority="84">
      <formula>$L16="Reese stiff clay"</formula>
    </cfRule>
  </conditionalFormatting>
  <conditionalFormatting sqref="AA16">
    <cfRule type="expression" dxfId="890" priority="83">
      <formula>$L16="PISA clay"</formula>
    </cfRule>
  </conditionalFormatting>
  <conditionalFormatting sqref="AM17:AN17">
    <cfRule type="expression" dxfId="889" priority="82">
      <formula>$L17="API sand"</formula>
    </cfRule>
  </conditionalFormatting>
  <conditionalFormatting sqref="AK17:AL17">
    <cfRule type="expression" dxfId="888" priority="81">
      <formula>$M17="API sand"</formula>
    </cfRule>
  </conditionalFormatting>
  <conditionalFormatting sqref="AK17:AL17">
    <cfRule type="expression" dxfId="887" priority="80">
      <formula>$M17="API clay"</formula>
    </cfRule>
  </conditionalFormatting>
  <conditionalFormatting sqref="AM17:AN17">
    <cfRule type="expression" dxfId="886" priority="77">
      <formula>$L17="Stiff clay w/o free water"</formula>
    </cfRule>
    <cfRule type="expression" dxfId="885" priority="79">
      <formula>$L17="API clay"</formula>
    </cfRule>
  </conditionalFormatting>
  <conditionalFormatting sqref="AM17:AN17">
    <cfRule type="expression" dxfId="884" priority="78">
      <formula>$L17="Kirsch soft clay"</formula>
    </cfRule>
  </conditionalFormatting>
  <conditionalFormatting sqref="AM17:AN17">
    <cfRule type="expression" dxfId="883" priority="76">
      <formula>$L17="Kirsch stiff clay"</formula>
    </cfRule>
  </conditionalFormatting>
  <conditionalFormatting sqref="AM17:AN17">
    <cfRule type="expression" dxfId="882" priority="75">
      <formula>$L17="Kirsch sand"</formula>
    </cfRule>
  </conditionalFormatting>
  <conditionalFormatting sqref="AM17:AN17">
    <cfRule type="expression" dxfId="881" priority="74">
      <formula>$L17="Modified Weak rock"</formula>
    </cfRule>
  </conditionalFormatting>
  <conditionalFormatting sqref="AM17:AN17">
    <cfRule type="expression" dxfId="880" priority="73">
      <formula>$L17="Reese stiff clay"</formula>
    </cfRule>
  </conditionalFormatting>
  <conditionalFormatting sqref="AM17:AN17">
    <cfRule type="expression" dxfId="879" priority="72">
      <formula>$L17="PISA clay"</formula>
    </cfRule>
  </conditionalFormatting>
  <conditionalFormatting sqref="AM17:AN17">
    <cfRule type="expression" dxfId="878" priority="71">
      <formula>$L17="PISA sand"</formula>
    </cfRule>
  </conditionalFormatting>
  <conditionalFormatting sqref="N17 Q17 S17:T17 W17 Y17">
    <cfRule type="expression" dxfId="877" priority="70">
      <formula>$L17="API sand"</formula>
    </cfRule>
  </conditionalFormatting>
  <conditionalFormatting sqref="N17">
    <cfRule type="expression" dxfId="876" priority="69">
      <formula>$M17="API sand"</formula>
    </cfRule>
  </conditionalFormatting>
  <conditionalFormatting sqref="N17">
    <cfRule type="expression" dxfId="875" priority="68">
      <formula>$M17="API clay"</formula>
    </cfRule>
  </conditionalFormatting>
  <conditionalFormatting sqref="N17:P17">
    <cfRule type="expression" dxfId="874" priority="65">
      <formula>$L17="Stiff clay w/o free water"</formula>
    </cfRule>
    <cfRule type="expression" dxfId="873" priority="67">
      <formula>$L17="API clay"</formula>
    </cfRule>
  </conditionalFormatting>
  <conditionalFormatting sqref="N17:P17">
    <cfRule type="expression" dxfId="872" priority="66">
      <formula>$L17="Kirsch soft clay"</formula>
    </cfRule>
  </conditionalFormatting>
  <conditionalFormatting sqref="N17:P17">
    <cfRule type="expression" dxfId="871" priority="64">
      <formula>$L17="Kirsch stiff clay"</formula>
    </cfRule>
  </conditionalFormatting>
  <conditionalFormatting sqref="N17 Q17 S17:T17 W17 Y17">
    <cfRule type="expression" dxfId="870" priority="63">
      <formula>$L17="Kirsch sand"</formula>
    </cfRule>
  </conditionalFormatting>
  <conditionalFormatting sqref="N17">
    <cfRule type="expression" dxfId="869" priority="62">
      <formula>$L17="Modified Weak rock"</formula>
    </cfRule>
  </conditionalFormatting>
  <conditionalFormatting sqref="N17:P17">
    <cfRule type="expression" dxfId="868" priority="61">
      <formula>$L17="Reese stiff clay"</formula>
    </cfRule>
  </conditionalFormatting>
  <conditionalFormatting sqref="N17:P17">
    <cfRule type="expression" dxfId="867" priority="60">
      <formula>$L17="PISA clay"</formula>
    </cfRule>
  </conditionalFormatting>
  <conditionalFormatting sqref="N17">
    <cfRule type="expression" dxfId="866" priority="59">
      <formula>$L17="PISA sand"</formula>
    </cfRule>
  </conditionalFormatting>
  <conditionalFormatting sqref="R17">
    <cfRule type="expression" dxfId="865" priority="58">
      <formula>$L17="API sand"</formula>
    </cfRule>
  </conditionalFormatting>
  <conditionalFormatting sqref="R17">
    <cfRule type="expression" dxfId="864" priority="57">
      <formula>$L17="Kirsch sand"</formula>
    </cfRule>
  </conditionalFormatting>
  <conditionalFormatting sqref="AD17:AI17">
    <cfRule type="expression" dxfId="863" priority="54">
      <formula>$L17="Stiff clay w/o free water"</formula>
    </cfRule>
    <cfRule type="expression" dxfId="862" priority="56">
      <formula>$L17="API clay"</formula>
    </cfRule>
  </conditionalFormatting>
  <conditionalFormatting sqref="AD17:AI17">
    <cfRule type="expression" dxfId="861" priority="55">
      <formula>$L17="Kirsch soft clay"</formula>
    </cfRule>
  </conditionalFormatting>
  <conditionalFormatting sqref="AD17:AI17">
    <cfRule type="expression" dxfId="860" priority="53">
      <formula>$L17="Kirsch stiff clay"</formula>
    </cfRule>
  </conditionalFormatting>
  <conditionalFormatting sqref="AD17:AI17">
    <cfRule type="expression" dxfId="859" priority="52">
      <formula>$L17="Reese stiff clay"</formula>
    </cfRule>
  </conditionalFormatting>
  <conditionalFormatting sqref="AD17:AI17">
    <cfRule type="expression" dxfId="858" priority="51">
      <formula>$L17="PISA clay"</formula>
    </cfRule>
  </conditionalFormatting>
  <conditionalFormatting sqref="AA17">
    <cfRule type="expression" dxfId="857" priority="48">
      <formula>$L17="Stiff clay w/o free water"</formula>
    </cfRule>
    <cfRule type="expression" dxfId="856" priority="50">
      <formula>$L17="API clay"</formula>
    </cfRule>
  </conditionalFormatting>
  <conditionalFormatting sqref="AA17">
    <cfRule type="expression" dxfId="855" priority="49">
      <formula>$L17="Kirsch soft clay"</formula>
    </cfRule>
  </conditionalFormatting>
  <conditionalFormatting sqref="AA17">
    <cfRule type="expression" dxfId="854" priority="47">
      <formula>$L17="Kirsch stiff clay"</formula>
    </cfRule>
  </conditionalFormatting>
  <conditionalFormatting sqref="AA17">
    <cfRule type="expression" dxfId="853" priority="46">
      <formula>$L17="Reese stiff clay"</formula>
    </cfRule>
  </conditionalFormatting>
  <conditionalFormatting sqref="AA17">
    <cfRule type="expression" dxfId="852" priority="45">
      <formula>$L17="PISA clay"</formula>
    </cfRule>
  </conditionalFormatting>
  <conditionalFormatting sqref="AC17">
    <cfRule type="expression" dxfId="851" priority="42">
      <formula>$L17="Stiff clay w/o free water"</formula>
    </cfRule>
    <cfRule type="expression" dxfId="850" priority="44">
      <formula>$L17="API clay"</formula>
    </cfRule>
  </conditionalFormatting>
  <conditionalFormatting sqref="AC17">
    <cfRule type="expression" dxfId="849" priority="43">
      <formula>$L17="Kirsch soft clay"</formula>
    </cfRule>
  </conditionalFormatting>
  <conditionalFormatting sqref="AC17">
    <cfRule type="expression" dxfId="848" priority="41">
      <formula>$L17="Kirsch stiff clay"</formula>
    </cfRule>
  </conditionalFormatting>
  <conditionalFormatting sqref="AC17">
    <cfRule type="expression" dxfId="847" priority="40">
      <formula>$L17="Reese stiff clay"</formula>
    </cfRule>
  </conditionalFormatting>
  <conditionalFormatting sqref="AC17">
    <cfRule type="expression" dxfId="846" priority="39">
      <formula>$L17="PISA clay"</formula>
    </cfRule>
  </conditionalFormatting>
  <conditionalFormatting sqref="X17">
    <cfRule type="expression" dxfId="845" priority="38">
      <formula>$L17="API sand"</formula>
    </cfRule>
  </conditionalFormatting>
  <conditionalFormatting sqref="X17">
    <cfRule type="expression" dxfId="844" priority="37">
      <formula>$L17="Kirsch sand"</formula>
    </cfRule>
  </conditionalFormatting>
  <conditionalFormatting sqref="Z16:Z17">
    <cfRule type="expression" dxfId="843" priority="36">
      <formula>$L16="API sand"</formula>
    </cfRule>
  </conditionalFormatting>
  <conditionalFormatting sqref="Z16:Z17">
    <cfRule type="expression" dxfId="842" priority="35">
      <formula>$L16="Kirsch sand"</formula>
    </cfRule>
  </conditionalFormatting>
  <conditionalFormatting sqref="AB16:AB17">
    <cfRule type="expression" dxfId="841" priority="34">
      <formula>$L16="API sand"</formula>
    </cfRule>
  </conditionalFormatting>
  <conditionalFormatting sqref="AB16:AB17">
    <cfRule type="expression" dxfId="840" priority="33">
      <formula>$L16="Kirsch sand"</formula>
    </cfRule>
  </conditionalFormatting>
  <conditionalFormatting sqref="AJ16:AJ17">
    <cfRule type="expression" dxfId="839" priority="32">
      <formula>$L16="API sand"</formula>
    </cfRule>
  </conditionalFormatting>
  <conditionalFormatting sqref="AJ16:AJ17">
    <cfRule type="expression" dxfId="838" priority="31">
      <formula>$L16="Kirsch sand"</formula>
    </cfRule>
  </conditionalFormatting>
  <conditionalFormatting sqref="U15:V15">
    <cfRule type="expression" dxfId="837" priority="28">
      <formula>$L15="Stiff clay w/o free water"</formula>
    </cfRule>
    <cfRule type="expression" dxfId="836" priority="30">
      <formula>$L15="API clay"</formula>
    </cfRule>
  </conditionalFormatting>
  <conditionalFormatting sqref="U15:V15">
    <cfRule type="expression" dxfId="835" priority="29">
      <formula>$L15="Kirsch soft clay"</formula>
    </cfRule>
  </conditionalFormatting>
  <conditionalFormatting sqref="U15:V15">
    <cfRule type="expression" dxfId="834" priority="27">
      <formula>$L15="Kirsch stiff clay"</formula>
    </cfRule>
  </conditionalFormatting>
  <conditionalFormatting sqref="U15:V15">
    <cfRule type="expression" dxfId="833" priority="26">
      <formula>$L15="Reese stiff clay"</formula>
    </cfRule>
  </conditionalFormatting>
  <conditionalFormatting sqref="U15:V15">
    <cfRule type="expression" dxfId="832" priority="25">
      <formula>$L15="PISA clay"</formula>
    </cfRule>
  </conditionalFormatting>
  <conditionalFormatting sqref="U16:V16">
    <cfRule type="expression" dxfId="831" priority="22">
      <formula>$L16="Stiff clay w/o free water"</formula>
    </cfRule>
    <cfRule type="expression" dxfId="830" priority="24">
      <formula>$L16="API clay"</formula>
    </cfRule>
  </conditionalFormatting>
  <conditionalFormatting sqref="U16:V16">
    <cfRule type="expression" dxfId="829" priority="23">
      <formula>$L16="Kirsch soft clay"</formula>
    </cfRule>
  </conditionalFormatting>
  <conditionalFormatting sqref="U16:V16">
    <cfRule type="expression" dxfId="828" priority="21">
      <formula>$L16="Kirsch stiff clay"</formula>
    </cfRule>
  </conditionalFormatting>
  <conditionalFormatting sqref="U16:V16">
    <cfRule type="expression" dxfId="827" priority="20">
      <formula>$L16="Reese stiff clay"</formula>
    </cfRule>
  </conditionalFormatting>
  <conditionalFormatting sqref="U16:V16">
    <cfRule type="expression" dxfId="826" priority="19">
      <formula>$L16="PISA clay"</formula>
    </cfRule>
  </conditionalFormatting>
  <conditionalFormatting sqref="U17:V17">
    <cfRule type="expression" dxfId="825" priority="16">
      <formula>$L17="Stiff clay w/o free water"</formula>
    </cfRule>
    <cfRule type="expression" dxfId="824" priority="18">
      <formula>$L17="API clay"</formula>
    </cfRule>
  </conditionalFormatting>
  <conditionalFormatting sqref="U17:V17">
    <cfRule type="expression" dxfId="823" priority="17">
      <formula>$L17="Kirsch soft clay"</formula>
    </cfRule>
  </conditionalFormatting>
  <conditionalFormatting sqref="U17:V17">
    <cfRule type="expression" dxfId="822" priority="15">
      <formula>$L17="Kirsch stiff clay"</formula>
    </cfRule>
  </conditionalFormatting>
  <conditionalFormatting sqref="U17:V17">
    <cfRule type="expression" dxfId="821" priority="14">
      <formula>$L17="Reese stiff clay"</formula>
    </cfRule>
  </conditionalFormatting>
  <conditionalFormatting sqref="U17:V17">
    <cfRule type="expression" dxfId="820" priority="13">
      <formula>$L17="PISA clay"</formula>
    </cfRule>
  </conditionalFormatting>
  <conditionalFormatting sqref="AO15">
    <cfRule type="expression" dxfId="819" priority="12">
      <formula>$L15="API sand"</formula>
    </cfRule>
  </conditionalFormatting>
  <conditionalFormatting sqref="AO15">
    <cfRule type="expression" dxfId="818" priority="11">
      <formula>$L15="Kirsch sand"</formula>
    </cfRule>
  </conditionalFormatting>
  <conditionalFormatting sqref="AO16">
    <cfRule type="expression" dxfId="817" priority="10">
      <formula>$L16="API sand"</formula>
    </cfRule>
  </conditionalFormatting>
  <conditionalFormatting sqref="AO16">
    <cfRule type="expression" dxfId="816" priority="9">
      <formula>$L16="Kirsch sand"</formula>
    </cfRule>
  </conditionalFormatting>
  <conditionalFormatting sqref="AO17">
    <cfRule type="expression" dxfId="815" priority="8">
      <formula>$L17="API sand"</formula>
    </cfRule>
  </conditionalFormatting>
  <conditionalFormatting sqref="AO17">
    <cfRule type="expression" dxfId="814" priority="7">
      <formula>$L17="Kirsch sand"</formula>
    </cfRule>
  </conditionalFormatting>
  <conditionalFormatting sqref="AC14">
    <cfRule type="expression" dxfId="813" priority="4">
      <formula>$L14="Stiff clay w/o free water"</formula>
    </cfRule>
    <cfRule type="expression" dxfId="812" priority="6">
      <formula>$L14="API clay"</formula>
    </cfRule>
  </conditionalFormatting>
  <conditionalFormatting sqref="AC14">
    <cfRule type="expression" dxfId="811" priority="5">
      <formula>$L14="Kirsch soft clay"</formula>
    </cfRule>
  </conditionalFormatting>
  <conditionalFormatting sqref="AC14">
    <cfRule type="expression" dxfId="810" priority="3">
      <formula>$L14="Kirsch stiff clay"</formula>
    </cfRule>
  </conditionalFormatting>
  <conditionalFormatting sqref="AC14">
    <cfRule type="expression" dxfId="809" priority="2">
      <formula>$L14="Reese stiff clay"</formula>
    </cfRule>
  </conditionalFormatting>
  <conditionalFormatting sqref="AC14">
    <cfRule type="expression" dxfId="808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136"/>
      <c r="S3" s="136"/>
      <c r="T3" s="72"/>
      <c r="U3" s="136"/>
      <c r="V3" s="136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807" priority="202">
      <formula>$L6="API sand"</formula>
    </cfRule>
  </conditionalFormatting>
  <conditionalFormatting sqref="R18:S20 R29:S36 S21:S28 AD21:AD28 AB18:AB35 AK6:AL14 N6:N14">
    <cfRule type="expression" dxfId="806" priority="201">
      <formula>$M6="API sand"</formula>
    </cfRule>
  </conditionalFormatting>
  <conditionalFormatting sqref="R18:T20 R29:T36 S21:T28 AD21:AD28 AB18:AB35 AK6:AL14 N6:N14">
    <cfRule type="expression" dxfId="805" priority="200">
      <formula>$M6="API clay"</formula>
    </cfRule>
  </conditionalFormatting>
  <conditionalFormatting sqref="U18:W36 AM6:AN14 N6:P14 AC6:AI13 AA6:AA14 U6:V14">
    <cfRule type="expression" dxfId="804" priority="197">
      <formula>$L6="Stiff clay w/o free water"</formula>
    </cfRule>
    <cfRule type="expression" dxfId="803" priority="199">
      <formula>$L6="API clay"</formula>
    </cfRule>
  </conditionalFormatting>
  <conditionalFormatting sqref="U18:Y36 AM6:AN14 N6:P14 AC6:AI13 AA6:AA14 U6:V14">
    <cfRule type="expression" dxfId="802" priority="198">
      <formula>$L6="Kirsch soft clay"</formula>
    </cfRule>
  </conditionalFormatting>
  <conditionalFormatting sqref="U18:Y36 AM6:AN14 N6:P14 AC6:AI13 AA6:AA14 U6:V14">
    <cfRule type="expression" dxfId="801" priority="196">
      <formula>$L6="Kirsch stiff clay"</formula>
    </cfRule>
  </conditionalFormatting>
  <conditionalFormatting sqref="W12:Y13 S11:T13 Q11:R14 Z12:Z15 N6:N14 AM6:AO14 AJ6:AJ15 Q6:T10 W6:Z11 AB6:AB15">
    <cfRule type="expression" dxfId="800" priority="195">
      <formula>$L6="Kirsch sand"</formula>
    </cfRule>
  </conditionalFormatting>
  <conditionalFormatting sqref="AC18:AI18 AC19:AD19 AI19 AM6:AN14 N6:N14">
    <cfRule type="expression" dxfId="799" priority="194">
      <formula>$L6="Modified Weak rock"</formula>
    </cfRule>
  </conditionalFormatting>
  <conditionalFormatting sqref="U18:V36 AM6:AN14 N6:P14 AC6:AI13 AA6:AA14 U6:V14">
    <cfRule type="expression" dxfId="798" priority="193">
      <formula>$L6="Reese stiff clay"</formula>
    </cfRule>
  </conditionalFormatting>
  <conditionalFormatting sqref="N18:N36 Q18:Q36 AM18:AN36">
    <cfRule type="expression" dxfId="797" priority="192">
      <formula>$L18="API sand"</formula>
    </cfRule>
  </conditionalFormatting>
  <conditionalFormatting sqref="N18:N36 AB36 AJ18:AL36 Z18:Z36">
    <cfRule type="expression" dxfId="796" priority="191">
      <formula>$M18="API sand"</formula>
    </cfRule>
  </conditionalFormatting>
  <conditionalFormatting sqref="Z36:AB36 AK18:AL36 N18:N36 Z18:AA35">
    <cfRule type="expression" dxfId="795" priority="190">
      <formula>$M18="API clay"</formula>
    </cfRule>
  </conditionalFormatting>
  <conditionalFormatting sqref="N18:P18 AM18:AN36 N29:P36 N19:N28 P19:P28">
    <cfRule type="expression" dxfId="794" priority="187">
      <formula>$L18="Stiff clay w/o free water"</formula>
    </cfRule>
    <cfRule type="expression" dxfId="793" priority="189">
      <formula>$L18="API clay"</formula>
    </cfRule>
  </conditionalFormatting>
  <conditionalFormatting sqref="N18:P18 AM18:AN36 N29:P36 N19:N28 P19:P28">
    <cfRule type="expression" dxfId="792" priority="188">
      <formula>$L18="Kirsch soft clay"</formula>
    </cfRule>
  </conditionalFormatting>
  <conditionalFormatting sqref="N18:P18 AM18:AN36 N29:P36 N19:N28 P19:P28">
    <cfRule type="expression" dxfId="791" priority="186">
      <formula>$L18="Kirsch stiff clay"</formula>
    </cfRule>
  </conditionalFormatting>
  <conditionalFormatting sqref="N18:N36 Q18:Q36 X18:Y36 AM18:AN36">
    <cfRule type="expression" dxfId="790" priority="185">
      <formula>$L18="Kirsch sand"</formula>
    </cfRule>
  </conditionalFormatting>
  <conditionalFormatting sqref="N18:N36 AM18:AN36 AC20:AD36 AI20:AI36">
    <cfRule type="expression" dxfId="789" priority="184">
      <formula>$L18="Modified Weak rock"</formula>
    </cfRule>
  </conditionalFormatting>
  <conditionalFormatting sqref="N18:P18 AM18:AN36 N29:P36 N19:N28 P19:P28">
    <cfRule type="expression" dxfId="788" priority="183">
      <formula>$L18="Reese stiff clay"</formula>
    </cfRule>
  </conditionalFormatting>
  <conditionalFormatting sqref="AM6:AN14 N6:P14 AC6:AI13 AA6:AA14 U6:V14">
    <cfRule type="expression" dxfId="787" priority="182">
      <formula>$L6="PISA clay"</formula>
    </cfRule>
  </conditionalFormatting>
  <conditionalFormatting sqref="AM6:AN14 N6:N14">
    <cfRule type="expression" dxfId="786" priority="181">
      <formula>$L6="PISA sand"</formula>
    </cfRule>
  </conditionalFormatting>
  <conditionalFormatting sqref="O19:O21">
    <cfRule type="expression" dxfId="785" priority="180">
      <formula>$L19="API sand"</formula>
    </cfRule>
  </conditionalFormatting>
  <conditionalFormatting sqref="O19:O21">
    <cfRule type="expression" dxfId="784" priority="179">
      <formula>$L19="Kirsch sand"</formula>
    </cfRule>
  </conditionalFormatting>
  <conditionalFormatting sqref="O22:O28">
    <cfRule type="expression" dxfId="783" priority="178">
      <formula>$L22="API sand"</formula>
    </cfRule>
  </conditionalFormatting>
  <conditionalFormatting sqref="O22:O28">
    <cfRule type="expression" dxfId="782" priority="177">
      <formula>$L22="Kirsch sand"</formula>
    </cfRule>
  </conditionalFormatting>
  <conditionalFormatting sqref="AE37:AH37">
    <cfRule type="expression" dxfId="781" priority="203">
      <formula>$L19="Modified Weak rock"</formula>
    </cfRule>
  </conditionalFormatting>
  <conditionalFormatting sqref="S14:T14 W14:Y14">
    <cfRule type="expression" dxfId="780" priority="174">
      <formula>$L14="API sand"</formula>
    </cfRule>
  </conditionalFormatting>
  <conditionalFormatting sqref="S14:T14 W14:Y14">
    <cfRule type="expression" dxfId="779" priority="173">
      <formula>$L14="Kirsch sand"</formula>
    </cfRule>
  </conditionalFormatting>
  <conditionalFormatting sqref="AD14:AI14">
    <cfRule type="expression" dxfId="778" priority="170">
      <formula>$L14="Stiff clay w/o free water"</formula>
    </cfRule>
    <cfRule type="expression" dxfId="777" priority="172">
      <formula>$L14="API clay"</formula>
    </cfRule>
  </conditionalFormatting>
  <conditionalFormatting sqref="AD14:AI14">
    <cfRule type="expression" dxfId="776" priority="171">
      <formula>$L14="Kirsch soft clay"</formula>
    </cfRule>
  </conditionalFormatting>
  <conditionalFormatting sqref="AD14:AI14">
    <cfRule type="expression" dxfId="775" priority="169">
      <formula>$L14="Kirsch stiff clay"</formula>
    </cfRule>
  </conditionalFormatting>
  <conditionalFormatting sqref="AD14:AI14">
    <cfRule type="expression" dxfId="774" priority="168">
      <formula>$L14="Reese stiff clay"</formula>
    </cfRule>
  </conditionalFormatting>
  <conditionalFormatting sqref="AD14:AI14">
    <cfRule type="expression" dxfId="773" priority="167">
      <formula>$L14="PISA clay"</formula>
    </cfRule>
  </conditionalFormatting>
  <conditionalFormatting sqref="AM15:AN15">
    <cfRule type="expression" dxfId="772" priority="166">
      <formula>$L15="API sand"</formula>
    </cfRule>
  </conditionalFormatting>
  <conditionalFormatting sqref="AK15:AL15">
    <cfRule type="expression" dxfId="771" priority="165">
      <formula>$M15="API sand"</formula>
    </cfRule>
  </conditionalFormatting>
  <conditionalFormatting sqref="AK15:AL15">
    <cfRule type="expression" dxfId="770" priority="164">
      <formula>$M15="API clay"</formula>
    </cfRule>
  </conditionalFormatting>
  <conditionalFormatting sqref="AM15:AN15">
    <cfRule type="expression" dxfId="769" priority="161">
      <formula>$L15="Stiff clay w/o free water"</formula>
    </cfRule>
    <cfRule type="expression" dxfId="768" priority="163">
      <formula>$L15="API clay"</formula>
    </cfRule>
  </conditionalFormatting>
  <conditionalFormatting sqref="AM15:AN15">
    <cfRule type="expression" dxfId="767" priority="162">
      <formula>$L15="Kirsch soft clay"</formula>
    </cfRule>
  </conditionalFormatting>
  <conditionalFormatting sqref="AM15:AN15">
    <cfRule type="expression" dxfId="766" priority="160">
      <formula>$L15="Kirsch stiff clay"</formula>
    </cfRule>
  </conditionalFormatting>
  <conditionalFormatting sqref="AM15:AN15">
    <cfRule type="expression" dxfId="765" priority="159">
      <formula>$L15="Kirsch sand"</formula>
    </cfRule>
  </conditionalFormatting>
  <conditionalFormatting sqref="AM15:AN15">
    <cfRule type="expression" dxfId="764" priority="158">
      <formula>$L15="Modified Weak rock"</formula>
    </cfRule>
  </conditionalFormatting>
  <conditionalFormatting sqref="AM15:AN15">
    <cfRule type="expression" dxfId="763" priority="157">
      <formula>$L15="Reese stiff clay"</formula>
    </cfRule>
  </conditionalFormatting>
  <conditionalFormatting sqref="AM15:AN15">
    <cfRule type="expression" dxfId="762" priority="156">
      <formula>$L15="PISA clay"</formula>
    </cfRule>
  </conditionalFormatting>
  <conditionalFormatting sqref="AM15:AN15">
    <cfRule type="expression" dxfId="761" priority="155">
      <formula>$L15="PISA sand"</formula>
    </cfRule>
  </conditionalFormatting>
  <conditionalFormatting sqref="N15 Q15 S15:T15 W15 Y15">
    <cfRule type="expression" dxfId="760" priority="154">
      <formula>$L15="API sand"</formula>
    </cfRule>
  </conditionalFormatting>
  <conditionalFormatting sqref="N15">
    <cfRule type="expression" dxfId="759" priority="153">
      <formula>$M15="API sand"</formula>
    </cfRule>
  </conditionalFormatting>
  <conditionalFormatting sqref="N15">
    <cfRule type="expression" dxfId="758" priority="152">
      <formula>$M15="API clay"</formula>
    </cfRule>
  </conditionalFormatting>
  <conditionalFormatting sqref="N15:P15">
    <cfRule type="expression" dxfId="757" priority="149">
      <formula>$L15="Stiff clay w/o free water"</formula>
    </cfRule>
    <cfRule type="expression" dxfId="756" priority="151">
      <formula>$L15="API clay"</formula>
    </cfRule>
  </conditionalFormatting>
  <conditionalFormatting sqref="N15:P15">
    <cfRule type="expression" dxfId="755" priority="150">
      <formula>$L15="Kirsch soft clay"</formula>
    </cfRule>
  </conditionalFormatting>
  <conditionalFormatting sqref="N15:P15">
    <cfRule type="expression" dxfId="754" priority="148">
      <formula>$L15="Kirsch stiff clay"</formula>
    </cfRule>
  </conditionalFormatting>
  <conditionalFormatting sqref="N15 Q15 S15:T15 W15 Y15">
    <cfRule type="expression" dxfId="753" priority="147">
      <formula>$L15="Kirsch sand"</formula>
    </cfRule>
  </conditionalFormatting>
  <conditionalFormatting sqref="N15">
    <cfRule type="expression" dxfId="752" priority="146">
      <formula>$L15="Modified Weak rock"</formula>
    </cfRule>
  </conditionalFormatting>
  <conditionalFormatting sqref="N15:P15">
    <cfRule type="expression" dxfId="751" priority="145">
      <formula>$L15="Reese stiff clay"</formula>
    </cfRule>
  </conditionalFormatting>
  <conditionalFormatting sqref="N15:P15">
    <cfRule type="expression" dxfId="750" priority="144">
      <formula>$L15="PISA clay"</formula>
    </cfRule>
  </conditionalFormatting>
  <conditionalFormatting sqref="N15">
    <cfRule type="expression" dxfId="749" priority="143">
      <formula>$L15="PISA sand"</formula>
    </cfRule>
  </conditionalFormatting>
  <conditionalFormatting sqref="R15">
    <cfRule type="expression" dxfId="748" priority="142">
      <formula>$L15="API sand"</formula>
    </cfRule>
  </conditionalFormatting>
  <conditionalFormatting sqref="R15">
    <cfRule type="expression" dxfId="747" priority="141">
      <formula>$L15="Kirsch sand"</formula>
    </cfRule>
  </conditionalFormatting>
  <conditionalFormatting sqref="AD15:AI15">
    <cfRule type="expression" dxfId="746" priority="138">
      <formula>$L15="Stiff clay w/o free water"</formula>
    </cfRule>
    <cfRule type="expression" dxfId="745" priority="140">
      <formula>$L15="API clay"</formula>
    </cfRule>
  </conditionalFormatting>
  <conditionalFormatting sqref="AD15:AI15">
    <cfRule type="expression" dxfId="744" priority="139">
      <formula>$L15="Kirsch soft clay"</formula>
    </cfRule>
  </conditionalFormatting>
  <conditionalFormatting sqref="AD15:AI15">
    <cfRule type="expression" dxfId="743" priority="137">
      <formula>$L15="Kirsch stiff clay"</formula>
    </cfRule>
  </conditionalFormatting>
  <conditionalFormatting sqref="AD15:AI15">
    <cfRule type="expression" dxfId="742" priority="136">
      <formula>$L15="Reese stiff clay"</formula>
    </cfRule>
  </conditionalFormatting>
  <conditionalFormatting sqref="AD15:AI15">
    <cfRule type="expression" dxfId="741" priority="135">
      <formula>$L15="PISA clay"</formula>
    </cfRule>
  </conditionalFormatting>
  <conditionalFormatting sqref="AA15">
    <cfRule type="expression" dxfId="740" priority="132">
      <formula>$L15="Stiff clay w/o free water"</formula>
    </cfRule>
    <cfRule type="expression" dxfId="739" priority="134">
      <formula>$L15="API clay"</formula>
    </cfRule>
  </conditionalFormatting>
  <conditionalFormatting sqref="AA15">
    <cfRule type="expression" dxfId="738" priority="133">
      <formula>$L15="Kirsch soft clay"</formula>
    </cfRule>
  </conditionalFormatting>
  <conditionalFormatting sqref="AA15">
    <cfRule type="expression" dxfId="737" priority="131">
      <formula>$L15="Kirsch stiff clay"</formula>
    </cfRule>
  </conditionalFormatting>
  <conditionalFormatting sqref="AA15">
    <cfRule type="expression" dxfId="736" priority="130">
      <formula>$L15="Reese stiff clay"</formula>
    </cfRule>
  </conditionalFormatting>
  <conditionalFormatting sqref="AA15">
    <cfRule type="expression" dxfId="735" priority="129">
      <formula>$L15="PISA clay"</formula>
    </cfRule>
  </conditionalFormatting>
  <conditionalFormatting sqref="AC15">
    <cfRule type="expression" dxfId="734" priority="126">
      <formula>$L15="Stiff clay w/o free water"</formula>
    </cfRule>
    <cfRule type="expression" dxfId="733" priority="128">
      <formula>$L15="API clay"</formula>
    </cfRule>
  </conditionalFormatting>
  <conditionalFormatting sqref="AC15">
    <cfRule type="expression" dxfId="732" priority="127">
      <formula>$L15="Kirsch soft clay"</formula>
    </cfRule>
  </conditionalFormatting>
  <conditionalFormatting sqref="AC15">
    <cfRule type="expression" dxfId="731" priority="125">
      <formula>$L15="Kirsch stiff clay"</formula>
    </cfRule>
  </conditionalFormatting>
  <conditionalFormatting sqref="AC15">
    <cfRule type="expression" dxfId="730" priority="124">
      <formula>$L15="Reese stiff clay"</formula>
    </cfRule>
  </conditionalFormatting>
  <conditionalFormatting sqref="AC15">
    <cfRule type="expression" dxfId="729" priority="123">
      <formula>$L15="PISA clay"</formula>
    </cfRule>
  </conditionalFormatting>
  <conditionalFormatting sqref="X15">
    <cfRule type="expression" dxfId="728" priority="122">
      <formula>$L15="API sand"</formula>
    </cfRule>
  </conditionalFormatting>
  <conditionalFormatting sqref="X15">
    <cfRule type="expression" dxfId="727" priority="121">
      <formula>$L15="Kirsch sand"</formula>
    </cfRule>
  </conditionalFormatting>
  <conditionalFormatting sqref="AM16:AN16">
    <cfRule type="expression" dxfId="726" priority="120">
      <formula>$L16="API sand"</formula>
    </cfRule>
  </conditionalFormatting>
  <conditionalFormatting sqref="AK16:AL16">
    <cfRule type="expression" dxfId="725" priority="119">
      <formula>$M16="API sand"</formula>
    </cfRule>
  </conditionalFormatting>
  <conditionalFormatting sqref="AK16:AL16">
    <cfRule type="expression" dxfId="724" priority="118">
      <formula>$M16="API clay"</formula>
    </cfRule>
  </conditionalFormatting>
  <conditionalFormatting sqref="AM16:AN16">
    <cfRule type="expression" dxfId="723" priority="115">
      <formula>$L16="Stiff clay w/o free water"</formula>
    </cfRule>
    <cfRule type="expression" dxfId="722" priority="117">
      <formula>$L16="API clay"</formula>
    </cfRule>
  </conditionalFormatting>
  <conditionalFormatting sqref="AM16:AN16">
    <cfRule type="expression" dxfId="721" priority="116">
      <formula>$L16="Kirsch soft clay"</formula>
    </cfRule>
  </conditionalFormatting>
  <conditionalFormatting sqref="AM16:AN16">
    <cfRule type="expression" dxfId="720" priority="114">
      <formula>$L16="Kirsch stiff clay"</formula>
    </cfRule>
  </conditionalFormatting>
  <conditionalFormatting sqref="AM16:AN16">
    <cfRule type="expression" dxfId="719" priority="113">
      <formula>$L16="Kirsch sand"</formula>
    </cfRule>
  </conditionalFormatting>
  <conditionalFormatting sqref="AM16:AN16">
    <cfRule type="expression" dxfId="718" priority="112">
      <formula>$L16="Modified Weak rock"</formula>
    </cfRule>
  </conditionalFormatting>
  <conditionalFormatting sqref="AM16:AN16">
    <cfRule type="expression" dxfId="717" priority="111">
      <formula>$L16="Reese stiff clay"</formula>
    </cfRule>
  </conditionalFormatting>
  <conditionalFormatting sqref="AM16:AN16">
    <cfRule type="expression" dxfId="716" priority="110">
      <formula>$L16="PISA clay"</formula>
    </cfRule>
  </conditionalFormatting>
  <conditionalFormatting sqref="AM16:AN16">
    <cfRule type="expression" dxfId="715" priority="109">
      <formula>$L16="PISA sand"</formula>
    </cfRule>
  </conditionalFormatting>
  <conditionalFormatting sqref="N16 Q16 S16:T16 W16:Y16">
    <cfRule type="expression" dxfId="714" priority="108">
      <formula>$L16="API sand"</formula>
    </cfRule>
  </conditionalFormatting>
  <conditionalFormatting sqref="N16">
    <cfRule type="expression" dxfId="713" priority="107">
      <formula>$M16="API sand"</formula>
    </cfRule>
  </conditionalFormatting>
  <conditionalFormatting sqref="N16">
    <cfRule type="expression" dxfId="712" priority="106">
      <formula>$M16="API clay"</formula>
    </cfRule>
  </conditionalFormatting>
  <conditionalFormatting sqref="N16:P16">
    <cfRule type="expression" dxfId="711" priority="103">
      <formula>$L16="Stiff clay w/o free water"</formula>
    </cfRule>
    <cfRule type="expression" dxfId="710" priority="105">
      <formula>$L16="API clay"</formula>
    </cfRule>
  </conditionalFormatting>
  <conditionalFormatting sqref="N16:P16">
    <cfRule type="expression" dxfId="709" priority="104">
      <formula>$L16="Kirsch soft clay"</formula>
    </cfRule>
  </conditionalFormatting>
  <conditionalFormatting sqref="N16:P16">
    <cfRule type="expression" dxfId="708" priority="102">
      <formula>$L16="Kirsch stiff clay"</formula>
    </cfRule>
  </conditionalFormatting>
  <conditionalFormatting sqref="N16 Q16 S16:T16 W16:Y16">
    <cfRule type="expression" dxfId="707" priority="101">
      <formula>$L16="Kirsch sand"</formula>
    </cfRule>
  </conditionalFormatting>
  <conditionalFormatting sqref="N16">
    <cfRule type="expression" dxfId="706" priority="100">
      <formula>$L16="Modified Weak rock"</formula>
    </cfRule>
  </conditionalFormatting>
  <conditionalFormatting sqref="N16:P16">
    <cfRule type="expression" dxfId="705" priority="99">
      <formula>$L16="Reese stiff clay"</formula>
    </cfRule>
  </conditionalFormatting>
  <conditionalFormatting sqref="N16:P16">
    <cfRule type="expression" dxfId="704" priority="98">
      <formula>$L16="PISA clay"</formula>
    </cfRule>
  </conditionalFormatting>
  <conditionalFormatting sqref="N16">
    <cfRule type="expression" dxfId="703" priority="97">
      <formula>$L16="PISA sand"</formula>
    </cfRule>
  </conditionalFormatting>
  <conditionalFormatting sqref="R16">
    <cfRule type="expression" dxfId="702" priority="96">
      <formula>$L16="API sand"</formula>
    </cfRule>
  </conditionalFormatting>
  <conditionalFormatting sqref="R16">
    <cfRule type="expression" dxfId="701" priority="95">
      <formula>$L16="Kirsch sand"</formula>
    </cfRule>
  </conditionalFormatting>
  <conditionalFormatting sqref="AC16:AI16">
    <cfRule type="expression" dxfId="700" priority="92">
      <formula>$L16="Stiff clay w/o free water"</formula>
    </cfRule>
    <cfRule type="expression" dxfId="699" priority="94">
      <formula>$L16="API clay"</formula>
    </cfRule>
  </conditionalFormatting>
  <conditionalFormatting sqref="AC16:AI16">
    <cfRule type="expression" dxfId="698" priority="93">
      <formula>$L16="Kirsch soft clay"</formula>
    </cfRule>
  </conditionalFormatting>
  <conditionalFormatting sqref="AC16:AI16">
    <cfRule type="expression" dxfId="697" priority="91">
      <formula>$L16="Kirsch stiff clay"</formula>
    </cfRule>
  </conditionalFormatting>
  <conditionalFormatting sqref="AC16:AI16">
    <cfRule type="expression" dxfId="696" priority="90">
      <formula>$L16="Reese stiff clay"</formula>
    </cfRule>
  </conditionalFormatting>
  <conditionalFormatting sqref="AC16:AI16">
    <cfRule type="expression" dxfId="695" priority="89">
      <formula>$L16="PISA clay"</formula>
    </cfRule>
  </conditionalFormatting>
  <conditionalFormatting sqref="AA16">
    <cfRule type="expression" dxfId="694" priority="86">
      <formula>$L16="Stiff clay w/o free water"</formula>
    </cfRule>
    <cfRule type="expression" dxfId="693" priority="88">
      <formula>$L16="API clay"</formula>
    </cfRule>
  </conditionalFormatting>
  <conditionalFormatting sqref="AA16">
    <cfRule type="expression" dxfId="692" priority="87">
      <formula>$L16="Kirsch soft clay"</formula>
    </cfRule>
  </conditionalFormatting>
  <conditionalFormatting sqref="AA16">
    <cfRule type="expression" dxfId="691" priority="85">
      <formula>$L16="Kirsch stiff clay"</formula>
    </cfRule>
  </conditionalFormatting>
  <conditionalFormatting sqref="AA16">
    <cfRule type="expression" dxfId="690" priority="84">
      <formula>$L16="Reese stiff clay"</formula>
    </cfRule>
  </conditionalFormatting>
  <conditionalFormatting sqref="AA16">
    <cfRule type="expression" dxfId="689" priority="83">
      <formula>$L16="PISA clay"</formula>
    </cfRule>
  </conditionalFormatting>
  <conditionalFormatting sqref="AM17:AN17">
    <cfRule type="expression" dxfId="688" priority="82">
      <formula>$L17="API sand"</formula>
    </cfRule>
  </conditionalFormatting>
  <conditionalFormatting sqref="AK17:AL17">
    <cfRule type="expression" dxfId="687" priority="81">
      <formula>$M17="API sand"</formula>
    </cfRule>
  </conditionalFormatting>
  <conditionalFormatting sqref="AK17:AL17">
    <cfRule type="expression" dxfId="686" priority="80">
      <formula>$M17="API clay"</formula>
    </cfRule>
  </conditionalFormatting>
  <conditionalFormatting sqref="AM17:AN17">
    <cfRule type="expression" dxfId="685" priority="77">
      <formula>$L17="Stiff clay w/o free water"</formula>
    </cfRule>
    <cfRule type="expression" dxfId="684" priority="79">
      <formula>$L17="API clay"</formula>
    </cfRule>
  </conditionalFormatting>
  <conditionalFormatting sqref="AM17:AN17">
    <cfRule type="expression" dxfId="683" priority="78">
      <formula>$L17="Kirsch soft clay"</formula>
    </cfRule>
  </conditionalFormatting>
  <conditionalFormatting sqref="AM17:AN17">
    <cfRule type="expression" dxfId="682" priority="76">
      <formula>$L17="Kirsch stiff clay"</formula>
    </cfRule>
  </conditionalFormatting>
  <conditionalFormatting sqref="AM17:AN17">
    <cfRule type="expression" dxfId="681" priority="75">
      <formula>$L17="Kirsch sand"</formula>
    </cfRule>
  </conditionalFormatting>
  <conditionalFormatting sqref="AM17:AN17">
    <cfRule type="expression" dxfId="680" priority="74">
      <formula>$L17="Modified Weak rock"</formula>
    </cfRule>
  </conditionalFormatting>
  <conditionalFormatting sqref="AM17:AN17">
    <cfRule type="expression" dxfId="679" priority="73">
      <formula>$L17="Reese stiff clay"</formula>
    </cfRule>
  </conditionalFormatting>
  <conditionalFormatting sqref="AM17:AN17">
    <cfRule type="expression" dxfId="678" priority="72">
      <formula>$L17="PISA clay"</formula>
    </cfRule>
  </conditionalFormatting>
  <conditionalFormatting sqref="AM17:AN17">
    <cfRule type="expression" dxfId="677" priority="71">
      <formula>$L17="PISA sand"</formula>
    </cfRule>
  </conditionalFormatting>
  <conditionalFormatting sqref="N17 Q17 S17:T17 W17 Y17">
    <cfRule type="expression" dxfId="676" priority="70">
      <formula>$L17="API sand"</formula>
    </cfRule>
  </conditionalFormatting>
  <conditionalFormatting sqref="N17">
    <cfRule type="expression" dxfId="675" priority="69">
      <formula>$M17="API sand"</formula>
    </cfRule>
  </conditionalFormatting>
  <conditionalFormatting sqref="N17">
    <cfRule type="expression" dxfId="674" priority="68">
      <formula>$M17="API clay"</formula>
    </cfRule>
  </conditionalFormatting>
  <conditionalFormatting sqref="N17:P17">
    <cfRule type="expression" dxfId="673" priority="65">
      <formula>$L17="Stiff clay w/o free water"</formula>
    </cfRule>
    <cfRule type="expression" dxfId="672" priority="67">
      <formula>$L17="API clay"</formula>
    </cfRule>
  </conditionalFormatting>
  <conditionalFormatting sqref="N17:P17">
    <cfRule type="expression" dxfId="671" priority="66">
      <formula>$L17="Kirsch soft clay"</formula>
    </cfRule>
  </conditionalFormatting>
  <conditionalFormatting sqref="N17:P17">
    <cfRule type="expression" dxfId="670" priority="64">
      <formula>$L17="Kirsch stiff clay"</formula>
    </cfRule>
  </conditionalFormatting>
  <conditionalFormatting sqref="N17 Q17 S17:T17 W17 Y17">
    <cfRule type="expression" dxfId="669" priority="63">
      <formula>$L17="Kirsch sand"</formula>
    </cfRule>
  </conditionalFormatting>
  <conditionalFormatting sqref="N17">
    <cfRule type="expression" dxfId="668" priority="62">
      <formula>$L17="Modified Weak rock"</formula>
    </cfRule>
  </conditionalFormatting>
  <conditionalFormatting sqref="N17:P17">
    <cfRule type="expression" dxfId="667" priority="61">
      <formula>$L17="Reese stiff clay"</formula>
    </cfRule>
  </conditionalFormatting>
  <conditionalFormatting sqref="N17:P17">
    <cfRule type="expression" dxfId="666" priority="60">
      <formula>$L17="PISA clay"</formula>
    </cfRule>
  </conditionalFormatting>
  <conditionalFormatting sqref="N17">
    <cfRule type="expression" dxfId="665" priority="59">
      <formula>$L17="PISA sand"</formula>
    </cfRule>
  </conditionalFormatting>
  <conditionalFormatting sqref="R17">
    <cfRule type="expression" dxfId="664" priority="58">
      <formula>$L17="API sand"</formula>
    </cfRule>
  </conditionalFormatting>
  <conditionalFormatting sqref="R17">
    <cfRule type="expression" dxfId="663" priority="57">
      <formula>$L17="Kirsch sand"</formula>
    </cfRule>
  </conditionalFormatting>
  <conditionalFormatting sqref="AD17:AI17">
    <cfRule type="expression" dxfId="662" priority="54">
      <formula>$L17="Stiff clay w/o free water"</formula>
    </cfRule>
    <cfRule type="expression" dxfId="661" priority="56">
      <formula>$L17="API clay"</formula>
    </cfRule>
  </conditionalFormatting>
  <conditionalFormatting sqref="AD17:AI17">
    <cfRule type="expression" dxfId="660" priority="55">
      <formula>$L17="Kirsch soft clay"</formula>
    </cfRule>
  </conditionalFormatting>
  <conditionalFormatting sqref="AD17:AI17">
    <cfRule type="expression" dxfId="659" priority="53">
      <formula>$L17="Kirsch stiff clay"</formula>
    </cfRule>
  </conditionalFormatting>
  <conditionalFormatting sqref="AD17:AI17">
    <cfRule type="expression" dxfId="658" priority="52">
      <formula>$L17="Reese stiff clay"</formula>
    </cfRule>
  </conditionalFormatting>
  <conditionalFormatting sqref="AD17:AI17">
    <cfRule type="expression" dxfId="657" priority="51">
      <formula>$L17="PISA clay"</formula>
    </cfRule>
  </conditionalFormatting>
  <conditionalFormatting sqref="AA17">
    <cfRule type="expression" dxfId="656" priority="48">
      <formula>$L17="Stiff clay w/o free water"</formula>
    </cfRule>
    <cfRule type="expression" dxfId="655" priority="50">
      <formula>$L17="API clay"</formula>
    </cfRule>
  </conditionalFormatting>
  <conditionalFormatting sqref="AA17">
    <cfRule type="expression" dxfId="654" priority="49">
      <formula>$L17="Kirsch soft clay"</formula>
    </cfRule>
  </conditionalFormatting>
  <conditionalFormatting sqref="AA17">
    <cfRule type="expression" dxfId="653" priority="47">
      <formula>$L17="Kirsch stiff clay"</formula>
    </cfRule>
  </conditionalFormatting>
  <conditionalFormatting sqref="AA17">
    <cfRule type="expression" dxfId="652" priority="46">
      <formula>$L17="Reese stiff clay"</formula>
    </cfRule>
  </conditionalFormatting>
  <conditionalFormatting sqref="AA17">
    <cfRule type="expression" dxfId="651" priority="45">
      <formula>$L17="PISA clay"</formula>
    </cfRule>
  </conditionalFormatting>
  <conditionalFormatting sqref="AC17">
    <cfRule type="expression" dxfId="650" priority="42">
      <formula>$L17="Stiff clay w/o free water"</formula>
    </cfRule>
    <cfRule type="expression" dxfId="649" priority="44">
      <formula>$L17="API clay"</formula>
    </cfRule>
  </conditionalFormatting>
  <conditionalFormatting sqref="AC17">
    <cfRule type="expression" dxfId="648" priority="43">
      <formula>$L17="Kirsch soft clay"</formula>
    </cfRule>
  </conditionalFormatting>
  <conditionalFormatting sqref="AC17">
    <cfRule type="expression" dxfId="647" priority="41">
      <formula>$L17="Kirsch stiff clay"</formula>
    </cfRule>
  </conditionalFormatting>
  <conditionalFormatting sqref="AC17">
    <cfRule type="expression" dxfId="646" priority="40">
      <formula>$L17="Reese stiff clay"</formula>
    </cfRule>
  </conditionalFormatting>
  <conditionalFormatting sqref="AC17">
    <cfRule type="expression" dxfId="645" priority="39">
      <formula>$L17="PISA clay"</formula>
    </cfRule>
  </conditionalFormatting>
  <conditionalFormatting sqref="X17">
    <cfRule type="expression" dxfId="644" priority="38">
      <formula>$L17="API sand"</formula>
    </cfRule>
  </conditionalFormatting>
  <conditionalFormatting sqref="X17">
    <cfRule type="expression" dxfId="643" priority="37">
      <formula>$L17="Kirsch sand"</formula>
    </cfRule>
  </conditionalFormatting>
  <conditionalFormatting sqref="Z16:Z17">
    <cfRule type="expression" dxfId="642" priority="36">
      <formula>$L16="API sand"</formula>
    </cfRule>
  </conditionalFormatting>
  <conditionalFormatting sqref="Z16:Z17">
    <cfRule type="expression" dxfId="641" priority="35">
      <formula>$L16="Kirsch sand"</formula>
    </cfRule>
  </conditionalFormatting>
  <conditionalFormatting sqref="AB16:AB17">
    <cfRule type="expression" dxfId="640" priority="34">
      <formula>$L16="API sand"</formula>
    </cfRule>
  </conditionalFormatting>
  <conditionalFormatting sqref="AB16:AB17">
    <cfRule type="expression" dxfId="639" priority="33">
      <formula>$L16="Kirsch sand"</formula>
    </cfRule>
  </conditionalFormatting>
  <conditionalFormatting sqref="AJ16:AJ17">
    <cfRule type="expression" dxfId="638" priority="32">
      <formula>$L16="API sand"</formula>
    </cfRule>
  </conditionalFormatting>
  <conditionalFormatting sqref="AJ16:AJ17">
    <cfRule type="expression" dxfId="637" priority="31">
      <formula>$L16="Kirsch sand"</formula>
    </cfRule>
  </conditionalFormatting>
  <conditionalFormatting sqref="U15:V15">
    <cfRule type="expression" dxfId="636" priority="28">
      <formula>$L15="Stiff clay w/o free water"</formula>
    </cfRule>
    <cfRule type="expression" dxfId="635" priority="30">
      <formula>$L15="API clay"</formula>
    </cfRule>
  </conditionalFormatting>
  <conditionalFormatting sqref="U15:V15">
    <cfRule type="expression" dxfId="634" priority="29">
      <formula>$L15="Kirsch soft clay"</formula>
    </cfRule>
  </conditionalFormatting>
  <conditionalFormatting sqref="U15:V15">
    <cfRule type="expression" dxfId="633" priority="27">
      <formula>$L15="Kirsch stiff clay"</formula>
    </cfRule>
  </conditionalFormatting>
  <conditionalFormatting sqref="U15:V15">
    <cfRule type="expression" dxfId="632" priority="26">
      <formula>$L15="Reese stiff clay"</formula>
    </cfRule>
  </conditionalFormatting>
  <conditionalFormatting sqref="U15:V15">
    <cfRule type="expression" dxfId="631" priority="25">
      <formula>$L15="PISA clay"</formula>
    </cfRule>
  </conditionalFormatting>
  <conditionalFormatting sqref="U16:V16">
    <cfRule type="expression" dxfId="630" priority="22">
      <formula>$L16="Stiff clay w/o free water"</formula>
    </cfRule>
    <cfRule type="expression" dxfId="629" priority="24">
      <formula>$L16="API clay"</formula>
    </cfRule>
  </conditionalFormatting>
  <conditionalFormatting sqref="U16:V16">
    <cfRule type="expression" dxfId="628" priority="23">
      <formula>$L16="Kirsch soft clay"</formula>
    </cfRule>
  </conditionalFormatting>
  <conditionalFormatting sqref="U16:V16">
    <cfRule type="expression" dxfId="627" priority="21">
      <formula>$L16="Kirsch stiff clay"</formula>
    </cfRule>
  </conditionalFormatting>
  <conditionalFormatting sqref="U16:V16">
    <cfRule type="expression" dxfId="626" priority="20">
      <formula>$L16="Reese stiff clay"</formula>
    </cfRule>
  </conditionalFormatting>
  <conditionalFormatting sqref="U16:V16">
    <cfRule type="expression" dxfId="625" priority="19">
      <formula>$L16="PISA clay"</formula>
    </cfRule>
  </conditionalFormatting>
  <conditionalFormatting sqref="U17:V17">
    <cfRule type="expression" dxfId="624" priority="16">
      <formula>$L17="Stiff clay w/o free water"</formula>
    </cfRule>
    <cfRule type="expression" dxfId="623" priority="18">
      <formula>$L17="API clay"</formula>
    </cfRule>
  </conditionalFormatting>
  <conditionalFormatting sqref="U17:V17">
    <cfRule type="expression" dxfId="622" priority="17">
      <formula>$L17="Kirsch soft clay"</formula>
    </cfRule>
  </conditionalFormatting>
  <conditionalFormatting sqref="U17:V17">
    <cfRule type="expression" dxfId="621" priority="15">
      <formula>$L17="Kirsch stiff clay"</formula>
    </cfRule>
  </conditionalFormatting>
  <conditionalFormatting sqref="U17:V17">
    <cfRule type="expression" dxfId="620" priority="14">
      <formula>$L17="Reese stiff clay"</formula>
    </cfRule>
  </conditionalFormatting>
  <conditionalFormatting sqref="U17:V17">
    <cfRule type="expression" dxfId="619" priority="13">
      <formula>$L17="PISA clay"</formula>
    </cfRule>
  </conditionalFormatting>
  <conditionalFormatting sqref="AO15">
    <cfRule type="expression" dxfId="618" priority="12">
      <formula>$L15="API sand"</formula>
    </cfRule>
  </conditionalFormatting>
  <conditionalFormatting sqref="AO15">
    <cfRule type="expression" dxfId="617" priority="11">
      <formula>$L15="Kirsch sand"</formula>
    </cfRule>
  </conditionalFormatting>
  <conditionalFormatting sqref="AO16">
    <cfRule type="expression" dxfId="616" priority="10">
      <formula>$L16="API sand"</formula>
    </cfRule>
  </conditionalFormatting>
  <conditionalFormatting sqref="AO16">
    <cfRule type="expression" dxfId="615" priority="9">
      <formula>$L16="Kirsch sand"</formula>
    </cfRule>
  </conditionalFormatting>
  <conditionalFormatting sqref="AO17">
    <cfRule type="expression" dxfId="614" priority="8">
      <formula>$L17="API sand"</formula>
    </cfRule>
  </conditionalFormatting>
  <conditionalFormatting sqref="AO17">
    <cfRule type="expression" dxfId="613" priority="7">
      <formula>$L17="Kirsch sand"</formula>
    </cfRule>
  </conditionalFormatting>
  <conditionalFormatting sqref="AC14">
    <cfRule type="expression" dxfId="612" priority="4">
      <formula>$L14="Stiff clay w/o free water"</formula>
    </cfRule>
    <cfRule type="expression" dxfId="611" priority="6">
      <formula>$L14="API clay"</formula>
    </cfRule>
  </conditionalFormatting>
  <conditionalFormatting sqref="AC14">
    <cfRule type="expression" dxfId="610" priority="5">
      <formula>$L14="Kirsch soft clay"</formula>
    </cfRule>
  </conditionalFormatting>
  <conditionalFormatting sqref="AC14">
    <cfRule type="expression" dxfId="609" priority="3">
      <formula>$L14="Kirsch stiff clay"</formula>
    </cfRule>
  </conditionalFormatting>
  <conditionalFormatting sqref="AC14">
    <cfRule type="expression" dxfId="608" priority="2">
      <formula>$L14="Reese stiff clay"</formula>
    </cfRule>
  </conditionalFormatting>
  <conditionalFormatting sqref="AC14">
    <cfRule type="expression" dxfId="607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Zone_2_LE</vt:lpstr>
      <vt:lpstr>benchmark</vt:lpstr>
      <vt:lpstr>WTG1</vt:lpstr>
      <vt:lpstr>WTG2</vt:lpstr>
      <vt:lpstr>WTG10</vt:lpstr>
      <vt:lpstr>PC1_GHS_43</vt:lpstr>
      <vt:lpstr>NGI_ADP_PC1_77_44m_1</vt:lpstr>
      <vt:lpstr>Zone_2_HE</vt:lpstr>
      <vt:lpstr>Zone_4_LE</vt:lpstr>
      <vt:lpstr>Zone_4_HE</vt:lpstr>
      <vt:lpstr>Zone_7_LE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Mustafa Jafari</cp:lastModifiedBy>
  <dcterms:created xsi:type="dcterms:W3CDTF">2013-10-28T09:40:54Z</dcterms:created>
  <dcterms:modified xsi:type="dcterms:W3CDTF">2022-09-08T15:16:33Z</dcterms:modified>
</cp:coreProperties>
</file>