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shashwat_adhikari_plymouth_ac_uk/Documents/Output data/IDS experiment/"/>
    </mc:Choice>
  </mc:AlternateContent>
  <xr:revisionPtr revIDLastSave="5695" documentId="13_ncr:1_{6F09CA77-AE2B-4B8B-A2EC-B64840F8AF6F}" xr6:coauthVersionLast="47" xr6:coauthVersionMax="47" xr10:uidLastSave="{18A2C576-09DF-4391-AC9C-599D54B44DE7}"/>
  <bookViews>
    <workbookView xWindow="-120" yWindow="-120" windowWidth="29040" windowHeight="15840" firstSheet="2" activeTab="9" xr2:uid="{00000000-000D-0000-FFFF-FFFF00000000}"/>
  </bookViews>
  <sheets>
    <sheet name="Dataset_1_snort" sheetId="3" r:id="rId1"/>
    <sheet name="Dataset_2_snort" sheetId="1" r:id="rId2"/>
    <sheet name="Sheet1" sheetId="12" r:id="rId3"/>
    <sheet name="Dataset_3_Snort" sheetId="6" r:id="rId4"/>
    <sheet name="Dataset_1_Suricata" sheetId="4" r:id="rId5"/>
    <sheet name="Dataset_2_Suricata" sheetId="2" r:id="rId6"/>
    <sheet name="Dataset_3_Suricata" sheetId="7" r:id="rId7"/>
    <sheet name="Diversity_Dataset_2" sheetId="9" r:id="rId8"/>
    <sheet name="Diversity_Dataset_3" sheetId="10" r:id="rId9"/>
    <sheet name="Runtime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9" l="1"/>
  <c r="O3" i="7"/>
  <c r="AD108" i="7"/>
  <c r="AD107" i="7"/>
  <c r="AD106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AD105" i="7"/>
  <c r="J3" i="7"/>
  <c r="S5" i="2"/>
  <c r="S4" i="2"/>
  <c r="S3" i="2"/>
  <c r="S2" i="2"/>
  <c r="R5" i="2"/>
  <c r="R4" i="2"/>
  <c r="R3" i="2"/>
  <c r="R2" i="2"/>
  <c r="T5" i="6"/>
  <c r="T4" i="6"/>
  <c r="T3" i="6"/>
  <c r="T2" i="6"/>
  <c r="S5" i="6"/>
  <c r="S4" i="6"/>
  <c r="S3" i="6"/>
  <c r="S2" i="6"/>
  <c r="AA5" i="1"/>
  <c r="AA3" i="1"/>
  <c r="AA4" i="1"/>
  <c r="AA2" i="1"/>
  <c r="Z5" i="1"/>
  <c r="Z4" i="1"/>
  <c r="Z3" i="1"/>
  <c r="Z2" i="1"/>
  <c r="AO2" i="11"/>
  <c r="H3" i="1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4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4" i="9"/>
  <c r="J3" i="9" l="1"/>
  <c r="S5" i="10"/>
  <c r="S57" i="10"/>
  <c r="S9" i="10"/>
  <c r="U4" i="10"/>
  <c r="S65" i="10"/>
  <c r="J5" i="7" l="1"/>
  <c r="K5" i="7" s="1"/>
  <c r="K4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3" i="6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3" i="2"/>
  <c r="K12" i="1"/>
  <c r="J70" i="10"/>
  <c r="H70" i="10"/>
  <c r="J69" i="10"/>
  <c r="L69" i="10" s="1"/>
  <c r="H69" i="10"/>
  <c r="J68" i="10"/>
  <c r="L68" i="10" s="1"/>
  <c r="H68" i="10"/>
  <c r="J67" i="10"/>
  <c r="L67" i="10" s="1"/>
  <c r="H67" i="10"/>
  <c r="J66" i="10"/>
  <c r="L66" i="10" s="1"/>
  <c r="H66" i="10"/>
  <c r="J65" i="10"/>
  <c r="L65" i="10" s="1"/>
  <c r="H65" i="10"/>
  <c r="J64" i="10"/>
  <c r="L64" i="10" s="1"/>
  <c r="H64" i="10"/>
  <c r="J63" i="10"/>
  <c r="L63" i="10" s="1"/>
  <c r="H63" i="10"/>
  <c r="J62" i="10"/>
  <c r="H62" i="10"/>
  <c r="J61" i="10"/>
  <c r="L61" i="10" s="1"/>
  <c r="H61" i="10"/>
  <c r="J60" i="10"/>
  <c r="H60" i="10"/>
  <c r="J59" i="10"/>
  <c r="L59" i="10" s="1"/>
  <c r="H59" i="10"/>
  <c r="J58" i="10"/>
  <c r="L58" i="10" s="1"/>
  <c r="H58" i="10"/>
  <c r="J57" i="10"/>
  <c r="L57" i="10" s="1"/>
  <c r="H57" i="10"/>
  <c r="J56" i="10"/>
  <c r="H56" i="10"/>
  <c r="J55" i="10"/>
  <c r="L55" i="10" s="1"/>
  <c r="H55" i="10"/>
  <c r="J54" i="10"/>
  <c r="H54" i="10"/>
  <c r="J53" i="10"/>
  <c r="L53" i="10" s="1"/>
  <c r="H53" i="10"/>
  <c r="J52" i="10"/>
  <c r="L52" i="10" s="1"/>
  <c r="H52" i="10"/>
  <c r="J51" i="10"/>
  <c r="L51" i="10" s="1"/>
  <c r="H51" i="10"/>
  <c r="J50" i="10"/>
  <c r="H50" i="10"/>
  <c r="J49" i="10"/>
  <c r="L49" i="10" s="1"/>
  <c r="H49" i="10"/>
  <c r="J48" i="10"/>
  <c r="L48" i="10" s="1"/>
  <c r="H48" i="10"/>
  <c r="J47" i="10"/>
  <c r="L47" i="10" s="1"/>
  <c r="H47" i="10"/>
  <c r="J46" i="10"/>
  <c r="L46" i="10" s="1"/>
  <c r="H46" i="10"/>
  <c r="J45" i="10"/>
  <c r="L45" i="10" s="1"/>
  <c r="H45" i="10"/>
  <c r="J44" i="10"/>
  <c r="H44" i="10"/>
  <c r="J43" i="10"/>
  <c r="L43" i="10" s="1"/>
  <c r="H43" i="10"/>
  <c r="J42" i="10"/>
  <c r="H42" i="10"/>
  <c r="J41" i="10"/>
  <c r="L41" i="10" s="1"/>
  <c r="H41" i="10"/>
  <c r="J40" i="10"/>
  <c r="L40" i="10" s="1"/>
  <c r="H40" i="10"/>
  <c r="J39" i="10"/>
  <c r="L39" i="10" s="1"/>
  <c r="H39" i="10"/>
  <c r="J38" i="10"/>
  <c r="L38" i="10" s="1"/>
  <c r="H38" i="10"/>
  <c r="J37" i="10"/>
  <c r="L37" i="10" s="1"/>
  <c r="H37" i="10"/>
  <c r="J36" i="10"/>
  <c r="L36" i="10" s="1"/>
  <c r="H36" i="10"/>
  <c r="J35" i="10"/>
  <c r="L35" i="10" s="1"/>
  <c r="H35" i="10"/>
  <c r="J34" i="10"/>
  <c r="H34" i="10"/>
  <c r="J33" i="10"/>
  <c r="L33" i="10" s="1"/>
  <c r="H33" i="10"/>
  <c r="J32" i="10"/>
  <c r="H32" i="10"/>
  <c r="J31" i="10"/>
  <c r="L31" i="10" s="1"/>
  <c r="H31" i="10"/>
  <c r="J30" i="10"/>
  <c r="L30" i="10" s="1"/>
  <c r="H30" i="10"/>
  <c r="J29" i="10"/>
  <c r="L29" i="10" s="1"/>
  <c r="H29" i="10"/>
  <c r="J28" i="10"/>
  <c r="H28" i="10"/>
  <c r="J27" i="10"/>
  <c r="L27" i="10" s="1"/>
  <c r="H27" i="10"/>
  <c r="J26" i="10"/>
  <c r="L26" i="10" s="1"/>
  <c r="H26" i="10"/>
  <c r="J25" i="10"/>
  <c r="L25" i="10" s="1"/>
  <c r="H25" i="10"/>
  <c r="J24" i="10"/>
  <c r="L24" i="10" s="1"/>
  <c r="H24" i="10"/>
  <c r="J23" i="10"/>
  <c r="L23" i="10" s="1"/>
  <c r="H23" i="10"/>
  <c r="J22" i="10"/>
  <c r="L22" i="10" s="1"/>
  <c r="H22" i="10"/>
  <c r="J21" i="10"/>
  <c r="L21" i="10" s="1"/>
  <c r="H21" i="10"/>
  <c r="J20" i="10"/>
  <c r="L20" i="10" s="1"/>
  <c r="H20" i="10"/>
  <c r="J19" i="10"/>
  <c r="L19" i="10" s="1"/>
  <c r="H19" i="10"/>
  <c r="J18" i="10"/>
  <c r="L18" i="10" s="1"/>
  <c r="H18" i="10"/>
  <c r="J17" i="10"/>
  <c r="H17" i="10"/>
  <c r="J16" i="10"/>
  <c r="L16" i="10" s="1"/>
  <c r="H16" i="10"/>
  <c r="J15" i="10"/>
  <c r="L15" i="10" s="1"/>
  <c r="H15" i="10"/>
  <c r="J14" i="10"/>
  <c r="H14" i="10"/>
  <c r="J13" i="10"/>
  <c r="L13" i="10" s="1"/>
  <c r="H13" i="10"/>
  <c r="J12" i="10"/>
  <c r="L12" i="10" s="1"/>
  <c r="H12" i="10"/>
  <c r="J11" i="10"/>
  <c r="L11" i="10" s="1"/>
  <c r="H11" i="10"/>
  <c r="J10" i="10"/>
  <c r="L10" i="10" s="1"/>
  <c r="H10" i="10"/>
  <c r="J9" i="10"/>
  <c r="L9" i="10" s="1"/>
  <c r="H9" i="10"/>
  <c r="J8" i="10"/>
  <c r="L8" i="10" s="1"/>
  <c r="H8" i="10"/>
  <c r="J7" i="10"/>
  <c r="L7" i="10" s="1"/>
  <c r="H7" i="10"/>
  <c r="J6" i="10"/>
  <c r="H6" i="10"/>
  <c r="J5" i="10"/>
  <c r="L5" i="10" s="1"/>
  <c r="H5" i="10"/>
  <c r="J4" i="10"/>
  <c r="L4" i="10" s="1"/>
  <c r="H4" i="10"/>
  <c r="J3" i="10"/>
  <c r="L3" i="10" s="1"/>
  <c r="H3" i="10"/>
  <c r="J70" i="9"/>
  <c r="L70" i="9" s="1"/>
  <c r="H70" i="9"/>
  <c r="C70" i="9"/>
  <c r="J69" i="9"/>
  <c r="L69" i="9" s="1"/>
  <c r="H69" i="9"/>
  <c r="C69" i="9"/>
  <c r="J68" i="9"/>
  <c r="H68" i="9"/>
  <c r="C68" i="9"/>
  <c r="J67" i="9"/>
  <c r="L67" i="9" s="1"/>
  <c r="H67" i="9"/>
  <c r="C67" i="9"/>
  <c r="J66" i="9"/>
  <c r="L66" i="9" s="1"/>
  <c r="H66" i="9"/>
  <c r="C66" i="9"/>
  <c r="J65" i="9"/>
  <c r="H65" i="9"/>
  <c r="C65" i="9"/>
  <c r="J64" i="9"/>
  <c r="L64" i="9" s="1"/>
  <c r="H64" i="9"/>
  <c r="C64" i="9"/>
  <c r="J63" i="9"/>
  <c r="H63" i="9"/>
  <c r="C63" i="9"/>
  <c r="J62" i="9"/>
  <c r="H62" i="9"/>
  <c r="C62" i="9"/>
  <c r="J61" i="9"/>
  <c r="L61" i="9" s="1"/>
  <c r="H61" i="9"/>
  <c r="J60" i="9"/>
  <c r="H60" i="9"/>
  <c r="J59" i="9"/>
  <c r="H59" i="9"/>
  <c r="J58" i="9"/>
  <c r="L58" i="9" s="1"/>
  <c r="H58" i="9"/>
  <c r="J57" i="9"/>
  <c r="L57" i="9" s="1"/>
  <c r="H57" i="9"/>
  <c r="J56" i="9"/>
  <c r="H56" i="9"/>
  <c r="J55" i="9"/>
  <c r="H55" i="9"/>
  <c r="J54" i="9"/>
  <c r="L54" i="9" s="1"/>
  <c r="H54" i="9"/>
  <c r="J53" i="9"/>
  <c r="L53" i="9" s="1"/>
  <c r="H53" i="9"/>
  <c r="J52" i="9"/>
  <c r="H52" i="9"/>
  <c r="J51" i="9"/>
  <c r="H51" i="9"/>
  <c r="J50" i="9"/>
  <c r="L50" i="9" s="1"/>
  <c r="H50" i="9"/>
  <c r="J49" i="9"/>
  <c r="L49" i="9" s="1"/>
  <c r="H49" i="9"/>
  <c r="J48" i="9"/>
  <c r="H48" i="9"/>
  <c r="J47" i="9"/>
  <c r="H47" i="9"/>
  <c r="J46" i="9"/>
  <c r="L46" i="9" s="1"/>
  <c r="H46" i="9"/>
  <c r="J45" i="9"/>
  <c r="L45" i="9" s="1"/>
  <c r="H45" i="9"/>
  <c r="J44" i="9"/>
  <c r="H44" i="9"/>
  <c r="J43" i="9"/>
  <c r="H43" i="9"/>
  <c r="J42" i="9"/>
  <c r="L42" i="9" s="1"/>
  <c r="H42" i="9"/>
  <c r="J41" i="9"/>
  <c r="L41" i="9" s="1"/>
  <c r="H41" i="9"/>
  <c r="J40" i="9"/>
  <c r="H40" i="9"/>
  <c r="J39" i="9"/>
  <c r="H39" i="9"/>
  <c r="J38" i="9"/>
  <c r="L38" i="9" s="1"/>
  <c r="H38" i="9"/>
  <c r="J37" i="9"/>
  <c r="L37" i="9" s="1"/>
  <c r="H37" i="9"/>
  <c r="J36" i="9"/>
  <c r="H36" i="9"/>
  <c r="J35" i="9"/>
  <c r="H35" i="9"/>
  <c r="J34" i="9"/>
  <c r="L34" i="9" s="1"/>
  <c r="H34" i="9"/>
  <c r="J33" i="9"/>
  <c r="L33" i="9" s="1"/>
  <c r="H33" i="9"/>
  <c r="J32" i="9"/>
  <c r="H32" i="9"/>
  <c r="J31" i="9"/>
  <c r="L31" i="9" s="1"/>
  <c r="H31" i="9"/>
  <c r="J30" i="9"/>
  <c r="L30" i="9" s="1"/>
  <c r="H30" i="9"/>
  <c r="J29" i="9"/>
  <c r="L29" i="9" s="1"/>
  <c r="H29" i="9"/>
  <c r="J28" i="9"/>
  <c r="H28" i="9"/>
  <c r="J27" i="9"/>
  <c r="L27" i="9" s="1"/>
  <c r="H27" i="9"/>
  <c r="J26" i="9"/>
  <c r="L26" i="9" s="1"/>
  <c r="H26" i="9"/>
  <c r="J25" i="9"/>
  <c r="L25" i="9" s="1"/>
  <c r="H25" i="9"/>
  <c r="J24" i="9"/>
  <c r="H24" i="9"/>
  <c r="J23" i="9"/>
  <c r="L23" i="9" s="1"/>
  <c r="H23" i="9"/>
  <c r="J22" i="9"/>
  <c r="L22" i="9" s="1"/>
  <c r="H22" i="9"/>
  <c r="J21" i="9"/>
  <c r="L21" i="9" s="1"/>
  <c r="H21" i="9"/>
  <c r="J20" i="9"/>
  <c r="H20" i="9"/>
  <c r="J19" i="9"/>
  <c r="L19" i="9" s="1"/>
  <c r="H19" i="9"/>
  <c r="J18" i="9"/>
  <c r="L18" i="9" s="1"/>
  <c r="H18" i="9"/>
  <c r="J17" i="9"/>
  <c r="L17" i="9" s="1"/>
  <c r="H17" i="9"/>
  <c r="J16" i="9"/>
  <c r="H16" i="9"/>
  <c r="J15" i="9"/>
  <c r="L15" i="9" s="1"/>
  <c r="H15" i="9"/>
  <c r="J14" i="9"/>
  <c r="L14" i="9" s="1"/>
  <c r="H14" i="9"/>
  <c r="J13" i="9"/>
  <c r="L13" i="9" s="1"/>
  <c r="H13" i="9"/>
  <c r="J12" i="9"/>
  <c r="H12" i="9"/>
  <c r="J11" i="9"/>
  <c r="L11" i="9" s="1"/>
  <c r="H11" i="9"/>
  <c r="J10" i="9"/>
  <c r="L10" i="9" s="1"/>
  <c r="H10" i="9"/>
  <c r="J9" i="9"/>
  <c r="L9" i="9" s="1"/>
  <c r="H9" i="9"/>
  <c r="J8" i="9"/>
  <c r="H8" i="9"/>
  <c r="J7" i="9"/>
  <c r="H7" i="9"/>
  <c r="J6" i="9"/>
  <c r="L6" i="9" s="1"/>
  <c r="H6" i="9"/>
  <c r="J5" i="9"/>
  <c r="L5" i="9" s="1"/>
  <c r="H5" i="9"/>
  <c r="J4" i="9"/>
  <c r="H4" i="9"/>
  <c r="H3" i="9"/>
  <c r="J4" i="7"/>
  <c r="J14" i="7"/>
  <c r="K14" i="7" s="1"/>
  <c r="H4" i="2"/>
  <c r="H4" i="7"/>
  <c r="J6" i="6"/>
  <c r="J5" i="6"/>
  <c r="BA62" i="10"/>
  <c r="BB62" i="10"/>
  <c r="BA63" i="10"/>
  <c r="BB63" i="10"/>
  <c r="BA64" i="10"/>
  <c r="BB64" i="10"/>
  <c r="BA65" i="10"/>
  <c r="BB65" i="10"/>
  <c r="BA66" i="10"/>
  <c r="BB66" i="10"/>
  <c r="BA67" i="10"/>
  <c r="BB67" i="10"/>
  <c r="BA68" i="10"/>
  <c r="BB68" i="10"/>
  <c r="BA69" i="10"/>
  <c r="BB69" i="10"/>
  <c r="BA70" i="10"/>
  <c r="BB70" i="10"/>
  <c r="BA44" i="10"/>
  <c r="BB44" i="10"/>
  <c r="BA45" i="10"/>
  <c r="BB45" i="10"/>
  <c r="BA46" i="10"/>
  <c r="BB46" i="10"/>
  <c r="BA47" i="10"/>
  <c r="BB47" i="10"/>
  <c r="BA48" i="10"/>
  <c r="BB48" i="10"/>
  <c r="BA49" i="10"/>
  <c r="BB49" i="10"/>
  <c r="BA50" i="10"/>
  <c r="BB50" i="10"/>
  <c r="BA51" i="10"/>
  <c r="BB51" i="10"/>
  <c r="BA52" i="10"/>
  <c r="BB52" i="10"/>
  <c r="BA53" i="10"/>
  <c r="BB53" i="10"/>
  <c r="BA54" i="10"/>
  <c r="BB54" i="10"/>
  <c r="BA55" i="10"/>
  <c r="BB55" i="10"/>
  <c r="BA56" i="10"/>
  <c r="BB56" i="10"/>
  <c r="BA57" i="10"/>
  <c r="BB57" i="10"/>
  <c r="BA58" i="10"/>
  <c r="BB58" i="10"/>
  <c r="BA59" i="10"/>
  <c r="BB59" i="10"/>
  <c r="BA60" i="10"/>
  <c r="BB60" i="10"/>
  <c r="BA61" i="10"/>
  <c r="BB61" i="10"/>
  <c r="BB43" i="10"/>
  <c r="BA43" i="10"/>
  <c r="BB23" i="10"/>
  <c r="BB24" i="10"/>
  <c r="BB25" i="10"/>
  <c r="BB26" i="10"/>
  <c r="BB27" i="10"/>
  <c r="BB28" i="10"/>
  <c r="BB29" i="10"/>
  <c r="BB30" i="10"/>
  <c r="BB31" i="10"/>
  <c r="BB32" i="10"/>
  <c r="BB33" i="10"/>
  <c r="BB34" i="10"/>
  <c r="BB35" i="10"/>
  <c r="BB36" i="10"/>
  <c r="BB37" i="10"/>
  <c r="BB38" i="10"/>
  <c r="BB39" i="10"/>
  <c r="BB40" i="10"/>
  <c r="BB41" i="10"/>
  <c r="BB42" i="10"/>
  <c r="BA24" i="10"/>
  <c r="BA25" i="10"/>
  <c r="BA26" i="10"/>
  <c r="BA27" i="10"/>
  <c r="BA28" i="10"/>
  <c r="BA29" i="10"/>
  <c r="BA30" i="10"/>
  <c r="BA31" i="10"/>
  <c r="BA32" i="10"/>
  <c r="BA33" i="10"/>
  <c r="BA34" i="10"/>
  <c r="BA35" i="10"/>
  <c r="BA36" i="10"/>
  <c r="BA37" i="10"/>
  <c r="BA38" i="10"/>
  <c r="BA39" i="10"/>
  <c r="BA40" i="10"/>
  <c r="BA41" i="10"/>
  <c r="BA42" i="10"/>
  <c r="BA23" i="10"/>
  <c r="BA4" i="10"/>
  <c r="BB4" i="10"/>
  <c r="BA5" i="10"/>
  <c r="BB5" i="10"/>
  <c r="BA6" i="10"/>
  <c r="BB6" i="10"/>
  <c r="BA7" i="10"/>
  <c r="BB7" i="10"/>
  <c r="BA8" i="10"/>
  <c r="BB8" i="10"/>
  <c r="BA9" i="10"/>
  <c r="BB9" i="10"/>
  <c r="BA10" i="10"/>
  <c r="BB10" i="10"/>
  <c r="BA11" i="10"/>
  <c r="BB11" i="10"/>
  <c r="BA12" i="10"/>
  <c r="BB12" i="10"/>
  <c r="BA13" i="10"/>
  <c r="BB13" i="10"/>
  <c r="BA14" i="10"/>
  <c r="BB14" i="10"/>
  <c r="BA15" i="10"/>
  <c r="BB15" i="10"/>
  <c r="BA16" i="10"/>
  <c r="BB16" i="10"/>
  <c r="BA17" i="10"/>
  <c r="BB17" i="10"/>
  <c r="BA18" i="10"/>
  <c r="BB18" i="10"/>
  <c r="BA19" i="10"/>
  <c r="BB19" i="10"/>
  <c r="BA20" i="10"/>
  <c r="BB20" i="10"/>
  <c r="BA21" i="10"/>
  <c r="BB21" i="10"/>
  <c r="BA22" i="10"/>
  <c r="BB22" i="10"/>
  <c r="BB3" i="10"/>
  <c r="BA3" i="10"/>
  <c r="J8" i="1"/>
  <c r="K8" i="1" s="1"/>
  <c r="J16" i="1"/>
  <c r="K16" i="1" s="1"/>
  <c r="J12" i="1"/>
  <c r="J10" i="1"/>
  <c r="K10" i="1" s="1"/>
  <c r="L4" i="9"/>
  <c r="L12" i="9"/>
  <c r="L20" i="9"/>
  <c r="L28" i="9"/>
  <c r="L36" i="9"/>
  <c r="L44" i="9"/>
  <c r="L52" i="9"/>
  <c r="L60" i="9"/>
  <c r="L68" i="9"/>
  <c r="W4" i="10"/>
  <c r="U5" i="10"/>
  <c r="W5" i="10" s="1"/>
  <c r="U6" i="10"/>
  <c r="W6" i="10" s="1"/>
  <c r="U7" i="10"/>
  <c r="W7" i="10" s="1"/>
  <c r="U8" i="10"/>
  <c r="W8" i="10" s="1"/>
  <c r="U9" i="10"/>
  <c r="W9" i="10" s="1"/>
  <c r="U10" i="10"/>
  <c r="W10" i="10" s="1"/>
  <c r="U11" i="10"/>
  <c r="W11" i="10" s="1"/>
  <c r="U12" i="10"/>
  <c r="W12" i="10" s="1"/>
  <c r="U13" i="10"/>
  <c r="W13" i="10" s="1"/>
  <c r="U14" i="10"/>
  <c r="W14" i="10" s="1"/>
  <c r="U15" i="10"/>
  <c r="W15" i="10" s="1"/>
  <c r="U16" i="10"/>
  <c r="W16" i="10" s="1"/>
  <c r="U17" i="10"/>
  <c r="W17" i="10" s="1"/>
  <c r="U18" i="10"/>
  <c r="W18" i="10" s="1"/>
  <c r="U19" i="10"/>
  <c r="W19" i="10" s="1"/>
  <c r="U20" i="10"/>
  <c r="W20" i="10" s="1"/>
  <c r="U21" i="10"/>
  <c r="W21" i="10" s="1"/>
  <c r="U22" i="10"/>
  <c r="W22" i="10" s="1"/>
  <c r="U23" i="10"/>
  <c r="W23" i="10" s="1"/>
  <c r="U24" i="10"/>
  <c r="W24" i="10" s="1"/>
  <c r="U25" i="10"/>
  <c r="W25" i="10" s="1"/>
  <c r="U26" i="10"/>
  <c r="W26" i="10" s="1"/>
  <c r="U27" i="10"/>
  <c r="W27" i="10" s="1"/>
  <c r="U28" i="10"/>
  <c r="W28" i="10" s="1"/>
  <c r="U29" i="10"/>
  <c r="W29" i="10" s="1"/>
  <c r="U30" i="10"/>
  <c r="W30" i="10" s="1"/>
  <c r="U31" i="10"/>
  <c r="W31" i="10" s="1"/>
  <c r="U32" i="10"/>
  <c r="W32" i="10" s="1"/>
  <c r="U33" i="10"/>
  <c r="W33" i="10" s="1"/>
  <c r="U34" i="10"/>
  <c r="W34" i="10" s="1"/>
  <c r="U35" i="10"/>
  <c r="W35" i="10" s="1"/>
  <c r="U36" i="10"/>
  <c r="W36" i="10" s="1"/>
  <c r="U37" i="10"/>
  <c r="W37" i="10" s="1"/>
  <c r="U38" i="10"/>
  <c r="W38" i="10" s="1"/>
  <c r="U39" i="10"/>
  <c r="W39" i="10" s="1"/>
  <c r="U40" i="10"/>
  <c r="W40" i="10" s="1"/>
  <c r="U41" i="10"/>
  <c r="W41" i="10" s="1"/>
  <c r="U42" i="10"/>
  <c r="W42" i="10" s="1"/>
  <c r="U43" i="10"/>
  <c r="W43" i="10" s="1"/>
  <c r="U44" i="10"/>
  <c r="W44" i="10" s="1"/>
  <c r="U45" i="10"/>
  <c r="W45" i="10" s="1"/>
  <c r="U46" i="10"/>
  <c r="W46" i="10" s="1"/>
  <c r="U47" i="10"/>
  <c r="W47" i="10" s="1"/>
  <c r="U48" i="10"/>
  <c r="W48" i="10" s="1"/>
  <c r="U49" i="10"/>
  <c r="W49" i="10" s="1"/>
  <c r="U50" i="10"/>
  <c r="W50" i="10" s="1"/>
  <c r="U51" i="10"/>
  <c r="W51" i="10" s="1"/>
  <c r="U52" i="10"/>
  <c r="W52" i="10" s="1"/>
  <c r="U53" i="10"/>
  <c r="W53" i="10" s="1"/>
  <c r="U54" i="10"/>
  <c r="W54" i="10" s="1"/>
  <c r="U55" i="10"/>
  <c r="W55" i="10" s="1"/>
  <c r="U56" i="10"/>
  <c r="W56" i="10" s="1"/>
  <c r="U57" i="10"/>
  <c r="W57" i="10" s="1"/>
  <c r="U58" i="10"/>
  <c r="W58" i="10" s="1"/>
  <c r="U59" i="10"/>
  <c r="W59" i="10" s="1"/>
  <c r="U60" i="10"/>
  <c r="W60" i="10" s="1"/>
  <c r="U61" i="10"/>
  <c r="W61" i="10" s="1"/>
  <c r="U62" i="10"/>
  <c r="W62" i="10" s="1"/>
  <c r="U63" i="10"/>
  <c r="W63" i="10" s="1"/>
  <c r="U64" i="10"/>
  <c r="W64" i="10" s="1"/>
  <c r="U65" i="10"/>
  <c r="W65" i="10" s="1"/>
  <c r="U66" i="10"/>
  <c r="W66" i="10" s="1"/>
  <c r="U67" i="10"/>
  <c r="W67" i="10" s="1"/>
  <c r="U68" i="10"/>
  <c r="W68" i="10" s="1"/>
  <c r="U69" i="10"/>
  <c r="W69" i="10" s="1"/>
  <c r="U70" i="10"/>
  <c r="W70" i="10" s="1"/>
  <c r="U3" i="10"/>
  <c r="W3" i="10" s="1"/>
  <c r="S4" i="10"/>
  <c r="S6" i="10"/>
  <c r="S7" i="10"/>
  <c r="S8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8" i="10"/>
  <c r="S59" i="10"/>
  <c r="S60" i="10"/>
  <c r="S61" i="10"/>
  <c r="S62" i="10"/>
  <c r="S63" i="10"/>
  <c r="S64" i="10"/>
  <c r="S66" i="10"/>
  <c r="S67" i="10"/>
  <c r="S68" i="10"/>
  <c r="S69" i="10"/>
  <c r="S70" i="10"/>
  <c r="S3" i="10"/>
  <c r="L6" i="10"/>
  <c r="L14" i="10"/>
  <c r="L17" i="10"/>
  <c r="L28" i="10"/>
  <c r="L32" i="10"/>
  <c r="L34" i="10"/>
  <c r="L42" i="10"/>
  <c r="L44" i="10"/>
  <c r="L50" i="10"/>
  <c r="L54" i="10"/>
  <c r="L56" i="10"/>
  <c r="L60" i="10"/>
  <c r="L62" i="10"/>
  <c r="L70" i="10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W38" i="9" s="1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3" i="9"/>
  <c r="W3" i="9" s="1"/>
  <c r="S4" i="9"/>
  <c r="S5" i="9"/>
  <c r="S6" i="9"/>
  <c r="T6" i="9" s="1"/>
  <c r="S7" i="9"/>
  <c r="S8" i="9"/>
  <c r="S9" i="9"/>
  <c r="T9" i="9" s="1"/>
  <c r="S10" i="9"/>
  <c r="T10" i="9" s="1"/>
  <c r="S11" i="9"/>
  <c r="S12" i="9"/>
  <c r="T12" i="9" s="1"/>
  <c r="S13" i="9"/>
  <c r="S14" i="9"/>
  <c r="T14" i="9" s="1"/>
  <c r="S15" i="9"/>
  <c r="S16" i="9"/>
  <c r="S17" i="9"/>
  <c r="S18" i="9"/>
  <c r="T18" i="9" s="1"/>
  <c r="S19" i="9"/>
  <c r="S20" i="9"/>
  <c r="T20" i="9" s="1"/>
  <c r="S21" i="9"/>
  <c r="S22" i="9"/>
  <c r="T22" i="9" s="1"/>
  <c r="S23" i="9"/>
  <c r="S24" i="9"/>
  <c r="S25" i="9"/>
  <c r="T25" i="9" s="1"/>
  <c r="S26" i="9"/>
  <c r="S27" i="9"/>
  <c r="S28" i="9"/>
  <c r="T28" i="9" s="1"/>
  <c r="S29" i="9"/>
  <c r="S30" i="9"/>
  <c r="T30" i="9" s="1"/>
  <c r="S31" i="9"/>
  <c r="S32" i="9"/>
  <c r="S33" i="9"/>
  <c r="T33" i="9" s="1"/>
  <c r="S34" i="9"/>
  <c r="S35" i="9"/>
  <c r="S36" i="9"/>
  <c r="T36" i="9" s="1"/>
  <c r="S37" i="9"/>
  <c r="S38" i="9"/>
  <c r="T38" i="9" s="1"/>
  <c r="S39" i="9"/>
  <c r="S40" i="9"/>
  <c r="S41" i="9"/>
  <c r="T41" i="9" s="1"/>
  <c r="S42" i="9"/>
  <c r="S43" i="9"/>
  <c r="S44" i="9"/>
  <c r="T44" i="9" s="1"/>
  <c r="S45" i="9"/>
  <c r="S46" i="9"/>
  <c r="T46" i="9" s="1"/>
  <c r="S47" i="9"/>
  <c r="S48" i="9"/>
  <c r="S49" i="9"/>
  <c r="T49" i="9" s="1"/>
  <c r="S50" i="9"/>
  <c r="S51" i="9"/>
  <c r="S52" i="9"/>
  <c r="T52" i="9" s="1"/>
  <c r="S53" i="9"/>
  <c r="S54" i="9"/>
  <c r="T54" i="9" s="1"/>
  <c r="S55" i="9"/>
  <c r="S56" i="9"/>
  <c r="S57" i="9"/>
  <c r="T57" i="9" s="1"/>
  <c r="S58" i="9"/>
  <c r="S59" i="9"/>
  <c r="S60" i="9"/>
  <c r="T60" i="9" s="1"/>
  <c r="S61" i="9"/>
  <c r="S62" i="9"/>
  <c r="T62" i="9" s="1"/>
  <c r="S63" i="9"/>
  <c r="S64" i="9"/>
  <c r="S65" i="9"/>
  <c r="T65" i="9" s="1"/>
  <c r="S66" i="9"/>
  <c r="S67" i="9"/>
  <c r="S68" i="9"/>
  <c r="T68" i="9" s="1"/>
  <c r="S69" i="9"/>
  <c r="S70" i="9"/>
  <c r="T70" i="9" s="1"/>
  <c r="S3" i="9"/>
  <c r="L7" i="9"/>
  <c r="L8" i="9"/>
  <c r="L16" i="9"/>
  <c r="L24" i="9"/>
  <c r="L32" i="9"/>
  <c r="L35" i="9"/>
  <c r="L39" i="9"/>
  <c r="L40" i="9"/>
  <c r="L43" i="9"/>
  <c r="L47" i="9"/>
  <c r="L48" i="9"/>
  <c r="L51" i="9"/>
  <c r="L55" i="9"/>
  <c r="L56" i="9"/>
  <c r="L59" i="9"/>
  <c r="L62" i="9"/>
  <c r="L63" i="9"/>
  <c r="L65" i="9"/>
  <c r="L3" i="9"/>
  <c r="H69" i="7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3" i="6"/>
  <c r="H3" i="6"/>
  <c r="H5" i="2"/>
  <c r="J4" i="2"/>
  <c r="J3" i="2"/>
  <c r="H3" i="2"/>
  <c r="J3" i="1"/>
  <c r="K3" i="1" s="1"/>
  <c r="AO63" i="11"/>
  <c r="AO78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" i="11"/>
  <c r="M3" i="7"/>
  <c r="H6" i="2"/>
  <c r="J5" i="2"/>
  <c r="H5" i="1"/>
  <c r="J4" i="1"/>
  <c r="K4" i="1" s="1"/>
  <c r="L3" i="1"/>
  <c r="T69" i="9" l="1"/>
  <c r="T61" i="9"/>
  <c r="T53" i="9"/>
  <c r="T45" i="9"/>
  <c r="T37" i="9"/>
  <c r="T29" i="9"/>
  <c r="T21" i="9"/>
  <c r="T13" i="9"/>
  <c r="T5" i="9"/>
  <c r="T34" i="9"/>
  <c r="T17" i="9"/>
  <c r="T64" i="9"/>
  <c r="T56" i="9"/>
  <c r="T48" i="9"/>
  <c r="T40" i="9"/>
  <c r="T32" i="9"/>
  <c r="T24" i="9"/>
  <c r="T16" i="9"/>
  <c r="T8" i="9"/>
  <c r="T4" i="9"/>
  <c r="W64" i="9"/>
  <c r="V64" i="9"/>
  <c r="W56" i="9"/>
  <c r="V56" i="9"/>
  <c r="W48" i="9"/>
  <c r="V48" i="9"/>
  <c r="W40" i="9"/>
  <c r="V40" i="9"/>
  <c r="W32" i="9"/>
  <c r="V32" i="9"/>
  <c r="W24" i="9"/>
  <c r="V24" i="9"/>
  <c r="W16" i="9"/>
  <c r="V16" i="9"/>
  <c r="W8" i="9"/>
  <c r="V8" i="9"/>
  <c r="W42" i="9"/>
  <c r="V42" i="9"/>
  <c r="W25" i="9"/>
  <c r="V25" i="9"/>
  <c r="T67" i="9"/>
  <c r="T59" i="9"/>
  <c r="T51" i="9"/>
  <c r="T43" i="9"/>
  <c r="T35" i="9"/>
  <c r="T27" i="9"/>
  <c r="T19" i="9"/>
  <c r="T11" i="9"/>
  <c r="W63" i="9"/>
  <c r="V63" i="9"/>
  <c r="W55" i="9"/>
  <c r="V55" i="9"/>
  <c r="W47" i="9"/>
  <c r="V47" i="9"/>
  <c r="W39" i="9"/>
  <c r="V39" i="9"/>
  <c r="W31" i="9"/>
  <c r="V31" i="9"/>
  <c r="W23" i="9"/>
  <c r="V23" i="9"/>
  <c r="W15" i="9"/>
  <c r="V15" i="9"/>
  <c r="W7" i="9"/>
  <c r="V7" i="9"/>
  <c r="W58" i="9"/>
  <c r="V58" i="9"/>
  <c r="W26" i="9"/>
  <c r="V26" i="9"/>
  <c r="W57" i="9"/>
  <c r="V57" i="9"/>
  <c r="W41" i="9"/>
  <c r="V41" i="9"/>
  <c r="W17" i="9"/>
  <c r="V17" i="9"/>
  <c r="T66" i="9"/>
  <c r="T58" i="9"/>
  <c r="T50" i="9"/>
  <c r="T42" i="9"/>
  <c r="T26" i="9"/>
  <c r="W70" i="9"/>
  <c r="V70" i="9"/>
  <c r="W62" i="9"/>
  <c r="V62" i="9"/>
  <c r="W54" i="9"/>
  <c r="V54" i="9"/>
  <c r="W46" i="9"/>
  <c r="V46" i="9"/>
  <c r="V38" i="9"/>
  <c r="W30" i="9"/>
  <c r="V30" i="9"/>
  <c r="W22" i="9"/>
  <c r="V22" i="9"/>
  <c r="W14" i="9"/>
  <c r="V14" i="9"/>
  <c r="W6" i="9"/>
  <c r="V6" i="9"/>
  <c r="W50" i="9"/>
  <c r="V50" i="9"/>
  <c r="W18" i="9"/>
  <c r="V18" i="9"/>
  <c r="W49" i="9"/>
  <c r="V49" i="9"/>
  <c r="W33" i="9"/>
  <c r="V33" i="9"/>
  <c r="W9" i="9"/>
  <c r="V9" i="9"/>
  <c r="W69" i="9"/>
  <c r="V69" i="9"/>
  <c r="W61" i="9"/>
  <c r="V61" i="9"/>
  <c r="W53" i="9"/>
  <c r="V53" i="9"/>
  <c r="W45" i="9"/>
  <c r="V45" i="9"/>
  <c r="W37" i="9"/>
  <c r="V37" i="9"/>
  <c r="W29" i="9"/>
  <c r="V29" i="9"/>
  <c r="W21" i="9"/>
  <c r="V21" i="9"/>
  <c r="W13" i="9"/>
  <c r="V13" i="9"/>
  <c r="W5" i="9"/>
  <c r="V5" i="9"/>
  <c r="W66" i="9"/>
  <c r="V66" i="9"/>
  <c r="W10" i="9"/>
  <c r="V10" i="9"/>
  <c r="W65" i="9"/>
  <c r="V65" i="9"/>
  <c r="W68" i="9"/>
  <c r="V68" i="9"/>
  <c r="W60" i="9"/>
  <c r="V60" i="9"/>
  <c r="W52" i="9"/>
  <c r="V52" i="9"/>
  <c r="W44" i="9"/>
  <c r="V44" i="9"/>
  <c r="W36" i="9"/>
  <c r="V36" i="9"/>
  <c r="W28" i="9"/>
  <c r="V28" i="9"/>
  <c r="W20" i="9"/>
  <c r="V20" i="9"/>
  <c r="W12" i="9"/>
  <c r="V12" i="9"/>
  <c r="W4" i="9"/>
  <c r="V4" i="9"/>
  <c r="W34" i="9"/>
  <c r="V34" i="9"/>
  <c r="T63" i="9"/>
  <c r="T55" i="9"/>
  <c r="T47" i="9"/>
  <c r="T39" i="9"/>
  <c r="T31" i="9"/>
  <c r="T23" i="9"/>
  <c r="T15" i="9"/>
  <c r="T7" i="9"/>
  <c r="W67" i="9"/>
  <c r="V67" i="9"/>
  <c r="W59" i="9"/>
  <c r="V59" i="9"/>
  <c r="W51" i="9"/>
  <c r="V51" i="9"/>
  <c r="W43" i="9"/>
  <c r="V43" i="9"/>
  <c r="W35" i="9"/>
  <c r="V35" i="9"/>
  <c r="W27" i="9"/>
  <c r="V27" i="9"/>
  <c r="W19" i="9"/>
  <c r="V19" i="9"/>
  <c r="W11" i="9"/>
  <c r="V11" i="9"/>
  <c r="AI18" i="10"/>
  <c r="H6" i="1"/>
  <c r="P3" i="6"/>
  <c r="J3" i="6"/>
  <c r="G3" i="2"/>
  <c r="H3" i="7" l="1"/>
  <c r="T2" i="7" s="1"/>
  <c r="H5" i="7"/>
  <c r="J12" i="6"/>
  <c r="M4" i="7"/>
  <c r="M5" i="7"/>
  <c r="H6" i="7"/>
  <c r="J6" i="7"/>
  <c r="K6" i="7" s="1"/>
  <c r="M6" i="7"/>
  <c r="H7" i="7"/>
  <c r="J7" i="7"/>
  <c r="K7" i="7" s="1"/>
  <c r="M7" i="7"/>
  <c r="H8" i="7"/>
  <c r="J8" i="7"/>
  <c r="K8" i="7" s="1"/>
  <c r="M8" i="7"/>
  <c r="H9" i="7"/>
  <c r="J9" i="7"/>
  <c r="K9" i="7" s="1"/>
  <c r="M9" i="7"/>
  <c r="H10" i="7"/>
  <c r="J10" i="7"/>
  <c r="K10" i="7" s="1"/>
  <c r="M10" i="7"/>
  <c r="H11" i="7"/>
  <c r="J11" i="7"/>
  <c r="K11" i="7" s="1"/>
  <c r="M11" i="7"/>
  <c r="H12" i="7"/>
  <c r="J12" i="7"/>
  <c r="K12" i="7" s="1"/>
  <c r="M12" i="7"/>
  <c r="H13" i="7"/>
  <c r="J13" i="7"/>
  <c r="K13" i="7" s="1"/>
  <c r="M13" i="7"/>
  <c r="H14" i="7"/>
  <c r="M14" i="7"/>
  <c r="H15" i="7"/>
  <c r="J15" i="7"/>
  <c r="K15" i="7" s="1"/>
  <c r="M15" i="7"/>
  <c r="H16" i="7"/>
  <c r="J16" i="7"/>
  <c r="K16" i="7" s="1"/>
  <c r="M16" i="7"/>
  <c r="H17" i="7"/>
  <c r="J17" i="7"/>
  <c r="K17" i="7" s="1"/>
  <c r="M17" i="7"/>
  <c r="H18" i="7"/>
  <c r="J18" i="7"/>
  <c r="K18" i="7" s="1"/>
  <c r="M18" i="7"/>
  <c r="H19" i="7"/>
  <c r="J19" i="7"/>
  <c r="K19" i="7" s="1"/>
  <c r="M19" i="7"/>
  <c r="H20" i="7"/>
  <c r="J20" i="7"/>
  <c r="K20" i="7" s="1"/>
  <c r="M20" i="7"/>
  <c r="H21" i="7"/>
  <c r="J21" i="7"/>
  <c r="K21" i="7" s="1"/>
  <c r="M21" i="7"/>
  <c r="H22" i="7"/>
  <c r="J22" i="7"/>
  <c r="K22" i="7" s="1"/>
  <c r="M22" i="7"/>
  <c r="H23" i="7"/>
  <c r="J23" i="7"/>
  <c r="K23" i="7" s="1"/>
  <c r="M23" i="7"/>
  <c r="H24" i="7"/>
  <c r="J24" i="7"/>
  <c r="K24" i="7" s="1"/>
  <c r="M24" i="7"/>
  <c r="H25" i="7"/>
  <c r="J25" i="7"/>
  <c r="K25" i="7" s="1"/>
  <c r="M25" i="7"/>
  <c r="H26" i="7"/>
  <c r="J26" i="7"/>
  <c r="K26" i="7" s="1"/>
  <c r="M26" i="7"/>
  <c r="H27" i="7"/>
  <c r="J27" i="7"/>
  <c r="K27" i="7" s="1"/>
  <c r="M27" i="7"/>
  <c r="H28" i="7"/>
  <c r="J28" i="7"/>
  <c r="K28" i="7" s="1"/>
  <c r="M28" i="7"/>
  <c r="H29" i="7"/>
  <c r="J29" i="7"/>
  <c r="K29" i="7" s="1"/>
  <c r="M29" i="7"/>
  <c r="H30" i="7"/>
  <c r="J30" i="7"/>
  <c r="K30" i="7" s="1"/>
  <c r="M30" i="7"/>
  <c r="H31" i="7"/>
  <c r="J31" i="7"/>
  <c r="K31" i="7" s="1"/>
  <c r="M31" i="7"/>
  <c r="H32" i="7"/>
  <c r="J32" i="7"/>
  <c r="K32" i="7" s="1"/>
  <c r="M32" i="7"/>
  <c r="H33" i="7"/>
  <c r="J33" i="7"/>
  <c r="K33" i="7" s="1"/>
  <c r="M33" i="7"/>
  <c r="H34" i="7"/>
  <c r="J34" i="7"/>
  <c r="K34" i="7" s="1"/>
  <c r="M34" i="7"/>
  <c r="H35" i="7"/>
  <c r="J35" i="7"/>
  <c r="K35" i="7" s="1"/>
  <c r="M35" i="7"/>
  <c r="H36" i="7"/>
  <c r="J36" i="7"/>
  <c r="K36" i="7" s="1"/>
  <c r="M36" i="7"/>
  <c r="H37" i="7"/>
  <c r="J37" i="7"/>
  <c r="K37" i="7" s="1"/>
  <c r="M37" i="7"/>
  <c r="H38" i="7"/>
  <c r="J38" i="7"/>
  <c r="K38" i="7" s="1"/>
  <c r="M38" i="7"/>
  <c r="H39" i="7"/>
  <c r="J39" i="7"/>
  <c r="K39" i="7" s="1"/>
  <c r="M39" i="7"/>
  <c r="H40" i="7"/>
  <c r="J40" i="7"/>
  <c r="K40" i="7" s="1"/>
  <c r="M40" i="7"/>
  <c r="H41" i="7"/>
  <c r="J41" i="7"/>
  <c r="K41" i="7" s="1"/>
  <c r="M41" i="7"/>
  <c r="H42" i="7"/>
  <c r="J42" i="7"/>
  <c r="K42" i="7" s="1"/>
  <c r="M42" i="7"/>
  <c r="H43" i="7"/>
  <c r="J43" i="7"/>
  <c r="K43" i="7" s="1"/>
  <c r="M43" i="7"/>
  <c r="H44" i="7"/>
  <c r="J44" i="7"/>
  <c r="K44" i="7" s="1"/>
  <c r="M44" i="7"/>
  <c r="H45" i="7"/>
  <c r="J45" i="7"/>
  <c r="K45" i="7" s="1"/>
  <c r="M45" i="7"/>
  <c r="H46" i="7"/>
  <c r="J46" i="7"/>
  <c r="K46" i="7" s="1"/>
  <c r="M46" i="7"/>
  <c r="H47" i="7"/>
  <c r="J47" i="7"/>
  <c r="K47" i="7" s="1"/>
  <c r="M47" i="7"/>
  <c r="H48" i="7"/>
  <c r="J48" i="7"/>
  <c r="K48" i="7" s="1"/>
  <c r="M48" i="7"/>
  <c r="H49" i="7"/>
  <c r="J49" i="7"/>
  <c r="K49" i="7" s="1"/>
  <c r="M49" i="7"/>
  <c r="H50" i="7"/>
  <c r="J50" i="7"/>
  <c r="K50" i="7" s="1"/>
  <c r="M50" i="7"/>
  <c r="H51" i="7"/>
  <c r="J51" i="7"/>
  <c r="K51" i="7" s="1"/>
  <c r="M51" i="7"/>
  <c r="H52" i="7"/>
  <c r="J52" i="7"/>
  <c r="K52" i="7" s="1"/>
  <c r="M52" i="7"/>
  <c r="H53" i="7"/>
  <c r="J53" i="7"/>
  <c r="K53" i="7" s="1"/>
  <c r="M53" i="7"/>
  <c r="H54" i="7"/>
  <c r="J54" i="7"/>
  <c r="K54" i="7" s="1"/>
  <c r="M54" i="7"/>
  <c r="H55" i="7"/>
  <c r="J55" i="7"/>
  <c r="K55" i="7" s="1"/>
  <c r="M55" i="7"/>
  <c r="H56" i="7"/>
  <c r="J56" i="7"/>
  <c r="K56" i="7" s="1"/>
  <c r="M56" i="7"/>
  <c r="H57" i="7"/>
  <c r="J57" i="7"/>
  <c r="K57" i="7" s="1"/>
  <c r="M57" i="7"/>
  <c r="H58" i="7"/>
  <c r="J58" i="7"/>
  <c r="K58" i="7" s="1"/>
  <c r="M58" i="7"/>
  <c r="H59" i="7"/>
  <c r="J59" i="7"/>
  <c r="K59" i="7" s="1"/>
  <c r="M59" i="7"/>
  <c r="H60" i="7"/>
  <c r="J60" i="7"/>
  <c r="K60" i="7" s="1"/>
  <c r="M60" i="7"/>
  <c r="H61" i="7"/>
  <c r="J61" i="7"/>
  <c r="K61" i="7" s="1"/>
  <c r="M61" i="7"/>
  <c r="H62" i="7"/>
  <c r="J62" i="7"/>
  <c r="K62" i="7" s="1"/>
  <c r="M62" i="7"/>
  <c r="H63" i="7"/>
  <c r="J63" i="7"/>
  <c r="K63" i="7" s="1"/>
  <c r="M63" i="7"/>
  <c r="H64" i="7"/>
  <c r="J64" i="7"/>
  <c r="K64" i="7" s="1"/>
  <c r="M64" i="7"/>
  <c r="H65" i="7"/>
  <c r="J65" i="7"/>
  <c r="K65" i="7" s="1"/>
  <c r="M65" i="7"/>
  <c r="H66" i="7"/>
  <c r="J66" i="7"/>
  <c r="K66" i="7" s="1"/>
  <c r="M66" i="7"/>
  <c r="H67" i="7"/>
  <c r="J67" i="7"/>
  <c r="K67" i="7" s="1"/>
  <c r="M67" i="7"/>
  <c r="H68" i="7"/>
  <c r="J68" i="7"/>
  <c r="K68" i="7" s="1"/>
  <c r="M68" i="7"/>
  <c r="J69" i="7"/>
  <c r="K69" i="7" s="1"/>
  <c r="M69" i="7"/>
  <c r="H70" i="7"/>
  <c r="J70" i="7"/>
  <c r="K70" i="7" s="1"/>
  <c r="M70" i="7"/>
  <c r="H71" i="7"/>
  <c r="J71" i="7"/>
  <c r="K71" i="7" s="1"/>
  <c r="M71" i="7"/>
  <c r="H72" i="7"/>
  <c r="J72" i="7"/>
  <c r="K72" i="7" s="1"/>
  <c r="M72" i="7"/>
  <c r="H73" i="7"/>
  <c r="J73" i="7"/>
  <c r="K73" i="7" s="1"/>
  <c r="M73" i="7"/>
  <c r="H74" i="7"/>
  <c r="J74" i="7"/>
  <c r="K74" i="7" s="1"/>
  <c r="M74" i="7"/>
  <c r="H75" i="7"/>
  <c r="J75" i="7"/>
  <c r="K75" i="7" s="1"/>
  <c r="M75" i="7"/>
  <c r="H76" i="7"/>
  <c r="J76" i="7"/>
  <c r="K76" i="7" s="1"/>
  <c r="M76" i="7"/>
  <c r="H77" i="7"/>
  <c r="J77" i="7"/>
  <c r="K77" i="7" s="1"/>
  <c r="M77" i="7"/>
  <c r="H78" i="7"/>
  <c r="J78" i="7"/>
  <c r="K78" i="7" s="1"/>
  <c r="M78" i="7"/>
  <c r="H79" i="7"/>
  <c r="J79" i="7"/>
  <c r="K79" i="7" s="1"/>
  <c r="M79" i="7"/>
  <c r="H80" i="7"/>
  <c r="J80" i="7"/>
  <c r="K80" i="7" s="1"/>
  <c r="M80" i="7"/>
  <c r="H81" i="7"/>
  <c r="J81" i="7"/>
  <c r="K81" i="7" s="1"/>
  <c r="M81" i="7"/>
  <c r="G3" i="6"/>
  <c r="I3" i="6" s="1"/>
  <c r="L3" i="6"/>
  <c r="G4" i="6"/>
  <c r="H4" i="6"/>
  <c r="J4" i="6"/>
  <c r="L4" i="6"/>
  <c r="P4" i="6"/>
  <c r="G5" i="6"/>
  <c r="H5" i="6"/>
  <c r="L5" i="6"/>
  <c r="P5" i="6"/>
  <c r="G6" i="6"/>
  <c r="H6" i="6"/>
  <c r="I6" i="6" s="1"/>
  <c r="L6" i="6"/>
  <c r="P6" i="6"/>
  <c r="G7" i="6"/>
  <c r="H7" i="6"/>
  <c r="J7" i="6"/>
  <c r="L7" i="6"/>
  <c r="P7" i="6"/>
  <c r="G8" i="6"/>
  <c r="H8" i="6"/>
  <c r="J8" i="6"/>
  <c r="L8" i="6"/>
  <c r="P8" i="6"/>
  <c r="G9" i="6"/>
  <c r="I9" i="6" s="1"/>
  <c r="H9" i="6"/>
  <c r="J9" i="6"/>
  <c r="L9" i="6"/>
  <c r="P9" i="6"/>
  <c r="G10" i="6"/>
  <c r="I10" i="6" s="1"/>
  <c r="H10" i="6"/>
  <c r="J10" i="6"/>
  <c r="L10" i="6"/>
  <c r="P10" i="6"/>
  <c r="G11" i="6"/>
  <c r="H11" i="6"/>
  <c r="J11" i="6"/>
  <c r="L11" i="6"/>
  <c r="P11" i="6"/>
  <c r="G12" i="6"/>
  <c r="H12" i="6"/>
  <c r="L12" i="6"/>
  <c r="P12" i="6"/>
  <c r="G13" i="6"/>
  <c r="H13" i="6"/>
  <c r="J13" i="6"/>
  <c r="L13" i="6"/>
  <c r="P13" i="6"/>
  <c r="G14" i="6"/>
  <c r="I14" i="6" s="1"/>
  <c r="H14" i="6"/>
  <c r="J14" i="6"/>
  <c r="L14" i="6"/>
  <c r="P14" i="6"/>
  <c r="G15" i="6"/>
  <c r="I15" i="6" s="1"/>
  <c r="H15" i="6"/>
  <c r="J15" i="6"/>
  <c r="L15" i="6"/>
  <c r="P15" i="6"/>
  <c r="G16" i="6"/>
  <c r="H16" i="6"/>
  <c r="J16" i="6"/>
  <c r="L16" i="6"/>
  <c r="P16" i="6"/>
  <c r="G17" i="6"/>
  <c r="H17" i="6"/>
  <c r="J17" i="6"/>
  <c r="L17" i="6"/>
  <c r="P17" i="6"/>
  <c r="G18" i="6"/>
  <c r="H18" i="6"/>
  <c r="J18" i="6"/>
  <c r="L18" i="6"/>
  <c r="P18" i="6"/>
  <c r="G19" i="6"/>
  <c r="H19" i="6"/>
  <c r="J19" i="6"/>
  <c r="L19" i="6"/>
  <c r="P19" i="6"/>
  <c r="G20" i="6"/>
  <c r="H20" i="6"/>
  <c r="I20" i="6" s="1"/>
  <c r="J20" i="6"/>
  <c r="L20" i="6"/>
  <c r="P20" i="6"/>
  <c r="G21" i="6"/>
  <c r="H21" i="6"/>
  <c r="J21" i="6"/>
  <c r="L21" i="6"/>
  <c r="P21" i="6"/>
  <c r="G22" i="6"/>
  <c r="H22" i="6"/>
  <c r="I22" i="6" s="1"/>
  <c r="J22" i="6"/>
  <c r="L22" i="6"/>
  <c r="P22" i="6"/>
  <c r="G23" i="6"/>
  <c r="I23" i="6" s="1"/>
  <c r="H23" i="6"/>
  <c r="J23" i="6"/>
  <c r="L23" i="6"/>
  <c r="P23" i="6"/>
  <c r="G24" i="6"/>
  <c r="H24" i="6"/>
  <c r="J24" i="6"/>
  <c r="L24" i="6"/>
  <c r="P24" i="6"/>
  <c r="G25" i="6"/>
  <c r="H25" i="6"/>
  <c r="J25" i="6"/>
  <c r="L25" i="6"/>
  <c r="P25" i="6"/>
  <c r="G26" i="6"/>
  <c r="H26" i="6"/>
  <c r="I26" i="6" s="1"/>
  <c r="J26" i="6"/>
  <c r="L26" i="6"/>
  <c r="P26" i="6"/>
  <c r="G27" i="6"/>
  <c r="H27" i="6"/>
  <c r="J27" i="6"/>
  <c r="L27" i="6"/>
  <c r="P27" i="6"/>
  <c r="G28" i="6"/>
  <c r="H28" i="6"/>
  <c r="I28" i="6" s="1"/>
  <c r="J28" i="6"/>
  <c r="L28" i="6"/>
  <c r="P28" i="6"/>
  <c r="G29" i="6"/>
  <c r="H29" i="6"/>
  <c r="J29" i="6"/>
  <c r="L29" i="6"/>
  <c r="P29" i="6"/>
  <c r="G30" i="6"/>
  <c r="H30" i="6"/>
  <c r="J30" i="6"/>
  <c r="L30" i="6"/>
  <c r="P30" i="6"/>
  <c r="G31" i="6"/>
  <c r="H31" i="6"/>
  <c r="J31" i="6"/>
  <c r="L31" i="6"/>
  <c r="P31" i="6"/>
  <c r="G32" i="6"/>
  <c r="H32" i="6"/>
  <c r="J32" i="6"/>
  <c r="L32" i="6"/>
  <c r="P32" i="6"/>
  <c r="G33" i="6"/>
  <c r="H33" i="6"/>
  <c r="J33" i="6"/>
  <c r="L33" i="6"/>
  <c r="P33" i="6"/>
  <c r="G34" i="6"/>
  <c r="H34" i="6"/>
  <c r="I34" i="6" s="1"/>
  <c r="J34" i="6"/>
  <c r="L34" i="6"/>
  <c r="P34" i="6"/>
  <c r="G35" i="6"/>
  <c r="H35" i="6"/>
  <c r="J35" i="6"/>
  <c r="L35" i="6"/>
  <c r="P35" i="6"/>
  <c r="G36" i="6"/>
  <c r="H36" i="6"/>
  <c r="J36" i="6"/>
  <c r="L36" i="6"/>
  <c r="P36" i="6"/>
  <c r="G37" i="6"/>
  <c r="H37" i="6"/>
  <c r="J37" i="6"/>
  <c r="L37" i="6"/>
  <c r="P37" i="6"/>
  <c r="G38" i="6"/>
  <c r="H38" i="6"/>
  <c r="I38" i="6" s="1"/>
  <c r="J38" i="6"/>
  <c r="L38" i="6"/>
  <c r="P38" i="6"/>
  <c r="G39" i="6"/>
  <c r="H39" i="6"/>
  <c r="J39" i="6"/>
  <c r="L39" i="6"/>
  <c r="P39" i="6"/>
  <c r="G40" i="6"/>
  <c r="H40" i="6"/>
  <c r="J40" i="6"/>
  <c r="L40" i="6"/>
  <c r="P40" i="6"/>
  <c r="G41" i="6"/>
  <c r="I41" i="6" s="1"/>
  <c r="H41" i="6"/>
  <c r="J41" i="6"/>
  <c r="L41" i="6"/>
  <c r="P41" i="6"/>
  <c r="G42" i="6"/>
  <c r="H42" i="6"/>
  <c r="J42" i="6"/>
  <c r="L42" i="6"/>
  <c r="P42" i="6"/>
  <c r="G43" i="6"/>
  <c r="H43" i="6"/>
  <c r="J43" i="6"/>
  <c r="L43" i="6"/>
  <c r="P43" i="6"/>
  <c r="G44" i="6"/>
  <c r="H44" i="6"/>
  <c r="J44" i="6"/>
  <c r="L44" i="6"/>
  <c r="P44" i="6"/>
  <c r="G45" i="6"/>
  <c r="H45" i="6"/>
  <c r="J45" i="6"/>
  <c r="L45" i="6"/>
  <c r="P45" i="6"/>
  <c r="G46" i="6"/>
  <c r="H46" i="6"/>
  <c r="J46" i="6"/>
  <c r="L46" i="6"/>
  <c r="P46" i="6"/>
  <c r="G47" i="6"/>
  <c r="H47" i="6"/>
  <c r="J47" i="6"/>
  <c r="L47" i="6"/>
  <c r="P47" i="6"/>
  <c r="G48" i="6"/>
  <c r="H48" i="6"/>
  <c r="J48" i="6"/>
  <c r="L48" i="6"/>
  <c r="P48" i="6"/>
  <c r="G49" i="6"/>
  <c r="H49" i="6"/>
  <c r="J49" i="6"/>
  <c r="L49" i="6"/>
  <c r="P49" i="6"/>
  <c r="G50" i="6"/>
  <c r="H50" i="6"/>
  <c r="J50" i="6"/>
  <c r="L50" i="6"/>
  <c r="P50" i="6"/>
  <c r="G51" i="6"/>
  <c r="H51" i="6"/>
  <c r="J51" i="6"/>
  <c r="L51" i="6"/>
  <c r="P51" i="6"/>
  <c r="G52" i="6"/>
  <c r="H52" i="6"/>
  <c r="J52" i="6"/>
  <c r="L52" i="6"/>
  <c r="P52" i="6"/>
  <c r="G53" i="6"/>
  <c r="H53" i="6"/>
  <c r="J53" i="6"/>
  <c r="L53" i="6"/>
  <c r="P53" i="6"/>
  <c r="G54" i="6"/>
  <c r="H54" i="6"/>
  <c r="J54" i="6"/>
  <c r="L54" i="6"/>
  <c r="P54" i="6"/>
  <c r="G55" i="6"/>
  <c r="H55" i="6"/>
  <c r="J55" i="6"/>
  <c r="L55" i="6"/>
  <c r="P55" i="6"/>
  <c r="G56" i="6"/>
  <c r="H56" i="6"/>
  <c r="I56" i="6" s="1"/>
  <c r="J56" i="6"/>
  <c r="L56" i="6"/>
  <c r="P56" i="6"/>
  <c r="G57" i="6"/>
  <c r="H57" i="6"/>
  <c r="J57" i="6"/>
  <c r="L57" i="6"/>
  <c r="P57" i="6"/>
  <c r="G58" i="6"/>
  <c r="H58" i="6"/>
  <c r="J58" i="6"/>
  <c r="L58" i="6"/>
  <c r="P58" i="6"/>
  <c r="G59" i="6"/>
  <c r="H59" i="6"/>
  <c r="J59" i="6"/>
  <c r="L59" i="6"/>
  <c r="P59" i="6"/>
  <c r="G60" i="6"/>
  <c r="H60" i="6"/>
  <c r="J60" i="6"/>
  <c r="L60" i="6"/>
  <c r="P60" i="6"/>
  <c r="G61" i="6"/>
  <c r="H61" i="6"/>
  <c r="J61" i="6"/>
  <c r="L61" i="6"/>
  <c r="P61" i="6"/>
  <c r="G62" i="6"/>
  <c r="H62" i="6"/>
  <c r="I62" i="6" s="1"/>
  <c r="J62" i="6"/>
  <c r="L62" i="6"/>
  <c r="P62" i="6"/>
  <c r="G63" i="6"/>
  <c r="H63" i="6"/>
  <c r="J63" i="6"/>
  <c r="L63" i="6"/>
  <c r="P63" i="6"/>
  <c r="G64" i="6"/>
  <c r="H64" i="6"/>
  <c r="J64" i="6"/>
  <c r="L64" i="6"/>
  <c r="P64" i="6"/>
  <c r="G65" i="6"/>
  <c r="H65" i="6"/>
  <c r="J65" i="6"/>
  <c r="L65" i="6"/>
  <c r="P65" i="6"/>
  <c r="G66" i="6"/>
  <c r="H66" i="6"/>
  <c r="J66" i="6"/>
  <c r="L66" i="6"/>
  <c r="P66" i="6"/>
  <c r="G67" i="6"/>
  <c r="H67" i="6"/>
  <c r="J67" i="6"/>
  <c r="L67" i="6"/>
  <c r="P67" i="6"/>
  <c r="G68" i="6"/>
  <c r="H68" i="6"/>
  <c r="J68" i="6"/>
  <c r="L68" i="6"/>
  <c r="P68" i="6"/>
  <c r="G69" i="6"/>
  <c r="H69" i="6"/>
  <c r="J69" i="6"/>
  <c r="L69" i="6"/>
  <c r="P69" i="6"/>
  <c r="G70" i="6"/>
  <c r="H70" i="6"/>
  <c r="J70" i="6"/>
  <c r="L70" i="6"/>
  <c r="P70" i="6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3" i="2"/>
  <c r="H3" i="4"/>
  <c r="H3" i="3"/>
  <c r="L46" i="4"/>
  <c r="G46" i="4"/>
  <c r="J46" i="4"/>
  <c r="H46" i="4"/>
  <c r="H40" i="4"/>
  <c r="H41" i="4"/>
  <c r="H42" i="4"/>
  <c r="H43" i="4"/>
  <c r="H44" i="4"/>
  <c r="H45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G38" i="4"/>
  <c r="G39" i="4"/>
  <c r="G40" i="4"/>
  <c r="I40" i="4" s="1"/>
  <c r="G41" i="4"/>
  <c r="G42" i="4"/>
  <c r="G43" i="4"/>
  <c r="I43" i="4" s="1"/>
  <c r="G44" i="4"/>
  <c r="G45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H39" i="4"/>
  <c r="G37" i="4"/>
  <c r="H38" i="4"/>
  <c r="H37" i="4"/>
  <c r="G36" i="4"/>
  <c r="H36" i="4"/>
  <c r="G35" i="4"/>
  <c r="H35" i="4"/>
  <c r="H34" i="4"/>
  <c r="G34" i="4"/>
  <c r="H33" i="4"/>
  <c r="G33" i="4"/>
  <c r="G32" i="4"/>
  <c r="H32" i="4"/>
  <c r="H31" i="4"/>
  <c r="G31" i="4"/>
  <c r="I31" i="4" s="1"/>
  <c r="H30" i="4"/>
  <c r="G30" i="4"/>
  <c r="H29" i="4"/>
  <c r="G29" i="4"/>
  <c r="H28" i="4"/>
  <c r="G28" i="4"/>
  <c r="H27" i="4"/>
  <c r="G27" i="4"/>
  <c r="I27" i="4" s="1"/>
  <c r="H26" i="4"/>
  <c r="G26" i="4"/>
  <c r="H25" i="4"/>
  <c r="G25" i="4"/>
  <c r="H24" i="4"/>
  <c r="G24" i="4"/>
  <c r="H23" i="4"/>
  <c r="G2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3" i="4"/>
  <c r="O3" i="2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3" i="4"/>
  <c r="I5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3" i="4"/>
  <c r="J3" i="3"/>
  <c r="H4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3" i="3"/>
  <c r="K63" i="3"/>
  <c r="K64" i="3"/>
  <c r="K65" i="3"/>
  <c r="K66" i="3"/>
  <c r="K67" i="3"/>
  <c r="K68" i="3"/>
  <c r="K69" i="3"/>
  <c r="K70" i="3"/>
  <c r="J63" i="3"/>
  <c r="J64" i="3"/>
  <c r="J65" i="3"/>
  <c r="J66" i="3"/>
  <c r="J67" i="3"/>
  <c r="J68" i="3"/>
  <c r="J69" i="3"/>
  <c r="J70" i="3"/>
  <c r="I63" i="3"/>
  <c r="I64" i="3"/>
  <c r="I65" i="3"/>
  <c r="I66" i="3"/>
  <c r="I67" i="3"/>
  <c r="I68" i="3"/>
  <c r="I69" i="3"/>
  <c r="I70" i="3"/>
  <c r="H63" i="3"/>
  <c r="H64" i="3"/>
  <c r="H65" i="3"/>
  <c r="H66" i="3"/>
  <c r="H67" i="3"/>
  <c r="H68" i="3"/>
  <c r="H69" i="3"/>
  <c r="H70" i="3"/>
  <c r="G63" i="3"/>
  <c r="G64" i="3"/>
  <c r="G65" i="3"/>
  <c r="G66" i="3"/>
  <c r="G67" i="3"/>
  <c r="G68" i="3"/>
  <c r="G69" i="3"/>
  <c r="G70" i="3"/>
  <c r="H62" i="3"/>
  <c r="I62" i="3"/>
  <c r="J62" i="3"/>
  <c r="G62" i="3"/>
  <c r="K6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I23" i="3" s="1"/>
  <c r="G24" i="3"/>
  <c r="I24" i="3" s="1"/>
  <c r="G25" i="3"/>
  <c r="I25" i="3" s="1"/>
  <c r="G26" i="3"/>
  <c r="I26" i="3" s="1"/>
  <c r="G27" i="3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G45" i="3"/>
  <c r="G46" i="3"/>
  <c r="I46" i="3" s="1"/>
  <c r="G47" i="3"/>
  <c r="I47" i="3" s="1"/>
  <c r="G48" i="3"/>
  <c r="I48" i="3" s="1"/>
  <c r="G49" i="3"/>
  <c r="I49" i="3" s="1"/>
  <c r="G50" i="3"/>
  <c r="I50" i="3" s="1"/>
  <c r="G51" i="3"/>
  <c r="G52" i="3"/>
  <c r="G53" i="3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G61" i="3"/>
  <c r="G3" i="3"/>
  <c r="G3" i="1"/>
  <c r="I3" i="1" s="1"/>
  <c r="T4" i="7" l="1"/>
  <c r="T3" i="7"/>
  <c r="I68" i="6"/>
  <c r="I5" i="6"/>
  <c r="I61" i="6"/>
  <c r="I18" i="6"/>
  <c r="I24" i="6"/>
  <c r="I12" i="6"/>
  <c r="I39" i="6"/>
  <c r="I37" i="6"/>
  <c r="I16" i="6"/>
  <c r="I43" i="6"/>
  <c r="I19" i="6"/>
  <c r="I25" i="6"/>
  <c r="I67" i="6"/>
  <c r="I65" i="6"/>
  <c r="I66" i="6"/>
  <c r="I70" i="6"/>
  <c r="I64" i="6"/>
  <c r="I69" i="6"/>
  <c r="I63" i="6"/>
  <c r="I59" i="6"/>
  <c r="I51" i="6"/>
  <c r="I60" i="6"/>
  <c r="I52" i="6"/>
  <c r="I55" i="6"/>
  <c r="I48" i="6"/>
  <c r="I54" i="6"/>
  <c r="I46" i="6"/>
  <c r="I57" i="6"/>
  <c r="I49" i="6"/>
  <c r="I44" i="6"/>
  <c r="I58" i="6"/>
  <c r="I50" i="6"/>
  <c r="I53" i="6"/>
  <c r="I47" i="6"/>
  <c r="I45" i="6"/>
  <c r="I30" i="6"/>
  <c r="I33" i="6"/>
  <c r="I36" i="6"/>
  <c r="I42" i="6"/>
  <c r="I40" i="6"/>
  <c r="I32" i="6"/>
  <c r="I27" i="6"/>
  <c r="I31" i="6"/>
  <c r="I35" i="6"/>
  <c r="I29" i="6"/>
  <c r="I8" i="6"/>
  <c r="I4" i="6"/>
  <c r="I13" i="6"/>
  <c r="I7" i="6"/>
  <c r="I17" i="6"/>
  <c r="I11" i="6"/>
  <c r="I21" i="6"/>
  <c r="I24" i="4"/>
  <c r="I36" i="4"/>
  <c r="I23" i="4"/>
  <c r="I37" i="4"/>
  <c r="I38" i="4"/>
  <c r="I25" i="4"/>
  <c r="I29" i="4"/>
  <c r="I3" i="2"/>
  <c r="I3" i="4"/>
  <c r="I33" i="4"/>
  <c r="I56" i="4"/>
  <c r="I17" i="4"/>
  <c r="I68" i="4"/>
  <c r="I60" i="4"/>
  <c r="I59" i="4"/>
  <c r="I57" i="4"/>
  <c r="I30" i="4"/>
  <c r="I34" i="4"/>
  <c r="I39" i="4"/>
  <c r="I41" i="4"/>
  <c r="I28" i="4"/>
  <c r="I9" i="4"/>
  <c r="I22" i="4"/>
  <c r="I21" i="4"/>
  <c r="I13" i="4"/>
  <c r="I19" i="4"/>
  <c r="I10" i="4"/>
  <c r="I16" i="4"/>
  <c r="I8" i="4"/>
  <c r="I18" i="4"/>
  <c r="I5" i="4"/>
  <c r="I7" i="4"/>
  <c r="I11" i="4"/>
  <c r="I6" i="4"/>
  <c r="I14" i="4"/>
  <c r="I71" i="4"/>
  <c r="I62" i="4"/>
  <c r="I67" i="4"/>
  <c r="I81" i="4"/>
  <c r="I80" i="4"/>
  <c r="I72" i="4"/>
  <c r="I64" i="4"/>
  <c r="I76" i="4"/>
  <c r="I77" i="4"/>
  <c r="I79" i="4"/>
  <c r="I78" i="4"/>
  <c r="I75" i="4"/>
  <c r="I74" i="4"/>
  <c r="I73" i="4"/>
  <c r="I70" i="4"/>
  <c r="I69" i="4"/>
  <c r="I65" i="4"/>
  <c r="I63" i="4"/>
  <c r="I55" i="4"/>
  <c r="I52" i="4"/>
  <c r="I51" i="4"/>
  <c r="I46" i="4"/>
  <c r="I49" i="4"/>
  <c r="I48" i="4"/>
  <c r="I47" i="4"/>
  <c r="I20" i="4"/>
  <c r="I12" i="4"/>
  <c r="I4" i="4"/>
  <c r="I15" i="4"/>
  <c r="I32" i="4"/>
  <c r="I66" i="4"/>
  <c r="I58" i="4"/>
  <c r="I50" i="4"/>
  <c r="I42" i="4"/>
  <c r="I61" i="4"/>
  <c r="I53" i="4"/>
  <c r="I45" i="4"/>
  <c r="I44" i="4"/>
  <c r="I35" i="4"/>
  <c r="I26" i="4"/>
  <c r="I51" i="3"/>
  <c r="I61" i="3"/>
  <c r="I53" i="3"/>
  <c r="I45" i="3"/>
  <c r="I60" i="3"/>
  <c r="I52" i="3"/>
  <c r="I44" i="3"/>
  <c r="I27" i="3"/>
  <c r="I35" i="3"/>
  <c r="O80" i="2"/>
  <c r="O81" i="2"/>
  <c r="H81" i="2"/>
  <c r="J81" i="2"/>
  <c r="G81" i="2"/>
  <c r="I81" i="2" s="1"/>
  <c r="O71" i="2"/>
  <c r="O72" i="2"/>
  <c r="O73" i="2"/>
  <c r="O74" i="2"/>
  <c r="O75" i="2"/>
  <c r="O76" i="2"/>
  <c r="O77" i="2"/>
  <c r="O78" i="2"/>
  <c r="O79" i="2"/>
  <c r="J71" i="2"/>
  <c r="J72" i="2"/>
  <c r="J73" i="2"/>
  <c r="J74" i="2"/>
  <c r="J75" i="2"/>
  <c r="J76" i="2"/>
  <c r="J77" i="2"/>
  <c r="J78" i="2"/>
  <c r="J79" i="2"/>
  <c r="J80" i="2"/>
  <c r="H71" i="2"/>
  <c r="H72" i="2"/>
  <c r="H73" i="2"/>
  <c r="H74" i="2"/>
  <c r="H75" i="2"/>
  <c r="H76" i="2"/>
  <c r="H77" i="2"/>
  <c r="H78" i="2"/>
  <c r="H79" i="2"/>
  <c r="H80" i="2"/>
  <c r="G71" i="2"/>
  <c r="G72" i="2"/>
  <c r="G73" i="2"/>
  <c r="I73" i="2" s="1"/>
  <c r="G74" i="2"/>
  <c r="G75" i="2"/>
  <c r="G76" i="2"/>
  <c r="G77" i="2"/>
  <c r="G78" i="2"/>
  <c r="G79" i="2"/>
  <c r="G80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O12" i="2"/>
  <c r="O50" i="2"/>
  <c r="O65" i="2"/>
  <c r="H3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4" i="1"/>
  <c r="H70" i="2"/>
  <c r="H64" i="2"/>
  <c r="H63" i="2"/>
  <c r="H62" i="2"/>
  <c r="H56" i="2"/>
  <c r="H55" i="2"/>
  <c r="H54" i="2"/>
  <c r="H50" i="2"/>
  <c r="H48" i="2"/>
  <c r="H47" i="2"/>
  <c r="H46" i="2"/>
  <c r="H40" i="2"/>
  <c r="H38" i="2"/>
  <c r="H32" i="2"/>
  <c r="H31" i="2"/>
  <c r="H30" i="2"/>
  <c r="H24" i="2"/>
  <c r="H23" i="2"/>
  <c r="H22" i="2"/>
  <c r="H16" i="2"/>
  <c r="H15" i="2"/>
  <c r="H14" i="2"/>
  <c r="H8" i="2"/>
  <c r="H7" i="2"/>
  <c r="H69" i="2"/>
  <c r="H68" i="2"/>
  <c r="H67" i="2"/>
  <c r="H66" i="2"/>
  <c r="H65" i="2"/>
  <c r="H61" i="2"/>
  <c r="H60" i="2"/>
  <c r="H59" i="2"/>
  <c r="H58" i="2"/>
  <c r="H57" i="2"/>
  <c r="H53" i="2"/>
  <c r="H52" i="2"/>
  <c r="H51" i="2"/>
  <c r="H49" i="2"/>
  <c r="H45" i="2"/>
  <c r="H44" i="2"/>
  <c r="H43" i="2"/>
  <c r="H42" i="2"/>
  <c r="H41" i="2"/>
  <c r="H37" i="2"/>
  <c r="H36" i="2"/>
  <c r="H35" i="2"/>
  <c r="H34" i="2"/>
  <c r="H33" i="2"/>
  <c r="H29" i="2"/>
  <c r="H28" i="2"/>
  <c r="H27" i="2"/>
  <c r="H26" i="2"/>
  <c r="H25" i="2"/>
  <c r="H21" i="2"/>
  <c r="H20" i="2"/>
  <c r="H19" i="2"/>
  <c r="H18" i="2"/>
  <c r="H17" i="2"/>
  <c r="H13" i="2"/>
  <c r="H12" i="2"/>
  <c r="H11" i="2"/>
  <c r="H10" i="2"/>
  <c r="H9" i="2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J5" i="1"/>
  <c r="K5" i="1" s="1"/>
  <c r="J6" i="1"/>
  <c r="K6" i="1" s="1"/>
  <c r="J7" i="1"/>
  <c r="K7" i="1" s="1"/>
  <c r="J9" i="1"/>
  <c r="K9" i="1" s="1"/>
  <c r="J11" i="1"/>
  <c r="K11" i="1" s="1"/>
  <c r="J13" i="1"/>
  <c r="K13" i="1" s="1"/>
  <c r="J14" i="1"/>
  <c r="K14" i="1" s="1"/>
  <c r="J15" i="1"/>
  <c r="K15" i="1" s="1"/>
  <c r="G5" i="1"/>
  <c r="G6" i="1"/>
  <c r="G7" i="1"/>
  <c r="G8" i="1"/>
  <c r="G9" i="1"/>
  <c r="G10" i="1"/>
  <c r="G11" i="1"/>
  <c r="G12" i="1"/>
  <c r="G13" i="1"/>
  <c r="G14" i="1"/>
  <c r="G15" i="1"/>
  <c r="G16" i="1"/>
  <c r="H4" i="1"/>
  <c r="H7" i="1"/>
  <c r="H8" i="1"/>
  <c r="H9" i="1"/>
  <c r="H10" i="1"/>
  <c r="H11" i="1"/>
  <c r="H12" i="1"/>
  <c r="H13" i="1"/>
  <c r="H14" i="1"/>
  <c r="H15" i="1"/>
  <c r="H16" i="1"/>
  <c r="H17" i="1"/>
  <c r="H18" i="1"/>
  <c r="I68" i="1" l="1"/>
  <c r="I60" i="1"/>
  <c r="I28" i="1"/>
  <c r="I20" i="1"/>
  <c r="I36" i="1"/>
  <c r="I44" i="1"/>
  <c r="I52" i="1"/>
  <c r="I77" i="2"/>
  <c r="I76" i="2"/>
  <c r="I14" i="2"/>
  <c r="I38" i="2"/>
  <c r="I13" i="2"/>
  <c r="I30" i="2"/>
  <c r="I74" i="2"/>
  <c r="I67" i="1"/>
  <c r="I59" i="1"/>
  <c r="I51" i="1"/>
  <c r="I43" i="1"/>
  <c r="I35" i="1"/>
  <c r="I27" i="1"/>
  <c r="I19" i="1"/>
  <c r="I79" i="2"/>
  <c r="I71" i="2"/>
  <c r="I78" i="2"/>
  <c r="I75" i="2"/>
  <c r="I72" i="2"/>
  <c r="I53" i="2"/>
  <c r="I80" i="2"/>
  <c r="I45" i="2"/>
  <c r="I21" i="2"/>
  <c r="I61" i="2"/>
  <c r="I37" i="2"/>
  <c r="I29" i="2"/>
  <c r="I69" i="2"/>
  <c r="I5" i="2"/>
  <c r="I54" i="2"/>
  <c r="I62" i="2"/>
  <c r="I22" i="2"/>
  <c r="I46" i="2"/>
  <c r="I6" i="2"/>
  <c r="I70" i="2"/>
  <c r="I47" i="1"/>
  <c r="I31" i="1"/>
  <c r="I8" i="1"/>
  <c r="I64" i="1"/>
  <c r="I56" i="1"/>
  <c r="I48" i="1"/>
  <c r="I40" i="1"/>
  <c r="I32" i="1"/>
  <c r="I24" i="1"/>
  <c r="I63" i="1"/>
  <c r="I55" i="1"/>
  <c r="I39" i="1"/>
  <c r="I23" i="1"/>
  <c r="I16" i="1"/>
  <c r="I15" i="1"/>
  <c r="I7" i="1"/>
  <c r="I69" i="1"/>
  <c r="I53" i="1"/>
  <c r="I45" i="1"/>
  <c r="I35" i="2"/>
  <c r="I68" i="2"/>
  <c r="I58" i="2"/>
  <c r="I50" i="2"/>
  <c r="I42" i="2"/>
  <c r="I10" i="2"/>
  <c r="O35" i="2"/>
  <c r="I65" i="2"/>
  <c r="I57" i="2"/>
  <c r="I49" i="2"/>
  <c r="I41" i="2"/>
  <c r="I33" i="2"/>
  <c r="I25" i="2"/>
  <c r="I17" i="2"/>
  <c r="I9" i="2"/>
  <c r="O27" i="2"/>
  <c r="I64" i="2"/>
  <c r="I56" i="2"/>
  <c r="I48" i="2"/>
  <c r="I40" i="2"/>
  <c r="I24" i="2"/>
  <c r="I16" i="2"/>
  <c r="I8" i="2"/>
  <c r="I63" i="2"/>
  <c r="I47" i="2"/>
  <c r="I39" i="2"/>
  <c r="I31" i="2"/>
  <c r="I23" i="2"/>
  <c r="I7" i="2"/>
  <c r="O20" i="2"/>
  <c r="I15" i="2"/>
  <c r="I55" i="2"/>
  <c r="I60" i="2"/>
  <c r="I52" i="2"/>
  <c r="I44" i="2"/>
  <c r="I36" i="2"/>
  <c r="I28" i="2"/>
  <c r="I20" i="2"/>
  <c r="I12" i="2"/>
  <c r="I67" i="2"/>
  <c r="I59" i="2"/>
  <c r="I51" i="2"/>
  <c r="I43" i="2"/>
  <c r="I27" i="2"/>
  <c r="I19" i="2"/>
  <c r="I11" i="2"/>
  <c r="I32" i="2"/>
  <c r="I66" i="2"/>
  <c r="I34" i="2"/>
  <c r="I26" i="2"/>
  <c r="I18" i="2"/>
  <c r="O64" i="2"/>
  <c r="O57" i="2"/>
  <c r="O49" i="2"/>
  <c r="O42" i="2"/>
  <c r="O34" i="2"/>
  <c r="O26" i="2"/>
  <c r="O19" i="2"/>
  <c r="O11" i="2"/>
  <c r="O63" i="2"/>
  <c r="O56" i="2"/>
  <c r="O48" i="2"/>
  <c r="O41" i="2"/>
  <c r="O33" i="2"/>
  <c r="O25" i="2"/>
  <c r="O18" i="2"/>
  <c r="O10" i="2"/>
  <c r="O70" i="2"/>
  <c r="O62" i="2"/>
  <c r="O55" i="2"/>
  <c r="O47" i="2"/>
  <c r="O40" i="2"/>
  <c r="O32" i="2"/>
  <c r="O24" i="2"/>
  <c r="O17" i="2"/>
  <c r="O9" i="2"/>
  <c r="O58" i="2"/>
  <c r="O69" i="2"/>
  <c r="O54" i="2"/>
  <c r="O46" i="2"/>
  <c r="O39" i="2"/>
  <c r="O31" i="2"/>
  <c r="O23" i="2"/>
  <c r="O16" i="2"/>
  <c r="O8" i="2"/>
  <c r="O68" i="2"/>
  <c r="O61" i="2"/>
  <c r="O53" i="2"/>
  <c r="O45" i="2"/>
  <c r="O38" i="2"/>
  <c r="O30" i="2"/>
  <c r="O15" i="2"/>
  <c r="O7" i="2"/>
  <c r="O67" i="2"/>
  <c r="O60" i="2"/>
  <c r="O52" i="2"/>
  <c r="O44" i="2"/>
  <c r="O37" i="2"/>
  <c r="O29" i="2"/>
  <c r="O22" i="2"/>
  <c r="O14" i="2"/>
  <c r="O6" i="2"/>
  <c r="O66" i="2"/>
  <c r="O59" i="2"/>
  <c r="O51" i="2"/>
  <c r="O43" i="2"/>
  <c r="O36" i="2"/>
  <c r="O28" i="2"/>
  <c r="O21" i="2"/>
  <c r="O13" i="2"/>
  <c r="O5" i="2"/>
  <c r="I61" i="1"/>
  <c r="I10" i="1"/>
  <c r="I66" i="1"/>
  <c r="I58" i="1"/>
  <c r="I50" i="1"/>
  <c r="I34" i="1"/>
  <c r="I26" i="1"/>
  <c r="I18" i="1"/>
  <c r="I65" i="1"/>
  <c r="I57" i="1"/>
  <c r="I49" i="1"/>
  <c r="I41" i="1"/>
  <c r="I33" i="1"/>
  <c r="I25" i="1"/>
  <c r="I70" i="1"/>
  <c r="I62" i="1"/>
  <c r="I54" i="1"/>
  <c r="I46" i="1"/>
  <c r="I38" i="1"/>
  <c r="I30" i="1"/>
  <c r="I37" i="1"/>
  <c r="I29" i="1"/>
  <c r="I21" i="1"/>
  <c r="I9" i="1"/>
  <c r="I13" i="1"/>
  <c r="I5" i="1"/>
  <c r="I4" i="1"/>
  <c r="I42" i="1"/>
  <c r="I22" i="1"/>
  <c r="I17" i="1"/>
  <c r="I14" i="1"/>
  <c r="I6" i="1"/>
  <c r="I12" i="1"/>
  <c r="I11" i="1"/>
  <c r="I4" i="2" l="1"/>
  <c r="O4" i="2"/>
</calcChain>
</file>

<file path=xl/sharedStrings.xml><?xml version="1.0" encoding="utf-8"?>
<sst xmlns="http://schemas.openxmlformats.org/spreadsheetml/2006/main" count="2013" uniqueCount="989">
  <si>
    <t>Year</t>
  </si>
  <si>
    <t>True Positive</t>
  </si>
  <si>
    <t>False Positive</t>
  </si>
  <si>
    <t xml:space="preserve">True Negative </t>
  </si>
  <si>
    <t>False Negative</t>
  </si>
  <si>
    <t xml:space="preserve">Precision </t>
  </si>
  <si>
    <t>Recall/Sensitivity</t>
  </si>
  <si>
    <t>F1</t>
  </si>
  <si>
    <t>specificity</t>
  </si>
  <si>
    <t>Snort Summary</t>
  </si>
  <si>
    <t>Total sessions (From the labels file)</t>
  </si>
  <si>
    <t>TP+FP+TN+FN</t>
  </si>
  <si>
    <t>TP+FP</t>
  </si>
  <si>
    <t>Alerts</t>
  </si>
  <si>
    <t>Total Sessions</t>
  </si>
  <si>
    <t>2208007  
Benign = 20,720, Malicious = 2,187,286</t>
  </si>
  <si>
    <t>2208007  
Benign = 20,720, Malicious = 2,187,287</t>
  </si>
  <si>
    <t>Sensitivity (TPR)</t>
  </si>
  <si>
    <t>Specificity (TNR)</t>
  </si>
  <si>
    <t>FPR</t>
  </si>
  <si>
    <t>avg_TPR_snort</t>
  </si>
  <si>
    <t>avg_FPR_snort</t>
  </si>
  <si>
    <t>Event Classification:</t>
  </si>
  <si>
    <t>Count</t>
  </si>
  <si>
    <t xml:space="preserve">Potentially Bad Traffic                     </t>
  </si>
  <si>
    <t xml:space="preserve">Potentially Bad Traffic                         </t>
  </si>
  <si>
    <t xml:space="preserve">Unknown Traffic                           </t>
  </si>
  <si>
    <t xml:space="preserve">Unknown Traffic                                 </t>
  </si>
  <si>
    <t xml:space="preserve">Unknown Traffic                                  </t>
  </si>
  <si>
    <t xml:space="preserve">Attempted Denial of Service                       </t>
  </si>
  <si>
    <t xml:space="preserve">Senstive Data                                   </t>
  </si>
  <si>
    <t xml:space="preserve">Senstive Data                                    </t>
  </si>
  <si>
    <t xml:space="preserve">Senstive Data                             </t>
  </si>
  <si>
    <t xml:space="preserve">Generic Protocol Command Decode                 </t>
  </si>
  <si>
    <t xml:space="preserve">Generic Protocol Command Decode                    </t>
  </si>
  <si>
    <t xml:space="preserve">Generic Protocol Command Decode             </t>
  </si>
  <si>
    <t xml:space="preserve">Attempted Denial of Service                         </t>
  </si>
  <si>
    <t xml:space="preserve">Attempted User Privilege Gain                  </t>
  </si>
  <si>
    <t xml:space="preserve">Attempted User Privilege Gain                     </t>
  </si>
  <si>
    <t xml:space="preserve">Attempted User Privilege Gain                    </t>
  </si>
  <si>
    <t xml:space="preserve">Web Application Attack                           </t>
  </si>
  <si>
    <t xml:space="preserve">Web Application Attack                            </t>
  </si>
  <si>
    <t xml:space="preserve">Web Application Attack                              </t>
  </si>
  <si>
    <t xml:space="preserve">Detection of a non-standard protocol or event     </t>
  </si>
  <si>
    <t xml:space="preserve">Detection of a non-standard protocol or event        </t>
  </si>
  <si>
    <t>Event Message</t>
  </si>
  <si>
    <t>stream5: Reset outside window',</t>
  </si>
  <si>
    <t xml:space="preserve">stream5: Reset outside window                                                </t>
  </si>
  <si>
    <t xml:space="preserve">stream5: Reset outside window                                               </t>
  </si>
  <si>
    <t xml:space="preserve"> 'http_inspect: UNKNOWN METHOD',</t>
  </si>
  <si>
    <t xml:space="preserve">http_inspect: UNKNOWN METHOD                                              </t>
  </si>
  <si>
    <t xml:space="preserve">http_inspect: UNKNOWN METHOD                                               </t>
  </si>
  <si>
    <t xml:space="preserve"> 'stream5: TCP Small Segment Threshold Exceeded',</t>
  </si>
  <si>
    <t xml:space="preserve">stream5: TCP Small Segment Threshold Exceeded                               </t>
  </si>
  <si>
    <t xml:space="preserve">stream5: TCP Small Segment Threshold Exceeded                                </t>
  </si>
  <si>
    <t xml:space="preserve">stream5: TCP session without 3-way handshake                                </t>
  </si>
  <si>
    <t xml:space="preserve"> 'http_inspect: NO CONTENT-LENGTH OR TRANSFER-ENCODING IN HTTP RESPONSE',</t>
  </si>
  <si>
    <t xml:space="preserve">http_inspect: NO CONTENT-LENGTH OR TRANSFER-ENCODING IN HTTP RESPONSE         </t>
  </si>
  <si>
    <t xml:space="preserve">http_inspect: NO CONTENT-LENGTH OR TRANSFER-ENCODING IN HTTP RESPONSE        </t>
  </si>
  <si>
    <t xml:space="preserve">stream5: TCP Small Segment Threshold Exceeded                           </t>
  </si>
  <si>
    <t xml:space="preserve"> 'http_inspect: LONG HEADER',</t>
  </si>
  <si>
    <t xml:space="preserve">http_inspect: LONG HEADER                                                   </t>
  </si>
  <si>
    <t xml:space="preserve">http_inspect: LONG HEADER                                               </t>
  </si>
  <si>
    <t>SERVER-OTHER OpenSSL OCSP Status Request Extension denial of service attempt',</t>
  </si>
  <si>
    <t xml:space="preserve">sensitive_data: sensitive data global threshold exceeded                      </t>
  </si>
  <si>
    <t xml:space="preserve">http_inspect: LONG HEADER                                                    </t>
  </si>
  <si>
    <t xml:space="preserve"> 'sensitive_data: sensitive data global threshold exceeded',</t>
  </si>
  <si>
    <t xml:space="preserve">stream5: Bad segment, overlap adjusted size less than/equal 0                 </t>
  </si>
  <si>
    <t xml:space="preserve">stream5: Bad segment, overlap adjusted size less than/equal 0                </t>
  </si>
  <si>
    <t xml:space="preserve">sensitive_data: sensitive data global threshold exceeded                  </t>
  </si>
  <si>
    <t xml:space="preserve"> 'stream5: Bad segment, overlap adjusted size less than/equal 0',</t>
  </si>
  <si>
    <t xml:space="preserve">sensitive_data: sensitive data - eMail addresses                            </t>
  </si>
  <si>
    <t xml:space="preserve">sensitive_data: sensitive data - eMail addresses                          </t>
  </si>
  <si>
    <t xml:space="preserve"> 'sensitive_data: sensitive data - eMail addresses',</t>
  </si>
  <si>
    <t xml:space="preserve">stream5: TCP Timestamp is missing                                            </t>
  </si>
  <si>
    <t xml:space="preserve">sensitive_data: sensitive data - eMail addresses                              </t>
  </si>
  <si>
    <t xml:space="preserve"> 'stream5: TCP Timestamp is missing',</t>
  </si>
  <si>
    <t xml:space="preserve">http_inspect: OVERSIZE REQUEST-URI DIRECTORY                                 </t>
  </si>
  <si>
    <t xml:space="preserve">http_inspect: OVERSIZE REQUEST-URI DIRECTORY                                </t>
  </si>
  <si>
    <t xml:space="preserve">stream5: TCP Timestamp is missing                                              </t>
  </si>
  <si>
    <t xml:space="preserve"> 'http_inspect: OVERSIZE REQUEST-URI DIRECTORY',</t>
  </si>
  <si>
    <t xml:space="preserve">http_inspect: MESSAGE WITH INVALID CONTENT-LENGTH OR CHUNK SIZE                </t>
  </si>
  <si>
    <t xml:space="preserve">http_inspect: OVERSIZE REQUEST-URI DIRECTORY                                  </t>
  </si>
  <si>
    <t xml:space="preserve"> 'http_inspect: MESSAGE WITH INVALID CONTENT-LENGTH OR CHUNK SIZE',</t>
  </si>
  <si>
    <t xml:space="preserve">stream5: Data sent on stream not accepting data                                 </t>
  </si>
  <si>
    <t xml:space="preserve">stream5: Data sent on stream not accepting data                              </t>
  </si>
  <si>
    <t xml:space="preserve">http_inspect: MESSAGE WITH INVALID CONTENT-LENGTH OR CHUNK SIZE               </t>
  </si>
  <si>
    <t xml:space="preserve"> 'stream5: Data sent on stream not accepting data',</t>
  </si>
  <si>
    <t xml:space="preserve">stream5: Data sent on stream after TCP Reset                                   </t>
  </si>
  <si>
    <t xml:space="preserve">stream5: Data sent on stream after TCP Reset                                </t>
  </si>
  <si>
    <t xml:space="preserve"> 'stream5: Data sent on stream after TCP Reset',</t>
  </si>
  <si>
    <t xml:space="preserve">sensitive_data: sensitive data - Credit card numbers                            </t>
  </si>
  <si>
    <t xml:space="preserve">sensitive_data: sensitive data - Credit card numbers                         </t>
  </si>
  <si>
    <t xml:space="preserve">stream5: Data sent on stream after TCP Reset                                 </t>
  </si>
  <si>
    <t xml:space="preserve"> 'sensitive_data: sensitive data - Credit card numbers',</t>
  </si>
  <si>
    <t xml:space="preserve">smtp: Attempted response buffer overflow                                    </t>
  </si>
  <si>
    <t xml:space="preserve">smtp: Attempted response buffer overflow                                     </t>
  </si>
  <si>
    <t xml:space="preserve">smtp: Attempted response buffer overflow                                        </t>
  </si>
  <si>
    <t xml:space="preserve"> 'smtp: Attempted response buffer overflow',</t>
  </si>
  <si>
    <t xml:space="preserve">http_inspect: TOO MANY PIPELINED REQUESTS                                    </t>
  </si>
  <si>
    <t xml:space="preserve">http_inspect: TOO MANY PIPELINED REQUESTS                                     </t>
  </si>
  <si>
    <t xml:space="preserve"> 'http_inspect: TOO MANY PIPELINED REQUESTS',</t>
  </si>
  <si>
    <t xml:space="preserve">http_inspect: UNESCAPED SPACE IN HTTP URI                                    </t>
  </si>
  <si>
    <t xml:space="preserve">http_inspect: UNESCAPED SPACE IN HTTP URI                                   </t>
  </si>
  <si>
    <t xml:space="preserve">http_inspect: TOO MANY PIPELINED REQUESTS                                   </t>
  </si>
  <si>
    <t xml:space="preserve"> 'http_inspect: UNESCAPED SPACE IN HTTP URI',</t>
  </si>
  <si>
    <t xml:space="preserve">ssp_ssl: Invalid Client HELLO after Server HELLO Detected                       </t>
  </si>
  <si>
    <t xml:space="preserve">ssp_ssl: Invalid Client HELLO after Server HELLO Detected                      </t>
  </si>
  <si>
    <t xml:space="preserve">http_inspect: UNESCAPED SPACE IN HTTP URI                                     </t>
  </si>
  <si>
    <t xml:space="preserve"> 'ssp_ssl: Invalid Client HELLO after Server HELLO Detected',</t>
  </si>
  <si>
    <t xml:space="preserve">sensitive_data: sensitive data - U.S. social security numbers with dashes       </t>
  </si>
  <si>
    <t xml:space="preserve">sensitive_data: sensitive data - U.S. social security numbers with dashes      </t>
  </si>
  <si>
    <t xml:space="preserve">ssp_ssl: Invalid Client HELLO after Server HELLO Detected                     </t>
  </si>
  <si>
    <t>'SQL 1 = 1 - possible sql injection attempt'</t>
  </si>
  <si>
    <t xml:space="preserve">frag3: Fragmentation overlap                                                     </t>
  </si>
  <si>
    <t xml:space="preserve">sensitive_data: sensitive data - U.S. social security numbers with dashes        </t>
  </si>
  <si>
    <t xml:space="preserve"> 'sensitive_data: sensitive data - U.S. social security numbers with dashes',</t>
  </si>
  <si>
    <t xml:space="preserve">ssh: Protocol mismatch                                                           </t>
  </si>
  <si>
    <t xml:space="preserve">ssh: Protocol mismatch                                                          </t>
  </si>
  <si>
    <t xml:space="preserve">frag3: Fragmentation overlap                                                  </t>
  </si>
  <si>
    <t xml:space="preserve"> 'frag3: Fragmentation overlap',</t>
  </si>
  <si>
    <t xml:space="preserve">stream5: Limit on number of overlapping TCP packets reached                      </t>
  </si>
  <si>
    <t xml:space="preserve">stream5: Limit on number of overlapping TCP packets reached                     </t>
  </si>
  <si>
    <t xml:space="preserve">ssh: Protocol mismatch                                                         </t>
  </si>
  <si>
    <t xml:space="preserve"> 'ssh: Protocol mismatch',</t>
  </si>
  <si>
    <t xml:space="preserve">http_inspect: CHUNKED ENCODING - EXCESSIVE CONSECUTIVE SMALL CHUNKS              </t>
  </si>
  <si>
    <t xml:space="preserve">http_inspect: CHUNKED ENCODING - EXCESSIVE CONSECUTIVE SMALL CHUNKS             </t>
  </si>
  <si>
    <t xml:space="preserve">stream5: TCP Timestamp is outside of PAWS window                                 </t>
  </si>
  <si>
    <t xml:space="preserve"> 'stream5: Limit on number of overlapping TCP packets reached',</t>
  </si>
  <si>
    <t xml:space="preserve">http_inspect: JAVASCRIPT OBFUSCATION LEVELS EXCEEDS 1                            </t>
  </si>
  <si>
    <t xml:space="preserve"> 'http_inspect: CHUNKED ENCODING - EXCESSIVE CONSECUTIVE SMALL CHUNKS',</t>
  </si>
  <si>
    <t xml:space="preserve">http_inspect: HTTP RESPONSE GZIP DECOMPRESSION FAILED                            </t>
  </si>
  <si>
    <t xml:space="preserve">http_inspect: HTTP RESPONSE GZIP DECOMPRESSION FAILED                       </t>
  </si>
  <si>
    <t xml:space="preserve"> 'http_inspect: JAVASCRIPT OBFUSCATION LEVELS EXCEEDS 1',</t>
  </si>
  <si>
    <t xml:space="preserve">http_inspect: JAVASCRIPT OBFUSCATION LEVELS EXCEEDS 1                           </t>
  </si>
  <si>
    <t xml:space="preserve"> 'http_inspect: HTTP RESPONSE GZIP DECOMPRESSION FAILED'</t>
  </si>
  <si>
    <t>Event Generator ID</t>
  </si>
  <si>
    <t>Signature ID</t>
  </si>
  <si>
    <t>11039,</t>
  </si>
  <si>
    <t xml:space="preserve"> 7983,</t>
  </si>
  <si>
    <t xml:space="preserve"> 4434,</t>
  </si>
  <si>
    <t xml:space="preserve"> 2337,</t>
  </si>
  <si>
    <t xml:space="preserve"> 2961,</t>
  </si>
  <si>
    <t xml:space="preserve"> 1402,</t>
  </si>
  <si>
    <t xml:space="preserve"> 1329,</t>
  </si>
  <si>
    <t xml:space="preserve"> 1104,</t>
  </si>
  <si>
    <t xml:space="preserve"> 1004,</t>
  </si>
  <si>
    <t xml:space="preserve"> 657,</t>
  </si>
  <si>
    <t xml:space="preserve"> 151,</t>
  </si>
  <si>
    <t xml:space="preserve"> 123,</t>
  </si>
  <si>
    <t xml:space="preserve"> 55,</t>
  </si>
  <si>
    <t xml:space="preserve"> 39,</t>
  </si>
  <si>
    <t xml:space="preserve"> 18,</t>
  </si>
  <si>
    <t xml:space="preserve"> 16,</t>
  </si>
  <si>
    <t>416,</t>
  </si>
  <si>
    <t xml:space="preserve"> 15,</t>
  </si>
  <si>
    <t xml:space="preserve"> 10,</t>
  </si>
  <si>
    <t xml:space="preserve"> 108,</t>
  </si>
  <si>
    <t xml:space="preserve"> 2,</t>
  </si>
  <si>
    <t xml:space="preserve"> 210,</t>
  </si>
  <si>
    <t xml:space="preserve"> 3,</t>
  </si>
  <si>
    <t xml:space="preserve"> 1,</t>
  </si>
  <si>
    <t>Venn diagram of pairs (signature ID and count)</t>
  </si>
  <si>
    <t>Total Lablels (From the labels file)</t>
  </si>
  <si>
    <t>avg_TPR_suricata</t>
  </si>
  <si>
    <t>avg_FPR_suricata</t>
  </si>
  <si>
    <t>Alert Signature ID triggered</t>
  </si>
  <si>
    <t>Alert signature triggered</t>
  </si>
  <si>
    <t>No. of times triggered</t>
  </si>
  <si>
    <t xml:space="preserve">ET TROJAN Windows Microsoft Windows DOS prompt command Error not recognized     </t>
  </si>
  <si>
    <t xml:space="preserve">ET TROJAN Windows Microsoft Windows DOS prompt command Error not recognized       </t>
  </si>
  <si>
    <t xml:space="preserve">ET TROJAN Windows Microsoft Windows DOS prompt command Error not recognized        </t>
  </si>
  <si>
    <t xml:space="preserve">ET TROJAN Windows Microsoft Windows DOS prompt command Error not recognized         </t>
  </si>
  <si>
    <t xml:space="preserve">ET POLICY GNU/Linux APT User-Agent Outbound likely related to package management     </t>
  </si>
  <si>
    <t xml:space="preserve">ET POLICY GNU/Linux APT User-Agent Outbound likely related to package management      </t>
  </si>
  <si>
    <t xml:space="preserve">ET DNS Query for .to TLD                                                     </t>
  </si>
  <si>
    <t xml:space="preserve">ET INFO Session Traversal Utilities for NAT (STUN Binding Request)                    </t>
  </si>
  <si>
    <t xml:space="preserve">ET SCAN Possible Nmap User-Agent Observed                                             </t>
  </si>
  <si>
    <t xml:space="preserve">ET SCAN Possible Nmap User-Agent Observed                                              </t>
  </si>
  <si>
    <t xml:space="preserve">ET TOR Known Tor Relay/Router (Not Exit) Node Traffic group 172                       </t>
  </si>
  <si>
    <t xml:space="preserve">ET INFO Session Traversal Utilities for NAT (STUN Binding Request)              </t>
  </si>
  <si>
    <t xml:space="preserve">ET DNS Query for .cc TLD                                                       </t>
  </si>
  <si>
    <t xml:space="preserve">ET POLICY Vulnerable Java Version 1.8.x Detected                                        </t>
  </si>
  <si>
    <t xml:space="preserve">ET INFO Windows OS Submitting USB Metadata to Microsoft                              </t>
  </si>
  <si>
    <t xml:space="preserve">ET USER_AGENTS Microsoft Device Metadata Retrieval Client User-Agent                 </t>
  </si>
  <si>
    <t xml:space="preserve">ET INFO Observed DNS Query to .biz TLD                                                </t>
  </si>
  <si>
    <t xml:space="preserve">GPL EXPLOIT Microsoft cmd.exe banner                                                    </t>
  </si>
  <si>
    <t xml:space="preserve">ET TOR Known Tor Relay/Router (Not Exit) Node Traffic group 154                      </t>
  </si>
  <si>
    <t xml:space="preserve">ET INFO Windows OS Submitting USB Metadata to Microsoft                                </t>
  </si>
  <si>
    <t xml:space="preserve">ET SCAN Possible Nmap User-Agent Observed                                           </t>
  </si>
  <si>
    <t xml:space="preserve">ET INFO Session Traversal Utilities for NAT (STUN Binding Response)                     </t>
  </si>
  <si>
    <t xml:space="preserve">GPL EXPLOIT Microsoft cmd.exe banner                                                   </t>
  </si>
  <si>
    <t xml:space="preserve">ET POLICY Dropbox.com Offsite File Backup in Use                                   </t>
  </si>
  <si>
    <t xml:space="preserve">ET INFO Session Traversal Utilities for NAT (STUN Binding Request)             </t>
  </si>
  <si>
    <t xml:space="preserve">ET POLICY PE EXE or DLL Windows file download                                           </t>
  </si>
  <si>
    <t>ET INFO Session Traversal Utilities for NAT (STUN Binding Response</t>
  </si>
  <si>
    <t xml:space="preserve">GPL EXPLOIT Microsoft cmd.exe banner                                          </t>
  </si>
  <si>
    <t xml:space="preserve">ET USER_AGENTS Microsoft Device Metadata Retrieval Client User-Agent                  </t>
  </si>
  <si>
    <t xml:space="preserve">ET TROJAN Windows dir Microsoft Windows DOS prompt command exit OUTBOUND                </t>
  </si>
  <si>
    <t xml:space="preserve">ET TROJAN Windows dir Microsoft Windows DOS prompt command exit OUTBOUND             </t>
  </si>
  <si>
    <t xml:space="preserve">ET INFO Session Traversal Utilities for NAT (STUN Binding Response)                   </t>
  </si>
  <si>
    <t xml:space="preserve">ET POLICY Dropbox.com Offsite File Backup in Use                                       </t>
  </si>
  <si>
    <t xml:space="preserve">ET POLICY Possible IP Check api.ipify.org                                               </t>
  </si>
  <si>
    <t xml:space="preserve">ET POLICY Possible IP Check api.ipify.org                                              </t>
  </si>
  <si>
    <t xml:space="preserve">ET CURRENT_EVENTS Common Phishing Redirect Dec 13 2016                                  </t>
  </si>
  <si>
    <t xml:space="preserve">ET CURRENT_EVENTS Common Phishing Redirect Dec 13 2016                               </t>
  </si>
  <si>
    <t xml:space="preserve">ET POLICY Possible IP Check api.ipify.org                                            </t>
  </si>
  <si>
    <t xml:space="preserve">GPL EXPLOIT Microsoft cmd.exe banner                                             </t>
  </si>
  <si>
    <t xml:space="preserve">ET POLICY Python-urllib/ Suspicious User Agent                                          </t>
  </si>
  <si>
    <t xml:space="preserve">ET POLICY Vulnerable Java Version 1.8.x Detected                                       </t>
  </si>
  <si>
    <t xml:space="preserve">ET CURRENT_EVENTS Possible Phishing Redirect Dec 13 2016                               </t>
  </si>
  <si>
    <t xml:space="preserve">ET INFO Session Traversal Utilities for NAT (STUN Binding Response)             </t>
  </si>
  <si>
    <t xml:space="preserve">ET POLICY SSLv3 outbound connection from client vulnerable to POODLE attack             </t>
  </si>
  <si>
    <t xml:space="preserve">ET SCAN Behavioral Unusual Port 135 traffic Potential Scan or Infection               </t>
  </si>
  <si>
    <t xml:space="preserve">ET TROJAN Windows dir Microsoft Windows DOS prompt command exit OUTBOUND           </t>
  </si>
  <si>
    <t xml:space="preserve">ET INFO JAVA - ClassID                                                                  </t>
  </si>
  <si>
    <t xml:space="preserve">ET POLICY Python-urllib/ Suspicious User Agent                                   </t>
  </si>
  <si>
    <t xml:space="preserve">ET POLICY Vulnerable Java Version 1.8.x Detected                                     </t>
  </si>
  <si>
    <t xml:space="preserve">ET INFO EXE IsDebuggerPresent (Used in Malware Anti-Debugging)                          </t>
  </si>
  <si>
    <t xml:space="preserve">ET POLICY SSLv3 outbound connection from client vulnerable to POODLE attack          </t>
  </si>
  <si>
    <t xml:space="preserve">ET WEB_CLIENT Possible Phishing Redirect Dec 13 2016                                    </t>
  </si>
  <si>
    <t xml:space="preserve">ET TOR Known Tor Relay/Router (Not Exit) Node Traffic group 396                         </t>
  </si>
  <si>
    <t xml:space="preserve">ET INFO JAVA - ClassID                                                        </t>
  </si>
  <si>
    <t xml:space="preserve">ET INFO JAVA - ClassID                                                                </t>
  </si>
  <si>
    <t xml:space="preserve">ET POLICY Possible IP Check api.ipify.org                                             </t>
  </si>
  <si>
    <t xml:space="preserve">ET SCAN Behavioral Unusual Port 135 traffic, Potential Scan or Infection              </t>
  </si>
  <si>
    <t xml:space="preserve">ET TOR Known Tor Relay/Router (Not Exit) Node Traffic group 419                      </t>
  </si>
  <si>
    <t xml:space="preserve">ET POLICY HTTP POST invalid method case outbound                                 </t>
  </si>
  <si>
    <t xml:space="preserve">ET POLICY SSLv3 outbound connection from client vulnerable to POODLE attack           </t>
  </si>
  <si>
    <t xml:space="preserve">ET POLICY HTTP HEAD invalid method case outbound                                       </t>
  </si>
  <si>
    <t xml:space="preserve">ET POLICY HTTP POST invalid method case outbound                                        </t>
  </si>
  <si>
    <t xml:space="preserve">ET SCAN Behavioral Unusual Port 135 traffic Potential Scan or Infection      </t>
  </si>
  <si>
    <t xml:space="preserve">ET INFO JAVA - ClassID                                                           </t>
  </si>
  <si>
    <t xml:space="preserve">ET POLICY HTTP HEAD invalid method case outbound    </t>
  </si>
  <si>
    <t>Venn Diagram of pairs of (Signature ID, Count)</t>
  </si>
  <si>
    <t>Accuracy</t>
  </si>
  <si>
    <t>avg_snort_TPR</t>
  </si>
  <si>
    <t>avg_snort_FPR</t>
  </si>
  <si>
    <t xml:space="preserve">Potentially Bad Traffic         </t>
  </si>
  <si>
    <t xml:space="preserve">Unknown Traffic                     </t>
  </si>
  <si>
    <t xml:space="preserve">Generic Protocol Command Decode       </t>
  </si>
  <si>
    <t xml:space="preserve">Attempted Information Leak            </t>
  </si>
  <si>
    <t xml:space="preserve">A Network Trojan was detected         </t>
  </si>
  <si>
    <t xml:space="preserve">stream5: TCP Small Segment Threshold Exceeded                            </t>
  </si>
  <si>
    <t xml:space="preserve">stream5: Reset outside window                                         </t>
  </si>
  <si>
    <t xml:space="preserve">http_inspect: NO CONTENT-LENGTH OR TRANSFER-ENCODING IN HTTP RESPONSE      </t>
  </si>
  <si>
    <t xml:space="preserve">stream5: Bad segment, overlap adjusted size less than/equal 0             </t>
  </si>
  <si>
    <t xml:space="preserve">http_inspect: NON-RFC DEFINED CHAR                                           </t>
  </si>
  <si>
    <t xml:space="preserve">stream5: Data on SYN packet                                                 </t>
  </si>
  <si>
    <t xml:space="preserve">sip: Content length mismatch                                               </t>
  </si>
  <si>
    <t xml:space="preserve">http_inspect: UNESCAPED SPACE IN HTTP URI                                  </t>
  </si>
  <si>
    <t xml:space="preserve">stream5: Limit on number of overlapping TCP packets reached                   </t>
  </si>
  <si>
    <t xml:space="preserve">http_inspect: CHUNKED ENCODING - EXCESSIVE CONSECUTIVE SMALL CHUNKS          </t>
  </si>
  <si>
    <t xml:space="preserve">ssp_ssl: Invalid Client HELLO after Server HELLO Detected                   </t>
  </si>
  <si>
    <t>2,208,007  
Benign = 20,720, Malicious = 2,187,286</t>
  </si>
  <si>
    <t>2,208,007  
Benign = 20,720, Malicious = 2,187,287</t>
  </si>
  <si>
    <t>suricata_TPR</t>
  </si>
  <si>
    <t>suricata_FPR</t>
  </si>
  <si>
    <t>Alert Signature ID triggered 2017</t>
  </si>
  <si>
    <t>Alert signatures triggered 2017</t>
  </si>
  <si>
    <t>Alert ID 2018</t>
  </si>
  <si>
    <t>alert Signature 2018</t>
  </si>
  <si>
    <t>Alert  ID 2019</t>
  </si>
  <si>
    <t>Alert Signature 2019</t>
  </si>
  <si>
    <t>Alert ID 2020</t>
  </si>
  <si>
    <t>Alert Signature 2020</t>
  </si>
  <si>
    <t>847643,</t>
  </si>
  <si>
    <t>2001330.0,</t>
  </si>
  <si>
    <t xml:space="preserve"> 38691,</t>
  </si>
  <si>
    <t xml:space="preserve"> 2102466.0,</t>
  </si>
  <si>
    <t xml:space="preserve"> 2102465.0,</t>
  </si>
  <si>
    <t xml:space="preserve"> 35211,</t>
  </si>
  <si>
    <t xml:space="preserve"> 2001972.0,</t>
  </si>
  <si>
    <t xml:space="preserve"> 4642,</t>
  </si>
  <si>
    <t xml:space="preserve"> 2012709.0,</t>
  </si>
  <si>
    <t xml:space="preserve"> 4417,</t>
  </si>
  <si>
    <t xml:space="preserve"> 2100366.0,</t>
  </si>
  <si>
    <t xml:space="preserve"> 4018,</t>
  </si>
  <si>
    <t xml:space="preserve"> 2008578.0,</t>
  </si>
  <si>
    <t xml:space="preserve"> 1834,</t>
  </si>
  <si>
    <t xml:space="preserve"> 2011716.0,</t>
  </si>
  <si>
    <t xml:space="preserve"> 2025275.0,</t>
  </si>
  <si>
    <t xml:space="preserve"> 1656,</t>
  </si>
  <si>
    <t xml:space="preserve"> 2014384.0,</t>
  </si>
  <si>
    <t xml:space="preserve"> 1461,</t>
  </si>
  <si>
    <t xml:space="preserve"> 1566,</t>
  </si>
  <si>
    <t xml:space="preserve"> 2100368.0,</t>
  </si>
  <si>
    <t xml:space="preserve"> 990,</t>
  </si>
  <si>
    <t xml:space="preserve"> 2402000.0,</t>
  </si>
  <si>
    <t xml:space="preserve"> 1170,</t>
  </si>
  <si>
    <t xml:space="preserve"> 2016149.0,</t>
  </si>
  <si>
    <t xml:space="preserve"> 850,</t>
  </si>
  <si>
    <t xml:space="preserve"> 2010937.0,</t>
  </si>
  <si>
    <t xml:space="preserve"> 540,</t>
  </si>
  <si>
    <t xml:space="preserve"> 2010935.0,</t>
  </si>
  <si>
    <t xml:space="preserve"> 402,</t>
  </si>
  <si>
    <t xml:space="preserve"> 2102924.0,</t>
  </si>
  <si>
    <t xml:space="preserve"> 286,</t>
  </si>
  <si>
    <t xml:space="preserve"> 2101411.0,</t>
  </si>
  <si>
    <t xml:space="preserve"> 249,</t>
  </si>
  <si>
    <t xml:space="preserve"> 2018124.0,</t>
  </si>
  <si>
    <t xml:space="preserve"> 239,</t>
  </si>
  <si>
    <t xml:space="preserve"> 2403358.0,</t>
  </si>
  <si>
    <t xml:space="preserve"> 189,</t>
  </si>
  <si>
    <t xml:space="preserve"> 2012711.0,</t>
  </si>
  <si>
    <t xml:space="preserve"> 183,</t>
  </si>
  <si>
    <t xml:space="preserve"> 2001219.0,</t>
  </si>
  <si>
    <t xml:space="preserve"> 156,</t>
  </si>
  <si>
    <t xml:space="preserve"> 2012296.0,</t>
  </si>
  <si>
    <t xml:space="preserve"> 121,</t>
  </si>
  <si>
    <t xml:space="preserve"> 2012710.0,</t>
  </si>
  <si>
    <t xml:space="preserve"> 120,</t>
  </si>
  <si>
    <t xml:space="preserve"> 2403384.0,</t>
  </si>
  <si>
    <t xml:space="preserve"> 2010939.0,</t>
  </si>
  <si>
    <t xml:space="preserve"> 119,</t>
  </si>
  <si>
    <t xml:space="preserve"> 2403354.0,</t>
  </si>
  <si>
    <t xml:space="preserve"> 115,</t>
  </si>
  <si>
    <t xml:space="preserve"> 2403303.0,</t>
  </si>
  <si>
    <t xml:space="preserve"> 112,</t>
  </si>
  <si>
    <t xml:space="preserve"> 2403367.0,</t>
  </si>
  <si>
    <t xml:space="preserve"> 2101280.0,</t>
  </si>
  <si>
    <t xml:space="preserve"> 78,</t>
  </si>
  <si>
    <t xml:space="preserve"> 2400000.0,</t>
  </si>
  <si>
    <t xml:space="preserve"> 2403357.0,</t>
  </si>
  <si>
    <t xml:space="preserve"> 77,</t>
  </si>
  <si>
    <t xml:space="preserve"> 2403366.0,</t>
  </si>
  <si>
    <t xml:space="preserve"> 2012712.0,</t>
  </si>
  <si>
    <t xml:space="preserve"> 46,</t>
  </si>
  <si>
    <t xml:space="preserve"> 2403352.0,</t>
  </si>
  <si>
    <t xml:space="preserve"> 73,</t>
  </si>
  <si>
    <t xml:space="preserve"> 43,</t>
  </si>
  <si>
    <t xml:space="preserve"> 2403304.0,</t>
  </si>
  <si>
    <t xml:space="preserve"> 65,</t>
  </si>
  <si>
    <t xml:space="preserve"> 2403393.0,</t>
  </si>
  <si>
    <t xml:space="preserve"> 2403363.0,</t>
  </si>
  <si>
    <t xml:space="preserve"> 61,</t>
  </si>
  <si>
    <t xml:space="preserve"> 2101616.0,</t>
  </si>
  <si>
    <t xml:space="preserve"> 32,</t>
  </si>
  <si>
    <t xml:space="preserve"> 2403364.0,</t>
  </si>
  <si>
    <t xml:space="preserve"> 31,</t>
  </si>
  <si>
    <t xml:space="preserve"> 2403316.0,</t>
  </si>
  <si>
    <t xml:space="preserve"> 45,</t>
  </si>
  <si>
    <t xml:space="preserve"> 2023640.0,</t>
  </si>
  <si>
    <t xml:space="preserve"> 28,</t>
  </si>
  <si>
    <t xml:space="preserve"> 2403373.0,</t>
  </si>
  <si>
    <t xml:space="preserve"> 44,</t>
  </si>
  <si>
    <t xml:space="preserve"> 2403385.0,</t>
  </si>
  <si>
    <t xml:space="preserve"> 2403398.0,</t>
  </si>
  <si>
    <t xml:space="preserve"> 2403325.0,</t>
  </si>
  <si>
    <t xml:space="preserve"> 2010936.0,</t>
  </si>
  <si>
    <t xml:space="preserve"> 19,</t>
  </si>
  <si>
    <t xml:space="preserve"> 2403350.0,</t>
  </si>
  <si>
    <t xml:space="preserve"> 2403315.0,</t>
  </si>
  <si>
    <t xml:space="preserve"> 41,</t>
  </si>
  <si>
    <t xml:space="preserve"> 2403342.0,</t>
  </si>
  <si>
    <t xml:space="preserve"> 30,</t>
  </si>
  <si>
    <t xml:space="preserve"> 2500036.0,</t>
  </si>
  <si>
    <t xml:space="preserve"> 38,</t>
  </si>
  <si>
    <t xml:space="preserve"> 2403380.0,</t>
  </si>
  <si>
    <t xml:space="preserve"> 23,</t>
  </si>
  <si>
    <t xml:space="preserve"> 2403382.0,</t>
  </si>
  <si>
    <t xml:space="preserve"> 2403340.0,</t>
  </si>
  <si>
    <t xml:space="preserve"> 2403389.0,</t>
  </si>
  <si>
    <t xml:space="preserve"> 2403335.0,</t>
  </si>
  <si>
    <t xml:space="preserve"> 20,</t>
  </si>
  <si>
    <t xml:space="preserve"> 2019102.0,</t>
  </si>
  <si>
    <t xml:space="preserve"> 2403381.0,</t>
  </si>
  <si>
    <t xml:space="preserve"> 33,</t>
  </si>
  <si>
    <t xml:space="preserve"> 2403376.0,</t>
  </si>
  <si>
    <t xml:space="preserve"> 2100369.0,</t>
  </si>
  <si>
    <t xml:space="preserve"> 14,</t>
  </si>
  <si>
    <t xml:space="preserve"> 2100373.0,</t>
  </si>
  <si>
    <t xml:space="preserve"> 2403351.0,</t>
  </si>
  <si>
    <t xml:space="preserve"> 2403341.0,</t>
  </si>
  <si>
    <t xml:space="preserve"> 2403334.0,</t>
  </si>
  <si>
    <t xml:space="preserve"> 2002911.0,</t>
  </si>
  <si>
    <t xml:space="preserve"> 2403324.0,</t>
  </si>
  <si>
    <t xml:space="preserve"> 2403355.0,</t>
  </si>
  <si>
    <t xml:space="preserve"> 2403377.0,</t>
  </si>
  <si>
    <t xml:space="preserve"> 2403388.0,</t>
  </si>
  <si>
    <t xml:space="preserve"> 9,</t>
  </si>
  <si>
    <t xml:space="preserve"> 2403396.0,</t>
  </si>
  <si>
    <t xml:space="preserve"> 2403309.0,</t>
  </si>
  <si>
    <t xml:space="preserve"> 2014819.0,</t>
  </si>
  <si>
    <t xml:space="preserve"> 29,</t>
  </si>
  <si>
    <t xml:space="preserve"> 2403387.0,</t>
  </si>
  <si>
    <t xml:space="preserve"> 8,</t>
  </si>
  <si>
    <t xml:space="preserve"> 2403329.0,</t>
  </si>
  <si>
    <t xml:space="preserve"> 2403390.0,</t>
  </si>
  <si>
    <t xml:space="preserve"> 2100579.0,</t>
  </si>
  <si>
    <t xml:space="preserve"> 12,</t>
  </si>
  <si>
    <t xml:space="preserve"> 2500056.0,</t>
  </si>
  <si>
    <t xml:space="preserve"> 27,</t>
  </si>
  <si>
    <t xml:space="preserve"> 2403397.0,</t>
  </si>
  <si>
    <t xml:space="preserve"> 7,</t>
  </si>
  <si>
    <t xml:space="preserve"> 2403386.0,</t>
  </si>
  <si>
    <t xml:space="preserve"> 2400006.0,</t>
  </si>
  <si>
    <t xml:space="preserve"> 2400001.0,</t>
  </si>
  <si>
    <t xml:space="preserve"> 2403391.0,</t>
  </si>
  <si>
    <t xml:space="preserve"> 13,</t>
  </si>
  <si>
    <t xml:space="preserve"> 2403365.0,</t>
  </si>
  <si>
    <t xml:space="preserve"> 6,</t>
  </si>
  <si>
    <t xml:space="preserve"> 2403308.0,</t>
  </si>
  <si>
    <t xml:space="preserve"> 2403349.0,</t>
  </si>
  <si>
    <t xml:space="preserve"> 24,</t>
  </si>
  <si>
    <t xml:space="preserve"> 2403369.0,</t>
  </si>
  <si>
    <t xml:space="preserve"> 2100566.0,</t>
  </si>
  <si>
    <t xml:space="preserve"> 2403306.0,</t>
  </si>
  <si>
    <t xml:space="preserve"> 2400005.0,</t>
  </si>
  <si>
    <t xml:space="preserve"> 2500038.0,</t>
  </si>
  <si>
    <t xml:space="preserve"> 2403356.0,</t>
  </si>
  <si>
    <t xml:space="preserve"> 5,</t>
  </si>
  <si>
    <t xml:space="preserve"> 2403331.0,</t>
  </si>
  <si>
    <t xml:space="preserve"> 4,</t>
  </si>
  <si>
    <t xml:space="preserve"> 2403332.0,</t>
  </si>
  <si>
    <t xml:space="preserve"> 2403333.0,</t>
  </si>
  <si>
    <t xml:space="preserve"> 2403311.0,</t>
  </si>
  <si>
    <t xml:space="preserve"> 2403361.0,</t>
  </si>
  <si>
    <t xml:space="preserve"> 2400004.0,</t>
  </si>
  <si>
    <t xml:space="preserve"> 2403383.0,</t>
  </si>
  <si>
    <t xml:space="preserve"> 2403399.0,</t>
  </si>
  <si>
    <t xml:space="preserve"> 2403314.0,</t>
  </si>
  <si>
    <t xml:space="preserve"> 2403362.0,</t>
  </si>
  <si>
    <t xml:space="preserve"> 22,</t>
  </si>
  <si>
    <t xml:space="preserve"> 2403374.0,</t>
  </si>
  <si>
    <t xml:space="preserve"> 2500078.0,</t>
  </si>
  <si>
    <t xml:space="preserve"> 2403345.0,</t>
  </si>
  <si>
    <t xml:space="preserve"> 2403395.0,</t>
  </si>
  <si>
    <t xml:space="preserve"> 21,</t>
  </si>
  <si>
    <t xml:space="preserve"> 2500028.0,</t>
  </si>
  <si>
    <t xml:space="preserve"> 2403359.0,</t>
  </si>
  <si>
    <t xml:space="preserve"> 2403372.0,</t>
  </si>
  <si>
    <t xml:space="preserve"> 2403310.0,</t>
  </si>
  <si>
    <t xml:space="preserve"> 2403392.0,</t>
  </si>
  <si>
    <t xml:space="preserve"> 2403353.0,</t>
  </si>
  <si>
    <t xml:space="preserve"> 2403375.0,</t>
  </si>
  <si>
    <t xml:space="preserve"> 2500042.0,</t>
  </si>
  <si>
    <t xml:space="preserve"> 2400016.0,</t>
  </si>
  <si>
    <t xml:space="preserve"> 2400026.0,</t>
  </si>
  <si>
    <t xml:space="preserve"> 2403312.0,</t>
  </si>
  <si>
    <t xml:space="preserve"> 2403313.0,</t>
  </si>
  <si>
    <t xml:space="preserve"> 2403347.0,</t>
  </si>
  <si>
    <t xml:space="preserve"> 2403378.0,</t>
  </si>
  <si>
    <t xml:space="preserve"> 2403305.0,</t>
  </si>
  <si>
    <t xml:space="preserve"> 2400017.0,</t>
  </si>
  <si>
    <t xml:space="preserve"> 2500004.0,</t>
  </si>
  <si>
    <t xml:space="preserve"> 2403371.0,</t>
  </si>
  <si>
    <t xml:space="preserve"> 2403326.0,</t>
  </si>
  <si>
    <t xml:space="preserve"> 2403339.0,</t>
  </si>
  <si>
    <t xml:space="preserve"> 2403344.0,</t>
  </si>
  <si>
    <t xml:space="preserve"> 2403368.0,</t>
  </si>
  <si>
    <t xml:space="preserve"> 2403336.0,</t>
  </si>
  <si>
    <t xml:space="preserve"> 2403317.0,</t>
  </si>
  <si>
    <t xml:space="preserve"> 'ET CINS Active Threat Intelligence Poor Reputation IP group 80'</t>
  </si>
  <si>
    <t xml:space="preserve"> 2403328.0,</t>
  </si>
  <si>
    <t xml:space="preserve"> 2403370.0,</t>
  </si>
  <si>
    <t xml:space="preserve"> 2403343.0,</t>
  </si>
  <si>
    <t xml:space="preserve"> 'ET COMPROMISED Known Compromised or Hostile Host Traffic group 12'</t>
  </si>
  <si>
    <t xml:space="preserve"> 2403327.0,</t>
  </si>
  <si>
    <t xml:space="preserve"> 2403379.0,</t>
  </si>
  <si>
    <t xml:space="preserve"> 2403300.0,</t>
  </si>
  <si>
    <t xml:space="preserve"> 2403323.0,</t>
  </si>
  <si>
    <t xml:space="preserve"> 'ET CINS Active Threat Intelligence Poor Reputation IP group 7'</t>
  </si>
  <si>
    <t xml:space="preserve"> 2500066.0,</t>
  </si>
  <si>
    <t xml:space="preserve"> 2500034.0,</t>
  </si>
  <si>
    <t xml:space="preserve"> 2500048.0,</t>
  </si>
  <si>
    <t xml:space="preserve"> 2500022.0,</t>
  </si>
  <si>
    <t xml:space="preserve"> 2403302.0,</t>
  </si>
  <si>
    <t xml:space="preserve"> 11,</t>
  </si>
  <si>
    <t xml:space="preserve"> 2500070.0,</t>
  </si>
  <si>
    <t xml:space="preserve"> 2500040.0,</t>
  </si>
  <si>
    <t xml:space="preserve"> 2403322.0,</t>
  </si>
  <si>
    <t xml:space="preserve"> 2403360.0,</t>
  </si>
  <si>
    <t xml:space="preserve"> 2500064.0,</t>
  </si>
  <si>
    <t xml:space="preserve"> 2403338.0,</t>
  </si>
  <si>
    <t xml:space="preserve"> 2500016.0,</t>
  </si>
  <si>
    <t xml:space="preserve"> 2403301.0,</t>
  </si>
  <si>
    <t xml:space="preserve"> 2403307.0,</t>
  </si>
  <si>
    <t xml:space="preserve"> 2403394.0,</t>
  </si>
  <si>
    <t xml:space="preserve"> 2403348.0,</t>
  </si>
  <si>
    <t xml:space="preserve"> 2500080.0,</t>
  </si>
  <si>
    <t xml:space="preserve"> 2403320.0,</t>
  </si>
  <si>
    <t xml:space="preserve"> 2500062.0,</t>
  </si>
  <si>
    <t xml:space="preserve"> 2403337.0,</t>
  </si>
  <si>
    <t xml:space="preserve"> 2500082.0,</t>
  </si>
  <si>
    <t xml:space="preserve"> 2403346.0,</t>
  </si>
  <si>
    <t xml:space="preserve"> 2500006.0,</t>
  </si>
  <si>
    <t xml:space="preserve"> 2500092.0,</t>
  </si>
  <si>
    <t xml:space="preserve"> 2500008.0,</t>
  </si>
  <si>
    <t xml:space="preserve"> 2500024.0,</t>
  </si>
  <si>
    <t xml:space="preserve"> 2400031.0,</t>
  </si>
  <si>
    <t xml:space="preserve"> 2403319.0,</t>
  </si>
  <si>
    <t xml:space="preserve"> 2400009.0,</t>
  </si>
  <si>
    <t xml:space="preserve"> 2500060.0,</t>
  </si>
  <si>
    <t xml:space="preserve"> 2403321.0,</t>
  </si>
  <si>
    <t xml:space="preserve"> 2500018.0,</t>
  </si>
  <si>
    <t xml:space="preserve"> 2500050.0,</t>
  </si>
  <si>
    <t xml:space="preserve"> 2400015.0,</t>
  </si>
  <si>
    <t xml:space="preserve"> 2500072.0,</t>
  </si>
  <si>
    <t xml:space="preserve"> 2500052.0,</t>
  </si>
  <si>
    <t xml:space="preserve"> 'ET CINS Active Threat Intelligence Poor Reputation IP group 19'</t>
  </si>
  <si>
    <r>
      <t xml:space="preserve">(2 of 2)  Both Snort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Suricata (11)</t>
    </r>
  </si>
  <si>
    <r>
      <t xml:space="preserve">(1 of 2)  Either Snort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Suricata</t>
    </r>
  </si>
  <si>
    <t>avg_TPR_2_2</t>
  </si>
  <si>
    <t>avg_FPR_2_2</t>
  </si>
  <si>
    <t>avg_TPR_1_2</t>
  </si>
  <si>
    <t>avg_FPR_1_2</t>
  </si>
  <si>
    <t>(2,2)</t>
  </si>
  <si>
    <t>TP</t>
  </si>
  <si>
    <t>FP</t>
  </si>
  <si>
    <t>TN</t>
  </si>
  <si>
    <t>FN</t>
  </si>
  <si>
    <t>TPR_Sensitivity</t>
  </si>
  <si>
    <t>TNR_Specificity</t>
  </si>
  <si>
    <t>FPR_1-Specificity</t>
  </si>
  <si>
    <t>1 of 2</t>
  </si>
  <si>
    <t xml:space="preserve">TN 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</si>
  <si>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</si>
  <si>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</si>
  <si>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</si>
  <si>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</si>
  <si>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</si>
  <si>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</si>
  <si>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</si>
  <si>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</si>
  <si>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</si>
  <si>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</si>
  <si>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</si>
  <si>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Signatures (only Snort)</t>
  </si>
  <si>
    <t>Signatures (only Suricata)</t>
  </si>
  <si>
    <t>signatures (only snort)</t>
  </si>
  <si>
    <t>signatures (only Suricata)</t>
  </si>
  <si>
    <t>2017-12</t>
  </si>
  <si>
    <t>2017-13</t>
  </si>
  <si>
    <t>2017-14</t>
  </si>
  <si>
    <t>2017-15</t>
  </si>
  <si>
    <t>2017-16</t>
  </si>
  <si>
    <t>2017-17</t>
  </si>
  <si>
    <t>2017-18</t>
  </si>
  <si>
    <t>2017-19</t>
  </si>
  <si>
    <t>2017-20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</si>
  <si>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</si>
  <si>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</si>
  <si>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</si>
  <si>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</si>
  <si>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</si>
  <si>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</si>
  <si>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</si>
  <si>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</si>
  <si>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</si>
  <si>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</si>
  <si>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</si>
  <si>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</si>
  <si>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</si>
  <si>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</si>
  <si>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</si>
  <si>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</si>
  <si>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</si>
  <si>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</si>
  <si>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</si>
  <si>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</si>
  <si>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</si>
  <si>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</si>
  <si>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</si>
  <si>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</si>
  <si>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</si>
  <si>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</si>
  <si>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</si>
  <si>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</si>
  <si>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</si>
  <si>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</si>
  <si>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</si>
  <si>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</si>
  <si>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</si>
  <si>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</si>
  <si>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</si>
  <si>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</si>
  <si>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</si>
  <si>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</si>
  <si>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</si>
  <si>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.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</si>
  <si>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</si>
  <si>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</si>
  <si>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</si>
  <si>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</si>
  <si>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</si>
  <si>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</si>
  <si>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</si>
  <si>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</si>
  <si>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</si>
  <si>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</si>
  <si>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r>
      <rPr>
        <sz val="11"/>
        <color rgb="FF000000"/>
        <rFont val="Calibri"/>
      </rPr>
      <t xml:space="preserve">2 of 2 Both Snort </t>
    </r>
    <r>
      <rPr>
        <b/>
        <sz val="11"/>
        <color rgb="FF000000"/>
        <rFont val="Calibri"/>
      </rPr>
      <t>AND</t>
    </r>
    <r>
      <rPr>
        <sz val="11"/>
        <color rgb="FF000000"/>
        <rFont val="Calibri"/>
      </rPr>
      <t xml:space="preserve"> Suricata</t>
    </r>
  </si>
  <si>
    <r>
      <t xml:space="preserve">1 of 2 Either Snort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Suricata</t>
    </r>
  </si>
  <si>
    <t>Signatures (Both snort and suricata) 2017</t>
  </si>
  <si>
    <t>Signatures (Both snort and suricata) 2018</t>
  </si>
  <si>
    <t>Signatures (Both snort and suricata) 2019</t>
  </si>
  <si>
    <t>without source ports</t>
  </si>
  <si>
    <t>without source port and timestamp, ID=(src_IP, dest_IP, dest_port)</t>
  </si>
  <si>
    <t>(2, 2)</t>
  </si>
  <si>
    <t>TPR_2-2</t>
  </si>
  <si>
    <t>TNR</t>
  </si>
  <si>
    <t>FPR_2-2</t>
  </si>
  <si>
    <t>1_2</t>
  </si>
  <si>
    <t>TPR_1-2</t>
  </si>
  <si>
    <t>TNR (Specificity)</t>
  </si>
  <si>
    <t>FPR_1-1</t>
  </si>
  <si>
    <t>snort</t>
  </si>
  <si>
    <t>suricata</t>
  </si>
  <si>
    <t>TP (no Source Port)</t>
  </si>
  <si>
    <t>FP (no Source Ports)</t>
  </si>
  <si>
    <t>TPR (Sensitivity)</t>
  </si>
  <si>
    <t>Only Snort (1 0)</t>
  </si>
  <si>
    <t>Only Suricata (0 1)</t>
  </si>
  <si>
    <t>(1, 0)</t>
  </si>
  <si>
    <t>(0, 1)</t>
  </si>
  <si>
    <t xml:space="preserve">       </t>
  </si>
  <si>
    <t>Dataset_2</t>
  </si>
  <si>
    <t>Dataset_3</t>
  </si>
  <si>
    <t>Rule_file_sizes</t>
  </si>
  <si>
    <t>Suricata_ds2_strart time</t>
  </si>
  <si>
    <t>Suricata_ds2_endtime</t>
  </si>
  <si>
    <t>runtime_ds2</t>
  </si>
  <si>
    <t>Suricata_ds3_starttime</t>
  </si>
  <si>
    <t>Suricata_ds3_endtime</t>
  </si>
  <si>
    <t>runtime_ds3</t>
  </si>
  <si>
    <t>rule_file_sizes</t>
  </si>
  <si>
    <t>Date</t>
  </si>
  <si>
    <t>Runtime</t>
  </si>
  <si>
    <t>Snort Rules Sample dates</t>
  </si>
  <si>
    <t>Suricata Rules Sample Dates</t>
  </si>
  <si>
    <t>Snort</t>
  </si>
  <si>
    <t>Suricata</t>
  </si>
  <si>
    <t>Dataset 2</t>
  </si>
  <si>
    <t>Benign</t>
  </si>
  <si>
    <t>Malicious</t>
  </si>
  <si>
    <t>Dataset 3</t>
  </si>
  <si>
    <t>15.0      637</t>
  </si>
  <si>
    <t>31.0      501</t>
  </si>
  <si>
    <t>12.0      241</t>
  </si>
  <si>
    <t>3.0       138</t>
  </si>
  <si>
    <t>19.0       78</t>
  </si>
  <si>
    <t>1.0        53</t>
  </si>
  <si>
    <t>5.0        38</t>
  </si>
  <si>
    <t>14.0       13</t>
  </si>
  <si>
    <t>8.0         8</t>
  </si>
  <si>
    <t>7.0         1</t>
  </si>
  <si>
    <t>33.0        1</t>
  </si>
  <si>
    <t>2.0         1</t>
  </si>
  <si>
    <t>15.0      552</t>
  </si>
  <si>
    <t>31.0      437</t>
  </si>
  <si>
    <t>12.0      253</t>
  </si>
  <si>
    <t>3.0       143</t>
  </si>
  <si>
    <t>19.0       86</t>
  </si>
  <si>
    <t>1.0        69</t>
  </si>
  <si>
    <t>5.0        40</t>
  </si>
  <si>
    <t>8.0         9</t>
  </si>
  <si>
    <t>2.0         2</t>
  </si>
  <si>
    <t>4.0         1</t>
  </si>
  <si>
    <t>34.0        1</t>
  </si>
  <si>
    <t>15.0      563</t>
  </si>
  <si>
    <t>31.0      476</t>
  </si>
  <si>
    <t>12.0      226</t>
  </si>
  <si>
    <t>3.0       117</t>
  </si>
  <si>
    <t>19.0       87</t>
  </si>
  <si>
    <t>1.0        58</t>
  </si>
  <si>
    <t>5.0        45</t>
  </si>
  <si>
    <t>8.0         4</t>
  </si>
  <si>
    <t>15.0      530</t>
  </si>
  <si>
    <t>20.0      513</t>
  </si>
  <si>
    <t>31.0      384</t>
  </si>
  <si>
    <t>12.0      215</t>
  </si>
  <si>
    <t>3.0       120</t>
  </si>
  <si>
    <t>19.0       57</t>
  </si>
  <si>
    <t>1.0        50</t>
  </si>
  <si>
    <t>5.0        30</t>
  </si>
  <si>
    <t>14.0       14</t>
  </si>
  <si>
    <t>8.0         3</t>
  </si>
  <si>
    <t>33.0        3</t>
  </si>
  <si>
    <t>15.0    10402</t>
  </si>
  <si>
    <t>31.0     7482</t>
  </si>
  <si>
    <t>12.0     4193</t>
  </si>
  <si>
    <t>3.0      2823</t>
  </si>
  <si>
    <t>0.0      1710</t>
  </si>
  <si>
    <t>19.0     1324</t>
  </si>
  <si>
    <t>1.0      1051</t>
  </si>
  <si>
    <t>5.0       619</t>
  </si>
  <si>
    <t>14.0      138</t>
  </si>
  <si>
    <t>8.0       115</t>
  </si>
  <si>
    <t>2.0        17</t>
  </si>
  <si>
    <t>34.0       16</t>
  </si>
  <si>
    <t>33.0       14</t>
  </si>
  <si>
    <t>4.0         2</t>
  </si>
  <si>
    <t>9.0         1</t>
  </si>
  <si>
    <t>6.0         1</t>
  </si>
  <si>
    <t>15.0    10487</t>
  </si>
  <si>
    <t>31.0     7546</t>
  </si>
  <si>
    <t>12.0     4181</t>
  </si>
  <si>
    <t>3.0      2818</t>
  </si>
  <si>
    <t>0.0      1607</t>
  </si>
  <si>
    <t>19.0     1316</t>
  </si>
  <si>
    <t>1.0      1035</t>
  </si>
  <si>
    <t>5.0       617</t>
  </si>
  <si>
    <t>8.0       114</t>
  </si>
  <si>
    <t>2.0        16</t>
  </si>
  <si>
    <t>34.0       15</t>
  </si>
  <si>
    <t>7.0         2</t>
  </si>
  <si>
    <t>15.0    10476</t>
  </si>
  <si>
    <t>31.0     7507</t>
  </si>
  <si>
    <t>12.0     4208</t>
  </si>
  <si>
    <t>3.0      2844</t>
  </si>
  <si>
    <t>0.0      1593</t>
  </si>
  <si>
    <t>19.0     1315</t>
  </si>
  <si>
    <t>1.0      1046</t>
  </si>
  <si>
    <t>5.0       612</t>
  </si>
  <si>
    <t>8.0       119</t>
  </si>
  <si>
    <t>15.0    10509</t>
  </si>
  <si>
    <t>31.0     7599</t>
  </si>
  <si>
    <t>20.0     6824</t>
  </si>
  <si>
    <t>12.0     4219</t>
  </si>
  <si>
    <t>3.0      2841</t>
  </si>
  <si>
    <t>0.0      1922</t>
  </si>
  <si>
    <t>19.0     1345</t>
  </si>
  <si>
    <t>1.0      1054</t>
  </si>
  <si>
    <t>5.0       627</t>
  </si>
  <si>
    <t>14.0      137</t>
  </si>
  <si>
    <t>8.0       120</t>
  </si>
  <si>
    <t>33.0       12</t>
  </si>
  <si>
    <t>4.0         3</t>
  </si>
  <si>
    <t>208,</t>
  </si>
  <si>
    <t>19439.0  85</t>
  </si>
  <si>
    <t>19439.0  95</t>
  </si>
  <si>
    <t>19439.0  70</t>
  </si>
  <si>
    <t xml:space="preserve"> 1113,</t>
  </si>
  <si>
    <t xml:space="preserve"> 1144,</t>
  </si>
  <si>
    <t xml:space="preserve"> 1151,</t>
  </si>
  <si>
    <t>14,</t>
  </si>
  <si>
    <t>Revision Number</t>
  </si>
  <si>
    <t>39,</t>
  </si>
  <si>
    <t>55,</t>
  </si>
  <si>
    <t>Blacklist</t>
  </si>
  <si>
    <t>No change in Revison ID, but there are multiple rules with this ID</t>
  </si>
  <si>
    <t>Common</t>
  </si>
  <si>
    <t>Unique</t>
  </si>
  <si>
    <t>Dataset 2 Suricata</t>
  </si>
  <si>
    <t>18, 22, 26, 28</t>
  </si>
  <si>
    <t>NA, 1, 1, 2</t>
  </si>
  <si>
    <t>No change in revision numbers</t>
  </si>
  <si>
    <t>153,</t>
  </si>
  <si>
    <t>210,</t>
  </si>
  <si>
    <t>alert ( msg: "HI_CLIENT_MAX_HEADERS"; sid: 20; gid: 119; rev: 1; metadata: rule-type preproc ; classtype:unknown; )</t>
  </si>
  <si>
    <t>alert ( msg: "PSNG_UDP_DISTRIBUTED_PORTSCAN"; sid: 20; gid: 122; rev: 1; metadata: rule-type preproc ; classtype:attempted-recon; )</t>
  </si>
  <si>
    <t>alert ( msg: "DCE2_EVENT__SMB_EXCESSIVE_CHAINING"; sid: 20; gid: 133; rev: 1; metadata: rule-type preproc, service dcerpc ; classtype: bad-unknown; reference:url,msdn.microsoft.com/en-us/library/cc201989.aspx; )</t>
  </si>
  <si>
    <t>alert ( msg: "SIP_EVENT_AUTH_INVITE_REPLAY_ATTACK"; sid: 20; gid: 140; rev: 1; metadata: rule-type preproc ; classtype:bad-unknown; )</t>
  </si>
  <si>
    <t>RULE SID 20</t>
  </si>
  <si>
    <t>alert ( msg: "HI_CLIENT_MAX_HEADERS"; sid: 20; gid: 119; rev: 2; metadata: policy max-detect-ips drop, rule-type preproc ; classtype:unknown; )</t>
  </si>
  <si>
    <t>alert ( msg: "STREAM5_NO_3WHS"; sid: 20; gid: 129; rev: 1; metadata: rule-type preproc ; classtype:bad-unknown; )</t>
  </si>
  <si>
    <t>alert ( msg: "DCE2_EVENT__SMB_EXCESSIVE_CHAINING"; sid: 20; gid: 133; rev: 2; metadata: policy max-detect-ips drop, rule-type preproc, service dcerpc ; classtype: bad-unknown; reference:url,msdn.microsoft.com/en-us/library/cc201989.aspx; )</t>
  </si>
  <si>
    <t>alert ( msg: "SIP_EVENT_AUTH_INVITE_REPLAY_ATTACK"; sid: 20; gid: 140; rev:2; metadata: policy max-detect-ips drop, rule-type preproc ; classtype:bad-unknown; )</t>
  </si>
  <si>
    <t xml:space="preserve">Rule created at 2017-10-08, </t>
  </si>
  <si>
    <t>alert tcp $HOME_NET any -&gt; $EXTERNAL_NET any (msg:"ET TROJAN Windows Microsoft Windows DOS prompt command Error not recognized"; flow:established,to_server; content:"|27| is not recognized as an internal or external command|2c|"; content:"operable program or batch file."; fast_pattern; classtype:trojan-activity; sid:2023207; rev:1;)</t>
  </si>
  <si>
    <t>alert tcp $HOME_NET any -&gt; $EXTERNAL_NET any (msg:"ET TROJAN Windows Microsoft Windows DOS prompt command Error not recognized"; flow:established,to_server; content:"|27| is not recognized as an internal or external command|2c|"; content:"operable program or batch file."; fast_pattern; classtype:trojan-activity; sid:2023207; rev:1; metadata:affected_product Windows_XP_Vista_7_8_10_Server_32_64_Bit, attack_target Client_and_Server, deployment Perimeter, deployment Datacenter, signature_severity Critical, created_at 2016_09_15, performance_impact Low, updated_at 2016_09_15;)</t>
  </si>
  <si>
    <t>BL</t>
  </si>
  <si>
    <t>22, 24, 24, 24</t>
  </si>
  <si>
    <t>4, 5, 6, 7</t>
  </si>
  <si>
    <t>3 ,4 4 4</t>
  </si>
  <si>
    <t>14 15 15 15</t>
  </si>
  <si>
    <t>Rule created 2019, 2 , 2</t>
  </si>
  <si>
    <t>2 2 3 3</t>
  </si>
  <si>
    <t xml:space="preserve">4 4 5 5 </t>
  </si>
  <si>
    <t>rev 1 2020</t>
  </si>
  <si>
    <t>rev 1 created 2019</t>
  </si>
  <si>
    <t>Same revision number but different no of times triggered.</t>
  </si>
  <si>
    <t>no change</t>
  </si>
  <si>
    <t xml:space="preserve">ET POLICY RDP connection confirm' </t>
  </si>
  <si>
    <t xml:space="preserve"> 'GPL NETBIOS SMB-DS IPC$ unicode share access' </t>
  </si>
  <si>
    <t xml:space="preserve"> 'GPL NETBIOS SMB-DS IPC$ share access' </t>
  </si>
  <si>
    <t xml:space="preserve"> 'ET SCAN Behavioral Unusually fast Terminal Server Traffic  Potential Scan or Infection (Inbound)' </t>
  </si>
  <si>
    <t xml:space="preserve"> 'ET SCAN Behavioral Unusually fast Terminal Server Traffic Potential Scan or Infection (Inbound)' </t>
  </si>
  <si>
    <t xml:space="preserve"> 'ET EXPLOIT Possible ETERNALBLUE Probe MS17-010 (Generic Flags)' </t>
  </si>
  <si>
    <t xml:space="preserve"> 'ET POLICY MS Remote Desktop Administrator Login Request' </t>
  </si>
  <si>
    <t xml:space="preserve"> 'ET EXPLOIT Possible ETERNALBLUE Probe MS17-010 (MSF style)' </t>
  </si>
  <si>
    <t xml:space="preserve"> 'GPL ICMP_INFO PING *NIX' </t>
  </si>
  <si>
    <t xml:space="preserve"> 'ET SCAN Sipvicious Scan' </t>
  </si>
  <si>
    <t xml:space="preserve"> 'ET SCAN Sipvicious User-Agent Detected (friendly-scanner)' </t>
  </si>
  <si>
    <t xml:space="preserve"> 'ET INFO Windows OS Submitting USB Metadata to Microsoft' </t>
  </si>
  <si>
    <t xml:space="preserve"> 'ET DOS Microsoft Remote Desktop (RDP) Syn then Reset 30 Second DoS Attempt' </t>
  </si>
  <si>
    <t xml:space="preserve"> 'ET USER_AGENTS Microsoft Device Metadata Retrieval Client User-Agent' </t>
  </si>
  <si>
    <t xml:space="preserve"> 'ET TROJAN MS Terminal Server Single Character Login  possible Morto inbound' </t>
  </si>
  <si>
    <t xml:space="preserve"> 'GPL ICMP_INFO PING BSDtype' </t>
  </si>
  <si>
    <t xml:space="preserve"> 'ET DROP Dshield Block Listed Source group 1' </t>
  </si>
  <si>
    <t xml:space="preserve"> 'ET INFO Session Traversal Utilities for NAT (STUN Binding Request)' </t>
  </si>
  <si>
    <t xml:space="preserve"> 'ET POLICY Suspicious inbound to mySQL port 3306' </t>
  </si>
  <si>
    <t xml:space="preserve"> 'ET POLICY Suspicious inbound to MSSQL port 1433' </t>
  </si>
  <si>
    <t xml:space="preserve"> 'ET SCAN Suspicious inbound to mySQL port 3306' </t>
  </si>
  <si>
    <t xml:space="preserve"> 'ET POLICY PE EXE or DLL Windows file download' </t>
  </si>
  <si>
    <t xml:space="preserve"> 'GPL NETBIOS SMB-DS repeated logon failure' </t>
  </si>
  <si>
    <t xml:space="preserve"> 'ET EXPLOIT ETERNALBLUE Probe Vulnerable System Response MS17-010' </t>
  </si>
  <si>
    <t xml:space="preserve"> 'ET POLICY Vulnerable Java Version 1.8.x Detected' </t>
  </si>
  <si>
    <t xml:space="preserve"> 'GPL SNMP public access udp' </t>
  </si>
  <si>
    <t xml:space="preserve"> 'ET SCAN Suspicious inbound to MSSQL port 1433' </t>
  </si>
  <si>
    <t xml:space="preserve"> 'ET TROJAN MS Remote Desktop micros User Login Request' </t>
  </si>
  <si>
    <t xml:space="preserve"> 'ET CINS Active Threat Intelligence Poor Reputation IP group 59' </t>
  </si>
  <si>
    <t xml:space="preserve"> 'ET POLICY MS Remote Desktop POS User Login Request' </t>
  </si>
  <si>
    <t xml:space="preserve"> 'ET SCAN Potential SSH Scan' </t>
  </si>
  <si>
    <t xml:space="preserve"> 'ET INFO EXE IsDebuggerPresent (Used in Malware Anti-Debugging)' </t>
  </si>
  <si>
    <t xml:space="preserve"> 'ET VOIP Modified Sipvicious Asterisk PBX User-Agent' </t>
  </si>
  <si>
    <t xml:space="preserve"> 'ET POLICY MS Terminal Server Root login' </t>
  </si>
  <si>
    <t xml:space="preserve"> 'ET CINS Active Threat Intelligence Poor Reputation IP group 85' </t>
  </si>
  <si>
    <t xml:space="preserve"> 'ET POLICY Suspicious inbound to PostgreSQL port 5432' </t>
  </si>
  <si>
    <t xml:space="preserve"> 'ET CINS Active Threat Intelligence Poor Reputation IP group 55' </t>
  </si>
  <si>
    <t xml:space="preserve"> 'ET SCAN Suspicious inbound to PostgreSQL port 5432' </t>
  </si>
  <si>
    <t xml:space="preserve"> 'ET CINS Active Threat Intelligence Poor Reputation IP group 4' </t>
  </si>
  <si>
    <t xml:space="preserve"> 'ET CINS Active Threat Intelligence Poor Reputation IP group 68' </t>
  </si>
  <si>
    <t xml:space="preserve"> 'GPL RPC portmap listing UDP 111' </t>
  </si>
  <si>
    <t xml:space="preserve"> 'ET DROP Spamhaus DROP Listed Traffic Inbound group 1' </t>
  </si>
  <si>
    <t xml:space="preserve"> 'ET CINS Active Threat Intelligence Poor Reputation IP group 58' </t>
  </si>
  <si>
    <t xml:space="preserve"> 'ET CINS Active Threat Intelligence Poor Reputation IP group 67' </t>
  </si>
  <si>
    <t xml:space="preserve"> 'ET POLICY MS Remote Desktop Service User Login Request' </t>
  </si>
  <si>
    <t xml:space="preserve"> 'ET CINS Active Threat Intelligence Poor Reputation IP group 53' </t>
  </si>
  <si>
    <t xml:space="preserve"> 'ET DROP Spamhaus DROP Listed Traffic Inbound group 21' </t>
  </si>
  <si>
    <t xml:space="preserve"> 'ET DROP Spamhaus DROP Listed Traffic Inbound group 14' </t>
  </si>
  <si>
    <t xml:space="preserve"> 'ET CINS Active Threat Intelligence Poor Reputation IP group 5' </t>
  </si>
  <si>
    <t xml:space="preserve"> 'ET CINS Active Threat Intelligence Poor Reputation IP group 94' </t>
  </si>
  <si>
    <t xml:space="preserve"> 'ET CINS Active Threat Intelligence Poor Reputation IP group 64' </t>
  </si>
  <si>
    <t xml:space="preserve"> 'ET DROP Spamhaus DROP Listed Traffic Inbound group 19' </t>
  </si>
  <si>
    <t xml:space="preserve"> 'GPL DNS named version attempt' </t>
  </si>
  <si>
    <t xml:space="preserve"> 'ET POLICY Inbound RDP Connection with Minimal Security Protocol Requested' </t>
  </si>
  <si>
    <t xml:space="preserve"> 'ET CINS Active Threat Intelligence Poor Reputation IP group 65' </t>
  </si>
  <si>
    <t xml:space="preserve"> 'ET CINS Active Threat Intelligence Poor Reputation IP group 17' </t>
  </si>
  <si>
    <t xml:space="preserve"> 'ET INFO Noction IRP Probe' </t>
  </si>
  <si>
    <t xml:space="preserve"> 'ET CINS Active Threat Intelligence Poor Reputation IP group 74' </t>
  </si>
  <si>
    <t xml:space="preserve"> 'ET CINS Active Threat Intelligence Poor Reputation IP group 86' </t>
  </si>
  <si>
    <t xml:space="preserve"> 'ET CINS Active Threat Intelligence Poor Reputation IP group 99' </t>
  </si>
  <si>
    <t xml:space="preserve"> 'ET CINS Active Threat Intelligence Poor Reputation IP group 26' </t>
  </si>
  <si>
    <t xml:space="preserve"> 'ET DROP Spamhaus DROP Listed Traffic Inbound group 20' </t>
  </si>
  <si>
    <t xml:space="preserve"> 'ET POLICY Suspicious inbound to Oracle SQL port 1521' </t>
  </si>
  <si>
    <t xml:space="preserve"> 'ET CINS Active Threat Intelligence Poor Reputation IP group 51' </t>
  </si>
  <si>
    <t xml:space="preserve"> 'ET CINS Active Threat Intelligence Poor Reputation IP group 16' </t>
  </si>
  <si>
    <t xml:space="preserve"> 'ET CINS Active Threat Intelligence Poor Reputation IP group 43' </t>
  </si>
  <si>
    <t xml:space="preserve"> 'ET COMPROMISED Known Compromised or Hostile Host Traffic group 19' </t>
  </si>
  <si>
    <t xml:space="preserve"> 'ET CINS Active Threat Intelligence Poor Reputation IP group 81' </t>
  </si>
  <si>
    <t xml:space="preserve"> 'ET CINS Active Threat Intelligence Poor Reputation IP group 83' </t>
  </si>
  <si>
    <t xml:space="preserve"> 'ET CINS Active Threat Intelligence Poor Reputation IP group 41' </t>
  </si>
  <si>
    <t xml:space="preserve"> 'ET CINS Active Threat Intelligence Poor Reputation IP group 90' </t>
  </si>
  <si>
    <t xml:space="preserve"> 'ET CINS Active Threat Intelligence Poor Reputation IP group 36' </t>
  </si>
  <si>
    <t xml:space="preserve"> 'ET DOS Possible SSDP Amplification Scan in Progress' </t>
  </si>
  <si>
    <t xml:space="preserve"> 'ET CINS Active Threat Intelligence Poor Reputation IP group 82' </t>
  </si>
  <si>
    <t xml:space="preserve"> 'ET SCAN Suspicious inbound to Oracle SQL port 1521' </t>
  </si>
  <si>
    <t xml:space="preserve"> 'ET CINS Active Threat Intelligence Poor Reputation IP group 77' </t>
  </si>
  <si>
    <t xml:space="preserve"> 'GPL ICMP_INFO PING BayRS Router' </t>
  </si>
  <si>
    <t xml:space="preserve"> 'GPL ICMP_INFO PING Flowpoint2200 or Network Management Software' </t>
  </si>
  <si>
    <t xml:space="preserve"> 'ET CINS Active Threat Intelligence Poor Reputation IP group 52' </t>
  </si>
  <si>
    <t xml:space="preserve"> 'ET CINS Active Threat Intelligence Poor Reputation IP group 42' </t>
  </si>
  <si>
    <t xml:space="preserve"> 'ET CINS Active Threat Intelligence Poor Reputation IP group 35' </t>
  </si>
  <si>
    <t xml:space="preserve"> 'ET SCAN Potential VNC Scan 5900-5920' </t>
  </si>
  <si>
    <t xml:space="preserve"> 'ET CINS Active Threat Intelligence Poor Reputation IP group 25' </t>
  </si>
  <si>
    <t xml:space="preserve"> 'ET CINS Active Threat Intelligence Poor Reputation IP group 56' </t>
  </si>
  <si>
    <t xml:space="preserve"> 'ET CINS Active Threat Intelligence Poor Reputation IP group 78' </t>
  </si>
  <si>
    <t xml:space="preserve"> 'ET CINS Active Threat Intelligence Poor Reputation IP group 89' </t>
  </si>
  <si>
    <t xml:space="preserve"> 'ET CINS Active Threat Intelligence Poor Reputation IP group 97' </t>
  </si>
  <si>
    <t xml:space="preserve"> 'ET CINS Active Threat Intelligence Poor Reputation IP group 10' </t>
  </si>
  <si>
    <t xml:space="preserve"> 'ET INFO Packed Executable Download' </t>
  </si>
  <si>
    <t xml:space="preserve"> 'ET CINS Active Threat Intelligence Poor Reputation IP group 88' </t>
  </si>
  <si>
    <t xml:space="preserve"> 'ET CINS Active Threat Intelligence Poor Reputation IP group 30' </t>
  </si>
  <si>
    <t xml:space="preserve"> 'ET CINS Active Threat Intelligence Poor Reputation IP group 91' </t>
  </si>
  <si>
    <t xml:space="preserve"> 'GPL RPC portmap mountd request UDP' </t>
  </si>
  <si>
    <t xml:space="preserve"> 'ET POLICY Inbound RDP Connection with TLS Security Protocol Requested' </t>
  </si>
  <si>
    <t xml:space="preserve"> 'ET COMPROMISED Known Compromised or Hostile Host Traffic group 29' </t>
  </si>
  <si>
    <t xml:space="preserve"> 'ET CINS Active Threat Intelligence Poor Reputation IP group 98' </t>
  </si>
  <si>
    <t xml:space="preserve"> 'ET CINS Active Threat Intelligence Poor Reputation IP group 87' </t>
  </si>
  <si>
    <t xml:space="preserve"> 'ET DROP Spamhaus DROP Listed Traffic Inbound group 7' </t>
  </si>
  <si>
    <t xml:space="preserve"> 'ET DROP Spamhaus DROP Listed Traffic Inbound group 2' </t>
  </si>
  <si>
    <t xml:space="preserve"> 'ET CINS Active Threat Intelligence Poor Reputation IP group 92' </t>
  </si>
  <si>
    <t xml:space="preserve"> 'ET CINS Active Threat Intelligence Poor Reputation IP group 66' </t>
  </si>
  <si>
    <t xml:space="preserve"> 'ET CINS Active Threat Intelligence Poor Reputation IP group 9' </t>
  </si>
  <si>
    <t xml:space="preserve"> 'ET CINS Active Threat Intelligence Poor Reputation IP group 50' </t>
  </si>
  <si>
    <t xml:space="preserve"> 'ET CINS Active Threat Intelligence Poor Reputation IP group 70' </t>
  </si>
  <si>
    <t xml:space="preserve"> 'GPL POLICY PCAnywhere server response' </t>
  </si>
  <si>
    <t xml:space="preserve"> 'ET CINS Active Threat Intelligence Poor Reputation IP group 7' </t>
  </si>
  <si>
    <t xml:space="preserve"> 'ET DROP Spamhaus DROP Listed Traffic Inbound group 22' </t>
  </si>
  <si>
    <t xml:space="preserve"> 'ET DROP Spamhaus DROP Listed Traffic Inbound group 4' </t>
  </si>
  <si>
    <t xml:space="preserve"> 'ET DROP Spamhaus DROP Listed Traffic Inbound group 8' </t>
  </si>
  <si>
    <t>Appears only in 2017. Revision number 1 in 2017  2 in the rest</t>
  </si>
  <si>
    <t xml:space="preserve"> 'ET DROP Spamhaus DROP Listed Traffic Inbound group 6' </t>
  </si>
  <si>
    <t xml:space="preserve"> 'ET COMPROMISED Known Compromised or Hostile Host Traffic group 20' </t>
  </si>
  <si>
    <t xml:space="preserve"> 'ET CINS Active Threat Intelligence Poor Reputation IP group 57' </t>
  </si>
  <si>
    <t xml:space="preserve"> 'ET CINS Active Threat Intelligence Poor Reputation IP group 32' </t>
  </si>
  <si>
    <t xml:space="preserve"> 'ET CINS Active Threat Intelligence Poor Reputation IP group 33' </t>
  </si>
  <si>
    <t xml:space="preserve"> 'ET CINS Active Threat Intelligence Poor Reputation IP group 34' </t>
  </si>
  <si>
    <t xml:space="preserve"> 'ET CINS Active Threat Intelligence Poor Reputation IP group 12' </t>
  </si>
  <si>
    <t xml:space="preserve"> 'ET CINS Active Threat Intelligence Poor Reputation IP group 62' </t>
  </si>
  <si>
    <t xml:space="preserve"> 'ET DROP Spamhaus DROP Listed Traffic Inbound group 5' </t>
  </si>
  <si>
    <t>22  23   24  24</t>
  </si>
  <si>
    <t xml:space="preserve"> 'ET COMPROMISED Known Compromised or Hostile Host Traffic group 30' </t>
  </si>
  <si>
    <t xml:space="preserve"> 'ET COMPROMISED Known Compromised or Hostile Host Traffic group 2' </t>
  </si>
  <si>
    <t xml:space="preserve"> 'ET CINS Active Threat Intelligence Poor Reputation IP group 84' </t>
  </si>
  <si>
    <t xml:space="preserve"> 'ET SCAN HID VertX and Edge door controllers discover' </t>
  </si>
  <si>
    <t xml:space="preserve"> 'ET CINS Active Threat Intelligence Poor Reputation IP group 100' </t>
  </si>
  <si>
    <t>19  20  20  20</t>
  </si>
  <si>
    <t xml:space="preserve"> 'ET CINS Active Threat Intelligence Poor Reputation IP group 15' </t>
  </si>
  <si>
    <t xml:space="preserve"> 'ET CINS Active Threat Intelligence Poor Reputation IP group 63' </t>
  </si>
  <si>
    <t xml:space="preserve"> 'ET CINS Active Threat Intelligence Poor Reputation IP group 75' </t>
  </si>
  <si>
    <t xml:space="preserve"> 'ET COMPROMISED Known Compromised or Hostile Host Traffic group 40' </t>
  </si>
  <si>
    <t>2  2  3  3</t>
  </si>
  <si>
    <t xml:space="preserve"> 'ET CINS Active Threat Intelligence Poor Reputation IP group 46' </t>
  </si>
  <si>
    <t xml:space="preserve"> 'ET CINS Active Threat Intelligence Poor Reputation IP group 96' </t>
  </si>
  <si>
    <t xml:space="preserve"> 'ET DROP Spamhaus DROP Listed Traffic Inbound group 11' </t>
  </si>
  <si>
    <t xml:space="preserve"> 'ET COMPROMISED Known Compromised or Hostile Host Traffic group 15' </t>
  </si>
  <si>
    <t xml:space="preserve"> 'ET CINS Active Threat Intelligence Poor Reputation IP group 60' </t>
  </si>
  <si>
    <t xml:space="preserve"> 'ET CINS Active Threat Intelligence Poor Reputation IP group 73' </t>
  </si>
  <si>
    <t xml:space="preserve"> 'ET CINS Active Threat Intelligence Poor Reputation IP group 11' </t>
  </si>
  <si>
    <t xml:space="preserve"> 'ET CINS Active Threat Intelligence Poor Reputation IP group 93' </t>
  </si>
  <si>
    <t xml:space="preserve"> 'ET CINS Active Threat Intelligence Poor Reputation IP group 54' </t>
  </si>
  <si>
    <t xml:space="preserve"> 'ET CINS Active Threat Intelligence Poor Reputation IP group 76' </t>
  </si>
  <si>
    <t xml:space="preserve"> 'ET COMPROMISED Known Compromised or Hostile Host Traffic group 22' </t>
  </si>
  <si>
    <t xml:space="preserve"> 'ET DROP Spamhaus DROP Listed Traffic Inbound group 17' </t>
  </si>
  <si>
    <t xml:space="preserve"> 'ET DROP Spamhaus DROP Listed Traffic Inbound group 24' </t>
  </si>
  <si>
    <t xml:space="preserve"> 'ET DROP Spamhaus DROP Listed Traffic Inbound group 27' </t>
  </si>
  <si>
    <t xml:space="preserve"> 'ET NETBIOS Microsoft SRV2.SYS SMB Negotiate ProcessID Function Table Dereference' </t>
  </si>
  <si>
    <t xml:space="preserve"> 'ET CINS Active Threat Intelligence Poor Reputation IP group 13' </t>
  </si>
  <si>
    <t xml:space="preserve"> 'ET CINS Active Threat Intelligence Poor Reputation IP group 14' </t>
  </si>
  <si>
    <t xml:space="preserve"> 'ET CINS Active Threat Intelligence Poor Reputation IP group 48' </t>
  </si>
  <si>
    <t xml:space="preserve"> 'ET CINS Active Threat Intelligence Poor Reputation IP group 79' </t>
  </si>
  <si>
    <t xml:space="preserve"> 'ET CINS Active Threat Intelligence Poor Reputation IP group 6' </t>
  </si>
  <si>
    <t xml:space="preserve"> 'ET DROP Spamhaus DROP Listed Traffic Inbound group 18' </t>
  </si>
  <si>
    <t xml:space="preserve"> 'ET COMPROMISED Known Compromised or Hostile Host Traffic group 3' </t>
  </si>
  <si>
    <t xml:space="preserve"> 'ET CINS Active Threat Intelligence Poor Reputation IP group 72' </t>
  </si>
  <si>
    <t>18  22  26  28</t>
  </si>
  <si>
    <t xml:space="preserve"> 'ET CINS Active Threat Intelligence Poor Reputation IP group 27' </t>
  </si>
  <si>
    <t xml:space="preserve"> 'ET CINS Active Threat Intelligence Poor Reputation IP group 40' </t>
  </si>
  <si>
    <t xml:space="preserve"> 'ET CINS Active Threat Intelligence Poor Reputation IP group 45' </t>
  </si>
  <si>
    <t xml:space="preserve"> 'ET CINS Active Threat Intelligence Poor Reputation IP group 69' </t>
  </si>
  <si>
    <t xml:space="preserve"> 'ET CINS Active Threat Intelligence Poor Reputation IP group 37' </t>
  </si>
  <si>
    <t>0  1  1  2</t>
  </si>
  <si>
    <t xml:space="preserve"> 'ET CINS Active Threat Intelligence Poor Reputation IP group 18' </t>
  </si>
  <si>
    <t>0  0  1  1</t>
  </si>
  <si>
    <t xml:space="preserve"> 'ET CINS Active Threat Intelligence Poor Reputation IP group 29' </t>
  </si>
  <si>
    <t xml:space="preserve"> 'ET CINS Active Threat Intelligence Poor Reputation IP group 71' </t>
  </si>
  <si>
    <t xml:space="preserve"> 'ET CINS Active Threat Intelligence Poor Reputation IP group 44' </t>
  </si>
  <si>
    <t>0  0  2  2</t>
  </si>
  <si>
    <t xml:space="preserve"> 'ET COMPROMISED Known Compromised or Hostile Host Traffic group 46' </t>
  </si>
  <si>
    <t xml:space="preserve"> 'ET CINS Active Threat Intelligence Poor Reputation IP group 28' </t>
  </si>
  <si>
    <t xml:space="preserve"> 'ET COMPROMISED Known Compromised or Hostile Host Traffic group 53' </t>
  </si>
  <si>
    <t xml:space="preserve"> 'ET CINS Active Threat Intelligence Poor Reputation IP group 80' </t>
  </si>
  <si>
    <t xml:space="preserve"> 'ET COMPROMISED Known Compromised or Hostile Host Traffic group 51' </t>
  </si>
  <si>
    <t xml:space="preserve"> 'ET CINS Active Threat Intelligence Poor Reputation IP group 1' </t>
  </si>
  <si>
    <t>0  0  1  2</t>
  </si>
  <si>
    <t xml:space="preserve"> 'ET COMPROMISED Known Compromised or Hostile Host Traffic group 11' </t>
  </si>
  <si>
    <t xml:space="preserve"> 'ET CINS Active Threat Intelligence Poor Reputation IP group 24' </t>
  </si>
  <si>
    <t xml:space="preserve"> 'ET COMPROMISED Known Compromised or Hostile Host Traffic group 34' </t>
  </si>
  <si>
    <t xml:space="preserve"> 'ET COMPROMISED Known Compromised or Hostile Host Traffic group 18' </t>
  </si>
  <si>
    <t xml:space="preserve"> 'ET COMPROMISED Known Compromised or Hostile Host Traffic group 25' </t>
  </si>
  <si>
    <t xml:space="preserve"> 'ET COMPROMISED Known Compromised or Hostile Host Traffic group 12' </t>
  </si>
  <si>
    <t xml:space="preserve"> 'ET CINS Active Threat Intelligence Poor Reputation IP group 3' </t>
  </si>
  <si>
    <t xml:space="preserve"> 'ET COMPROMISED Known Compromised or Hostile Host Traffic group 36' </t>
  </si>
  <si>
    <t xml:space="preserve"> 'ET COMPROMISED Known Compromised or Hostile Host Traffic group 21' </t>
  </si>
  <si>
    <t xml:space="preserve"> 'ET CINS Active Threat Intelligence Poor Reputation IP group 23' </t>
  </si>
  <si>
    <t xml:space="preserve"> 'ET CINS Active Threat Intelligence Poor Reputation IP group 61' </t>
  </si>
  <si>
    <t xml:space="preserve"> 'ET COMPROMISED Known Compromised or Hostile Host Traffic group 33' </t>
  </si>
  <si>
    <t xml:space="preserve"> 'ET CINS Active Threat Intelligence Poor Reputation IP group 39' </t>
  </si>
  <si>
    <t xml:space="preserve"> 'ET COMPROMISED Known Compromised or Hostile Host Traffic group 9' </t>
  </si>
  <si>
    <t xml:space="preserve"> 'ET CINS Active Threat Intelligence Poor Reputation IP group 2' </t>
  </si>
  <si>
    <t xml:space="preserve"> 'ET CINS Active Threat Intelligence Poor Reputation IP group 8' </t>
  </si>
  <si>
    <t xml:space="preserve"> 'ET CINS Active Threat Intelligence Poor Reputation IP group 95' </t>
  </si>
  <si>
    <t xml:space="preserve"> 'ET CINS Active Threat Intelligence Poor Reputation IP group 49' </t>
  </si>
  <si>
    <t xml:space="preserve"> 'ET COMPROMISED Known Compromised or Hostile Host Traffic group 41' </t>
  </si>
  <si>
    <t xml:space="preserve"> 'ET CINS Active Threat Intelligence Poor Reputation IP group 21' </t>
  </si>
  <si>
    <t xml:space="preserve"> 'ET COMPROMISED Known Compromised or Hostile Host Traffic group 32' </t>
  </si>
  <si>
    <t xml:space="preserve"> 'ET CINS Active Threat Intelligence Poor Reputation IP group 38' </t>
  </si>
  <si>
    <t xml:space="preserve"> 'ET COMPROMISED Known Compromised or Hostile Host Traffic group 42' </t>
  </si>
  <si>
    <t xml:space="preserve"> 'ET CINS Active Threat Intelligence Poor Reputation IP group 47' </t>
  </si>
  <si>
    <t xml:space="preserve"> 'ET COMPROMISED Known Compromised or Hostile Host Traffic group 4' </t>
  </si>
  <si>
    <t xml:space="preserve"> 'ET COMPROMISED Known Compromised or Hostile Host Traffic group 47' </t>
  </si>
  <si>
    <t xml:space="preserve"> 'ET COMPROMISED Known Compromised or Hostile Host Traffic group 5' </t>
  </si>
  <si>
    <t xml:space="preserve"> 'ET COMPROMISED Known Compromised or Hostile Host Traffic group 13' </t>
  </si>
  <si>
    <t xml:space="preserve"> 'ET DROP Spamhaus DROP Listed Traffic Inbound group 32' </t>
  </si>
  <si>
    <t xml:space="preserve"> 'ET CINS Active Threat Intelligence Poor Reputation IP group 20' </t>
  </si>
  <si>
    <t xml:space="preserve"> 'ET DROP Spamhaus DROP Listed Traffic Inbound group 10' </t>
  </si>
  <si>
    <t xml:space="preserve"> 'ET COMPROMISED Known Compromised or Hostile Host Traffic group 31' </t>
  </si>
  <si>
    <t xml:space="preserve"> 'ET CINS Active Threat Intelligence Poor Reputation IP group 22' </t>
  </si>
  <si>
    <t xml:space="preserve"> 'ET COMPROMISED Known Compromised or Hostile Host Traffic group 10' </t>
  </si>
  <si>
    <t xml:space="preserve"> 'ET COMPROMISED Known Compromised or Hostile Host Traffic group 26' </t>
  </si>
  <si>
    <t xml:space="preserve"> 'ET DROP Spamhaus DROP Listed Traffic Inbound group 16' </t>
  </si>
  <si>
    <t xml:space="preserve"> 'ET COMPROMISED Known Compromised or Hostile Host Traffic group 37' </t>
  </si>
  <si>
    <t xml:space="preserve"> 'ET COMPROMISED Known Compromised or Hostile Host Traffic group 27' </t>
  </si>
  <si>
    <t>1  2  3  3</t>
  </si>
  <si>
    <t>0  0  2  3</t>
  </si>
  <si>
    <t>0  0  1  3</t>
  </si>
  <si>
    <t>0 0 0 1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</si>
</sst>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/d/yy;@"/>
    <numFmt numFmtId="165" formatCode="d/m/yy;@"/>
    <numFmt numFmtId="166" formatCode="dd/mm/yyyy;@"/>
    <numFmt numFmtId="167" formatCode="dd\-mm"/>
    <numFmt numFmtId="168" formatCode="dd\-mmm\-yyyy"/>
    <numFmt numFmtId="169" formatCode="[$-F400]h:mm:ss\ AM/PM"/>
    <numFmt numFmtId="170" formatCode="ss"/>
    <numFmt numFmtId="171" formatCode="#,##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 Unicode MS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vertical="center"/>
    </xf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66" fontId="0" fillId="0" borderId="0" xfId="0" applyNumberFormat="1" applyAlignment="1">
      <alignment vertical="center"/>
    </xf>
    <xf numFmtId="166" fontId="0" fillId="0" borderId="0" xfId="0" applyNumberFormat="1"/>
    <xf numFmtId="167" fontId="0" fillId="0" borderId="0" xfId="0" applyNumberFormat="1" applyAlignment="1">
      <alignment vertical="center"/>
    </xf>
    <xf numFmtId="167" fontId="0" fillId="0" borderId="0" xfId="0" applyNumberFormat="1"/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/>
    </xf>
    <xf numFmtId="21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70" fontId="0" fillId="0" borderId="0" xfId="0" applyNumberFormat="1"/>
    <xf numFmtId="168" fontId="0" fillId="0" borderId="0" xfId="0" applyNumberFormat="1" applyAlignment="1">
      <alignment vertical="center"/>
    </xf>
    <xf numFmtId="168" fontId="0" fillId="0" borderId="0" xfId="0" applyNumberFormat="1"/>
    <xf numFmtId="2" fontId="0" fillId="0" borderId="0" xfId="0" applyNumberFormat="1"/>
    <xf numFmtId="3" fontId="0" fillId="0" borderId="0" xfId="0" applyNumberFormat="1" applyAlignment="1">
      <alignment vertical="center"/>
    </xf>
    <xf numFmtId="171" fontId="0" fillId="0" borderId="0" xfId="0" applyNumberFormat="1"/>
    <xf numFmtId="1" fontId="0" fillId="0" borderId="0" xfId="0" applyNumberFormat="1" applyAlignment="1">
      <alignment horizontal="left"/>
    </xf>
    <xf numFmtId="0" fontId="0" fillId="2" borderId="0" xfId="0" applyFill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Dataset_1_snort!$H$1</c:f>
              <c:strCache>
                <c:ptCount val="1"/>
                <c:pt idx="0">
                  <c:v>Recall/Sensitivity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Dataset_1_snort!$A$2:$A$80</c:f>
              <c:numCache>
                <c:formatCode>d/m/yy;@</c:formatCode>
                <c:ptCount val="79"/>
                <c:pt idx="1">
                  <c:v>42874</c:v>
                </c:pt>
                <c:pt idx="2">
                  <c:v>42878</c:v>
                </c:pt>
                <c:pt idx="3">
                  <c:v>42880</c:v>
                </c:pt>
                <c:pt idx="4">
                  <c:v>42885</c:v>
                </c:pt>
                <c:pt idx="5">
                  <c:v>42887</c:v>
                </c:pt>
                <c:pt idx="6">
                  <c:v>42892</c:v>
                </c:pt>
                <c:pt idx="7">
                  <c:v>42894</c:v>
                </c:pt>
                <c:pt idx="8">
                  <c:v>42899</c:v>
                </c:pt>
                <c:pt idx="9">
                  <c:v>42901</c:v>
                </c:pt>
                <c:pt idx="10">
                  <c:v>42906</c:v>
                </c:pt>
                <c:pt idx="11">
                  <c:v>42908</c:v>
                </c:pt>
                <c:pt idx="12">
                  <c:v>42913</c:v>
                </c:pt>
                <c:pt idx="13">
                  <c:v>42915</c:v>
                </c:pt>
                <c:pt idx="14">
                  <c:v>42919</c:v>
                </c:pt>
                <c:pt idx="15">
                  <c:v>42922</c:v>
                </c:pt>
                <c:pt idx="16">
                  <c:v>42927</c:v>
                </c:pt>
                <c:pt idx="17">
                  <c:v>42929</c:v>
                </c:pt>
                <c:pt idx="18">
                  <c:v>42934</c:v>
                </c:pt>
                <c:pt idx="19">
                  <c:v>42936</c:v>
                </c:pt>
                <c:pt idx="20">
                  <c:v>42941</c:v>
                </c:pt>
                <c:pt idx="21">
                  <c:v>43182</c:v>
                </c:pt>
                <c:pt idx="22">
                  <c:v>43186</c:v>
                </c:pt>
                <c:pt idx="23">
                  <c:v>43188</c:v>
                </c:pt>
                <c:pt idx="24">
                  <c:v>43193</c:v>
                </c:pt>
                <c:pt idx="25">
                  <c:v>43195</c:v>
                </c:pt>
                <c:pt idx="26">
                  <c:v>43200</c:v>
                </c:pt>
                <c:pt idx="27">
                  <c:v>43202</c:v>
                </c:pt>
                <c:pt idx="28">
                  <c:v>43207</c:v>
                </c:pt>
                <c:pt idx="29">
                  <c:v>43209</c:v>
                </c:pt>
                <c:pt idx="30">
                  <c:v>43214</c:v>
                </c:pt>
                <c:pt idx="31">
                  <c:v>43216</c:v>
                </c:pt>
                <c:pt idx="32">
                  <c:v>43221</c:v>
                </c:pt>
                <c:pt idx="33">
                  <c:v>43264</c:v>
                </c:pt>
                <c:pt idx="34">
                  <c:v>43265</c:v>
                </c:pt>
                <c:pt idx="35">
                  <c:v>43270</c:v>
                </c:pt>
                <c:pt idx="36">
                  <c:v>43272</c:v>
                </c:pt>
                <c:pt idx="37">
                  <c:v>43277</c:v>
                </c:pt>
                <c:pt idx="38">
                  <c:v>43279</c:v>
                </c:pt>
                <c:pt idx="39">
                  <c:v>43284</c:v>
                </c:pt>
                <c:pt idx="40">
                  <c:v>43286</c:v>
                </c:pt>
                <c:pt idx="41">
                  <c:v>43587</c:v>
                </c:pt>
                <c:pt idx="42">
                  <c:v>43592</c:v>
                </c:pt>
                <c:pt idx="43">
                  <c:v>43594</c:v>
                </c:pt>
                <c:pt idx="44">
                  <c:v>43599</c:v>
                </c:pt>
                <c:pt idx="45">
                  <c:v>43601</c:v>
                </c:pt>
                <c:pt idx="46">
                  <c:v>43605</c:v>
                </c:pt>
                <c:pt idx="47">
                  <c:v>43608</c:v>
                </c:pt>
                <c:pt idx="48">
                  <c:v>43609</c:v>
                </c:pt>
                <c:pt idx="49">
                  <c:v>43613</c:v>
                </c:pt>
                <c:pt idx="50">
                  <c:v>43615</c:v>
                </c:pt>
                <c:pt idx="51">
                  <c:v>43620</c:v>
                </c:pt>
                <c:pt idx="52">
                  <c:v>43622</c:v>
                </c:pt>
                <c:pt idx="53">
                  <c:v>43627</c:v>
                </c:pt>
                <c:pt idx="54">
                  <c:v>43629</c:v>
                </c:pt>
                <c:pt idx="55">
                  <c:v>43634</c:v>
                </c:pt>
                <c:pt idx="56">
                  <c:v>43636</c:v>
                </c:pt>
                <c:pt idx="57">
                  <c:v>43637</c:v>
                </c:pt>
                <c:pt idx="58">
                  <c:v>43641</c:v>
                </c:pt>
                <c:pt idx="59">
                  <c:v>43643</c:v>
                </c:pt>
                <c:pt idx="60">
                  <c:v>43840</c:v>
                </c:pt>
                <c:pt idx="61">
                  <c:v>43844</c:v>
                </c:pt>
                <c:pt idx="62">
                  <c:v>43846</c:v>
                </c:pt>
                <c:pt idx="63">
                  <c:v>43851</c:v>
                </c:pt>
                <c:pt idx="64">
                  <c:v>43852</c:v>
                </c:pt>
                <c:pt idx="65">
                  <c:v>43858</c:v>
                </c:pt>
                <c:pt idx="66">
                  <c:v>43860</c:v>
                </c:pt>
                <c:pt idx="67">
                  <c:v>43865</c:v>
                </c:pt>
                <c:pt idx="68">
                  <c:v>43867</c:v>
                </c:pt>
              </c:numCache>
            </c:numRef>
          </c:cat>
          <c:val>
            <c:numRef>
              <c:f>Dataset_1_snort!$H$2:$H$80</c:f>
              <c:numCache>
                <c:formatCode>General</c:formatCode>
                <c:ptCount val="79"/>
                <c:pt idx="1">
                  <c:v>0.60118923000831037</c:v>
                </c:pt>
                <c:pt idx="2">
                  <c:v>0.60118923000831037</c:v>
                </c:pt>
                <c:pt idx="3">
                  <c:v>0.60118923000831037</c:v>
                </c:pt>
                <c:pt idx="4">
                  <c:v>0.60118923000831037</c:v>
                </c:pt>
                <c:pt idx="5">
                  <c:v>0.60118923000831037</c:v>
                </c:pt>
                <c:pt idx="6">
                  <c:v>0.60118923000831037</c:v>
                </c:pt>
                <c:pt idx="7">
                  <c:v>0.60118923000831037</c:v>
                </c:pt>
                <c:pt idx="8">
                  <c:v>0.60118923000831037</c:v>
                </c:pt>
                <c:pt idx="9">
                  <c:v>0.60118923000831037</c:v>
                </c:pt>
                <c:pt idx="10">
                  <c:v>0.60118923000831037</c:v>
                </c:pt>
                <c:pt idx="11">
                  <c:v>0.60118923000831037</c:v>
                </c:pt>
                <c:pt idx="12">
                  <c:v>0.60118923000831037</c:v>
                </c:pt>
                <c:pt idx="13">
                  <c:v>0.60118923000831037</c:v>
                </c:pt>
                <c:pt idx="14">
                  <c:v>0.60118923000831037</c:v>
                </c:pt>
                <c:pt idx="15">
                  <c:v>0.60118923000831037</c:v>
                </c:pt>
                <c:pt idx="16">
                  <c:v>0.60118923000831037</c:v>
                </c:pt>
                <c:pt idx="17">
                  <c:v>0.60118923000831037</c:v>
                </c:pt>
                <c:pt idx="18">
                  <c:v>0.60118923000831037</c:v>
                </c:pt>
                <c:pt idx="19">
                  <c:v>0.60118923000831037</c:v>
                </c:pt>
                <c:pt idx="20">
                  <c:v>0.60118923000831037</c:v>
                </c:pt>
                <c:pt idx="21">
                  <c:v>0.60119014423802153</c:v>
                </c:pt>
                <c:pt idx="22">
                  <c:v>0.60119014423802153</c:v>
                </c:pt>
                <c:pt idx="23">
                  <c:v>0.60119014423802153</c:v>
                </c:pt>
                <c:pt idx="24">
                  <c:v>0.60119014423802153</c:v>
                </c:pt>
                <c:pt idx="25">
                  <c:v>0.60119014423802153</c:v>
                </c:pt>
                <c:pt idx="26">
                  <c:v>0.60119014423802153</c:v>
                </c:pt>
                <c:pt idx="27">
                  <c:v>0.60119014423802153</c:v>
                </c:pt>
                <c:pt idx="28">
                  <c:v>0.60119014423802153</c:v>
                </c:pt>
                <c:pt idx="29">
                  <c:v>0.60119014423802153</c:v>
                </c:pt>
                <c:pt idx="30">
                  <c:v>0.60119014423802153</c:v>
                </c:pt>
                <c:pt idx="31">
                  <c:v>0.60119014423802153</c:v>
                </c:pt>
                <c:pt idx="32">
                  <c:v>0.60119014423802153</c:v>
                </c:pt>
                <c:pt idx="33">
                  <c:v>0.60119014423802153</c:v>
                </c:pt>
                <c:pt idx="34">
                  <c:v>0.60119014423802153</c:v>
                </c:pt>
                <c:pt idx="35">
                  <c:v>0.60119014423802153</c:v>
                </c:pt>
                <c:pt idx="36">
                  <c:v>0.60119014423802153</c:v>
                </c:pt>
                <c:pt idx="37">
                  <c:v>0.60119014423802153</c:v>
                </c:pt>
                <c:pt idx="38">
                  <c:v>0.60119014423802153</c:v>
                </c:pt>
                <c:pt idx="39">
                  <c:v>0.60119014423802153</c:v>
                </c:pt>
                <c:pt idx="40">
                  <c:v>0.60119014423802153</c:v>
                </c:pt>
                <c:pt idx="41">
                  <c:v>0.60119060135287716</c:v>
                </c:pt>
                <c:pt idx="42">
                  <c:v>0.60119060135287716</c:v>
                </c:pt>
                <c:pt idx="43">
                  <c:v>0.60119060135287716</c:v>
                </c:pt>
                <c:pt idx="44">
                  <c:v>0.60119060135287716</c:v>
                </c:pt>
                <c:pt idx="45">
                  <c:v>0.60119060135287716</c:v>
                </c:pt>
                <c:pt idx="46">
                  <c:v>0.60119060135287716</c:v>
                </c:pt>
                <c:pt idx="47">
                  <c:v>0.60119060135287716</c:v>
                </c:pt>
                <c:pt idx="48">
                  <c:v>0.60119060135287716</c:v>
                </c:pt>
                <c:pt idx="49">
                  <c:v>0.60119060135287716</c:v>
                </c:pt>
                <c:pt idx="50">
                  <c:v>0.60119060135287716</c:v>
                </c:pt>
                <c:pt idx="51">
                  <c:v>0.60119060135287716</c:v>
                </c:pt>
                <c:pt idx="52">
                  <c:v>0.60119060135287716</c:v>
                </c:pt>
                <c:pt idx="53">
                  <c:v>0.60119060135287716</c:v>
                </c:pt>
                <c:pt idx="54">
                  <c:v>0.60119060135287716</c:v>
                </c:pt>
                <c:pt idx="55">
                  <c:v>0.60119060135287716</c:v>
                </c:pt>
                <c:pt idx="56">
                  <c:v>0.60119060135287716</c:v>
                </c:pt>
                <c:pt idx="57">
                  <c:v>0.60119060135287716</c:v>
                </c:pt>
                <c:pt idx="58">
                  <c:v>0.60119060135287716</c:v>
                </c:pt>
                <c:pt idx="59">
                  <c:v>0.60119060135287716</c:v>
                </c:pt>
                <c:pt idx="60">
                  <c:v>0.60257178578203818</c:v>
                </c:pt>
                <c:pt idx="61">
                  <c:v>0.60257178578203818</c:v>
                </c:pt>
                <c:pt idx="62">
                  <c:v>0.60257178578203818</c:v>
                </c:pt>
                <c:pt idx="63">
                  <c:v>0.60257178578203818</c:v>
                </c:pt>
                <c:pt idx="64">
                  <c:v>0.60257178578203818</c:v>
                </c:pt>
                <c:pt idx="65">
                  <c:v>0.60257178578203818</c:v>
                </c:pt>
                <c:pt idx="66">
                  <c:v>0.60257178578203818</c:v>
                </c:pt>
                <c:pt idx="67">
                  <c:v>0.60257178578203818</c:v>
                </c:pt>
                <c:pt idx="68">
                  <c:v>0.60257178578203818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2-40B0-9779-D1F49B6C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29647"/>
        <c:axId val="928830895"/>
      </c:lineChart>
      <c:catAx>
        <c:axId val="928829647"/>
        <c:scaling>
          <c:orientation val="minMax"/>
        </c:scaling>
        <c:delete val="0"/>
        <c:axPos val="b"/>
        <c:numFmt formatCode="d/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30895"/>
        <c:crosses val="autoZero"/>
        <c:auto val="0"/>
        <c:lblAlgn val="ctr"/>
        <c:lblOffset val="100"/>
        <c:noMultiLvlLbl val="1"/>
      </c:catAx>
      <c:valAx>
        <c:axId val="928830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2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Dataset_2_Suricata!$H$1</c:f>
              <c:strCache>
                <c:ptCount val="1"/>
                <c:pt idx="0">
                  <c:v>Sensitivity (TPR)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Dataset_2_Suricata!$A$2:$A$80</c:f>
              <c:numCache>
                <c:formatCode>dd/mm/yyyy;@</c:formatCode>
                <c:ptCount val="79"/>
                <c:pt idx="1">
                  <c:v>42856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42874</c:v>
                </c:pt>
                <c:pt idx="7">
                  <c:v>42875</c:v>
                </c:pt>
                <c:pt idx="8">
                  <c:v>42877</c:v>
                </c:pt>
                <c:pt idx="9">
                  <c:v>42878</c:v>
                </c:pt>
                <c:pt idx="10">
                  <c:v>42879</c:v>
                </c:pt>
                <c:pt idx="11">
                  <c:v>42880</c:v>
                </c:pt>
                <c:pt idx="12">
                  <c:v>42885</c:v>
                </c:pt>
                <c:pt idx="13">
                  <c:v>42886</c:v>
                </c:pt>
                <c:pt idx="14">
                  <c:v>42887</c:v>
                </c:pt>
                <c:pt idx="15">
                  <c:v>42888</c:v>
                </c:pt>
                <c:pt idx="16">
                  <c:v>42891</c:v>
                </c:pt>
                <c:pt idx="17">
                  <c:v>42892</c:v>
                </c:pt>
                <c:pt idx="18">
                  <c:v>42893</c:v>
                </c:pt>
                <c:pt idx="19">
                  <c:v>42894</c:v>
                </c:pt>
                <c:pt idx="20">
                  <c:v>42895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43145</c:v>
                </c:pt>
                <c:pt idx="25">
                  <c:v>43146</c:v>
                </c:pt>
                <c:pt idx="26">
                  <c:v>43147</c:v>
                </c:pt>
                <c:pt idx="27">
                  <c:v>43150</c:v>
                </c:pt>
                <c:pt idx="28">
                  <c:v>43151</c:v>
                </c:pt>
                <c:pt idx="29">
                  <c:v>43152</c:v>
                </c:pt>
                <c:pt idx="30">
                  <c:v>43153</c:v>
                </c:pt>
                <c:pt idx="31">
                  <c:v>43154</c:v>
                </c:pt>
                <c:pt idx="32">
                  <c:v>43157</c:v>
                </c:pt>
                <c:pt idx="33">
                  <c:v>43158</c:v>
                </c:pt>
                <c:pt idx="34">
                  <c:v>43160</c:v>
                </c:pt>
                <c:pt idx="35">
                  <c:v>43161</c:v>
                </c:pt>
                <c:pt idx="36">
                  <c:v>43164</c:v>
                </c:pt>
                <c:pt idx="37">
                  <c:v>43165</c:v>
                </c:pt>
                <c:pt idx="38">
                  <c:v>43167</c:v>
                </c:pt>
                <c:pt idx="39">
                  <c:v>43169</c:v>
                </c:pt>
                <c:pt idx="40">
                  <c:v>43171</c:v>
                </c:pt>
                <c:pt idx="41">
                  <c:v>43621</c:v>
                </c:pt>
                <c:pt idx="42">
                  <c:v>43623</c:v>
                </c:pt>
                <c:pt idx="43">
                  <c:v>43627</c:v>
                </c:pt>
                <c:pt idx="44">
                  <c:v>43628</c:v>
                </c:pt>
                <c:pt idx="45">
                  <c:v>43629</c:v>
                </c:pt>
                <c:pt idx="46">
                  <c:v>43630</c:v>
                </c:pt>
                <c:pt idx="47">
                  <c:v>43633</c:v>
                </c:pt>
                <c:pt idx="48">
                  <c:v>43634</c:v>
                </c:pt>
                <c:pt idx="49">
                  <c:v>43635</c:v>
                </c:pt>
                <c:pt idx="50">
                  <c:v>43636</c:v>
                </c:pt>
                <c:pt idx="51">
                  <c:v>43638</c:v>
                </c:pt>
                <c:pt idx="52">
                  <c:v>43640</c:v>
                </c:pt>
                <c:pt idx="53">
                  <c:v>43641</c:v>
                </c:pt>
                <c:pt idx="54">
                  <c:v>43643</c:v>
                </c:pt>
                <c:pt idx="55">
                  <c:v>43637</c:v>
                </c:pt>
                <c:pt idx="56">
                  <c:v>43647</c:v>
                </c:pt>
                <c:pt idx="57">
                  <c:v>43648</c:v>
                </c:pt>
                <c:pt idx="58">
                  <c:v>43649</c:v>
                </c:pt>
                <c:pt idx="59">
                  <c:v>43650</c:v>
                </c:pt>
                <c:pt idx="60">
                  <c:v>43840</c:v>
                </c:pt>
                <c:pt idx="61">
                  <c:v>43844</c:v>
                </c:pt>
                <c:pt idx="62">
                  <c:v>43846</c:v>
                </c:pt>
                <c:pt idx="63">
                  <c:v>43851</c:v>
                </c:pt>
                <c:pt idx="64">
                  <c:v>43852</c:v>
                </c:pt>
                <c:pt idx="65">
                  <c:v>43858</c:v>
                </c:pt>
                <c:pt idx="66">
                  <c:v>43860</c:v>
                </c:pt>
                <c:pt idx="67">
                  <c:v>43865</c:v>
                </c:pt>
                <c:pt idx="68">
                  <c:v>43867</c:v>
                </c:pt>
                <c:pt idx="69">
                  <c:v>43868</c:v>
                </c:pt>
                <c:pt idx="70">
                  <c:v>43869</c:v>
                </c:pt>
                <c:pt idx="71">
                  <c:v>43872</c:v>
                </c:pt>
                <c:pt idx="72">
                  <c:v>43873</c:v>
                </c:pt>
                <c:pt idx="73">
                  <c:v>43874</c:v>
                </c:pt>
                <c:pt idx="74">
                  <c:v>43875</c:v>
                </c:pt>
                <c:pt idx="75">
                  <c:v>43876</c:v>
                </c:pt>
                <c:pt idx="76">
                  <c:v>43879</c:v>
                </c:pt>
                <c:pt idx="77">
                  <c:v>43880</c:v>
                </c:pt>
                <c:pt idx="78">
                  <c:v>43881</c:v>
                </c:pt>
              </c:numCache>
            </c:numRef>
          </c:cat>
          <c:val>
            <c:numRef>
              <c:f>Dataset_2_Suricata!$H$2:$H$80</c:f>
              <c:numCache>
                <c:formatCode>General</c:formatCode>
                <c:ptCount val="79"/>
                <c:pt idx="1">
                  <c:v>0.85945945945945945</c:v>
                </c:pt>
                <c:pt idx="2">
                  <c:v>0.85945945945945945</c:v>
                </c:pt>
                <c:pt idx="3">
                  <c:v>0.85945945945945945</c:v>
                </c:pt>
                <c:pt idx="4">
                  <c:v>0.85945945945945945</c:v>
                </c:pt>
                <c:pt idx="5">
                  <c:v>0.85945945945945945</c:v>
                </c:pt>
                <c:pt idx="6">
                  <c:v>0.85945945945945945</c:v>
                </c:pt>
                <c:pt idx="7">
                  <c:v>0.85945945945945945</c:v>
                </c:pt>
                <c:pt idx="8">
                  <c:v>0.85945945945945945</c:v>
                </c:pt>
                <c:pt idx="9">
                  <c:v>0.85945945945945945</c:v>
                </c:pt>
                <c:pt idx="10">
                  <c:v>0.85945945945945945</c:v>
                </c:pt>
                <c:pt idx="11">
                  <c:v>0.85945945945945945</c:v>
                </c:pt>
                <c:pt idx="12">
                  <c:v>0.85945945945945945</c:v>
                </c:pt>
                <c:pt idx="13">
                  <c:v>0.85945945945945945</c:v>
                </c:pt>
                <c:pt idx="14">
                  <c:v>0.85945945945945945</c:v>
                </c:pt>
                <c:pt idx="15">
                  <c:v>0.85945945945945945</c:v>
                </c:pt>
                <c:pt idx="16">
                  <c:v>0.85945945945945945</c:v>
                </c:pt>
                <c:pt idx="17">
                  <c:v>0.85945945945945945</c:v>
                </c:pt>
                <c:pt idx="18">
                  <c:v>0.85945945945945945</c:v>
                </c:pt>
                <c:pt idx="19">
                  <c:v>0.85945945945945945</c:v>
                </c:pt>
                <c:pt idx="20">
                  <c:v>0.85945945945945945</c:v>
                </c:pt>
                <c:pt idx="21">
                  <c:v>0.86384129846708746</c:v>
                </c:pt>
                <c:pt idx="22">
                  <c:v>0.86384129846708746</c:v>
                </c:pt>
                <c:pt idx="23">
                  <c:v>0.86384129846708746</c:v>
                </c:pt>
                <c:pt idx="24">
                  <c:v>0.86384129846708746</c:v>
                </c:pt>
                <c:pt idx="25">
                  <c:v>0.86384129846708746</c:v>
                </c:pt>
                <c:pt idx="26">
                  <c:v>0.86384129846708746</c:v>
                </c:pt>
                <c:pt idx="27">
                  <c:v>0.86384129846708746</c:v>
                </c:pt>
                <c:pt idx="28">
                  <c:v>0.86384129846708746</c:v>
                </c:pt>
                <c:pt idx="29">
                  <c:v>0.86384129846708746</c:v>
                </c:pt>
                <c:pt idx="30">
                  <c:v>0.86384129846708746</c:v>
                </c:pt>
                <c:pt idx="31">
                  <c:v>0.86384129846708746</c:v>
                </c:pt>
                <c:pt idx="32">
                  <c:v>0.86384129846708746</c:v>
                </c:pt>
                <c:pt idx="33">
                  <c:v>0.86384129846708746</c:v>
                </c:pt>
                <c:pt idx="34">
                  <c:v>0.86384129846708746</c:v>
                </c:pt>
                <c:pt idx="35">
                  <c:v>0.86384129846708746</c:v>
                </c:pt>
                <c:pt idx="36">
                  <c:v>0.86384129846708746</c:v>
                </c:pt>
                <c:pt idx="37">
                  <c:v>0.86384129846708746</c:v>
                </c:pt>
                <c:pt idx="38">
                  <c:v>0.86384129846708746</c:v>
                </c:pt>
                <c:pt idx="39">
                  <c:v>0.86384129846708746</c:v>
                </c:pt>
                <c:pt idx="40">
                  <c:v>0.86384129846708746</c:v>
                </c:pt>
                <c:pt idx="41">
                  <c:v>0.86588658865886592</c:v>
                </c:pt>
                <c:pt idx="42">
                  <c:v>0.86588658865886592</c:v>
                </c:pt>
                <c:pt idx="43">
                  <c:v>0.86588658865886592</c:v>
                </c:pt>
                <c:pt idx="44">
                  <c:v>0.86588658865886592</c:v>
                </c:pt>
                <c:pt idx="45">
                  <c:v>0.86588658865886592</c:v>
                </c:pt>
                <c:pt idx="46">
                  <c:v>0.86588658865886592</c:v>
                </c:pt>
                <c:pt idx="47">
                  <c:v>0.86588658865886592</c:v>
                </c:pt>
                <c:pt idx="48">
                  <c:v>0.86588658865886592</c:v>
                </c:pt>
                <c:pt idx="49">
                  <c:v>0.86588658865886592</c:v>
                </c:pt>
                <c:pt idx="50">
                  <c:v>0.86588658865886592</c:v>
                </c:pt>
                <c:pt idx="51">
                  <c:v>0.86588658865886592</c:v>
                </c:pt>
                <c:pt idx="52">
                  <c:v>0.86588658865886592</c:v>
                </c:pt>
                <c:pt idx="53">
                  <c:v>0.86588658865886592</c:v>
                </c:pt>
                <c:pt idx="54">
                  <c:v>0.86588658865886592</c:v>
                </c:pt>
                <c:pt idx="55">
                  <c:v>0.86588658865886592</c:v>
                </c:pt>
                <c:pt idx="56">
                  <c:v>0.86588658865886592</c:v>
                </c:pt>
                <c:pt idx="57">
                  <c:v>0.86588658865886592</c:v>
                </c:pt>
                <c:pt idx="58">
                  <c:v>0.86588658865886592</c:v>
                </c:pt>
                <c:pt idx="59">
                  <c:v>0.86588658865886592</c:v>
                </c:pt>
                <c:pt idx="60">
                  <c:v>0.87186261558784672</c:v>
                </c:pt>
                <c:pt idx="61">
                  <c:v>0.87186261558784672</c:v>
                </c:pt>
                <c:pt idx="62">
                  <c:v>0.87186261558784672</c:v>
                </c:pt>
                <c:pt idx="63">
                  <c:v>0.87186261558784672</c:v>
                </c:pt>
                <c:pt idx="64">
                  <c:v>0.87186261558784672</c:v>
                </c:pt>
                <c:pt idx="65">
                  <c:v>0.87186261558784672</c:v>
                </c:pt>
                <c:pt idx="66">
                  <c:v>0.87186261558784672</c:v>
                </c:pt>
                <c:pt idx="67">
                  <c:v>0.87186261558784672</c:v>
                </c:pt>
                <c:pt idx="68">
                  <c:v>0.87186261558784672</c:v>
                </c:pt>
                <c:pt idx="69">
                  <c:v>0.87186261558784672</c:v>
                </c:pt>
                <c:pt idx="70">
                  <c:v>0.87186261558784672</c:v>
                </c:pt>
                <c:pt idx="71">
                  <c:v>0.87186261558784672</c:v>
                </c:pt>
                <c:pt idx="72">
                  <c:v>0.87186261558784672</c:v>
                </c:pt>
                <c:pt idx="73">
                  <c:v>0.87186261558784672</c:v>
                </c:pt>
                <c:pt idx="74">
                  <c:v>0.87186261558784672</c:v>
                </c:pt>
                <c:pt idx="75">
                  <c:v>0.87186261558784672</c:v>
                </c:pt>
                <c:pt idx="76">
                  <c:v>0.87186261558784672</c:v>
                </c:pt>
                <c:pt idx="77">
                  <c:v>0.87186261558784672</c:v>
                </c:pt>
                <c:pt idx="78">
                  <c:v>0.87186261558784672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7-4CEB-9389-1E0E1FDA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575888"/>
        <c:axId val="311579632"/>
      </c:lineChart>
      <c:catAx>
        <c:axId val="3115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79632"/>
        <c:crosses val="autoZero"/>
        <c:auto val="0"/>
        <c:lblAlgn val="ctr"/>
        <c:lblOffset val="100"/>
        <c:noMultiLvlLbl val="1"/>
      </c:catAx>
      <c:valAx>
        <c:axId val="3115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1320523225018"/>
          <c:y val="0.1937741443685502"/>
          <c:w val="0.84653075004628575"/>
          <c:h val="0.52810914260717412"/>
        </c:manualLayout>
      </c:layout>
      <c:lineChart>
        <c:grouping val="standard"/>
        <c:varyColors val="0"/>
        <c:ser>
          <c:idx val="0"/>
          <c:order val="0"/>
          <c:tx>
            <c:strRef>
              <c:f>Dataset_2_Suricata!$J$1</c:f>
              <c:strCache>
                <c:ptCount val="1"/>
                <c:pt idx="0">
                  <c:v>Specificity (TNR)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Dataset_2_Suricata!$A$2:$A$81</c:f>
              <c:numCache>
                <c:formatCode>dd/mm/yyyy;@</c:formatCode>
                <c:ptCount val="80"/>
                <c:pt idx="1">
                  <c:v>42856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42874</c:v>
                </c:pt>
                <c:pt idx="7">
                  <c:v>42875</c:v>
                </c:pt>
                <c:pt idx="8">
                  <c:v>42877</c:v>
                </c:pt>
                <c:pt idx="9">
                  <c:v>42878</c:v>
                </c:pt>
                <c:pt idx="10">
                  <c:v>42879</c:v>
                </c:pt>
                <c:pt idx="11">
                  <c:v>42880</c:v>
                </c:pt>
                <c:pt idx="12">
                  <c:v>42885</c:v>
                </c:pt>
                <c:pt idx="13">
                  <c:v>42886</c:v>
                </c:pt>
                <c:pt idx="14">
                  <c:v>42887</c:v>
                </c:pt>
                <c:pt idx="15">
                  <c:v>42888</c:v>
                </c:pt>
                <c:pt idx="16">
                  <c:v>42891</c:v>
                </c:pt>
                <c:pt idx="17">
                  <c:v>42892</c:v>
                </c:pt>
                <c:pt idx="18">
                  <c:v>42893</c:v>
                </c:pt>
                <c:pt idx="19">
                  <c:v>42894</c:v>
                </c:pt>
                <c:pt idx="20">
                  <c:v>42895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43145</c:v>
                </c:pt>
                <c:pt idx="25">
                  <c:v>43146</c:v>
                </c:pt>
                <c:pt idx="26">
                  <c:v>43147</c:v>
                </c:pt>
                <c:pt idx="27">
                  <c:v>43150</c:v>
                </c:pt>
                <c:pt idx="28">
                  <c:v>43151</c:v>
                </c:pt>
                <c:pt idx="29">
                  <c:v>43152</c:v>
                </c:pt>
                <c:pt idx="30">
                  <c:v>43153</c:v>
                </c:pt>
                <c:pt idx="31">
                  <c:v>43154</c:v>
                </c:pt>
                <c:pt idx="32">
                  <c:v>43157</c:v>
                </c:pt>
                <c:pt idx="33">
                  <c:v>43158</c:v>
                </c:pt>
                <c:pt idx="34">
                  <c:v>43160</c:v>
                </c:pt>
                <c:pt idx="35">
                  <c:v>43161</c:v>
                </c:pt>
                <c:pt idx="36">
                  <c:v>43164</c:v>
                </c:pt>
                <c:pt idx="37">
                  <c:v>43165</c:v>
                </c:pt>
                <c:pt idx="38">
                  <c:v>43167</c:v>
                </c:pt>
                <c:pt idx="39">
                  <c:v>43169</c:v>
                </c:pt>
                <c:pt idx="40">
                  <c:v>43171</c:v>
                </c:pt>
                <c:pt idx="41">
                  <c:v>43621</c:v>
                </c:pt>
                <c:pt idx="42">
                  <c:v>43623</c:v>
                </c:pt>
                <c:pt idx="43">
                  <c:v>43627</c:v>
                </c:pt>
                <c:pt idx="44">
                  <c:v>43628</c:v>
                </c:pt>
                <c:pt idx="45">
                  <c:v>43629</c:v>
                </c:pt>
                <c:pt idx="46">
                  <c:v>43630</c:v>
                </c:pt>
                <c:pt idx="47">
                  <c:v>43633</c:v>
                </c:pt>
                <c:pt idx="48">
                  <c:v>43634</c:v>
                </c:pt>
                <c:pt idx="49">
                  <c:v>43635</c:v>
                </c:pt>
                <c:pt idx="50">
                  <c:v>43636</c:v>
                </c:pt>
                <c:pt idx="51">
                  <c:v>43638</c:v>
                </c:pt>
                <c:pt idx="52">
                  <c:v>43640</c:v>
                </c:pt>
                <c:pt idx="53">
                  <c:v>43641</c:v>
                </c:pt>
                <c:pt idx="54">
                  <c:v>43643</c:v>
                </c:pt>
                <c:pt idx="55">
                  <c:v>43637</c:v>
                </c:pt>
                <c:pt idx="56">
                  <c:v>43647</c:v>
                </c:pt>
                <c:pt idx="57">
                  <c:v>43648</c:v>
                </c:pt>
                <c:pt idx="58">
                  <c:v>43649</c:v>
                </c:pt>
                <c:pt idx="59">
                  <c:v>43650</c:v>
                </c:pt>
                <c:pt idx="60">
                  <c:v>43840</c:v>
                </c:pt>
                <c:pt idx="61">
                  <c:v>43844</c:v>
                </c:pt>
                <c:pt idx="62">
                  <c:v>43846</c:v>
                </c:pt>
                <c:pt idx="63">
                  <c:v>43851</c:v>
                </c:pt>
                <c:pt idx="64">
                  <c:v>43852</c:v>
                </c:pt>
                <c:pt idx="65">
                  <c:v>43858</c:v>
                </c:pt>
                <c:pt idx="66">
                  <c:v>43860</c:v>
                </c:pt>
                <c:pt idx="67">
                  <c:v>43865</c:v>
                </c:pt>
                <c:pt idx="68">
                  <c:v>43867</c:v>
                </c:pt>
                <c:pt idx="69">
                  <c:v>43868</c:v>
                </c:pt>
                <c:pt idx="70">
                  <c:v>43869</c:v>
                </c:pt>
                <c:pt idx="71">
                  <c:v>43872</c:v>
                </c:pt>
                <c:pt idx="72">
                  <c:v>43873</c:v>
                </c:pt>
                <c:pt idx="73">
                  <c:v>43874</c:v>
                </c:pt>
                <c:pt idx="74">
                  <c:v>43875</c:v>
                </c:pt>
                <c:pt idx="75">
                  <c:v>43876</c:v>
                </c:pt>
                <c:pt idx="76">
                  <c:v>43879</c:v>
                </c:pt>
                <c:pt idx="77">
                  <c:v>43880</c:v>
                </c:pt>
                <c:pt idx="78">
                  <c:v>43881</c:v>
                </c:pt>
                <c:pt idx="79">
                  <c:v>43882</c:v>
                </c:pt>
              </c:numCache>
            </c:numRef>
          </c:cat>
          <c:val>
            <c:numRef>
              <c:f>Dataset_2_Suricata!$J$2:$J$81</c:f>
              <c:numCache>
                <c:formatCode>General</c:formatCode>
                <c:ptCount val="80"/>
                <c:pt idx="1">
                  <c:v>0.9496218275788989</c:v>
                </c:pt>
                <c:pt idx="2">
                  <c:v>0.9496218275788989</c:v>
                </c:pt>
                <c:pt idx="3">
                  <c:v>0.9496218275788989</c:v>
                </c:pt>
                <c:pt idx="4">
                  <c:v>0.9496218275788989</c:v>
                </c:pt>
                <c:pt idx="5">
                  <c:v>0.9496218275788989</c:v>
                </c:pt>
                <c:pt idx="6">
                  <c:v>0.9496218275788989</c:v>
                </c:pt>
                <c:pt idx="7">
                  <c:v>0.9496218275788989</c:v>
                </c:pt>
                <c:pt idx="8">
                  <c:v>0.9496218275788989</c:v>
                </c:pt>
                <c:pt idx="9">
                  <c:v>0.9496218275788989</c:v>
                </c:pt>
                <c:pt idx="10">
                  <c:v>0.9496218275788989</c:v>
                </c:pt>
                <c:pt idx="11">
                  <c:v>0.9496218275788989</c:v>
                </c:pt>
                <c:pt idx="12">
                  <c:v>0.9496218275788989</c:v>
                </c:pt>
                <c:pt idx="13">
                  <c:v>0.9496218275788989</c:v>
                </c:pt>
                <c:pt idx="14">
                  <c:v>0.9496218275788989</c:v>
                </c:pt>
                <c:pt idx="15">
                  <c:v>0.9496218275788989</c:v>
                </c:pt>
                <c:pt idx="16">
                  <c:v>0.9496218275788989</c:v>
                </c:pt>
                <c:pt idx="17">
                  <c:v>0.9496218275788989</c:v>
                </c:pt>
                <c:pt idx="18">
                  <c:v>0.9496218275788989</c:v>
                </c:pt>
                <c:pt idx="19">
                  <c:v>0.9496218275788989</c:v>
                </c:pt>
                <c:pt idx="20">
                  <c:v>0.9496218275788989</c:v>
                </c:pt>
                <c:pt idx="21">
                  <c:v>0.94946136333077324</c:v>
                </c:pt>
                <c:pt idx="22">
                  <c:v>0.94946136333077324</c:v>
                </c:pt>
                <c:pt idx="23">
                  <c:v>0.94946136333077324</c:v>
                </c:pt>
                <c:pt idx="24">
                  <c:v>0.94946136333077324</c:v>
                </c:pt>
                <c:pt idx="25">
                  <c:v>0.94946136333077324</c:v>
                </c:pt>
                <c:pt idx="26">
                  <c:v>0.94946136333077324</c:v>
                </c:pt>
                <c:pt idx="27">
                  <c:v>0.94946136333077324</c:v>
                </c:pt>
                <c:pt idx="28">
                  <c:v>0.94946136333077324</c:v>
                </c:pt>
                <c:pt idx="29">
                  <c:v>0.94946136333077324</c:v>
                </c:pt>
                <c:pt idx="30">
                  <c:v>0.94946136333077324</c:v>
                </c:pt>
                <c:pt idx="31">
                  <c:v>0.94946136333077324</c:v>
                </c:pt>
                <c:pt idx="32">
                  <c:v>0.94946136333077324</c:v>
                </c:pt>
                <c:pt idx="33">
                  <c:v>0.94946136333077324</c:v>
                </c:pt>
                <c:pt idx="34">
                  <c:v>0.94946136333077324</c:v>
                </c:pt>
                <c:pt idx="35">
                  <c:v>0.94946136333077324</c:v>
                </c:pt>
                <c:pt idx="36">
                  <c:v>0.94946136333077324</c:v>
                </c:pt>
                <c:pt idx="37">
                  <c:v>0.94946136333077324</c:v>
                </c:pt>
                <c:pt idx="38">
                  <c:v>0.94946136333077324</c:v>
                </c:pt>
                <c:pt idx="39">
                  <c:v>0.94946136333077324</c:v>
                </c:pt>
                <c:pt idx="40">
                  <c:v>0.94946136333077324</c:v>
                </c:pt>
                <c:pt idx="41">
                  <c:v>0.9490167865707434</c:v>
                </c:pt>
                <c:pt idx="42">
                  <c:v>0.9490167865707434</c:v>
                </c:pt>
                <c:pt idx="43">
                  <c:v>0.9490167865707434</c:v>
                </c:pt>
                <c:pt idx="44">
                  <c:v>0.9490167865707434</c:v>
                </c:pt>
                <c:pt idx="45">
                  <c:v>0.9490167865707434</c:v>
                </c:pt>
                <c:pt idx="46">
                  <c:v>0.9490167865707434</c:v>
                </c:pt>
                <c:pt idx="47">
                  <c:v>0.9490167865707434</c:v>
                </c:pt>
                <c:pt idx="48">
                  <c:v>0.9490167865707434</c:v>
                </c:pt>
                <c:pt idx="49">
                  <c:v>0.9490167865707434</c:v>
                </c:pt>
                <c:pt idx="50">
                  <c:v>0.9490167865707434</c:v>
                </c:pt>
                <c:pt idx="51">
                  <c:v>0.9490167865707434</c:v>
                </c:pt>
                <c:pt idx="52">
                  <c:v>0.9490167865707434</c:v>
                </c:pt>
                <c:pt idx="53">
                  <c:v>0.9490167865707434</c:v>
                </c:pt>
                <c:pt idx="54">
                  <c:v>0.9490167865707434</c:v>
                </c:pt>
                <c:pt idx="55">
                  <c:v>0.9490167865707434</c:v>
                </c:pt>
                <c:pt idx="56">
                  <c:v>0.9490167865707434</c:v>
                </c:pt>
                <c:pt idx="57">
                  <c:v>0.9490167865707434</c:v>
                </c:pt>
                <c:pt idx="58">
                  <c:v>0.9490167865707434</c:v>
                </c:pt>
                <c:pt idx="59">
                  <c:v>0.9490167865707434</c:v>
                </c:pt>
                <c:pt idx="60">
                  <c:v>0.94846112518228565</c:v>
                </c:pt>
                <c:pt idx="61">
                  <c:v>0.94846112518228565</c:v>
                </c:pt>
                <c:pt idx="62">
                  <c:v>0.94846112518228565</c:v>
                </c:pt>
                <c:pt idx="63">
                  <c:v>0.94846112518228565</c:v>
                </c:pt>
                <c:pt idx="64">
                  <c:v>0.94846112518228565</c:v>
                </c:pt>
                <c:pt idx="65">
                  <c:v>0.94846112518228565</c:v>
                </c:pt>
                <c:pt idx="66">
                  <c:v>0.94846112518228565</c:v>
                </c:pt>
                <c:pt idx="67">
                  <c:v>0.94846112518228565</c:v>
                </c:pt>
                <c:pt idx="68">
                  <c:v>0.94846112518228565</c:v>
                </c:pt>
                <c:pt idx="69">
                  <c:v>0.94846112518228565</c:v>
                </c:pt>
                <c:pt idx="70">
                  <c:v>0.94846112518228565</c:v>
                </c:pt>
                <c:pt idx="71">
                  <c:v>0.94846112518228565</c:v>
                </c:pt>
                <c:pt idx="72">
                  <c:v>0.94846112518228565</c:v>
                </c:pt>
                <c:pt idx="73">
                  <c:v>0.94846112518228565</c:v>
                </c:pt>
                <c:pt idx="74">
                  <c:v>0.94846112518228565</c:v>
                </c:pt>
                <c:pt idx="75">
                  <c:v>0.94846112518228565</c:v>
                </c:pt>
                <c:pt idx="76">
                  <c:v>0.94846112518228565</c:v>
                </c:pt>
                <c:pt idx="77">
                  <c:v>0.94846112518228565</c:v>
                </c:pt>
                <c:pt idx="78">
                  <c:v>0.94846112518228565</c:v>
                </c:pt>
                <c:pt idx="79">
                  <c:v>0.94846112518228565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9-4EC3-91F7-29DF73C11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498471"/>
        <c:axId val="428431095"/>
      </c:lineChart>
      <c:catAx>
        <c:axId val="1231498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1095"/>
        <c:crosses val="autoZero"/>
        <c:auto val="0"/>
        <c:lblAlgn val="ctr"/>
        <c:lblOffset val="100"/>
        <c:noMultiLvlLbl val="1"/>
      </c:catAx>
      <c:valAx>
        <c:axId val="428431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98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Diversity_Dataset_2!$S$2</c:f>
              <c:strCache>
                <c:ptCount val="1"/>
                <c:pt idx="0">
                  <c:v>TPR_Sensitivity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Diversity_Dataset_2!$S$3:$S$70</c:f>
              <c:numCache>
                <c:formatCode>General</c:formatCode>
                <c:ptCount val="68"/>
                <c:pt idx="0">
                  <c:v>0.89666064981949456</c:v>
                </c:pt>
                <c:pt idx="1">
                  <c:v>0.89666064981949456</c:v>
                </c:pt>
                <c:pt idx="2">
                  <c:v>0.89666064981949456</c:v>
                </c:pt>
                <c:pt idx="3">
                  <c:v>0.89666064981949456</c:v>
                </c:pt>
                <c:pt idx="4">
                  <c:v>0.89666064981949456</c:v>
                </c:pt>
                <c:pt idx="5">
                  <c:v>0.89666064981949456</c:v>
                </c:pt>
                <c:pt idx="6">
                  <c:v>0.89666064981949456</c:v>
                </c:pt>
                <c:pt idx="7">
                  <c:v>0.89666064981949456</c:v>
                </c:pt>
                <c:pt idx="8">
                  <c:v>0.89666064981949456</c:v>
                </c:pt>
                <c:pt idx="9">
                  <c:v>0.89666064981949456</c:v>
                </c:pt>
                <c:pt idx="10">
                  <c:v>0.89666064981949456</c:v>
                </c:pt>
                <c:pt idx="11">
                  <c:v>0.89666064981949456</c:v>
                </c:pt>
                <c:pt idx="12">
                  <c:v>0.89666064981949456</c:v>
                </c:pt>
                <c:pt idx="13">
                  <c:v>0.89666064981949456</c:v>
                </c:pt>
                <c:pt idx="14">
                  <c:v>0.89666064981949456</c:v>
                </c:pt>
                <c:pt idx="15">
                  <c:v>0.89666064981949456</c:v>
                </c:pt>
                <c:pt idx="16">
                  <c:v>0.89666064981949456</c:v>
                </c:pt>
                <c:pt idx="17">
                  <c:v>0.89666064981949456</c:v>
                </c:pt>
                <c:pt idx="18">
                  <c:v>0.89666064981949456</c:v>
                </c:pt>
                <c:pt idx="19">
                  <c:v>0.89666064981949456</c:v>
                </c:pt>
                <c:pt idx="20">
                  <c:v>0.86507220216606495</c:v>
                </c:pt>
                <c:pt idx="21">
                  <c:v>0.86507220216606495</c:v>
                </c:pt>
                <c:pt idx="22">
                  <c:v>0.86507220216606495</c:v>
                </c:pt>
                <c:pt idx="23">
                  <c:v>0.86507220216606495</c:v>
                </c:pt>
                <c:pt idx="24">
                  <c:v>0.86507220216606495</c:v>
                </c:pt>
                <c:pt idx="25">
                  <c:v>0.86507220216606495</c:v>
                </c:pt>
                <c:pt idx="26">
                  <c:v>0.86507220216606495</c:v>
                </c:pt>
                <c:pt idx="27">
                  <c:v>0.86507220216606495</c:v>
                </c:pt>
                <c:pt idx="28">
                  <c:v>0.86507220216606495</c:v>
                </c:pt>
                <c:pt idx="29">
                  <c:v>0.86507220216606495</c:v>
                </c:pt>
                <c:pt idx="30">
                  <c:v>0.86507220216606495</c:v>
                </c:pt>
                <c:pt idx="31">
                  <c:v>0.86507220216606495</c:v>
                </c:pt>
                <c:pt idx="32">
                  <c:v>0.86507220216606495</c:v>
                </c:pt>
                <c:pt idx="33">
                  <c:v>0.86507220216606495</c:v>
                </c:pt>
                <c:pt idx="34">
                  <c:v>0.86507220216606495</c:v>
                </c:pt>
                <c:pt idx="35">
                  <c:v>0.86507220216606495</c:v>
                </c:pt>
                <c:pt idx="36">
                  <c:v>0.86507220216606495</c:v>
                </c:pt>
                <c:pt idx="37">
                  <c:v>0.86507220216606495</c:v>
                </c:pt>
                <c:pt idx="38">
                  <c:v>0.86507220216606495</c:v>
                </c:pt>
                <c:pt idx="39">
                  <c:v>0.86507220216606495</c:v>
                </c:pt>
                <c:pt idx="40">
                  <c:v>0.86416967509025266</c:v>
                </c:pt>
                <c:pt idx="41">
                  <c:v>0.86416967509025266</c:v>
                </c:pt>
                <c:pt idx="42">
                  <c:v>0.86416967509025266</c:v>
                </c:pt>
                <c:pt idx="43">
                  <c:v>0.86416967509025266</c:v>
                </c:pt>
                <c:pt idx="44">
                  <c:v>0.86416967509025266</c:v>
                </c:pt>
                <c:pt idx="45">
                  <c:v>0.86416967509025266</c:v>
                </c:pt>
                <c:pt idx="46">
                  <c:v>0.86416967509025266</c:v>
                </c:pt>
                <c:pt idx="47">
                  <c:v>0.86416967509025266</c:v>
                </c:pt>
                <c:pt idx="48">
                  <c:v>0.86416967509025266</c:v>
                </c:pt>
                <c:pt idx="49">
                  <c:v>0.86416967509025266</c:v>
                </c:pt>
                <c:pt idx="50">
                  <c:v>0.86416967509025266</c:v>
                </c:pt>
                <c:pt idx="51">
                  <c:v>0.86416967509025266</c:v>
                </c:pt>
                <c:pt idx="52">
                  <c:v>0.86416967509025266</c:v>
                </c:pt>
                <c:pt idx="53">
                  <c:v>0.86416967509025266</c:v>
                </c:pt>
                <c:pt idx="54">
                  <c:v>0.86416967509025266</c:v>
                </c:pt>
                <c:pt idx="55">
                  <c:v>0.86416967509025266</c:v>
                </c:pt>
                <c:pt idx="56">
                  <c:v>0.86416967509025266</c:v>
                </c:pt>
                <c:pt idx="57">
                  <c:v>0.86416967509025266</c:v>
                </c:pt>
                <c:pt idx="58">
                  <c:v>0.86416967509025266</c:v>
                </c:pt>
                <c:pt idx="59">
                  <c:v>0.96886281588447654</c:v>
                </c:pt>
                <c:pt idx="60">
                  <c:v>0.96886281588447654</c:v>
                </c:pt>
                <c:pt idx="61">
                  <c:v>0.96886281588447654</c:v>
                </c:pt>
                <c:pt idx="62">
                  <c:v>0.96886281588447654</c:v>
                </c:pt>
                <c:pt idx="63">
                  <c:v>0.96886281588447654</c:v>
                </c:pt>
                <c:pt idx="64">
                  <c:v>0.96886281588447654</c:v>
                </c:pt>
                <c:pt idx="65">
                  <c:v>0.96886281588447654</c:v>
                </c:pt>
                <c:pt idx="66">
                  <c:v>0.96886281588447654</c:v>
                </c:pt>
                <c:pt idx="67">
                  <c:v>0.96886281588447654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7-48ED-91CE-8BAFCB52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188768"/>
        <c:axId val="1824187936"/>
      </c:scatterChart>
      <c:valAx>
        <c:axId val="18241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7936"/>
        <c:crosses val="autoZero"/>
        <c:crossBetween val="midCat"/>
      </c:valAx>
      <c:valAx>
        <c:axId val="18241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Diversity_Dataset_3!$S$2</c:f>
              <c:strCache>
                <c:ptCount val="1"/>
                <c:pt idx="0">
                  <c:v>TPR_1-2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Diversity_Dataset_3!$B$3:$B$70</c:f>
              <c:strCache>
                <c:ptCount val="68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2017-13</c:v>
                </c:pt>
                <c:pt idx="13">
                  <c:v>2017-14</c:v>
                </c:pt>
                <c:pt idx="14">
                  <c:v>2017-15</c:v>
                </c:pt>
                <c:pt idx="15">
                  <c:v>2017-16</c:v>
                </c:pt>
                <c:pt idx="16">
                  <c:v>2017-17</c:v>
                </c:pt>
                <c:pt idx="17">
                  <c:v>2017-18</c:v>
                </c:pt>
                <c:pt idx="18">
                  <c:v>2017-19</c:v>
                </c:pt>
                <c:pt idx="19">
                  <c:v>2017-20</c:v>
                </c:pt>
                <c:pt idx="20">
                  <c:v>2018-1</c:v>
                </c:pt>
                <c:pt idx="21">
                  <c:v>2018-2</c:v>
                </c:pt>
                <c:pt idx="22">
                  <c:v>2018-3</c:v>
                </c:pt>
                <c:pt idx="23">
                  <c:v>2018-4</c:v>
                </c:pt>
                <c:pt idx="24">
                  <c:v>2018-5</c:v>
                </c:pt>
                <c:pt idx="25">
                  <c:v>2018-6</c:v>
                </c:pt>
                <c:pt idx="26">
                  <c:v>2018-7</c:v>
                </c:pt>
                <c:pt idx="27">
                  <c:v>2018-8</c:v>
                </c:pt>
                <c:pt idx="28">
                  <c:v>2018-9</c:v>
                </c:pt>
                <c:pt idx="29">
                  <c:v>2018-10</c:v>
                </c:pt>
                <c:pt idx="30">
                  <c:v>2018-11</c:v>
                </c:pt>
                <c:pt idx="31">
                  <c:v>2018-12</c:v>
                </c:pt>
                <c:pt idx="32">
                  <c:v>2018-13</c:v>
                </c:pt>
                <c:pt idx="33">
                  <c:v>2018-14</c:v>
                </c:pt>
                <c:pt idx="34">
                  <c:v>2018-15</c:v>
                </c:pt>
                <c:pt idx="35">
                  <c:v>2018-16</c:v>
                </c:pt>
                <c:pt idx="36">
                  <c:v>2018-17</c:v>
                </c:pt>
                <c:pt idx="37">
                  <c:v>2018-18</c:v>
                </c:pt>
                <c:pt idx="38">
                  <c:v>2018-19</c:v>
                </c:pt>
                <c:pt idx="39">
                  <c:v>2018-20</c:v>
                </c:pt>
                <c:pt idx="40">
                  <c:v>2019-1</c:v>
                </c:pt>
                <c:pt idx="41">
                  <c:v>2019-2</c:v>
                </c:pt>
                <c:pt idx="42">
                  <c:v>2019-3</c:v>
                </c:pt>
                <c:pt idx="43">
                  <c:v>2019-4</c:v>
                </c:pt>
                <c:pt idx="44">
                  <c:v>2019-5</c:v>
                </c:pt>
                <c:pt idx="45">
                  <c:v>2019-6</c:v>
                </c:pt>
                <c:pt idx="46">
                  <c:v>2019-7</c:v>
                </c:pt>
                <c:pt idx="47">
                  <c:v>2019-8</c:v>
                </c:pt>
                <c:pt idx="48">
                  <c:v>2019-9</c:v>
                </c:pt>
                <c:pt idx="49">
                  <c:v>2019-10</c:v>
                </c:pt>
                <c:pt idx="50">
                  <c:v>2019-11</c:v>
                </c:pt>
                <c:pt idx="51">
                  <c:v>2019-12</c:v>
                </c:pt>
                <c:pt idx="52">
                  <c:v>2019-13</c:v>
                </c:pt>
                <c:pt idx="53">
                  <c:v>2019-14</c:v>
                </c:pt>
                <c:pt idx="54">
                  <c:v>2019-15</c:v>
                </c:pt>
                <c:pt idx="55">
                  <c:v>2019-16</c:v>
                </c:pt>
                <c:pt idx="56">
                  <c:v>2019-17</c:v>
                </c:pt>
                <c:pt idx="57">
                  <c:v>2019-18</c:v>
                </c:pt>
                <c:pt idx="58">
                  <c:v>2019-19</c:v>
                </c:pt>
                <c:pt idx="59">
                  <c:v>2020-1</c:v>
                </c:pt>
                <c:pt idx="60">
                  <c:v>2020-2</c:v>
                </c:pt>
                <c:pt idx="61">
                  <c:v>2020-3</c:v>
                </c:pt>
                <c:pt idx="62">
                  <c:v>2020-4</c:v>
                </c:pt>
                <c:pt idx="63">
                  <c:v>2020-5</c:v>
                </c:pt>
                <c:pt idx="64">
                  <c:v>2020-6</c:v>
                </c:pt>
                <c:pt idx="65">
                  <c:v>2020-7</c:v>
                </c:pt>
                <c:pt idx="66">
                  <c:v>2020-8</c:v>
                </c:pt>
                <c:pt idx="67">
                  <c:v>2020-9</c:v>
                </c:pt>
              </c:strCache>
            </c:strRef>
          </c:cat>
          <c:val>
            <c:numRef>
              <c:f>Diversity_Dataset_3!$S$3:$S$70</c:f>
              <c:numCache>
                <c:formatCode>General</c:formatCode>
                <c:ptCount val="68"/>
                <c:pt idx="0">
                  <c:v>0.93960058451047246</c:v>
                </c:pt>
                <c:pt idx="1">
                  <c:v>0.93960058451047246</c:v>
                </c:pt>
                <c:pt idx="2">
                  <c:v>0.93960058451047246</c:v>
                </c:pt>
                <c:pt idx="3">
                  <c:v>0.93960058451047246</c:v>
                </c:pt>
                <c:pt idx="4">
                  <c:v>0.93960058451047246</c:v>
                </c:pt>
                <c:pt idx="5">
                  <c:v>0.93960058451047246</c:v>
                </c:pt>
                <c:pt idx="6">
                  <c:v>0.93960058451047246</c:v>
                </c:pt>
                <c:pt idx="7">
                  <c:v>0.93960058451047246</c:v>
                </c:pt>
                <c:pt idx="8">
                  <c:v>0.93960058451047246</c:v>
                </c:pt>
                <c:pt idx="9">
                  <c:v>0.93960058451047246</c:v>
                </c:pt>
                <c:pt idx="10">
                  <c:v>0.93960058451047246</c:v>
                </c:pt>
                <c:pt idx="11">
                  <c:v>0.93960058451047246</c:v>
                </c:pt>
                <c:pt idx="12">
                  <c:v>0.93960058451047246</c:v>
                </c:pt>
                <c:pt idx="13">
                  <c:v>0.93960058451047246</c:v>
                </c:pt>
                <c:pt idx="14">
                  <c:v>0.93960058451047246</c:v>
                </c:pt>
                <c:pt idx="15">
                  <c:v>0.93960058451047246</c:v>
                </c:pt>
                <c:pt idx="16">
                  <c:v>0.93960058451047246</c:v>
                </c:pt>
                <c:pt idx="17">
                  <c:v>0.93960058451047246</c:v>
                </c:pt>
                <c:pt idx="18">
                  <c:v>0.93960058451047246</c:v>
                </c:pt>
                <c:pt idx="19">
                  <c:v>0.93960058451047246</c:v>
                </c:pt>
                <c:pt idx="20">
                  <c:v>0.94106186069167075</c:v>
                </c:pt>
                <c:pt idx="21">
                  <c:v>0.94106186069167075</c:v>
                </c:pt>
                <c:pt idx="22">
                  <c:v>0.94106186069167075</c:v>
                </c:pt>
                <c:pt idx="23">
                  <c:v>0.94106186069167075</c:v>
                </c:pt>
                <c:pt idx="24">
                  <c:v>0.94106186069167075</c:v>
                </c:pt>
                <c:pt idx="25">
                  <c:v>0.94106186069167075</c:v>
                </c:pt>
                <c:pt idx="26">
                  <c:v>0.94106186069167075</c:v>
                </c:pt>
                <c:pt idx="27">
                  <c:v>0.94106186069167075</c:v>
                </c:pt>
                <c:pt idx="28">
                  <c:v>0.94106186069167075</c:v>
                </c:pt>
                <c:pt idx="29">
                  <c:v>0.94106186069167075</c:v>
                </c:pt>
                <c:pt idx="30">
                  <c:v>0.94106186069167075</c:v>
                </c:pt>
                <c:pt idx="31">
                  <c:v>0.94106186069167075</c:v>
                </c:pt>
                <c:pt idx="32">
                  <c:v>0.94106186069167075</c:v>
                </c:pt>
                <c:pt idx="33">
                  <c:v>0.94106186069167075</c:v>
                </c:pt>
                <c:pt idx="34">
                  <c:v>0.94106186069167075</c:v>
                </c:pt>
                <c:pt idx="35">
                  <c:v>0.94106186069167075</c:v>
                </c:pt>
                <c:pt idx="36">
                  <c:v>0.94106186069167075</c:v>
                </c:pt>
                <c:pt idx="37">
                  <c:v>0.94106186069167075</c:v>
                </c:pt>
                <c:pt idx="38">
                  <c:v>0.94106186069167075</c:v>
                </c:pt>
                <c:pt idx="39">
                  <c:v>0.94106186069167075</c:v>
                </c:pt>
                <c:pt idx="40">
                  <c:v>0.93132001948368237</c:v>
                </c:pt>
                <c:pt idx="41">
                  <c:v>0.93132001948368237</c:v>
                </c:pt>
                <c:pt idx="42">
                  <c:v>0.93132001948368237</c:v>
                </c:pt>
                <c:pt idx="43">
                  <c:v>0.93132001948368237</c:v>
                </c:pt>
                <c:pt idx="44">
                  <c:v>0.93132001948368237</c:v>
                </c:pt>
                <c:pt idx="45">
                  <c:v>0.93132001948368237</c:v>
                </c:pt>
                <c:pt idx="46">
                  <c:v>0.93132001948368237</c:v>
                </c:pt>
                <c:pt idx="47">
                  <c:v>0.93132001948368237</c:v>
                </c:pt>
                <c:pt idx="48">
                  <c:v>0.93132001948368237</c:v>
                </c:pt>
                <c:pt idx="49">
                  <c:v>0.93132001948368237</c:v>
                </c:pt>
                <c:pt idx="50">
                  <c:v>0.93132001948368237</c:v>
                </c:pt>
                <c:pt idx="51">
                  <c:v>0.93132001948368237</c:v>
                </c:pt>
                <c:pt idx="52">
                  <c:v>0.93132001948368237</c:v>
                </c:pt>
                <c:pt idx="53">
                  <c:v>0.93132001948368237</c:v>
                </c:pt>
                <c:pt idx="54">
                  <c:v>0.93132001948368237</c:v>
                </c:pt>
                <c:pt idx="55">
                  <c:v>0.93132001948368237</c:v>
                </c:pt>
                <c:pt idx="56">
                  <c:v>0.93132001948368237</c:v>
                </c:pt>
                <c:pt idx="57">
                  <c:v>0.93132001948368237</c:v>
                </c:pt>
                <c:pt idx="58">
                  <c:v>0.93132001948368237</c:v>
                </c:pt>
                <c:pt idx="59">
                  <c:v>0.9386264003896736</c:v>
                </c:pt>
                <c:pt idx="60">
                  <c:v>0.9386264003896736</c:v>
                </c:pt>
                <c:pt idx="61">
                  <c:v>0.9386264003896736</c:v>
                </c:pt>
                <c:pt idx="62">
                  <c:v>0.9386264003896736</c:v>
                </c:pt>
                <c:pt idx="63">
                  <c:v>0.9386264003896736</c:v>
                </c:pt>
                <c:pt idx="64">
                  <c:v>0.9386264003896736</c:v>
                </c:pt>
                <c:pt idx="65">
                  <c:v>0.9386264003896736</c:v>
                </c:pt>
                <c:pt idx="66">
                  <c:v>0.9386264003896736</c:v>
                </c:pt>
                <c:pt idx="67">
                  <c:v>0.9386264003896736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9-4649-A54E-9EF76B03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109200"/>
        <c:axId val="803110032"/>
      </c:barChart>
      <c:catAx>
        <c:axId val="80310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10032"/>
        <c:crosses val="autoZero"/>
        <c:auto val="1"/>
        <c:lblAlgn val="ctr"/>
        <c:lblOffset val="100"/>
        <c:noMultiLvlLbl val="0"/>
      </c:catAx>
      <c:valAx>
        <c:axId val="8031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0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TNR_2,2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Diversity_Dataset_3!$J$2</c:f>
              <c:strCache>
                <c:ptCount val="1"/>
                <c:pt idx="0">
                  <c:v>TNR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Diversity_Dataset_3!$J$3:$J$70</c:f>
              <c:numCache>
                <c:formatCode>General</c:formatCode>
                <c:ptCount val="68"/>
                <c:pt idx="0">
                  <c:v>0.95937405484724425</c:v>
                </c:pt>
                <c:pt idx="1">
                  <c:v>0.95937405484724425</c:v>
                </c:pt>
                <c:pt idx="2">
                  <c:v>0.95937405484724425</c:v>
                </c:pt>
                <c:pt idx="3">
                  <c:v>0.95937405484724425</c:v>
                </c:pt>
                <c:pt idx="4">
                  <c:v>0.95937405484724425</c:v>
                </c:pt>
                <c:pt idx="5">
                  <c:v>0.95937405484724425</c:v>
                </c:pt>
                <c:pt idx="6">
                  <c:v>0.95937405484724425</c:v>
                </c:pt>
                <c:pt idx="7">
                  <c:v>0.95937405484724425</c:v>
                </c:pt>
                <c:pt idx="8">
                  <c:v>0.95937405484724425</c:v>
                </c:pt>
                <c:pt idx="9">
                  <c:v>0.95937405484724425</c:v>
                </c:pt>
                <c:pt idx="10">
                  <c:v>0.95937405484724425</c:v>
                </c:pt>
                <c:pt idx="11">
                  <c:v>0.95937405484724425</c:v>
                </c:pt>
                <c:pt idx="12">
                  <c:v>0.95937405484724425</c:v>
                </c:pt>
                <c:pt idx="13">
                  <c:v>0.95937405484724425</c:v>
                </c:pt>
                <c:pt idx="14">
                  <c:v>0.95937405484724425</c:v>
                </c:pt>
                <c:pt idx="15">
                  <c:v>0.95937405484724425</c:v>
                </c:pt>
                <c:pt idx="16">
                  <c:v>0.95937405484724425</c:v>
                </c:pt>
                <c:pt idx="17">
                  <c:v>0.95937405484724425</c:v>
                </c:pt>
                <c:pt idx="18">
                  <c:v>0.95937405484724425</c:v>
                </c:pt>
                <c:pt idx="19">
                  <c:v>0.95937405484724425</c:v>
                </c:pt>
                <c:pt idx="20">
                  <c:v>0.95964024802716508</c:v>
                </c:pt>
                <c:pt idx="21">
                  <c:v>0.95964024802716508</c:v>
                </c:pt>
                <c:pt idx="22">
                  <c:v>0.95964024802716508</c:v>
                </c:pt>
                <c:pt idx="23">
                  <c:v>0.95964024802716508</c:v>
                </c:pt>
                <c:pt idx="24">
                  <c:v>0.95964024802716508</c:v>
                </c:pt>
                <c:pt idx="25">
                  <c:v>0.95964024802716508</c:v>
                </c:pt>
                <c:pt idx="26">
                  <c:v>0.95964024802716508</c:v>
                </c:pt>
                <c:pt idx="27">
                  <c:v>0.95964024802716508</c:v>
                </c:pt>
                <c:pt idx="28">
                  <c:v>0.95964024802716508</c:v>
                </c:pt>
                <c:pt idx="29">
                  <c:v>0.95964024802716508</c:v>
                </c:pt>
                <c:pt idx="30">
                  <c:v>0.95964024802716508</c:v>
                </c:pt>
                <c:pt idx="31">
                  <c:v>0.95964024802716508</c:v>
                </c:pt>
                <c:pt idx="32">
                  <c:v>0.95964024802716508</c:v>
                </c:pt>
                <c:pt idx="33">
                  <c:v>0.95964024802716508</c:v>
                </c:pt>
                <c:pt idx="34">
                  <c:v>0.95964024802716508</c:v>
                </c:pt>
                <c:pt idx="35">
                  <c:v>0.95964024802716508</c:v>
                </c:pt>
                <c:pt idx="36">
                  <c:v>0.95964024802716508</c:v>
                </c:pt>
                <c:pt idx="37">
                  <c:v>0.95964024802716508</c:v>
                </c:pt>
                <c:pt idx="38">
                  <c:v>0.95964024802716508</c:v>
                </c:pt>
                <c:pt idx="39">
                  <c:v>0.95964024802716508</c:v>
                </c:pt>
                <c:pt idx="40">
                  <c:v>0.95962164312749321</c:v>
                </c:pt>
                <c:pt idx="41">
                  <c:v>0.95962164312749321</c:v>
                </c:pt>
                <c:pt idx="42">
                  <c:v>0.95962164312749321</c:v>
                </c:pt>
                <c:pt idx="43">
                  <c:v>0.95962164312749321</c:v>
                </c:pt>
                <c:pt idx="44">
                  <c:v>0.95962164312749321</c:v>
                </c:pt>
                <c:pt idx="45">
                  <c:v>0.95962164312749321</c:v>
                </c:pt>
                <c:pt idx="46">
                  <c:v>0.95962164312749321</c:v>
                </c:pt>
                <c:pt idx="47">
                  <c:v>0.95962164312749321</c:v>
                </c:pt>
                <c:pt idx="48">
                  <c:v>0.95962164312749321</c:v>
                </c:pt>
                <c:pt idx="49">
                  <c:v>0.95962164312749321</c:v>
                </c:pt>
                <c:pt idx="50">
                  <c:v>0.95962164312749321</c:v>
                </c:pt>
                <c:pt idx="51">
                  <c:v>0.95962164312749321</c:v>
                </c:pt>
                <c:pt idx="52">
                  <c:v>0.95962164312749321</c:v>
                </c:pt>
                <c:pt idx="53">
                  <c:v>0.95962164312749321</c:v>
                </c:pt>
                <c:pt idx="54">
                  <c:v>0.95962164312749321</c:v>
                </c:pt>
                <c:pt idx="55">
                  <c:v>0.95962164312749321</c:v>
                </c:pt>
                <c:pt idx="56">
                  <c:v>0.95962164312749321</c:v>
                </c:pt>
                <c:pt idx="57">
                  <c:v>0.95962164312749321</c:v>
                </c:pt>
                <c:pt idx="58">
                  <c:v>0.95962164312749321</c:v>
                </c:pt>
                <c:pt idx="59">
                  <c:v>0.95972707089230058</c:v>
                </c:pt>
                <c:pt idx="60">
                  <c:v>0.95972707089230058</c:v>
                </c:pt>
                <c:pt idx="61">
                  <c:v>0.95972707089230058</c:v>
                </c:pt>
                <c:pt idx="62">
                  <c:v>0.95972707089230058</c:v>
                </c:pt>
                <c:pt idx="63">
                  <c:v>0.95972707089230058</c:v>
                </c:pt>
                <c:pt idx="64">
                  <c:v>0.95972707089230058</c:v>
                </c:pt>
                <c:pt idx="65">
                  <c:v>0.95972707089230058</c:v>
                </c:pt>
                <c:pt idx="66">
                  <c:v>0.95972707089230058</c:v>
                </c:pt>
                <c:pt idx="67">
                  <c:v>0.95972707089230058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C-47E2-8F9B-3F2467B0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310288"/>
        <c:axId val="1656315696"/>
      </c:scatterChart>
      <c:valAx>
        <c:axId val="16563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15696"/>
        <c:crosses val="autoZero"/>
        <c:crossBetween val="midCat"/>
      </c:valAx>
      <c:valAx>
        <c:axId val="16563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1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Dataset_1_snort!$J$1</c:f>
              <c:strCache>
                <c:ptCount val="1"/>
                <c:pt idx="0">
                  <c:v>specificity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Dataset_1_snort!$A$2:$A$80</c:f>
              <c:numCache>
                <c:formatCode>d/m/yy;@</c:formatCode>
                <c:ptCount val="79"/>
                <c:pt idx="1">
                  <c:v>42874</c:v>
                </c:pt>
                <c:pt idx="2">
                  <c:v>42878</c:v>
                </c:pt>
                <c:pt idx="3">
                  <c:v>42880</c:v>
                </c:pt>
                <c:pt idx="4">
                  <c:v>42885</c:v>
                </c:pt>
                <c:pt idx="5">
                  <c:v>42887</c:v>
                </c:pt>
                <c:pt idx="6">
                  <c:v>42892</c:v>
                </c:pt>
                <c:pt idx="7">
                  <c:v>42894</c:v>
                </c:pt>
                <c:pt idx="8">
                  <c:v>42899</c:v>
                </c:pt>
                <c:pt idx="9">
                  <c:v>42901</c:v>
                </c:pt>
                <c:pt idx="10">
                  <c:v>42906</c:v>
                </c:pt>
                <c:pt idx="11">
                  <c:v>42908</c:v>
                </c:pt>
                <c:pt idx="12">
                  <c:v>42913</c:v>
                </c:pt>
                <c:pt idx="13">
                  <c:v>42915</c:v>
                </c:pt>
                <c:pt idx="14">
                  <c:v>42919</c:v>
                </c:pt>
                <c:pt idx="15">
                  <c:v>42922</c:v>
                </c:pt>
                <c:pt idx="16">
                  <c:v>42927</c:v>
                </c:pt>
                <c:pt idx="17">
                  <c:v>42929</c:v>
                </c:pt>
                <c:pt idx="18">
                  <c:v>42934</c:v>
                </c:pt>
                <c:pt idx="19">
                  <c:v>42936</c:v>
                </c:pt>
                <c:pt idx="20">
                  <c:v>42941</c:v>
                </c:pt>
                <c:pt idx="21">
                  <c:v>43182</c:v>
                </c:pt>
                <c:pt idx="22">
                  <c:v>43186</c:v>
                </c:pt>
                <c:pt idx="23">
                  <c:v>43188</c:v>
                </c:pt>
                <c:pt idx="24">
                  <c:v>43193</c:v>
                </c:pt>
                <c:pt idx="25">
                  <c:v>43195</c:v>
                </c:pt>
                <c:pt idx="26">
                  <c:v>43200</c:v>
                </c:pt>
                <c:pt idx="27">
                  <c:v>43202</c:v>
                </c:pt>
                <c:pt idx="28">
                  <c:v>43207</c:v>
                </c:pt>
                <c:pt idx="29">
                  <c:v>43209</c:v>
                </c:pt>
                <c:pt idx="30">
                  <c:v>43214</c:v>
                </c:pt>
                <c:pt idx="31">
                  <c:v>43216</c:v>
                </c:pt>
                <c:pt idx="32">
                  <c:v>43221</c:v>
                </c:pt>
                <c:pt idx="33">
                  <c:v>43264</c:v>
                </c:pt>
                <c:pt idx="34">
                  <c:v>43265</c:v>
                </c:pt>
                <c:pt idx="35">
                  <c:v>43270</c:v>
                </c:pt>
                <c:pt idx="36">
                  <c:v>43272</c:v>
                </c:pt>
                <c:pt idx="37">
                  <c:v>43277</c:v>
                </c:pt>
                <c:pt idx="38">
                  <c:v>43279</c:v>
                </c:pt>
                <c:pt idx="39">
                  <c:v>43284</c:v>
                </c:pt>
                <c:pt idx="40">
                  <c:v>43286</c:v>
                </c:pt>
                <c:pt idx="41">
                  <c:v>43587</c:v>
                </c:pt>
                <c:pt idx="42">
                  <c:v>43592</c:v>
                </c:pt>
                <c:pt idx="43">
                  <c:v>43594</c:v>
                </c:pt>
                <c:pt idx="44">
                  <c:v>43599</c:v>
                </c:pt>
                <c:pt idx="45">
                  <c:v>43601</c:v>
                </c:pt>
                <c:pt idx="46">
                  <c:v>43605</c:v>
                </c:pt>
                <c:pt idx="47">
                  <c:v>43608</c:v>
                </c:pt>
                <c:pt idx="48">
                  <c:v>43609</c:v>
                </c:pt>
                <c:pt idx="49">
                  <c:v>43613</c:v>
                </c:pt>
                <c:pt idx="50">
                  <c:v>43615</c:v>
                </c:pt>
                <c:pt idx="51">
                  <c:v>43620</c:v>
                </c:pt>
                <c:pt idx="52">
                  <c:v>43622</c:v>
                </c:pt>
                <c:pt idx="53">
                  <c:v>43627</c:v>
                </c:pt>
                <c:pt idx="54">
                  <c:v>43629</c:v>
                </c:pt>
                <c:pt idx="55">
                  <c:v>43634</c:v>
                </c:pt>
                <c:pt idx="56">
                  <c:v>43636</c:v>
                </c:pt>
                <c:pt idx="57">
                  <c:v>43637</c:v>
                </c:pt>
                <c:pt idx="58">
                  <c:v>43641</c:v>
                </c:pt>
                <c:pt idx="59">
                  <c:v>43643</c:v>
                </c:pt>
                <c:pt idx="60">
                  <c:v>43840</c:v>
                </c:pt>
                <c:pt idx="61">
                  <c:v>43844</c:v>
                </c:pt>
                <c:pt idx="62">
                  <c:v>43846</c:v>
                </c:pt>
                <c:pt idx="63">
                  <c:v>43851</c:v>
                </c:pt>
                <c:pt idx="64">
                  <c:v>43852</c:v>
                </c:pt>
                <c:pt idx="65">
                  <c:v>43858</c:v>
                </c:pt>
                <c:pt idx="66">
                  <c:v>43860</c:v>
                </c:pt>
                <c:pt idx="67">
                  <c:v>43865</c:v>
                </c:pt>
                <c:pt idx="68">
                  <c:v>43867</c:v>
                </c:pt>
              </c:numCache>
            </c:numRef>
          </c:cat>
          <c:val>
            <c:numRef>
              <c:f>Dataset_1_snort!$J$2:$J$80</c:f>
              <c:numCache>
                <c:formatCode>General</c:formatCode>
                <c:ptCount val="79"/>
                <c:pt idx="1">
                  <c:v>0.95652999240698555</c:v>
                </c:pt>
                <c:pt idx="2">
                  <c:v>0.95652999240698555</c:v>
                </c:pt>
                <c:pt idx="3">
                  <c:v>0.95652999240698555</c:v>
                </c:pt>
                <c:pt idx="4">
                  <c:v>0.95652999240698555</c:v>
                </c:pt>
                <c:pt idx="5">
                  <c:v>0.95652999240698555</c:v>
                </c:pt>
                <c:pt idx="6">
                  <c:v>0.95652999240698555</c:v>
                </c:pt>
                <c:pt idx="7">
                  <c:v>0.95652999240698555</c:v>
                </c:pt>
                <c:pt idx="8">
                  <c:v>0.95652999240698555</c:v>
                </c:pt>
                <c:pt idx="9">
                  <c:v>0.95652999240698555</c:v>
                </c:pt>
                <c:pt idx="10">
                  <c:v>0.95652999240698555</c:v>
                </c:pt>
                <c:pt idx="11">
                  <c:v>0.95652999240698555</c:v>
                </c:pt>
                <c:pt idx="12">
                  <c:v>0.95652999240698555</c:v>
                </c:pt>
                <c:pt idx="13">
                  <c:v>0.95652999240698555</c:v>
                </c:pt>
                <c:pt idx="14">
                  <c:v>0.95652999240698555</c:v>
                </c:pt>
                <c:pt idx="15">
                  <c:v>0.95652999240698555</c:v>
                </c:pt>
                <c:pt idx="16">
                  <c:v>0.95652999240698555</c:v>
                </c:pt>
                <c:pt idx="17">
                  <c:v>0.95652999240698555</c:v>
                </c:pt>
                <c:pt idx="18">
                  <c:v>0.95652999240698555</c:v>
                </c:pt>
                <c:pt idx="19">
                  <c:v>0.95652999240698555</c:v>
                </c:pt>
                <c:pt idx="20">
                  <c:v>0.95652999240698555</c:v>
                </c:pt>
                <c:pt idx="21">
                  <c:v>0.95662490508731968</c:v>
                </c:pt>
                <c:pt idx="22">
                  <c:v>0.95662490508731968</c:v>
                </c:pt>
                <c:pt idx="23">
                  <c:v>0.95662490508731968</c:v>
                </c:pt>
                <c:pt idx="24">
                  <c:v>0.95662490508731968</c:v>
                </c:pt>
                <c:pt idx="25">
                  <c:v>0.95662490508731968</c:v>
                </c:pt>
                <c:pt idx="26">
                  <c:v>0.95662490508731968</c:v>
                </c:pt>
                <c:pt idx="27">
                  <c:v>0.95662490508731968</c:v>
                </c:pt>
                <c:pt idx="28">
                  <c:v>0.95662490508731968</c:v>
                </c:pt>
                <c:pt idx="29">
                  <c:v>0.95662490508731968</c:v>
                </c:pt>
                <c:pt idx="30">
                  <c:v>0.95662490508731968</c:v>
                </c:pt>
                <c:pt idx="31">
                  <c:v>0.95662490508731968</c:v>
                </c:pt>
                <c:pt idx="32">
                  <c:v>0.95662490508731968</c:v>
                </c:pt>
                <c:pt idx="33">
                  <c:v>0.95662490508731968</c:v>
                </c:pt>
                <c:pt idx="34">
                  <c:v>0.95662490508731968</c:v>
                </c:pt>
                <c:pt idx="35">
                  <c:v>0.95662490508731968</c:v>
                </c:pt>
                <c:pt idx="36">
                  <c:v>0.95662490508731968</c:v>
                </c:pt>
                <c:pt idx="37">
                  <c:v>0.95662490508731968</c:v>
                </c:pt>
                <c:pt idx="38">
                  <c:v>0.95662490508731968</c:v>
                </c:pt>
                <c:pt idx="39">
                  <c:v>0.95662490508731968</c:v>
                </c:pt>
                <c:pt idx="40">
                  <c:v>0.95662490508731968</c:v>
                </c:pt>
                <c:pt idx="41">
                  <c:v>0.95667236142748668</c:v>
                </c:pt>
                <c:pt idx="42">
                  <c:v>0.95667236142748668</c:v>
                </c:pt>
                <c:pt idx="43">
                  <c:v>0.95667236142748668</c:v>
                </c:pt>
                <c:pt idx="44">
                  <c:v>0.95667236142748668</c:v>
                </c:pt>
                <c:pt idx="45">
                  <c:v>0.95667236142748668</c:v>
                </c:pt>
                <c:pt idx="46">
                  <c:v>0.95667236142748668</c:v>
                </c:pt>
                <c:pt idx="47">
                  <c:v>0.95667236142748668</c:v>
                </c:pt>
                <c:pt idx="48">
                  <c:v>0.95667236142748668</c:v>
                </c:pt>
                <c:pt idx="49">
                  <c:v>0.95667236142748668</c:v>
                </c:pt>
                <c:pt idx="50">
                  <c:v>0.95667236142748668</c:v>
                </c:pt>
                <c:pt idx="51">
                  <c:v>0.95667236142748668</c:v>
                </c:pt>
                <c:pt idx="52">
                  <c:v>0.95667236142748668</c:v>
                </c:pt>
                <c:pt idx="53">
                  <c:v>0.95667236142748668</c:v>
                </c:pt>
                <c:pt idx="54">
                  <c:v>0.95667236142748668</c:v>
                </c:pt>
                <c:pt idx="55">
                  <c:v>0.95667236142748668</c:v>
                </c:pt>
                <c:pt idx="56">
                  <c:v>0.95667236142748668</c:v>
                </c:pt>
                <c:pt idx="57">
                  <c:v>0.95667236142748668</c:v>
                </c:pt>
                <c:pt idx="58">
                  <c:v>0.95667236142748668</c:v>
                </c:pt>
                <c:pt idx="59">
                  <c:v>0.95667236142748668</c:v>
                </c:pt>
                <c:pt idx="60">
                  <c:v>0.95421618294588328</c:v>
                </c:pt>
                <c:pt idx="61">
                  <c:v>0.95421618294588328</c:v>
                </c:pt>
                <c:pt idx="62">
                  <c:v>0.95421618294588328</c:v>
                </c:pt>
                <c:pt idx="63">
                  <c:v>0.95421618294588328</c:v>
                </c:pt>
                <c:pt idx="64">
                  <c:v>0.95421618294588328</c:v>
                </c:pt>
                <c:pt idx="65">
                  <c:v>0.95421618294588328</c:v>
                </c:pt>
                <c:pt idx="66">
                  <c:v>0.95421618294588328</c:v>
                </c:pt>
                <c:pt idx="67">
                  <c:v>0.95421618294588328</c:v>
                </c:pt>
                <c:pt idx="68">
                  <c:v>0.95421618294588328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6-484E-9200-B2E005CC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671727"/>
        <c:axId val="1037673391"/>
      </c:lineChart>
      <c:catAx>
        <c:axId val="103767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73391"/>
        <c:crosses val="autoZero"/>
        <c:auto val="0"/>
        <c:lblAlgn val="ctr"/>
        <c:lblOffset val="100"/>
        <c:noMultiLvlLbl val="1"/>
      </c:catAx>
      <c:valAx>
        <c:axId val="103767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7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Dataset_2_snort!$J$1</c:f>
              <c:strCache>
                <c:ptCount val="1"/>
                <c:pt idx="0">
                  <c:v>Specificity (TNR)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Dataset_2_snort!$A$2:$A$80</c:f>
              <c:numCache>
                <c:formatCode>d/m/yy;@</c:formatCode>
                <c:ptCount val="79"/>
                <c:pt idx="1">
                  <c:v>42874</c:v>
                </c:pt>
                <c:pt idx="2">
                  <c:v>42878</c:v>
                </c:pt>
                <c:pt idx="3">
                  <c:v>42880</c:v>
                </c:pt>
                <c:pt idx="4">
                  <c:v>42885</c:v>
                </c:pt>
                <c:pt idx="5">
                  <c:v>42887</c:v>
                </c:pt>
                <c:pt idx="6">
                  <c:v>42892</c:v>
                </c:pt>
                <c:pt idx="7">
                  <c:v>42894</c:v>
                </c:pt>
                <c:pt idx="8">
                  <c:v>42899</c:v>
                </c:pt>
                <c:pt idx="9">
                  <c:v>42901</c:v>
                </c:pt>
                <c:pt idx="10">
                  <c:v>42906</c:v>
                </c:pt>
                <c:pt idx="11">
                  <c:v>42908</c:v>
                </c:pt>
                <c:pt idx="12">
                  <c:v>42913</c:v>
                </c:pt>
                <c:pt idx="13">
                  <c:v>42915</c:v>
                </c:pt>
                <c:pt idx="14">
                  <c:v>42919</c:v>
                </c:pt>
                <c:pt idx="15">
                  <c:v>42922</c:v>
                </c:pt>
                <c:pt idx="16">
                  <c:v>42927</c:v>
                </c:pt>
                <c:pt idx="17">
                  <c:v>42929</c:v>
                </c:pt>
                <c:pt idx="18">
                  <c:v>42934</c:v>
                </c:pt>
                <c:pt idx="19">
                  <c:v>42936</c:v>
                </c:pt>
                <c:pt idx="20">
                  <c:v>42941</c:v>
                </c:pt>
                <c:pt idx="21">
                  <c:v>43182</c:v>
                </c:pt>
                <c:pt idx="22">
                  <c:v>43186</c:v>
                </c:pt>
                <c:pt idx="23">
                  <c:v>43188</c:v>
                </c:pt>
                <c:pt idx="24">
                  <c:v>43193</c:v>
                </c:pt>
                <c:pt idx="25">
                  <c:v>43195</c:v>
                </c:pt>
                <c:pt idx="26">
                  <c:v>43200</c:v>
                </c:pt>
                <c:pt idx="27">
                  <c:v>43202</c:v>
                </c:pt>
                <c:pt idx="28">
                  <c:v>43207</c:v>
                </c:pt>
                <c:pt idx="29">
                  <c:v>43209</c:v>
                </c:pt>
                <c:pt idx="30">
                  <c:v>43214</c:v>
                </c:pt>
                <c:pt idx="31">
                  <c:v>43216</c:v>
                </c:pt>
                <c:pt idx="32">
                  <c:v>43221</c:v>
                </c:pt>
                <c:pt idx="33">
                  <c:v>43264</c:v>
                </c:pt>
                <c:pt idx="34">
                  <c:v>43265</c:v>
                </c:pt>
                <c:pt idx="35">
                  <c:v>43270</c:v>
                </c:pt>
                <c:pt idx="36">
                  <c:v>43272</c:v>
                </c:pt>
                <c:pt idx="37">
                  <c:v>43277</c:v>
                </c:pt>
                <c:pt idx="38">
                  <c:v>43279</c:v>
                </c:pt>
                <c:pt idx="39">
                  <c:v>43284</c:v>
                </c:pt>
                <c:pt idx="40">
                  <c:v>43286</c:v>
                </c:pt>
                <c:pt idx="41">
                  <c:v>43587</c:v>
                </c:pt>
                <c:pt idx="42">
                  <c:v>43592</c:v>
                </c:pt>
                <c:pt idx="43">
                  <c:v>43594</c:v>
                </c:pt>
                <c:pt idx="44">
                  <c:v>43599</c:v>
                </c:pt>
                <c:pt idx="45">
                  <c:v>43601</c:v>
                </c:pt>
                <c:pt idx="46">
                  <c:v>43605</c:v>
                </c:pt>
                <c:pt idx="47">
                  <c:v>43608</c:v>
                </c:pt>
                <c:pt idx="48">
                  <c:v>43609</c:v>
                </c:pt>
                <c:pt idx="49">
                  <c:v>43613</c:v>
                </c:pt>
                <c:pt idx="50">
                  <c:v>43615</c:v>
                </c:pt>
                <c:pt idx="51">
                  <c:v>43620</c:v>
                </c:pt>
                <c:pt idx="52">
                  <c:v>43622</c:v>
                </c:pt>
                <c:pt idx="53">
                  <c:v>43627</c:v>
                </c:pt>
                <c:pt idx="54">
                  <c:v>43629</c:v>
                </c:pt>
                <c:pt idx="55">
                  <c:v>43634</c:v>
                </c:pt>
                <c:pt idx="56">
                  <c:v>43636</c:v>
                </c:pt>
                <c:pt idx="57">
                  <c:v>43637</c:v>
                </c:pt>
                <c:pt idx="58">
                  <c:v>43641</c:v>
                </c:pt>
                <c:pt idx="59">
                  <c:v>43643</c:v>
                </c:pt>
                <c:pt idx="60">
                  <c:v>43840</c:v>
                </c:pt>
                <c:pt idx="61">
                  <c:v>43844</c:v>
                </c:pt>
                <c:pt idx="62">
                  <c:v>43846</c:v>
                </c:pt>
                <c:pt idx="63">
                  <c:v>43851</c:v>
                </c:pt>
                <c:pt idx="64">
                  <c:v>43852</c:v>
                </c:pt>
                <c:pt idx="65">
                  <c:v>43858</c:v>
                </c:pt>
                <c:pt idx="66">
                  <c:v>43860</c:v>
                </c:pt>
                <c:pt idx="67">
                  <c:v>43865</c:v>
                </c:pt>
                <c:pt idx="68">
                  <c:v>43867</c:v>
                </c:pt>
              </c:numCache>
            </c:numRef>
          </c:cat>
          <c:val>
            <c:numRef>
              <c:f>Dataset_2_snort!$J$2:$J$80</c:f>
              <c:numCache>
                <c:formatCode>General</c:formatCode>
                <c:ptCount val="79"/>
                <c:pt idx="1">
                  <c:v>0.93510741833504329</c:v>
                </c:pt>
                <c:pt idx="2">
                  <c:v>0.93510741833504329</c:v>
                </c:pt>
                <c:pt idx="3">
                  <c:v>0.93510741833504329</c:v>
                </c:pt>
                <c:pt idx="4">
                  <c:v>0.93510741833504329</c:v>
                </c:pt>
                <c:pt idx="5">
                  <c:v>0.93510741833504329</c:v>
                </c:pt>
                <c:pt idx="6">
                  <c:v>0.93510741833504329</c:v>
                </c:pt>
                <c:pt idx="7">
                  <c:v>0.93510741833504329</c:v>
                </c:pt>
                <c:pt idx="8">
                  <c:v>0.93510741833504329</c:v>
                </c:pt>
                <c:pt idx="9">
                  <c:v>0.93510741833504329</c:v>
                </c:pt>
                <c:pt idx="10">
                  <c:v>0.93510741833504329</c:v>
                </c:pt>
                <c:pt idx="11">
                  <c:v>0.93510741833504329</c:v>
                </c:pt>
                <c:pt idx="12">
                  <c:v>0.93510741833504329</c:v>
                </c:pt>
                <c:pt idx="13">
                  <c:v>0.93510741833504329</c:v>
                </c:pt>
                <c:pt idx="14">
                  <c:v>0.93510741833504329</c:v>
                </c:pt>
                <c:pt idx="15">
                  <c:v>0.93510741833504329</c:v>
                </c:pt>
                <c:pt idx="16">
                  <c:v>0.93510741833504329</c:v>
                </c:pt>
                <c:pt idx="17">
                  <c:v>0.93510741833504329</c:v>
                </c:pt>
                <c:pt idx="18">
                  <c:v>0.93510741833504329</c:v>
                </c:pt>
                <c:pt idx="19">
                  <c:v>0.93510741833504329</c:v>
                </c:pt>
                <c:pt idx="20">
                  <c:v>0.93510741833504329</c:v>
                </c:pt>
                <c:pt idx="21">
                  <c:v>0.93769369820529214</c:v>
                </c:pt>
                <c:pt idx="22">
                  <c:v>0.93769369820529214</c:v>
                </c:pt>
                <c:pt idx="23">
                  <c:v>0.93769369820529214</c:v>
                </c:pt>
                <c:pt idx="24">
                  <c:v>0.93769369820529214</c:v>
                </c:pt>
                <c:pt idx="25">
                  <c:v>0.93769369820529214</c:v>
                </c:pt>
                <c:pt idx="26">
                  <c:v>0.93769369820529214</c:v>
                </c:pt>
                <c:pt idx="27">
                  <c:v>0.93769369820529214</c:v>
                </c:pt>
                <c:pt idx="28">
                  <c:v>0.93769369820529214</c:v>
                </c:pt>
                <c:pt idx="29">
                  <c:v>0.93769369820529214</c:v>
                </c:pt>
                <c:pt idx="30">
                  <c:v>0.93769369820529214</c:v>
                </c:pt>
                <c:pt idx="31">
                  <c:v>0.93769369820529214</c:v>
                </c:pt>
                <c:pt idx="32">
                  <c:v>0.93769369820529214</c:v>
                </c:pt>
                <c:pt idx="33">
                  <c:v>0.93769369820529214</c:v>
                </c:pt>
                <c:pt idx="34">
                  <c:v>0.93769369820529214</c:v>
                </c:pt>
                <c:pt idx="35">
                  <c:v>0.93769369820529214</c:v>
                </c:pt>
                <c:pt idx="36">
                  <c:v>0.93769369820529214</c:v>
                </c:pt>
                <c:pt idx="37">
                  <c:v>0.93769369820529214</c:v>
                </c:pt>
                <c:pt idx="38">
                  <c:v>0.93769369820529214</c:v>
                </c:pt>
                <c:pt idx="39">
                  <c:v>0.93769369820529214</c:v>
                </c:pt>
                <c:pt idx="40">
                  <c:v>0.93769369820529214</c:v>
                </c:pt>
                <c:pt idx="41">
                  <c:v>0.93764856825241993</c:v>
                </c:pt>
                <c:pt idx="42">
                  <c:v>0.93764856825241993</c:v>
                </c:pt>
                <c:pt idx="43">
                  <c:v>0.93764856825241993</c:v>
                </c:pt>
                <c:pt idx="44">
                  <c:v>0.93764856825241993</c:v>
                </c:pt>
                <c:pt idx="45">
                  <c:v>0.93764856825241993</c:v>
                </c:pt>
                <c:pt idx="46">
                  <c:v>0.93764856825241993</c:v>
                </c:pt>
                <c:pt idx="47">
                  <c:v>0.93764856825241993</c:v>
                </c:pt>
                <c:pt idx="48">
                  <c:v>0.93764856825241993</c:v>
                </c:pt>
                <c:pt idx="49">
                  <c:v>0.93764856825241993</c:v>
                </c:pt>
                <c:pt idx="50">
                  <c:v>0.93764856825241993</c:v>
                </c:pt>
                <c:pt idx="51">
                  <c:v>0.93764856825241993</c:v>
                </c:pt>
                <c:pt idx="52">
                  <c:v>0.93764856825241993</c:v>
                </c:pt>
                <c:pt idx="53">
                  <c:v>0.93764856825241993</c:v>
                </c:pt>
                <c:pt idx="54">
                  <c:v>0.93764856825241993</c:v>
                </c:pt>
                <c:pt idx="55">
                  <c:v>0.93764856825241993</c:v>
                </c:pt>
                <c:pt idx="56">
                  <c:v>0.93764856825241993</c:v>
                </c:pt>
                <c:pt idx="57">
                  <c:v>0.93764856825241993</c:v>
                </c:pt>
                <c:pt idx="58">
                  <c:v>0.93764856825241993</c:v>
                </c:pt>
                <c:pt idx="59">
                  <c:v>0.93764856825241993</c:v>
                </c:pt>
                <c:pt idx="60">
                  <c:v>0.92221636115873229</c:v>
                </c:pt>
                <c:pt idx="61">
                  <c:v>0.92221636115873229</c:v>
                </c:pt>
                <c:pt idx="62">
                  <c:v>0.92221636115873229</c:v>
                </c:pt>
                <c:pt idx="63">
                  <c:v>0.92221636115873229</c:v>
                </c:pt>
                <c:pt idx="64">
                  <c:v>0.92221636115873229</c:v>
                </c:pt>
                <c:pt idx="65">
                  <c:v>0.92221636115873229</c:v>
                </c:pt>
                <c:pt idx="66">
                  <c:v>0.92221636115873229</c:v>
                </c:pt>
                <c:pt idx="67">
                  <c:v>0.92221636115873229</c:v>
                </c:pt>
                <c:pt idx="68">
                  <c:v>0.92221636115873229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3-40D7-BF82-2CE6483D4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26767"/>
        <c:axId val="541323855"/>
      </c:lineChart>
      <c:catAx>
        <c:axId val="5413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23855"/>
        <c:crosses val="autoZero"/>
        <c:auto val="0"/>
        <c:lblAlgn val="ctr"/>
        <c:lblOffset val="100"/>
        <c:noMultiLvlLbl val="1"/>
      </c:catAx>
      <c:valAx>
        <c:axId val="5413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2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Dataset_2_snort!$H$1</c:f>
              <c:strCache>
                <c:ptCount val="1"/>
                <c:pt idx="0">
                  <c:v>Sensitivity (TPR)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Dataset_2_snort!$A$2:$A$80</c:f>
              <c:numCache>
                <c:formatCode>d/m/yy;@</c:formatCode>
                <c:ptCount val="79"/>
                <c:pt idx="1">
                  <c:v>42874</c:v>
                </c:pt>
                <c:pt idx="2">
                  <c:v>42878</c:v>
                </c:pt>
                <c:pt idx="3">
                  <c:v>42880</c:v>
                </c:pt>
                <c:pt idx="4">
                  <c:v>42885</c:v>
                </c:pt>
                <c:pt idx="5">
                  <c:v>42887</c:v>
                </c:pt>
                <c:pt idx="6">
                  <c:v>42892</c:v>
                </c:pt>
                <c:pt idx="7">
                  <c:v>42894</c:v>
                </c:pt>
                <c:pt idx="8">
                  <c:v>42899</c:v>
                </c:pt>
                <c:pt idx="9">
                  <c:v>42901</c:v>
                </c:pt>
                <c:pt idx="10">
                  <c:v>42906</c:v>
                </c:pt>
                <c:pt idx="11">
                  <c:v>42908</c:v>
                </c:pt>
                <c:pt idx="12">
                  <c:v>42913</c:v>
                </c:pt>
                <c:pt idx="13">
                  <c:v>42915</c:v>
                </c:pt>
                <c:pt idx="14">
                  <c:v>42919</c:v>
                </c:pt>
                <c:pt idx="15">
                  <c:v>42922</c:v>
                </c:pt>
                <c:pt idx="16">
                  <c:v>42927</c:v>
                </c:pt>
                <c:pt idx="17">
                  <c:v>42929</c:v>
                </c:pt>
                <c:pt idx="18">
                  <c:v>42934</c:v>
                </c:pt>
                <c:pt idx="19">
                  <c:v>42936</c:v>
                </c:pt>
                <c:pt idx="20">
                  <c:v>42941</c:v>
                </c:pt>
                <c:pt idx="21">
                  <c:v>43182</c:v>
                </c:pt>
                <c:pt idx="22">
                  <c:v>43186</c:v>
                </c:pt>
                <c:pt idx="23">
                  <c:v>43188</c:v>
                </c:pt>
                <c:pt idx="24">
                  <c:v>43193</c:v>
                </c:pt>
                <c:pt idx="25">
                  <c:v>43195</c:v>
                </c:pt>
                <c:pt idx="26">
                  <c:v>43200</c:v>
                </c:pt>
                <c:pt idx="27">
                  <c:v>43202</c:v>
                </c:pt>
                <c:pt idx="28">
                  <c:v>43207</c:v>
                </c:pt>
                <c:pt idx="29">
                  <c:v>43209</c:v>
                </c:pt>
                <c:pt idx="30">
                  <c:v>43214</c:v>
                </c:pt>
                <c:pt idx="31">
                  <c:v>43216</c:v>
                </c:pt>
                <c:pt idx="32">
                  <c:v>43221</c:v>
                </c:pt>
                <c:pt idx="33">
                  <c:v>43264</c:v>
                </c:pt>
                <c:pt idx="34">
                  <c:v>43265</c:v>
                </c:pt>
                <c:pt idx="35">
                  <c:v>43270</c:v>
                </c:pt>
                <c:pt idx="36">
                  <c:v>43272</c:v>
                </c:pt>
                <c:pt idx="37">
                  <c:v>43277</c:v>
                </c:pt>
                <c:pt idx="38">
                  <c:v>43279</c:v>
                </c:pt>
                <c:pt idx="39">
                  <c:v>43284</c:v>
                </c:pt>
                <c:pt idx="40">
                  <c:v>43286</c:v>
                </c:pt>
                <c:pt idx="41">
                  <c:v>43587</c:v>
                </c:pt>
                <c:pt idx="42">
                  <c:v>43592</c:v>
                </c:pt>
                <c:pt idx="43">
                  <c:v>43594</c:v>
                </c:pt>
                <c:pt idx="44">
                  <c:v>43599</c:v>
                </c:pt>
                <c:pt idx="45">
                  <c:v>43601</c:v>
                </c:pt>
                <c:pt idx="46">
                  <c:v>43605</c:v>
                </c:pt>
                <c:pt idx="47">
                  <c:v>43608</c:v>
                </c:pt>
                <c:pt idx="48">
                  <c:v>43609</c:v>
                </c:pt>
                <c:pt idx="49">
                  <c:v>43613</c:v>
                </c:pt>
                <c:pt idx="50">
                  <c:v>43615</c:v>
                </c:pt>
                <c:pt idx="51">
                  <c:v>43620</c:v>
                </c:pt>
                <c:pt idx="52">
                  <c:v>43622</c:v>
                </c:pt>
                <c:pt idx="53">
                  <c:v>43627</c:v>
                </c:pt>
                <c:pt idx="54">
                  <c:v>43629</c:v>
                </c:pt>
                <c:pt idx="55">
                  <c:v>43634</c:v>
                </c:pt>
                <c:pt idx="56">
                  <c:v>43636</c:v>
                </c:pt>
                <c:pt idx="57">
                  <c:v>43637</c:v>
                </c:pt>
                <c:pt idx="58">
                  <c:v>43641</c:v>
                </c:pt>
                <c:pt idx="59">
                  <c:v>43643</c:v>
                </c:pt>
                <c:pt idx="60">
                  <c:v>43840</c:v>
                </c:pt>
                <c:pt idx="61">
                  <c:v>43844</c:v>
                </c:pt>
                <c:pt idx="62">
                  <c:v>43846</c:v>
                </c:pt>
                <c:pt idx="63">
                  <c:v>43851</c:v>
                </c:pt>
                <c:pt idx="64">
                  <c:v>43852</c:v>
                </c:pt>
                <c:pt idx="65">
                  <c:v>43858</c:v>
                </c:pt>
                <c:pt idx="66">
                  <c:v>43860</c:v>
                </c:pt>
                <c:pt idx="67">
                  <c:v>43865</c:v>
                </c:pt>
                <c:pt idx="68">
                  <c:v>43867</c:v>
                </c:pt>
              </c:numCache>
            </c:numRef>
          </c:cat>
          <c:val>
            <c:numRef>
              <c:f>Dataset_2_snort!$H$2:$H$80</c:f>
              <c:numCache>
                <c:formatCode>General</c:formatCode>
                <c:ptCount val="79"/>
                <c:pt idx="1">
                  <c:v>0.77270673294170811</c:v>
                </c:pt>
                <c:pt idx="2">
                  <c:v>0.77270673294170811</c:v>
                </c:pt>
                <c:pt idx="3">
                  <c:v>0.77270673294170811</c:v>
                </c:pt>
                <c:pt idx="4">
                  <c:v>0.77270673294170811</c:v>
                </c:pt>
                <c:pt idx="5">
                  <c:v>0.77270673294170811</c:v>
                </c:pt>
                <c:pt idx="6">
                  <c:v>0.77270673294170811</c:v>
                </c:pt>
                <c:pt idx="7">
                  <c:v>0.77270673294170811</c:v>
                </c:pt>
                <c:pt idx="8">
                  <c:v>0.77270673294170811</c:v>
                </c:pt>
                <c:pt idx="9">
                  <c:v>0.77270673294170811</c:v>
                </c:pt>
                <c:pt idx="10">
                  <c:v>0.77270673294170811</c:v>
                </c:pt>
                <c:pt idx="11">
                  <c:v>0.77270673294170811</c:v>
                </c:pt>
                <c:pt idx="12">
                  <c:v>0.77270673294170811</c:v>
                </c:pt>
                <c:pt idx="13">
                  <c:v>0.77270673294170811</c:v>
                </c:pt>
                <c:pt idx="14">
                  <c:v>0.77270673294170811</c:v>
                </c:pt>
                <c:pt idx="15">
                  <c:v>0.77270673294170811</c:v>
                </c:pt>
                <c:pt idx="16">
                  <c:v>0.77270673294170811</c:v>
                </c:pt>
                <c:pt idx="17">
                  <c:v>0.77270673294170811</c:v>
                </c:pt>
                <c:pt idx="18">
                  <c:v>0.77270673294170811</c:v>
                </c:pt>
                <c:pt idx="19">
                  <c:v>0.77270673294170811</c:v>
                </c:pt>
                <c:pt idx="20">
                  <c:v>0.77270673294170811</c:v>
                </c:pt>
                <c:pt idx="21">
                  <c:v>0.72682044323835371</c:v>
                </c:pt>
                <c:pt idx="22">
                  <c:v>0.72682044323835371</c:v>
                </c:pt>
                <c:pt idx="23">
                  <c:v>0.72682044323835371</c:v>
                </c:pt>
                <c:pt idx="24">
                  <c:v>0.72682044323835371</c:v>
                </c:pt>
                <c:pt idx="25">
                  <c:v>0.72682044323835371</c:v>
                </c:pt>
                <c:pt idx="26">
                  <c:v>0.72682044323835371</c:v>
                </c:pt>
                <c:pt idx="27">
                  <c:v>0.72682044323835371</c:v>
                </c:pt>
                <c:pt idx="28">
                  <c:v>0.72682044323835371</c:v>
                </c:pt>
                <c:pt idx="29">
                  <c:v>0.72682044323835371</c:v>
                </c:pt>
                <c:pt idx="30">
                  <c:v>0.72682044323835371</c:v>
                </c:pt>
                <c:pt idx="31">
                  <c:v>0.72682044323835371</c:v>
                </c:pt>
                <c:pt idx="32">
                  <c:v>0.72682044323835371</c:v>
                </c:pt>
                <c:pt idx="33">
                  <c:v>0.72682044323835371</c:v>
                </c:pt>
                <c:pt idx="34">
                  <c:v>0.72682044323835371</c:v>
                </c:pt>
                <c:pt idx="35">
                  <c:v>0.72682044323835371</c:v>
                </c:pt>
                <c:pt idx="36">
                  <c:v>0.72682044323835371</c:v>
                </c:pt>
                <c:pt idx="37">
                  <c:v>0.72682044323835371</c:v>
                </c:pt>
                <c:pt idx="38">
                  <c:v>0.72682044323835371</c:v>
                </c:pt>
                <c:pt idx="39">
                  <c:v>0.72682044323835371</c:v>
                </c:pt>
                <c:pt idx="40">
                  <c:v>0.72682044323835371</c:v>
                </c:pt>
                <c:pt idx="41">
                  <c:v>0.72212148685403443</c:v>
                </c:pt>
                <c:pt idx="42">
                  <c:v>0.72212148685403443</c:v>
                </c:pt>
                <c:pt idx="43">
                  <c:v>0.72212148685403443</c:v>
                </c:pt>
                <c:pt idx="44">
                  <c:v>0.72212148685403443</c:v>
                </c:pt>
                <c:pt idx="45">
                  <c:v>0.72212148685403443</c:v>
                </c:pt>
                <c:pt idx="46">
                  <c:v>0.72212148685403443</c:v>
                </c:pt>
                <c:pt idx="47">
                  <c:v>0.72212148685403443</c:v>
                </c:pt>
                <c:pt idx="48">
                  <c:v>0.72212148685403443</c:v>
                </c:pt>
                <c:pt idx="49">
                  <c:v>0.72212148685403443</c:v>
                </c:pt>
                <c:pt idx="50">
                  <c:v>0.72212148685403443</c:v>
                </c:pt>
                <c:pt idx="51">
                  <c:v>0.72212148685403443</c:v>
                </c:pt>
                <c:pt idx="52">
                  <c:v>0.72212148685403443</c:v>
                </c:pt>
                <c:pt idx="53">
                  <c:v>0.72212148685403443</c:v>
                </c:pt>
                <c:pt idx="54">
                  <c:v>0.72212148685403443</c:v>
                </c:pt>
                <c:pt idx="55">
                  <c:v>0.72212148685403443</c:v>
                </c:pt>
                <c:pt idx="56">
                  <c:v>0.72212148685403443</c:v>
                </c:pt>
                <c:pt idx="57">
                  <c:v>0.72212148685403443</c:v>
                </c:pt>
                <c:pt idx="58">
                  <c:v>0.72212148685403443</c:v>
                </c:pt>
                <c:pt idx="59">
                  <c:v>0.72212148685403443</c:v>
                </c:pt>
                <c:pt idx="60">
                  <c:v>0.86420863309352514</c:v>
                </c:pt>
                <c:pt idx="61">
                  <c:v>0.86420863309352514</c:v>
                </c:pt>
                <c:pt idx="62">
                  <c:v>0.86420863309352514</c:v>
                </c:pt>
                <c:pt idx="63">
                  <c:v>0.86420863309352514</c:v>
                </c:pt>
                <c:pt idx="64">
                  <c:v>0.86420863309352514</c:v>
                </c:pt>
                <c:pt idx="65">
                  <c:v>0.86420863309352514</c:v>
                </c:pt>
                <c:pt idx="66">
                  <c:v>0.86420863309352514</c:v>
                </c:pt>
                <c:pt idx="67">
                  <c:v>0.86420863309352514</c:v>
                </c:pt>
                <c:pt idx="68">
                  <c:v>0.86420863309352514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3-4900-9B1E-E4E79C185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93791"/>
        <c:axId val="533200447"/>
      </c:lineChart>
      <c:catAx>
        <c:axId val="53319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00447"/>
        <c:crosses val="autoZero"/>
        <c:auto val="0"/>
        <c:lblAlgn val="ctr"/>
        <c:lblOffset val="100"/>
        <c:noMultiLvlLbl val="1"/>
      </c:catAx>
      <c:valAx>
        <c:axId val="5332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Dataset_3_Snort!$H$1</c:f>
              <c:strCache>
                <c:ptCount val="1"/>
                <c:pt idx="0">
                  <c:v>Sensitivity (TPR)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Dataset_3_Snort!$A$2:$A$81</c:f>
              <c:numCache>
                <c:formatCode>d/m/yy;@</c:formatCode>
                <c:ptCount val="80"/>
                <c:pt idx="1">
                  <c:v>42874</c:v>
                </c:pt>
                <c:pt idx="2">
                  <c:v>42878</c:v>
                </c:pt>
                <c:pt idx="3">
                  <c:v>42880</c:v>
                </c:pt>
                <c:pt idx="4">
                  <c:v>42885</c:v>
                </c:pt>
                <c:pt idx="5">
                  <c:v>42887</c:v>
                </c:pt>
                <c:pt idx="6">
                  <c:v>42892</c:v>
                </c:pt>
                <c:pt idx="7">
                  <c:v>42894</c:v>
                </c:pt>
                <c:pt idx="8">
                  <c:v>42899</c:v>
                </c:pt>
                <c:pt idx="9">
                  <c:v>42901</c:v>
                </c:pt>
                <c:pt idx="10">
                  <c:v>42906</c:v>
                </c:pt>
                <c:pt idx="11">
                  <c:v>42908</c:v>
                </c:pt>
                <c:pt idx="12">
                  <c:v>42913</c:v>
                </c:pt>
                <c:pt idx="13">
                  <c:v>42915</c:v>
                </c:pt>
                <c:pt idx="14">
                  <c:v>42919</c:v>
                </c:pt>
                <c:pt idx="15">
                  <c:v>42922</c:v>
                </c:pt>
                <c:pt idx="16">
                  <c:v>42927</c:v>
                </c:pt>
                <c:pt idx="17">
                  <c:v>42929</c:v>
                </c:pt>
                <c:pt idx="18">
                  <c:v>42934</c:v>
                </c:pt>
                <c:pt idx="19">
                  <c:v>42936</c:v>
                </c:pt>
                <c:pt idx="20">
                  <c:v>42941</c:v>
                </c:pt>
                <c:pt idx="21">
                  <c:v>43182</c:v>
                </c:pt>
                <c:pt idx="22">
                  <c:v>43186</c:v>
                </c:pt>
                <c:pt idx="23">
                  <c:v>43188</c:v>
                </c:pt>
                <c:pt idx="24">
                  <c:v>43193</c:v>
                </c:pt>
                <c:pt idx="25">
                  <c:v>43195</c:v>
                </c:pt>
                <c:pt idx="26">
                  <c:v>43200</c:v>
                </c:pt>
                <c:pt idx="27">
                  <c:v>43202</c:v>
                </c:pt>
                <c:pt idx="28">
                  <c:v>43207</c:v>
                </c:pt>
                <c:pt idx="29">
                  <c:v>43209</c:v>
                </c:pt>
                <c:pt idx="30">
                  <c:v>43214</c:v>
                </c:pt>
                <c:pt idx="31">
                  <c:v>43216</c:v>
                </c:pt>
                <c:pt idx="32">
                  <c:v>43221</c:v>
                </c:pt>
                <c:pt idx="33">
                  <c:v>43264</c:v>
                </c:pt>
                <c:pt idx="34">
                  <c:v>43265</c:v>
                </c:pt>
                <c:pt idx="35">
                  <c:v>43270</c:v>
                </c:pt>
                <c:pt idx="36">
                  <c:v>43272</c:v>
                </c:pt>
                <c:pt idx="37">
                  <c:v>43277</c:v>
                </c:pt>
                <c:pt idx="38">
                  <c:v>43279</c:v>
                </c:pt>
                <c:pt idx="39">
                  <c:v>43284</c:v>
                </c:pt>
                <c:pt idx="40">
                  <c:v>43286</c:v>
                </c:pt>
                <c:pt idx="41">
                  <c:v>43587</c:v>
                </c:pt>
                <c:pt idx="42">
                  <c:v>43592</c:v>
                </c:pt>
                <c:pt idx="43">
                  <c:v>43594</c:v>
                </c:pt>
                <c:pt idx="44">
                  <c:v>43599</c:v>
                </c:pt>
                <c:pt idx="45">
                  <c:v>43601</c:v>
                </c:pt>
                <c:pt idx="46">
                  <c:v>43605</c:v>
                </c:pt>
                <c:pt idx="47">
                  <c:v>43608</c:v>
                </c:pt>
                <c:pt idx="48">
                  <c:v>43609</c:v>
                </c:pt>
                <c:pt idx="49">
                  <c:v>43613</c:v>
                </c:pt>
                <c:pt idx="50">
                  <c:v>43615</c:v>
                </c:pt>
                <c:pt idx="51">
                  <c:v>43620</c:v>
                </c:pt>
                <c:pt idx="52">
                  <c:v>43622</c:v>
                </c:pt>
                <c:pt idx="53">
                  <c:v>43627</c:v>
                </c:pt>
                <c:pt idx="54">
                  <c:v>43629</c:v>
                </c:pt>
                <c:pt idx="55">
                  <c:v>43634</c:v>
                </c:pt>
                <c:pt idx="56">
                  <c:v>43636</c:v>
                </c:pt>
                <c:pt idx="57">
                  <c:v>43637</c:v>
                </c:pt>
                <c:pt idx="58">
                  <c:v>43641</c:v>
                </c:pt>
                <c:pt idx="59">
                  <c:v>43643</c:v>
                </c:pt>
                <c:pt idx="60">
                  <c:v>43840</c:v>
                </c:pt>
                <c:pt idx="61">
                  <c:v>43844</c:v>
                </c:pt>
                <c:pt idx="62">
                  <c:v>43846</c:v>
                </c:pt>
                <c:pt idx="63">
                  <c:v>43851</c:v>
                </c:pt>
                <c:pt idx="64">
                  <c:v>43852</c:v>
                </c:pt>
                <c:pt idx="65">
                  <c:v>43858</c:v>
                </c:pt>
                <c:pt idx="66">
                  <c:v>43860</c:v>
                </c:pt>
                <c:pt idx="67">
                  <c:v>43865</c:v>
                </c:pt>
                <c:pt idx="68">
                  <c:v>43867</c:v>
                </c:pt>
              </c:numCache>
            </c:numRef>
          </c:cat>
          <c:val>
            <c:numRef>
              <c:f>Dataset_3_Snort!$H$2:$H$81</c:f>
              <c:numCache>
                <c:formatCode>General</c:formatCode>
                <c:ptCount val="80"/>
                <c:pt idx="1">
                  <c:v>0.75109890109890109</c:v>
                </c:pt>
                <c:pt idx="2">
                  <c:v>0.75109890109890109</c:v>
                </c:pt>
                <c:pt idx="3">
                  <c:v>0.75109890109890109</c:v>
                </c:pt>
                <c:pt idx="4">
                  <c:v>0.75109890109890109</c:v>
                </c:pt>
                <c:pt idx="5">
                  <c:v>0.75109890109890109</c:v>
                </c:pt>
                <c:pt idx="6">
                  <c:v>0.75109890109890109</c:v>
                </c:pt>
                <c:pt idx="7">
                  <c:v>0.75109890109890109</c:v>
                </c:pt>
                <c:pt idx="8">
                  <c:v>0.75109890109890109</c:v>
                </c:pt>
                <c:pt idx="9">
                  <c:v>0.75109890109890109</c:v>
                </c:pt>
                <c:pt idx="10">
                  <c:v>0.75109890109890109</c:v>
                </c:pt>
                <c:pt idx="11">
                  <c:v>0.75109890109890109</c:v>
                </c:pt>
                <c:pt idx="12">
                  <c:v>0.75109890109890109</c:v>
                </c:pt>
                <c:pt idx="13">
                  <c:v>0.75109890109890109</c:v>
                </c:pt>
                <c:pt idx="14">
                  <c:v>0.75109890109890109</c:v>
                </c:pt>
                <c:pt idx="15">
                  <c:v>0.75109890109890109</c:v>
                </c:pt>
                <c:pt idx="16">
                  <c:v>0.75109890109890109</c:v>
                </c:pt>
                <c:pt idx="17">
                  <c:v>0.75109890109890109</c:v>
                </c:pt>
                <c:pt idx="18">
                  <c:v>0.75109890109890109</c:v>
                </c:pt>
                <c:pt idx="19">
                  <c:v>0.75109890109890109</c:v>
                </c:pt>
                <c:pt idx="20">
                  <c:v>0.75109890109890109</c:v>
                </c:pt>
                <c:pt idx="21">
                  <c:v>0.74419859686994061</c:v>
                </c:pt>
                <c:pt idx="22">
                  <c:v>0.74419859686994061</c:v>
                </c:pt>
                <c:pt idx="23">
                  <c:v>0.74419859686994061</c:v>
                </c:pt>
                <c:pt idx="24">
                  <c:v>0.74419859686994061</c:v>
                </c:pt>
                <c:pt idx="25">
                  <c:v>0.74419859686994061</c:v>
                </c:pt>
                <c:pt idx="26">
                  <c:v>0.74419859686994061</c:v>
                </c:pt>
                <c:pt idx="27">
                  <c:v>0.74419859686994061</c:v>
                </c:pt>
                <c:pt idx="28">
                  <c:v>0.74419859686994061</c:v>
                </c:pt>
                <c:pt idx="29">
                  <c:v>0.74419859686994061</c:v>
                </c:pt>
                <c:pt idx="30">
                  <c:v>0.74419859686994061</c:v>
                </c:pt>
                <c:pt idx="31">
                  <c:v>0.74419859686994061</c:v>
                </c:pt>
                <c:pt idx="32">
                  <c:v>0.74419859686994061</c:v>
                </c:pt>
                <c:pt idx="33">
                  <c:v>0.74419859686994061</c:v>
                </c:pt>
                <c:pt idx="34">
                  <c:v>0.74419859686994061</c:v>
                </c:pt>
                <c:pt idx="35">
                  <c:v>0.74419859686994061</c:v>
                </c:pt>
                <c:pt idx="36">
                  <c:v>0.74419859686994061</c:v>
                </c:pt>
                <c:pt idx="37">
                  <c:v>0.74419859686994061</c:v>
                </c:pt>
                <c:pt idx="38">
                  <c:v>0.74419859686994061</c:v>
                </c:pt>
                <c:pt idx="39">
                  <c:v>0.74419859686994061</c:v>
                </c:pt>
                <c:pt idx="40">
                  <c:v>0.74419859686994061</c:v>
                </c:pt>
                <c:pt idx="41">
                  <c:v>0.7538287010777085</c:v>
                </c:pt>
                <c:pt idx="42">
                  <c:v>0.7538287010777085</c:v>
                </c:pt>
                <c:pt idx="43">
                  <c:v>0.7538287010777085</c:v>
                </c:pt>
                <c:pt idx="44">
                  <c:v>0.7538287010777085</c:v>
                </c:pt>
                <c:pt idx="45">
                  <c:v>0.7538287010777085</c:v>
                </c:pt>
                <c:pt idx="46">
                  <c:v>0.7538287010777085</c:v>
                </c:pt>
                <c:pt idx="47">
                  <c:v>0.7538287010777085</c:v>
                </c:pt>
                <c:pt idx="48">
                  <c:v>0.7538287010777085</c:v>
                </c:pt>
                <c:pt idx="49">
                  <c:v>0.7538287010777085</c:v>
                </c:pt>
                <c:pt idx="50">
                  <c:v>0.7538287010777085</c:v>
                </c:pt>
                <c:pt idx="51">
                  <c:v>0.7538287010777085</c:v>
                </c:pt>
                <c:pt idx="52">
                  <c:v>0.7538287010777085</c:v>
                </c:pt>
                <c:pt idx="53">
                  <c:v>0.7538287010777085</c:v>
                </c:pt>
                <c:pt idx="54">
                  <c:v>0.7538287010777085</c:v>
                </c:pt>
                <c:pt idx="55">
                  <c:v>0.7538287010777085</c:v>
                </c:pt>
                <c:pt idx="56">
                  <c:v>0.7538287010777085</c:v>
                </c:pt>
                <c:pt idx="57">
                  <c:v>0.7538287010777085</c:v>
                </c:pt>
                <c:pt idx="58">
                  <c:v>0.7538287010777085</c:v>
                </c:pt>
                <c:pt idx="59">
                  <c:v>0.7538287010777085</c:v>
                </c:pt>
                <c:pt idx="60">
                  <c:v>0.77052999417588819</c:v>
                </c:pt>
                <c:pt idx="61">
                  <c:v>0.77052999417588819</c:v>
                </c:pt>
                <c:pt idx="62">
                  <c:v>0.77052999417588819</c:v>
                </c:pt>
                <c:pt idx="63">
                  <c:v>0.77052999417588819</c:v>
                </c:pt>
                <c:pt idx="64">
                  <c:v>0.77052999417588819</c:v>
                </c:pt>
                <c:pt idx="65">
                  <c:v>0.77052999417588819</c:v>
                </c:pt>
                <c:pt idx="66">
                  <c:v>0.77052999417588819</c:v>
                </c:pt>
                <c:pt idx="67">
                  <c:v>0.77052999417588819</c:v>
                </c:pt>
                <c:pt idx="68">
                  <c:v>0.77052999417588819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C-4E9D-A31E-3E8B3CA85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172703"/>
        <c:axId val="499173119"/>
      </c:lineChart>
      <c:catAx>
        <c:axId val="499172703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73119"/>
        <c:crosses val="autoZero"/>
        <c:auto val="0"/>
        <c:lblAlgn val="ctr"/>
        <c:lblOffset val="100"/>
        <c:noMultiLvlLbl val="1"/>
      </c:catAx>
      <c:valAx>
        <c:axId val="4991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7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Dataset_3_Snort!$J$1</c:f>
              <c:strCache>
                <c:ptCount val="1"/>
                <c:pt idx="0">
                  <c:v>Specificity (TNR)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Dataset_3_Snort!$A$2:$A$81</c:f>
              <c:numCache>
                <c:formatCode>d/m/yy;@</c:formatCode>
                <c:ptCount val="80"/>
                <c:pt idx="1">
                  <c:v>42874</c:v>
                </c:pt>
                <c:pt idx="2">
                  <c:v>42878</c:v>
                </c:pt>
                <c:pt idx="3">
                  <c:v>42880</c:v>
                </c:pt>
                <c:pt idx="4">
                  <c:v>42885</c:v>
                </c:pt>
                <c:pt idx="5">
                  <c:v>42887</c:v>
                </c:pt>
                <c:pt idx="6">
                  <c:v>42892</c:v>
                </c:pt>
                <c:pt idx="7">
                  <c:v>42894</c:v>
                </c:pt>
                <c:pt idx="8">
                  <c:v>42899</c:v>
                </c:pt>
                <c:pt idx="9">
                  <c:v>42901</c:v>
                </c:pt>
                <c:pt idx="10">
                  <c:v>42906</c:v>
                </c:pt>
                <c:pt idx="11">
                  <c:v>42908</c:v>
                </c:pt>
                <c:pt idx="12">
                  <c:v>42913</c:v>
                </c:pt>
                <c:pt idx="13">
                  <c:v>42915</c:v>
                </c:pt>
                <c:pt idx="14">
                  <c:v>42919</c:v>
                </c:pt>
                <c:pt idx="15">
                  <c:v>42922</c:v>
                </c:pt>
                <c:pt idx="16">
                  <c:v>42927</c:v>
                </c:pt>
                <c:pt idx="17">
                  <c:v>42929</c:v>
                </c:pt>
                <c:pt idx="18">
                  <c:v>42934</c:v>
                </c:pt>
                <c:pt idx="19">
                  <c:v>42936</c:v>
                </c:pt>
                <c:pt idx="20">
                  <c:v>42941</c:v>
                </c:pt>
                <c:pt idx="21">
                  <c:v>43182</c:v>
                </c:pt>
                <c:pt idx="22">
                  <c:v>43186</c:v>
                </c:pt>
                <c:pt idx="23">
                  <c:v>43188</c:v>
                </c:pt>
                <c:pt idx="24">
                  <c:v>43193</c:v>
                </c:pt>
                <c:pt idx="25">
                  <c:v>43195</c:v>
                </c:pt>
                <c:pt idx="26">
                  <c:v>43200</c:v>
                </c:pt>
                <c:pt idx="27">
                  <c:v>43202</c:v>
                </c:pt>
                <c:pt idx="28">
                  <c:v>43207</c:v>
                </c:pt>
                <c:pt idx="29">
                  <c:v>43209</c:v>
                </c:pt>
                <c:pt idx="30">
                  <c:v>43214</c:v>
                </c:pt>
                <c:pt idx="31">
                  <c:v>43216</c:v>
                </c:pt>
                <c:pt idx="32">
                  <c:v>43221</c:v>
                </c:pt>
                <c:pt idx="33">
                  <c:v>43264</c:v>
                </c:pt>
                <c:pt idx="34">
                  <c:v>43265</c:v>
                </c:pt>
                <c:pt idx="35">
                  <c:v>43270</c:v>
                </c:pt>
                <c:pt idx="36">
                  <c:v>43272</c:v>
                </c:pt>
                <c:pt idx="37">
                  <c:v>43277</c:v>
                </c:pt>
                <c:pt idx="38">
                  <c:v>43279</c:v>
                </c:pt>
                <c:pt idx="39">
                  <c:v>43284</c:v>
                </c:pt>
                <c:pt idx="40">
                  <c:v>43286</c:v>
                </c:pt>
                <c:pt idx="41">
                  <c:v>43587</c:v>
                </c:pt>
                <c:pt idx="42">
                  <c:v>43592</c:v>
                </c:pt>
                <c:pt idx="43">
                  <c:v>43594</c:v>
                </c:pt>
                <c:pt idx="44">
                  <c:v>43599</c:v>
                </c:pt>
                <c:pt idx="45">
                  <c:v>43601</c:v>
                </c:pt>
                <c:pt idx="46">
                  <c:v>43605</c:v>
                </c:pt>
                <c:pt idx="47">
                  <c:v>43608</c:v>
                </c:pt>
                <c:pt idx="48">
                  <c:v>43609</c:v>
                </c:pt>
                <c:pt idx="49">
                  <c:v>43613</c:v>
                </c:pt>
                <c:pt idx="50">
                  <c:v>43615</c:v>
                </c:pt>
                <c:pt idx="51">
                  <c:v>43620</c:v>
                </c:pt>
                <c:pt idx="52">
                  <c:v>43622</c:v>
                </c:pt>
                <c:pt idx="53">
                  <c:v>43627</c:v>
                </c:pt>
                <c:pt idx="54">
                  <c:v>43629</c:v>
                </c:pt>
                <c:pt idx="55">
                  <c:v>43634</c:v>
                </c:pt>
                <c:pt idx="56">
                  <c:v>43636</c:v>
                </c:pt>
                <c:pt idx="57">
                  <c:v>43637</c:v>
                </c:pt>
                <c:pt idx="58">
                  <c:v>43641</c:v>
                </c:pt>
                <c:pt idx="59">
                  <c:v>43643</c:v>
                </c:pt>
                <c:pt idx="60">
                  <c:v>43840</c:v>
                </c:pt>
                <c:pt idx="61">
                  <c:v>43844</c:v>
                </c:pt>
                <c:pt idx="62">
                  <c:v>43846</c:v>
                </c:pt>
                <c:pt idx="63">
                  <c:v>43851</c:v>
                </c:pt>
                <c:pt idx="64">
                  <c:v>43852</c:v>
                </c:pt>
                <c:pt idx="65">
                  <c:v>43858</c:v>
                </c:pt>
                <c:pt idx="66">
                  <c:v>43860</c:v>
                </c:pt>
                <c:pt idx="67">
                  <c:v>43865</c:v>
                </c:pt>
                <c:pt idx="68">
                  <c:v>43867</c:v>
                </c:pt>
              </c:numCache>
            </c:numRef>
          </c:xVal>
          <c:yVal>
            <c:numRef>
              <c:f>Dataset_3_Snort!$J$2:$J$81</c:f>
              <c:numCache>
                <c:formatCode>General</c:formatCode>
                <c:ptCount val="80"/>
                <c:pt idx="1">
                  <c:v>0.86359189244653589</c:v>
                </c:pt>
                <c:pt idx="2">
                  <c:v>0.86359189244653589</c:v>
                </c:pt>
                <c:pt idx="3">
                  <c:v>0.86359189244653589</c:v>
                </c:pt>
                <c:pt idx="4">
                  <c:v>0.86359189244653589</c:v>
                </c:pt>
                <c:pt idx="5">
                  <c:v>0.86359189244653589</c:v>
                </c:pt>
                <c:pt idx="6">
                  <c:v>0.86359189244653589</c:v>
                </c:pt>
                <c:pt idx="7">
                  <c:v>0.86359189244653589</c:v>
                </c:pt>
                <c:pt idx="8">
                  <c:v>0.86359189244653589</c:v>
                </c:pt>
                <c:pt idx="9">
                  <c:v>0.86359189244653589</c:v>
                </c:pt>
                <c:pt idx="10">
                  <c:v>0.86359189244653589</c:v>
                </c:pt>
                <c:pt idx="11">
                  <c:v>0.86359189244653589</c:v>
                </c:pt>
                <c:pt idx="12">
                  <c:v>0.86359189244653589</c:v>
                </c:pt>
                <c:pt idx="13">
                  <c:v>0.86359189244653589</c:v>
                </c:pt>
                <c:pt idx="14">
                  <c:v>0.86359189244653589</c:v>
                </c:pt>
                <c:pt idx="15">
                  <c:v>0.86359189244653589</c:v>
                </c:pt>
                <c:pt idx="16">
                  <c:v>0.86359189244653589</c:v>
                </c:pt>
                <c:pt idx="17">
                  <c:v>0.86359189244653589</c:v>
                </c:pt>
                <c:pt idx="18">
                  <c:v>0.86359189244653589</c:v>
                </c:pt>
                <c:pt idx="19">
                  <c:v>0.86359189244653589</c:v>
                </c:pt>
                <c:pt idx="20">
                  <c:v>0.86359189244653589</c:v>
                </c:pt>
                <c:pt idx="21">
                  <c:v>0.86358210793028389</c:v>
                </c:pt>
                <c:pt idx="22">
                  <c:v>0.86358210793028389</c:v>
                </c:pt>
                <c:pt idx="23">
                  <c:v>0.86358210793028389</c:v>
                </c:pt>
                <c:pt idx="24">
                  <c:v>0.86358210793028389</c:v>
                </c:pt>
                <c:pt idx="25">
                  <c:v>0.86358210793028389</c:v>
                </c:pt>
                <c:pt idx="26">
                  <c:v>0.86358210793028389</c:v>
                </c:pt>
                <c:pt idx="27">
                  <c:v>0.86358210793028389</c:v>
                </c:pt>
                <c:pt idx="28">
                  <c:v>0.86358210793028389</c:v>
                </c:pt>
                <c:pt idx="29">
                  <c:v>0.86358210793028389</c:v>
                </c:pt>
                <c:pt idx="30">
                  <c:v>0.86358210793028389</c:v>
                </c:pt>
                <c:pt idx="31">
                  <c:v>0.86358210793028389</c:v>
                </c:pt>
                <c:pt idx="32">
                  <c:v>0.86358210793028389</c:v>
                </c:pt>
                <c:pt idx="33">
                  <c:v>0.86358210793028389</c:v>
                </c:pt>
                <c:pt idx="34">
                  <c:v>0.86358210793028389</c:v>
                </c:pt>
                <c:pt idx="35">
                  <c:v>0.86358210793028389</c:v>
                </c:pt>
                <c:pt idx="36">
                  <c:v>0.86358210793028389</c:v>
                </c:pt>
                <c:pt idx="37">
                  <c:v>0.86358210793028389</c:v>
                </c:pt>
                <c:pt idx="38">
                  <c:v>0.86358210793028389</c:v>
                </c:pt>
                <c:pt idx="39">
                  <c:v>0.86358210793028389</c:v>
                </c:pt>
                <c:pt idx="40">
                  <c:v>0.86358210793028389</c:v>
                </c:pt>
                <c:pt idx="41">
                  <c:v>0.86357317287928193</c:v>
                </c:pt>
                <c:pt idx="42">
                  <c:v>0.86357317287928193</c:v>
                </c:pt>
                <c:pt idx="43">
                  <c:v>0.86357317287928193</c:v>
                </c:pt>
                <c:pt idx="44">
                  <c:v>0.86357317287928193</c:v>
                </c:pt>
                <c:pt idx="45">
                  <c:v>0.86357317287928193</c:v>
                </c:pt>
                <c:pt idx="46">
                  <c:v>0.86357317287928193</c:v>
                </c:pt>
                <c:pt idx="47">
                  <c:v>0.86357317287928193</c:v>
                </c:pt>
                <c:pt idx="48">
                  <c:v>0.86357317287928193</c:v>
                </c:pt>
                <c:pt idx="49">
                  <c:v>0.86357317287928193</c:v>
                </c:pt>
                <c:pt idx="50">
                  <c:v>0.86357317287928193</c:v>
                </c:pt>
                <c:pt idx="51">
                  <c:v>0.86357317287928193</c:v>
                </c:pt>
                <c:pt idx="52">
                  <c:v>0.86357317287928193</c:v>
                </c:pt>
                <c:pt idx="53">
                  <c:v>0.86357317287928193</c:v>
                </c:pt>
                <c:pt idx="54">
                  <c:v>0.86357317287928193</c:v>
                </c:pt>
                <c:pt idx="55">
                  <c:v>0.86357317287928193</c:v>
                </c:pt>
                <c:pt idx="56">
                  <c:v>0.86357317287928193</c:v>
                </c:pt>
                <c:pt idx="57">
                  <c:v>0.86357317287928193</c:v>
                </c:pt>
                <c:pt idx="58">
                  <c:v>0.86357317287928193</c:v>
                </c:pt>
                <c:pt idx="59">
                  <c:v>0.86357317287928193</c:v>
                </c:pt>
                <c:pt idx="60">
                  <c:v>0.86355772566938049</c:v>
                </c:pt>
                <c:pt idx="61">
                  <c:v>0.86355772566938049</c:v>
                </c:pt>
                <c:pt idx="62">
                  <c:v>0.86355772566938049</c:v>
                </c:pt>
                <c:pt idx="63">
                  <c:v>0.86355772566938049</c:v>
                </c:pt>
                <c:pt idx="64">
                  <c:v>0.86355772566938049</c:v>
                </c:pt>
                <c:pt idx="65">
                  <c:v>0.86355772566938049</c:v>
                </c:pt>
                <c:pt idx="66">
                  <c:v>0.86355772566938049</c:v>
                </c:pt>
                <c:pt idx="67">
                  <c:v>0.86355772566938049</c:v>
                </c:pt>
                <c:pt idx="68">
                  <c:v>0.86355772566938049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5-4D54-9E91-378B07E6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388304"/>
        <c:axId val="1252388720"/>
      </c:scatterChart>
      <c:valAx>
        <c:axId val="12523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388720"/>
        <c:crosses val="autoZero"/>
        <c:crossBetween val="midCat"/>
      </c:valAx>
      <c:valAx>
        <c:axId val="12523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3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Diversity_Dataset_3!$S$2</c:f>
              <c:strCache>
                <c:ptCount val="1"/>
                <c:pt idx="0">
                  <c:v>TPR_1-2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Diversity_Dataset_3!$B$3:$B$70</c:f>
              <c:strCache>
                <c:ptCount val="68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2017-13</c:v>
                </c:pt>
                <c:pt idx="13">
                  <c:v>2017-14</c:v>
                </c:pt>
                <c:pt idx="14">
                  <c:v>2017-15</c:v>
                </c:pt>
                <c:pt idx="15">
                  <c:v>2017-16</c:v>
                </c:pt>
                <c:pt idx="16">
                  <c:v>2017-17</c:v>
                </c:pt>
                <c:pt idx="17">
                  <c:v>2017-18</c:v>
                </c:pt>
                <c:pt idx="18">
                  <c:v>2017-19</c:v>
                </c:pt>
                <c:pt idx="19">
                  <c:v>2017-20</c:v>
                </c:pt>
                <c:pt idx="20">
                  <c:v>2018-1</c:v>
                </c:pt>
                <c:pt idx="21">
                  <c:v>2018-2</c:v>
                </c:pt>
                <c:pt idx="22">
                  <c:v>2018-3</c:v>
                </c:pt>
                <c:pt idx="23">
                  <c:v>2018-4</c:v>
                </c:pt>
                <c:pt idx="24">
                  <c:v>2018-5</c:v>
                </c:pt>
                <c:pt idx="25">
                  <c:v>2018-6</c:v>
                </c:pt>
                <c:pt idx="26">
                  <c:v>2018-7</c:v>
                </c:pt>
                <c:pt idx="27">
                  <c:v>2018-8</c:v>
                </c:pt>
                <c:pt idx="28">
                  <c:v>2018-9</c:v>
                </c:pt>
                <c:pt idx="29">
                  <c:v>2018-10</c:v>
                </c:pt>
                <c:pt idx="30">
                  <c:v>2018-11</c:v>
                </c:pt>
                <c:pt idx="31">
                  <c:v>2018-12</c:v>
                </c:pt>
                <c:pt idx="32">
                  <c:v>2018-13</c:v>
                </c:pt>
                <c:pt idx="33">
                  <c:v>2018-14</c:v>
                </c:pt>
                <c:pt idx="34">
                  <c:v>2018-15</c:v>
                </c:pt>
                <c:pt idx="35">
                  <c:v>2018-16</c:v>
                </c:pt>
                <c:pt idx="36">
                  <c:v>2018-17</c:v>
                </c:pt>
                <c:pt idx="37">
                  <c:v>2018-18</c:v>
                </c:pt>
                <c:pt idx="38">
                  <c:v>2018-19</c:v>
                </c:pt>
                <c:pt idx="39">
                  <c:v>2018-20</c:v>
                </c:pt>
                <c:pt idx="40">
                  <c:v>2019-1</c:v>
                </c:pt>
                <c:pt idx="41">
                  <c:v>2019-2</c:v>
                </c:pt>
                <c:pt idx="42">
                  <c:v>2019-3</c:v>
                </c:pt>
                <c:pt idx="43">
                  <c:v>2019-4</c:v>
                </c:pt>
                <c:pt idx="44">
                  <c:v>2019-5</c:v>
                </c:pt>
                <c:pt idx="45">
                  <c:v>2019-6</c:v>
                </c:pt>
                <c:pt idx="46">
                  <c:v>2019-7</c:v>
                </c:pt>
                <c:pt idx="47">
                  <c:v>2019-8</c:v>
                </c:pt>
                <c:pt idx="48">
                  <c:v>2019-9</c:v>
                </c:pt>
                <c:pt idx="49">
                  <c:v>2019-10</c:v>
                </c:pt>
                <c:pt idx="50">
                  <c:v>2019-11</c:v>
                </c:pt>
                <c:pt idx="51">
                  <c:v>2019-12</c:v>
                </c:pt>
                <c:pt idx="52">
                  <c:v>2019-13</c:v>
                </c:pt>
                <c:pt idx="53">
                  <c:v>2019-14</c:v>
                </c:pt>
                <c:pt idx="54">
                  <c:v>2019-15</c:v>
                </c:pt>
                <c:pt idx="55">
                  <c:v>2019-16</c:v>
                </c:pt>
                <c:pt idx="56">
                  <c:v>2019-17</c:v>
                </c:pt>
                <c:pt idx="57">
                  <c:v>2019-18</c:v>
                </c:pt>
                <c:pt idx="58">
                  <c:v>2019-19</c:v>
                </c:pt>
                <c:pt idx="59">
                  <c:v>2020-1</c:v>
                </c:pt>
                <c:pt idx="60">
                  <c:v>2020-2</c:v>
                </c:pt>
                <c:pt idx="61">
                  <c:v>2020-3</c:v>
                </c:pt>
                <c:pt idx="62">
                  <c:v>2020-4</c:v>
                </c:pt>
                <c:pt idx="63">
                  <c:v>2020-5</c:v>
                </c:pt>
                <c:pt idx="64">
                  <c:v>2020-6</c:v>
                </c:pt>
                <c:pt idx="65">
                  <c:v>2020-7</c:v>
                </c:pt>
                <c:pt idx="66">
                  <c:v>2020-8</c:v>
                </c:pt>
                <c:pt idx="67">
                  <c:v>2020-9</c:v>
                </c:pt>
              </c:strCache>
            </c:strRef>
          </c:cat>
          <c:val>
            <c:numRef>
              <c:f>Diversity_Dataset_3!$S$3:$S$70</c:f>
              <c:numCache>
                <c:formatCode>General</c:formatCode>
                <c:ptCount val="68"/>
                <c:pt idx="0">
                  <c:v>0.93960058451047246</c:v>
                </c:pt>
                <c:pt idx="1">
                  <c:v>0.93960058451047246</c:v>
                </c:pt>
                <c:pt idx="2">
                  <c:v>0.93960058451047246</c:v>
                </c:pt>
                <c:pt idx="3">
                  <c:v>0.93960058451047246</c:v>
                </c:pt>
                <c:pt idx="4">
                  <c:v>0.93960058451047246</c:v>
                </c:pt>
                <c:pt idx="5">
                  <c:v>0.93960058451047246</c:v>
                </c:pt>
                <c:pt idx="6">
                  <c:v>0.93960058451047246</c:v>
                </c:pt>
                <c:pt idx="7">
                  <c:v>0.93960058451047246</c:v>
                </c:pt>
                <c:pt idx="8">
                  <c:v>0.93960058451047246</c:v>
                </c:pt>
                <c:pt idx="9">
                  <c:v>0.93960058451047246</c:v>
                </c:pt>
                <c:pt idx="10">
                  <c:v>0.93960058451047246</c:v>
                </c:pt>
                <c:pt idx="11">
                  <c:v>0.93960058451047246</c:v>
                </c:pt>
                <c:pt idx="12">
                  <c:v>0.93960058451047246</c:v>
                </c:pt>
                <c:pt idx="13">
                  <c:v>0.93960058451047246</c:v>
                </c:pt>
                <c:pt idx="14">
                  <c:v>0.93960058451047246</c:v>
                </c:pt>
                <c:pt idx="15">
                  <c:v>0.93960058451047246</c:v>
                </c:pt>
                <c:pt idx="16">
                  <c:v>0.93960058451047246</c:v>
                </c:pt>
                <c:pt idx="17">
                  <c:v>0.93960058451047246</c:v>
                </c:pt>
                <c:pt idx="18">
                  <c:v>0.93960058451047246</c:v>
                </c:pt>
                <c:pt idx="19">
                  <c:v>0.93960058451047246</c:v>
                </c:pt>
                <c:pt idx="20">
                  <c:v>0.94106186069167075</c:v>
                </c:pt>
                <c:pt idx="21">
                  <c:v>0.94106186069167075</c:v>
                </c:pt>
                <c:pt idx="22">
                  <c:v>0.94106186069167075</c:v>
                </c:pt>
                <c:pt idx="23">
                  <c:v>0.94106186069167075</c:v>
                </c:pt>
                <c:pt idx="24">
                  <c:v>0.94106186069167075</c:v>
                </c:pt>
                <c:pt idx="25">
                  <c:v>0.94106186069167075</c:v>
                </c:pt>
                <c:pt idx="26">
                  <c:v>0.94106186069167075</c:v>
                </c:pt>
                <c:pt idx="27">
                  <c:v>0.94106186069167075</c:v>
                </c:pt>
                <c:pt idx="28">
                  <c:v>0.94106186069167075</c:v>
                </c:pt>
                <c:pt idx="29">
                  <c:v>0.94106186069167075</c:v>
                </c:pt>
                <c:pt idx="30">
                  <c:v>0.94106186069167075</c:v>
                </c:pt>
                <c:pt idx="31">
                  <c:v>0.94106186069167075</c:v>
                </c:pt>
                <c:pt idx="32">
                  <c:v>0.94106186069167075</c:v>
                </c:pt>
                <c:pt idx="33">
                  <c:v>0.94106186069167075</c:v>
                </c:pt>
                <c:pt idx="34">
                  <c:v>0.94106186069167075</c:v>
                </c:pt>
                <c:pt idx="35">
                  <c:v>0.94106186069167075</c:v>
                </c:pt>
                <c:pt idx="36">
                  <c:v>0.94106186069167075</c:v>
                </c:pt>
                <c:pt idx="37">
                  <c:v>0.94106186069167075</c:v>
                </c:pt>
                <c:pt idx="38">
                  <c:v>0.94106186069167075</c:v>
                </c:pt>
                <c:pt idx="39">
                  <c:v>0.94106186069167075</c:v>
                </c:pt>
                <c:pt idx="40">
                  <c:v>0.93132001948368237</c:v>
                </c:pt>
                <c:pt idx="41">
                  <c:v>0.93132001948368237</c:v>
                </c:pt>
                <c:pt idx="42">
                  <c:v>0.93132001948368237</c:v>
                </c:pt>
                <c:pt idx="43">
                  <c:v>0.93132001948368237</c:v>
                </c:pt>
                <c:pt idx="44">
                  <c:v>0.93132001948368237</c:v>
                </c:pt>
                <c:pt idx="45">
                  <c:v>0.93132001948368237</c:v>
                </c:pt>
                <c:pt idx="46">
                  <c:v>0.93132001948368237</c:v>
                </c:pt>
                <c:pt idx="47">
                  <c:v>0.93132001948368237</c:v>
                </c:pt>
                <c:pt idx="48">
                  <c:v>0.93132001948368237</c:v>
                </c:pt>
                <c:pt idx="49">
                  <c:v>0.93132001948368237</c:v>
                </c:pt>
                <c:pt idx="50">
                  <c:v>0.93132001948368237</c:v>
                </c:pt>
                <c:pt idx="51">
                  <c:v>0.93132001948368237</c:v>
                </c:pt>
                <c:pt idx="52">
                  <c:v>0.93132001948368237</c:v>
                </c:pt>
                <c:pt idx="53">
                  <c:v>0.93132001948368237</c:v>
                </c:pt>
                <c:pt idx="54">
                  <c:v>0.93132001948368237</c:v>
                </c:pt>
                <c:pt idx="55">
                  <c:v>0.93132001948368237</c:v>
                </c:pt>
                <c:pt idx="56">
                  <c:v>0.93132001948368237</c:v>
                </c:pt>
                <c:pt idx="57">
                  <c:v>0.93132001948368237</c:v>
                </c:pt>
                <c:pt idx="58">
                  <c:v>0.93132001948368237</c:v>
                </c:pt>
                <c:pt idx="59">
                  <c:v>0.9386264003896736</c:v>
                </c:pt>
                <c:pt idx="60">
                  <c:v>0.9386264003896736</c:v>
                </c:pt>
                <c:pt idx="61">
                  <c:v>0.9386264003896736</c:v>
                </c:pt>
                <c:pt idx="62">
                  <c:v>0.9386264003896736</c:v>
                </c:pt>
                <c:pt idx="63">
                  <c:v>0.9386264003896736</c:v>
                </c:pt>
                <c:pt idx="64">
                  <c:v>0.9386264003896736</c:v>
                </c:pt>
                <c:pt idx="65">
                  <c:v>0.9386264003896736</c:v>
                </c:pt>
                <c:pt idx="66">
                  <c:v>0.9386264003896736</c:v>
                </c:pt>
                <c:pt idx="67">
                  <c:v>0.9386264003896736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A-4D2C-9E3F-8046E782B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109200"/>
        <c:axId val="803110032"/>
      </c:barChart>
      <c:catAx>
        <c:axId val="80310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10032"/>
        <c:crosses val="autoZero"/>
        <c:auto val="1"/>
        <c:lblAlgn val="ctr"/>
        <c:lblOffset val="100"/>
        <c:noMultiLvlLbl val="0"/>
      </c:catAx>
      <c:valAx>
        <c:axId val="8031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0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Dataset_1_Suricata!$J$1</c:f>
              <c:strCache>
                <c:ptCount val="1"/>
                <c:pt idx="0">
                  <c:v>specificity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Dataset_1_Suricata!$A$2:$A$81</c:f>
              <c:numCache>
                <c:formatCode>d/m/yy;@</c:formatCode>
                <c:ptCount val="80"/>
                <c:pt idx="1">
                  <c:v>42856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42874</c:v>
                </c:pt>
                <c:pt idx="7">
                  <c:v>42875</c:v>
                </c:pt>
                <c:pt idx="8">
                  <c:v>42877</c:v>
                </c:pt>
                <c:pt idx="9">
                  <c:v>42878</c:v>
                </c:pt>
                <c:pt idx="10">
                  <c:v>42879</c:v>
                </c:pt>
                <c:pt idx="11">
                  <c:v>42880</c:v>
                </c:pt>
                <c:pt idx="12">
                  <c:v>42885</c:v>
                </c:pt>
                <c:pt idx="13">
                  <c:v>42886</c:v>
                </c:pt>
                <c:pt idx="14">
                  <c:v>42887</c:v>
                </c:pt>
                <c:pt idx="15">
                  <c:v>42888</c:v>
                </c:pt>
                <c:pt idx="16">
                  <c:v>42891</c:v>
                </c:pt>
                <c:pt idx="17">
                  <c:v>42892</c:v>
                </c:pt>
                <c:pt idx="18">
                  <c:v>42893</c:v>
                </c:pt>
                <c:pt idx="19">
                  <c:v>42894</c:v>
                </c:pt>
                <c:pt idx="20">
                  <c:v>42895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43145</c:v>
                </c:pt>
                <c:pt idx="25">
                  <c:v>43146</c:v>
                </c:pt>
                <c:pt idx="26">
                  <c:v>43147</c:v>
                </c:pt>
                <c:pt idx="27">
                  <c:v>43150</c:v>
                </c:pt>
                <c:pt idx="28">
                  <c:v>43151</c:v>
                </c:pt>
                <c:pt idx="29">
                  <c:v>43152</c:v>
                </c:pt>
                <c:pt idx="30">
                  <c:v>43153</c:v>
                </c:pt>
                <c:pt idx="31">
                  <c:v>43154</c:v>
                </c:pt>
                <c:pt idx="32">
                  <c:v>43157</c:v>
                </c:pt>
                <c:pt idx="33">
                  <c:v>43158</c:v>
                </c:pt>
                <c:pt idx="34">
                  <c:v>43160</c:v>
                </c:pt>
                <c:pt idx="35">
                  <c:v>43161</c:v>
                </c:pt>
                <c:pt idx="36">
                  <c:v>43164</c:v>
                </c:pt>
                <c:pt idx="37">
                  <c:v>43165</c:v>
                </c:pt>
                <c:pt idx="38">
                  <c:v>43167</c:v>
                </c:pt>
                <c:pt idx="39">
                  <c:v>43169</c:v>
                </c:pt>
                <c:pt idx="40">
                  <c:v>43171</c:v>
                </c:pt>
                <c:pt idx="41">
                  <c:v>43621</c:v>
                </c:pt>
                <c:pt idx="42">
                  <c:v>43623</c:v>
                </c:pt>
                <c:pt idx="43">
                  <c:v>43627</c:v>
                </c:pt>
                <c:pt idx="44">
                  <c:v>43628</c:v>
                </c:pt>
                <c:pt idx="45">
                  <c:v>43629</c:v>
                </c:pt>
                <c:pt idx="46">
                  <c:v>43630</c:v>
                </c:pt>
                <c:pt idx="47">
                  <c:v>43633</c:v>
                </c:pt>
                <c:pt idx="48">
                  <c:v>43634</c:v>
                </c:pt>
                <c:pt idx="49">
                  <c:v>43635</c:v>
                </c:pt>
                <c:pt idx="50">
                  <c:v>43636</c:v>
                </c:pt>
                <c:pt idx="51">
                  <c:v>43638</c:v>
                </c:pt>
                <c:pt idx="52">
                  <c:v>43640</c:v>
                </c:pt>
                <c:pt idx="53">
                  <c:v>43641</c:v>
                </c:pt>
                <c:pt idx="54">
                  <c:v>43643</c:v>
                </c:pt>
                <c:pt idx="55">
                  <c:v>43637</c:v>
                </c:pt>
                <c:pt idx="56">
                  <c:v>43647</c:v>
                </c:pt>
                <c:pt idx="57">
                  <c:v>43648</c:v>
                </c:pt>
                <c:pt idx="58">
                  <c:v>43649</c:v>
                </c:pt>
                <c:pt idx="59">
                  <c:v>43650</c:v>
                </c:pt>
                <c:pt idx="60">
                  <c:v>43840</c:v>
                </c:pt>
                <c:pt idx="61">
                  <c:v>43844</c:v>
                </c:pt>
                <c:pt idx="62">
                  <c:v>43846</c:v>
                </c:pt>
                <c:pt idx="63">
                  <c:v>43851</c:v>
                </c:pt>
                <c:pt idx="64">
                  <c:v>43852</c:v>
                </c:pt>
                <c:pt idx="65">
                  <c:v>43858</c:v>
                </c:pt>
                <c:pt idx="66">
                  <c:v>43860</c:v>
                </c:pt>
                <c:pt idx="67">
                  <c:v>43865</c:v>
                </c:pt>
                <c:pt idx="68">
                  <c:v>43867</c:v>
                </c:pt>
                <c:pt idx="69">
                  <c:v>43868</c:v>
                </c:pt>
                <c:pt idx="70">
                  <c:v>43869</c:v>
                </c:pt>
                <c:pt idx="71">
                  <c:v>43872</c:v>
                </c:pt>
                <c:pt idx="72">
                  <c:v>43873</c:v>
                </c:pt>
                <c:pt idx="73">
                  <c:v>43874</c:v>
                </c:pt>
                <c:pt idx="74">
                  <c:v>43875</c:v>
                </c:pt>
                <c:pt idx="75">
                  <c:v>43876</c:v>
                </c:pt>
                <c:pt idx="76">
                  <c:v>43879</c:v>
                </c:pt>
                <c:pt idx="77">
                  <c:v>43880</c:v>
                </c:pt>
                <c:pt idx="78">
                  <c:v>43881</c:v>
                </c:pt>
                <c:pt idx="79">
                  <c:v>43882</c:v>
                </c:pt>
              </c:numCache>
            </c:numRef>
          </c:cat>
          <c:val>
            <c:numRef>
              <c:f>Dataset_1_Suricata!$J$2:$J$81</c:f>
              <c:numCache>
                <c:formatCode>General</c:formatCode>
                <c:ptCount val="80"/>
                <c:pt idx="1">
                  <c:v>0.99999750443586521</c:v>
                </c:pt>
                <c:pt idx="2">
                  <c:v>0.99999750443586521</c:v>
                </c:pt>
                <c:pt idx="3">
                  <c:v>0.99999750443586521</c:v>
                </c:pt>
                <c:pt idx="4">
                  <c:v>0.99999750443586521</c:v>
                </c:pt>
                <c:pt idx="5">
                  <c:v>0.99999750443586521</c:v>
                </c:pt>
                <c:pt idx="6">
                  <c:v>0.99999750443586521</c:v>
                </c:pt>
                <c:pt idx="7">
                  <c:v>0.99999750443586521</c:v>
                </c:pt>
                <c:pt idx="8">
                  <c:v>0.99999750443586521</c:v>
                </c:pt>
                <c:pt idx="9">
                  <c:v>0.99999750443586521</c:v>
                </c:pt>
                <c:pt idx="10">
                  <c:v>0.99999750443586521</c:v>
                </c:pt>
                <c:pt idx="11">
                  <c:v>0.99999750443586521</c:v>
                </c:pt>
                <c:pt idx="12">
                  <c:v>0.99999750443586521</c:v>
                </c:pt>
                <c:pt idx="13">
                  <c:v>0.99999750443586521</c:v>
                </c:pt>
                <c:pt idx="14">
                  <c:v>0.99999750443586521</c:v>
                </c:pt>
                <c:pt idx="15">
                  <c:v>0.99999750443586521</c:v>
                </c:pt>
                <c:pt idx="16">
                  <c:v>0.99999750443586521</c:v>
                </c:pt>
                <c:pt idx="17">
                  <c:v>0.99999750443586521</c:v>
                </c:pt>
                <c:pt idx="18">
                  <c:v>0.99999750443586521</c:v>
                </c:pt>
                <c:pt idx="19">
                  <c:v>0.99999750443586521</c:v>
                </c:pt>
                <c:pt idx="20">
                  <c:v>0.99999750443586521</c:v>
                </c:pt>
                <c:pt idx="21">
                  <c:v>0.99999750444209312</c:v>
                </c:pt>
                <c:pt idx="22">
                  <c:v>0.99999750444209312</c:v>
                </c:pt>
                <c:pt idx="23">
                  <c:v>0.99999750444209312</c:v>
                </c:pt>
                <c:pt idx="24">
                  <c:v>0.99999750444209312</c:v>
                </c:pt>
                <c:pt idx="25">
                  <c:v>0.99999750444209312</c:v>
                </c:pt>
                <c:pt idx="26">
                  <c:v>0.99999750444209312</c:v>
                </c:pt>
                <c:pt idx="27">
                  <c:v>0.99999750444209312</c:v>
                </c:pt>
                <c:pt idx="28">
                  <c:v>0.99999750444209312</c:v>
                </c:pt>
                <c:pt idx="29">
                  <c:v>0.99999750444209312</c:v>
                </c:pt>
                <c:pt idx="30">
                  <c:v>0.99999750444209312</c:v>
                </c:pt>
                <c:pt idx="31">
                  <c:v>0.99999750444209312</c:v>
                </c:pt>
                <c:pt idx="32">
                  <c:v>0.99999750444209312</c:v>
                </c:pt>
                <c:pt idx="33">
                  <c:v>0.99999750444209312</c:v>
                </c:pt>
                <c:pt idx="34">
                  <c:v>0.99999750444209312</c:v>
                </c:pt>
                <c:pt idx="35">
                  <c:v>0.99999750444209312</c:v>
                </c:pt>
                <c:pt idx="36">
                  <c:v>0.99999750444209312</c:v>
                </c:pt>
                <c:pt idx="37">
                  <c:v>0.99999750444209312</c:v>
                </c:pt>
                <c:pt idx="38">
                  <c:v>0.99999750444209312</c:v>
                </c:pt>
                <c:pt idx="39">
                  <c:v>0.99999750444209312</c:v>
                </c:pt>
                <c:pt idx="40">
                  <c:v>0.99999750444209312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3-4F5B-A216-4EB2E731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463744"/>
        <c:axId val="2071465408"/>
      </c:lineChart>
      <c:catAx>
        <c:axId val="20714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65408"/>
        <c:crosses val="autoZero"/>
        <c:auto val="0"/>
        <c:lblAlgn val="ctr"/>
        <c:lblOffset val="100"/>
        <c:noMultiLvlLbl val="1"/>
      </c:catAx>
      <c:valAx>
        <c:axId val="20714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Dataset_1_Suricata!$H$1</c:f>
              <c:strCache>
                <c:ptCount val="1"/>
                <c:pt idx="0">
                  <c:v>Recall/Sensitivity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Dataset_1_Suricata!$A$2:$A$81</c:f>
              <c:numCache>
                <c:formatCode>d/m/yy;@</c:formatCode>
                <c:ptCount val="80"/>
                <c:pt idx="1">
                  <c:v>42856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42874</c:v>
                </c:pt>
                <c:pt idx="7">
                  <c:v>42875</c:v>
                </c:pt>
                <c:pt idx="8">
                  <c:v>42877</c:v>
                </c:pt>
                <c:pt idx="9">
                  <c:v>42878</c:v>
                </c:pt>
                <c:pt idx="10">
                  <c:v>42879</c:v>
                </c:pt>
                <c:pt idx="11">
                  <c:v>42880</c:v>
                </c:pt>
                <c:pt idx="12">
                  <c:v>42885</c:v>
                </c:pt>
                <c:pt idx="13">
                  <c:v>42886</c:v>
                </c:pt>
                <c:pt idx="14">
                  <c:v>42887</c:v>
                </c:pt>
                <c:pt idx="15">
                  <c:v>42888</c:v>
                </c:pt>
                <c:pt idx="16">
                  <c:v>42891</c:v>
                </c:pt>
                <c:pt idx="17">
                  <c:v>42892</c:v>
                </c:pt>
                <c:pt idx="18">
                  <c:v>42893</c:v>
                </c:pt>
                <c:pt idx="19">
                  <c:v>42894</c:v>
                </c:pt>
                <c:pt idx="20">
                  <c:v>42895</c:v>
                </c:pt>
                <c:pt idx="21">
                  <c:v>43139</c:v>
                </c:pt>
                <c:pt idx="22">
                  <c:v>43140</c:v>
                </c:pt>
                <c:pt idx="23">
                  <c:v>43143</c:v>
                </c:pt>
                <c:pt idx="24">
                  <c:v>43145</c:v>
                </c:pt>
                <c:pt idx="25">
                  <c:v>43146</c:v>
                </c:pt>
                <c:pt idx="26">
                  <c:v>43147</c:v>
                </c:pt>
                <c:pt idx="27">
                  <c:v>43150</c:v>
                </c:pt>
                <c:pt idx="28">
                  <c:v>43151</c:v>
                </c:pt>
                <c:pt idx="29">
                  <c:v>43152</c:v>
                </c:pt>
                <c:pt idx="30">
                  <c:v>43153</c:v>
                </c:pt>
                <c:pt idx="31">
                  <c:v>43154</c:v>
                </c:pt>
                <c:pt idx="32">
                  <c:v>43157</c:v>
                </c:pt>
                <c:pt idx="33">
                  <c:v>43158</c:v>
                </c:pt>
                <c:pt idx="34">
                  <c:v>43160</c:v>
                </c:pt>
                <c:pt idx="35">
                  <c:v>43161</c:v>
                </c:pt>
                <c:pt idx="36">
                  <c:v>43164</c:v>
                </c:pt>
                <c:pt idx="37">
                  <c:v>43165</c:v>
                </c:pt>
                <c:pt idx="38">
                  <c:v>43167</c:v>
                </c:pt>
                <c:pt idx="39">
                  <c:v>43169</c:v>
                </c:pt>
                <c:pt idx="40">
                  <c:v>43171</c:v>
                </c:pt>
                <c:pt idx="41">
                  <c:v>43621</c:v>
                </c:pt>
                <c:pt idx="42">
                  <c:v>43623</c:v>
                </c:pt>
                <c:pt idx="43">
                  <c:v>43627</c:v>
                </c:pt>
                <c:pt idx="44">
                  <c:v>43628</c:v>
                </c:pt>
                <c:pt idx="45">
                  <c:v>43629</c:v>
                </c:pt>
                <c:pt idx="46">
                  <c:v>43630</c:v>
                </c:pt>
                <c:pt idx="47">
                  <c:v>43633</c:v>
                </c:pt>
                <c:pt idx="48">
                  <c:v>43634</c:v>
                </c:pt>
                <c:pt idx="49">
                  <c:v>43635</c:v>
                </c:pt>
                <c:pt idx="50">
                  <c:v>43636</c:v>
                </c:pt>
                <c:pt idx="51">
                  <c:v>43638</c:v>
                </c:pt>
                <c:pt idx="52">
                  <c:v>43640</c:v>
                </c:pt>
                <c:pt idx="53">
                  <c:v>43641</c:v>
                </c:pt>
                <c:pt idx="54">
                  <c:v>43643</c:v>
                </c:pt>
                <c:pt idx="55">
                  <c:v>43637</c:v>
                </c:pt>
                <c:pt idx="56">
                  <c:v>43647</c:v>
                </c:pt>
                <c:pt idx="57">
                  <c:v>43648</c:v>
                </c:pt>
                <c:pt idx="58">
                  <c:v>43649</c:v>
                </c:pt>
                <c:pt idx="59">
                  <c:v>43650</c:v>
                </c:pt>
                <c:pt idx="60">
                  <c:v>43840</c:v>
                </c:pt>
                <c:pt idx="61">
                  <c:v>43844</c:v>
                </c:pt>
                <c:pt idx="62">
                  <c:v>43846</c:v>
                </c:pt>
                <c:pt idx="63">
                  <c:v>43851</c:v>
                </c:pt>
                <c:pt idx="64">
                  <c:v>43852</c:v>
                </c:pt>
                <c:pt idx="65">
                  <c:v>43858</c:v>
                </c:pt>
                <c:pt idx="66">
                  <c:v>43860</c:v>
                </c:pt>
                <c:pt idx="67">
                  <c:v>43865</c:v>
                </c:pt>
                <c:pt idx="68">
                  <c:v>43867</c:v>
                </c:pt>
                <c:pt idx="69">
                  <c:v>43868</c:v>
                </c:pt>
                <c:pt idx="70">
                  <c:v>43869</c:v>
                </c:pt>
                <c:pt idx="71">
                  <c:v>43872</c:v>
                </c:pt>
                <c:pt idx="72">
                  <c:v>43873</c:v>
                </c:pt>
                <c:pt idx="73">
                  <c:v>43874</c:v>
                </c:pt>
                <c:pt idx="74">
                  <c:v>43875</c:v>
                </c:pt>
                <c:pt idx="75">
                  <c:v>43876</c:v>
                </c:pt>
                <c:pt idx="76">
                  <c:v>43879</c:v>
                </c:pt>
                <c:pt idx="77">
                  <c:v>43880</c:v>
                </c:pt>
                <c:pt idx="78">
                  <c:v>43881</c:v>
                </c:pt>
                <c:pt idx="79">
                  <c:v>43882</c:v>
                </c:pt>
              </c:numCache>
            </c:numRef>
          </c:cat>
          <c:val>
            <c:numRef>
              <c:f>Dataset_1_Suricata!$H$2:$H$81</c:f>
              <c:numCache>
                <c:formatCode>General</c:formatCode>
                <c:ptCount val="80"/>
                <c:pt idx="1">
                  <c:v>2.9276040122812987E-6</c:v>
                </c:pt>
                <c:pt idx="2">
                  <c:v>2.9276040122812987E-6</c:v>
                </c:pt>
                <c:pt idx="3">
                  <c:v>2.9276040122812987E-6</c:v>
                </c:pt>
                <c:pt idx="4">
                  <c:v>2.9276040122812987E-6</c:v>
                </c:pt>
                <c:pt idx="5">
                  <c:v>2.9276040122812987E-6</c:v>
                </c:pt>
                <c:pt idx="6">
                  <c:v>2.9276040122812987E-6</c:v>
                </c:pt>
                <c:pt idx="7">
                  <c:v>2.9276040122812987E-6</c:v>
                </c:pt>
                <c:pt idx="8">
                  <c:v>2.9276040122812987E-6</c:v>
                </c:pt>
                <c:pt idx="9">
                  <c:v>2.9276040122812987E-6</c:v>
                </c:pt>
                <c:pt idx="10">
                  <c:v>2.9276040122812987E-6</c:v>
                </c:pt>
                <c:pt idx="11">
                  <c:v>2.9276040122812987E-6</c:v>
                </c:pt>
                <c:pt idx="12">
                  <c:v>2.9276040122812987E-6</c:v>
                </c:pt>
                <c:pt idx="13">
                  <c:v>2.9276040122812987E-6</c:v>
                </c:pt>
                <c:pt idx="14">
                  <c:v>2.9276040122812987E-6</c:v>
                </c:pt>
                <c:pt idx="15">
                  <c:v>2.9276040122812987E-6</c:v>
                </c:pt>
                <c:pt idx="16">
                  <c:v>2.9276040122812987E-6</c:v>
                </c:pt>
                <c:pt idx="17">
                  <c:v>2.9276040122812987E-6</c:v>
                </c:pt>
                <c:pt idx="18">
                  <c:v>2.9276040122812987E-6</c:v>
                </c:pt>
                <c:pt idx="19">
                  <c:v>2.9276040122812987E-6</c:v>
                </c:pt>
                <c:pt idx="20">
                  <c:v>2.9276040122812987E-6</c:v>
                </c:pt>
                <c:pt idx="21">
                  <c:v>2.9288902068894819E-6</c:v>
                </c:pt>
                <c:pt idx="22">
                  <c:v>2.9288902068894819E-6</c:v>
                </c:pt>
                <c:pt idx="23">
                  <c:v>2.9288902068894819E-6</c:v>
                </c:pt>
                <c:pt idx="24">
                  <c:v>2.9288902068894819E-6</c:v>
                </c:pt>
                <c:pt idx="25">
                  <c:v>2.9288902068894819E-6</c:v>
                </c:pt>
                <c:pt idx="26">
                  <c:v>2.9288902068894819E-6</c:v>
                </c:pt>
                <c:pt idx="27">
                  <c:v>2.9288902068894819E-6</c:v>
                </c:pt>
                <c:pt idx="28">
                  <c:v>2.9288902068894819E-6</c:v>
                </c:pt>
                <c:pt idx="29">
                  <c:v>2.9288902068894819E-6</c:v>
                </c:pt>
                <c:pt idx="30">
                  <c:v>2.9288902068894819E-6</c:v>
                </c:pt>
                <c:pt idx="31">
                  <c:v>2.9288902068894819E-6</c:v>
                </c:pt>
                <c:pt idx="32">
                  <c:v>2.9288902068894819E-6</c:v>
                </c:pt>
                <c:pt idx="33">
                  <c:v>2.9288902068894819E-6</c:v>
                </c:pt>
                <c:pt idx="34">
                  <c:v>2.9288902068894819E-6</c:v>
                </c:pt>
                <c:pt idx="35">
                  <c:v>2.9288902068894819E-6</c:v>
                </c:pt>
                <c:pt idx="36">
                  <c:v>2.9288902068894819E-6</c:v>
                </c:pt>
                <c:pt idx="37">
                  <c:v>2.9288902068894819E-6</c:v>
                </c:pt>
                <c:pt idx="38">
                  <c:v>2.9288902068894819E-6</c:v>
                </c:pt>
                <c:pt idx="39">
                  <c:v>2.9288902068894819E-6</c:v>
                </c:pt>
                <c:pt idx="40">
                  <c:v>2.9288902068894819E-6</c:v>
                </c:pt>
                <c:pt idx="41">
                  <c:v>2.928873050194294E-6</c:v>
                </c:pt>
                <c:pt idx="42">
                  <c:v>2.928873050194294E-6</c:v>
                </c:pt>
                <c:pt idx="43">
                  <c:v>2.928873050194294E-6</c:v>
                </c:pt>
                <c:pt idx="44">
                  <c:v>2.928873050194294E-6</c:v>
                </c:pt>
                <c:pt idx="45">
                  <c:v>2.928873050194294E-6</c:v>
                </c:pt>
                <c:pt idx="46">
                  <c:v>2.928873050194294E-6</c:v>
                </c:pt>
                <c:pt idx="47">
                  <c:v>2.928873050194294E-6</c:v>
                </c:pt>
                <c:pt idx="48">
                  <c:v>2.928873050194294E-6</c:v>
                </c:pt>
                <c:pt idx="49">
                  <c:v>2.928873050194294E-6</c:v>
                </c:pt>
                <c:pt idx="50">
                  <c:v>2.928873050194294E-6</c:v>
                </c:pt>
                <c:pt idx="51">
                  <c:v>2.928873050194294E-6</c:v>
                </c:pt>
                <c:pt idx="52">
                  <c:v>2.928873050194294E-6</c:v>
                </c:pt>
                <c:pt idx="53">
                  <c:v>2.928873050194294E-6</c:v>
                </c:pt>
                <c:pt idx="54">
                  <c:v>2.928873050194294E-6</c:v>
                </c:pt>
                <c:pt idx="55">
                  <c:v>2.928873050194294E-6</c:v>
                </c:pt>
                <c:pt idx="56">
                  <c:v>2.928873050194294E-6</c:v>
                </c:pt>
                <c:pt idx="57">
                  <c:v>2.928873050194294E-6</c:v>
                </c:pt>
                <c:pt idx="58">
                  <c:v>2.928873050194294E-6</c:v>
                </c:pt>
                <c:pt idx="59">
                  <c:v>2.928873050194294E-6</c:v>
                </c:pt>
                <c:pt idx="60">
                  <c:v>2.9282105266240223E-6</c:v>
                </c:pt>
                <c:pt idx="61">
                  <c:v>2.9282105266240223E-6</c:v>
                </c:pt>
                <c:pt idx="62">
                  <c:v>2.9282105266240223E-6</c:v>
                </c:pt>
                <c:pt idx="63">
                  <c:v>2.9282105266240223E-6</c:v>
                </c:pt>
                <c:pt idx="64">
                  <c:v>2.9282105266240223E-6</c:v>
                </c:pt>
                <c:pt idx="65">
                  <c:v>2.9282105266240223E-6</c:v>
                </c:pt>
                <c:pt idx="66">
                  <c:v>2.9282105266240223E-6</c:v>
                </c:pt>
                <c:pt idx="67">
                  <c:v>2.9282105266240223E-6</c:v>
                </c:pt>
                <c:pt idx="68">
                  <c:v>2.9282105266240223E-6</c:v>
                </c:pt>
                <c:pt idx="69">
                  <c:v>2.9282105266240223E-6</c:v>
                </c:pt>
                <c:pt idx="70">
                  <c:v>2.9282105266240223E-6</c:v>
                </c:pt>
                <c:pt idx="71">
                  <c:v>2.9282105266240223E-6</c:v>
                </c:pt>
                <c:pt idx="72">
                  <c:v>2.9282105266240223E-6</c:v>
                </c:pt>
                <c:pt idx="73">
                  <c:v>2.9282105266240223E-6</c:v>
                </c:pt>
                <c:pt idx="74">
                  <c:v>2.9282105266240223E-6</c:v>
                </c:pt>
                <c:pt idx="75">
                  <c:v>2.9282105266240223E-6</c:v>
                </c:pt>
                <c:pt idx="76">
                  <c:v>2.9282105266240223E-6</c:v>
                </c:pt>
                <c:pt idx="77">
                  <c:v>2.9282105266240223E-6</c:v>
                </c:pt>
                <c:pt idx="78">
                  <c:v>2.9282105266240223E-6</c:v>
                </c:pt>
                <c:pt idx="79">
                  <c:v>2.9282105266240223E-6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6-404B-8835-0BC6E2681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075328"/>
        <c:axId val="1905065760"/>
      </c:lineChart>
      <c:catAx>
        <c:axId val="19050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65760"/>
        <c:crosses val="autoZero"/>
        <c:auto val="0"/>
        <c:lblAlgn val="ctr"/>
        <c:lblOffset val="100"/>
        <c:noMultiLvlLbl val="1"/>
      </c:catAx>
      <c:valAx>
        <c:axId val="19050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7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374194</xdr:colOff>
      <xdr:row>1</xdr:row>
      <xdr:rowOff>166006</xdr:rowOff>
    </xdr:from>
    <xdr:to>
      <xdr:col>25</xdr:col>
      <xdr:colOff>476249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62B10-1DDC-43F2-8AE4-99514D1F0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333373</xdr:colOff>
      <xdr:row>27</xdr:row>
      <xdr:rowOff>2722</xdr:rowOff>
    </xdr:from>
    <xdr:to>
      <xdr:col>25</xdr:col>
      <xdr:colOff>462642</xdr:colOff>
      <xdr:row>47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B8F87-1504-4AF6-8809-136352B2D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445103</xdr:colOff>
      <xdr:row>2</xdr:row>
      <xdr:rowOff>1664</xdr:rowOff>
    </xdr:from>
    <xdr:to>
      <xdr:col>24</xdr:col>
      <xdr:colOff>87387</xdr:colOff>
      <xdr:row>16</xdr:row>
      <xdr:rowOff>77864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2AC60A-BE45-4A9C-8579-3777D3760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102053</xdr:colOff>
      <xdr:row>23</xdr:row>
      <xdr:rowOff>166008</xdr:rowOff>
    </xdr:from>
    <xdr:to>
      <xdr:col>24</xdr:col>
      <xdr:colOff>387803</xdr:colOff>
      <xdr:row>38</xdr:row>
      <xdr:rowOff>51708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74F36E-EC5C-447F-B04D-6B89D1FED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338175</xdr:colOff>
      <xdr:row>47</xdr:row>
      <xdr:rowOff>176553</xdr:rowOff>
    </xdr:from>
    <xdr:to>
      <xdr:col>24</xdr:col>
      <xdr:colOff>569497</xdr:colOff>
      <xdr:row>65</xdr:row>
      <xdr:rowOff>11492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59F61E95-B5E8-4EB8-A7FF-FF898025C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02425" y="9130053"/>
          <a:ext cx="5108122" cy="3263939"/>
        </a:xfrm>
        <a:prstGeom prst="rect">
          <a:avLst/>
        </a:prstGeom>
      </xdr:spPr>
    </xdr:pic>
    <xdr:clientData/>
  </xdr:twoCellAnchor>
  <xdr:twoCellAnchor editAs="oneCell">
    <xdr:from>
      <xdr:col>19</xdr:col>
      <xdr:colOff>447335</xdr:colOff>
      <xdr:row>69</xdr:row>
      <xdr:rowOff>47625</xdr:rowOff>
    </xdr:from>
    <xdr:to>
      <xdr:col>26</xdr:col>
      <xdr:colOff>640637</xdr:colOff>
      <xdr:row>89</xdr:row>
      <xdr:rowOff>159684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768907B-550C-421B-8107-213010B219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12" t="13766" r="17967" b="6925"/>
        <a:stretch/>
      </xdr:blipFill>
      <xdr:spPr>
        <a:xfrm>
          <a:off x="21102978" y="13192125"/>
          <a:ext cx="4928588" cy="3922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177513</xdr:colOff>
      <xdr:row>38</xdr:row>
      <xdr:rowOff>130524</xdr:rowOff>
    </xdr:from>
    <xdr:to>
      <xdr:col>26</xdr:col>
      <xdr:colOff>1086169</xdr:colOff>
      <xdr:row>56</xdr:row>
      <xdr:rowOff>164086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27986-1F16-4B1A-BC1C-2ECB1A8E6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122064</xdr:colOff>
      <xdr:row>15</xdr:row>
      <xdr:rowOff>45944</xdr:rowOff>
    </xdr:from>
    <xdr:to>
      <xdr:col>26</xdr:col>
      <xdr:colOff>1319092</xdr:colOff>
      <xdr:row>37</xdr:row>
      <xdr:rowOff>56830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68233-96F2-4DC9-B3F3-E7320BDC1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481853</xdr:colOff>
      <xdr:row>56</xdr:row>
      <xdr:rowOff>56029</xdr:rowOff>
    </xdr:from>
    <xdr:to>
      <xdr:col>26</xdr:col>
      <xdr:colOff>545353</xdr:colOff>
      <xdr:row>77</xdr:row>
      <xdr:rowOff>30629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C84CBD-4519-4AC8-8D6F-1BE936C12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336177</xdr:colOff>
      <xdr:row>81</xdr:row>
      <xdr:rowOff>33618</xdr:rowOff>
    </xdr:from>
    <xdr:to>
      <xdr:col>16</xdr:col>
      <xdr:colOff>172291</xdr:colOff>
      <xdr:row>101</xdr:row>
      <xdr:rowOff>152680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571C9C4-E806-4AA2-A803-AB8328C801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49" t="13670" r="15426" b="6880"/>
        <a:stretch/>
      </xdr:blipFill>
      <xdr:spPr>
        <a:xfrm>
          <a:off x="12035118" y="15464118"/>
          <a:ext cx="5214938" cy="39290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297356</xdr:colOff>
      <xdr:row>7</xdr:row>
      <xdr:rowOff>51548</xdr:rowOff>
    </xdr:from>
    <xdr:to>
      <xdr:col>23</xdr:col>
      <xdr:colOff>369794</xdr:colOff>
      <xdr:row>21</xdr:row>
      <xdr:rowOff>127748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69DAE1-4BEF-4345-8F70-A1419ECCB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25</xdr:row>
      <xdr:rowOff>90767</xdr:rowOff>
    </xdr:from>
    <xdr:to>
      <xdr:col>22</xdr:col>
      <xdr:colOff>16808</xdr:colOff>
      <xdr:row>39</xdr:row>
      <xdr:rowOff>166967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19877B-EEEF-4EF8-9AB8-579997AD3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556189</xdr:colOff>
      <xdr:row>12</xdr:row>
      <xdr:rowOff>4422</xdr:rowOff>
    </xdr:from>
    <xdr:to>
      <xdr:col>23</xdr:col>
      <xdr:colOff>549387</xdr:colOff>
      <xdr:row>31</xdr:row>
      <xdr:rowOff>83344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DF0B9-579E-4E9C-B59E-3C1AB6AB6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89127</xdr:colOff>
      <xdr:row>27</xdr:row>
      <xdr:rowOff>133349</xdr:rowOff>
    </xdr:from>
    <xdr:to>
      <xdr:col>24</xdr:col>
      <xdr:colOff>85044</xdr:colOff>
      <xdr:row>48</xdr:row>
      <xdr:rowOff>168728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ADF3F-319F-4C20-8113-EDC58FA2A085}"/>
            </a:ext>
            <a:ext uri="{147F2762-F138-4A5C-976F-8EAC2B608ADB}">
              <a16:predDERef xmlns:a16="http://schemas.microsoft.com/office/drawing/2014/main" pred="{0DEDF0B9-579E-4E9C-B59E-3C1AB6AB6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70757</xdr:colOff>
      <xdr:row>19</xdr:row>
      <xdr:rowOff>101495</xdr:rowOff>
    </xdr:from>
    <xdr:to>
      <xdr:col>27</xdr:col>
      <xdr:colOff>855647</xdr:colOff>
      <xdr:row>55</xdr:row>
      <xdr:rowOff>29261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C88C16-E1EA-4971-8391-2ED6F32264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7707"/>
        <a:stretch/>
      </xdr:blipFill>
      <xdr:spPr>
        <a:xfrm>
          <a:off x="24046543" y="3720995"/>
          <a:ext cx="7248284" cy="6785766"/>
        </a:xfrm>
        <a:prstGeom prst="rect">
          <a:avLst/>
        </a:prstGeom>
      </xdr:spPr>
    </xdr:pic>
    <xdr:clientData/>
  </xdr:twoCellAnchor>
  <xdr:twoCellAnchor>
    <xdr:from>
      <xdr:col>15</xdr:col>
      <xdr:colOff>523875</xdr:colOff>
      <xdr:row>30</xdr:row>
      <xdr:rowOff>83344</xdr:rowOff>
    </xdr:from>
    <xdr:to>
      <xdr:col>23</xdr:col>
      <xdr:colOff>500062</xdr:colOff>
      <xdr:row>49</xdr:row>
      <xdr:rowOff>164987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DFBAD-DF5F-4093-8E57-ECC5C4F5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502783</xdr:colOff>
      <xdr:row>22</xdr:row>
      <xdr:rowOff>105456</xdr:rowOff>
    </xdr:from>
    <xdr:to>
      <xdr:col>22</xdr:col>
      <xdr:colOff>426924</xdr:colOff>
      <xdr:row>48</xdr:row>
      <xdr:rowOff>26105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9FCC69-20F6-442C-8067-DE89199CF2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248"/>
        <a:stretch/>
      </xdr:blipFill>
      <xdr:spPr>
        <a:xfrm>
          <a:off x="17874002" y="4296456"/>
          <a:ext cx="5639141" cy="48736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231322</xdr:colOff>
      <xdr:row>15</xdr:row>
      <xdr:rowOff>27213</xdr:rowOff>
    </xdr:from>
    <xdr:to>
      <xdr:col>30</xdr:col>
      <xdr:colOff>1197430</xdr:colOff>
      <xdr:row>60</xdr:row>
      <xdr:rowOff>173014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040C4E-7915-466A-BECA-2E034F78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00965" y="3252106"/>
          <a:ext cx="13729608" cy="87183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532189</xdr:colOff>
      <xdr:row>19</xdr:row>
      <xdr:rowOff>173868</xdr:rowOff>
    </xdr:from>
    <xdr:to>
      <xdr:col>29</xdr:col>
      <xdr:colOff>400655</xdr:colOff>
      <xdr:row>41</xdr:row>
      <xdr:rowOff>155726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60FFC-5495-4142-9F37-E953D4DA3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714373</xdr:colOff>
      <xdr:row>42</xdr:row>
      <xdr:rowOff>2721</xdr:rowOff>
    </xdr:from>
    <xdr:to>
      <xdr:col>29</xdr:col>
      <xdr:colOff>952499</xdr:colOff>
      <xdr:row>63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E25A7-4C37-40C9-8C63-5102F4906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44824</xdr:colOff>
      <xdr:row>4</xdr:row>
      <xdr:rowOff>63499</xdr:rowOff>
    </xdr:from>
    <xdr:to>
      <xdr:col>33</xdr:col>
      <xdr:colOff>156882</xdr:colOff>
      <xdr:row>39</xdr:row>
      <xdr:rowOff>109100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B6569B-5A6E-4DD2-AD5A-3953640B4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4471" y="825499"/>
          <a:ext cx="12304058" cy="6713101"/>
        </a:xfrm>
        <a:prstGeom prst="rect">
          <a:avLst/>
        </a:prstGeom>
      </xdr:spPr>
    </xdr:pic>
    <xdr:clientData/>
  </xdr:twoCellAnchor>
  <xdr:twoCellAnchor editAs="oneCell">
    <xdr:from>
      <xdr:col>9</xdr:col>
      <xdr:colOff>112059</xdr:colOff>
      <xdr:row>42</xdr:row>
      <xdr:rowOff>79847</xdr:rowOff>
    </xdr:from>
    <xdr:to>
      <xdr:col>33</xdr:col>
      <xdr:colOff>333375</xdr:colOff>
      <xdr:row>79</xdr:row>
      <xdr:rowOff>186576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8903A3E-D6DD-4FBA-90BE-B0C4730B9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7309" y="8080847"/>
          <a:ext cx="12381566" cy="71552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251F-63DA-4AD1-BC39-4749202B6E17}">
  <dimension ref="A1:O80"/>
  <sheetViews>
    <sheetView zoomScale="70" zoomScaleNormal="70" workbookViewId="0">
      <selection activeCell="B3" sqref="B3"/>
    </sheetView>
  </sheetViews>
  <sheetFormatPr defaultRowHeight="15" x14ac:dyDescent="0.25"/>
  <cols>
    <col min="1" max="1" width="23.42578125" style="7" customWidth="1"/>
    <col min="2" max="2" width="13.140625" customWidth="1"/>
    <col min="3" max="3" width="12.7109375" customWidth="1"/>
    <col min="4" max="4" width="13.85546875" customWidth="1"/>
    <col min="5" max="5" width="14.28515625" customWidth="1"/>
    <col min="6" max="6" width="11.28515625" customWidth="1"/>
    <col min="7" max="7" width="11.140625" customWidth="1"/>
    <col min="8" max="8" width="18" customWidth="1"/>
    <col min="10" max="10" width="14.85546875" customWidth="1"/>
    <col min="11" max="11" width="14.28515625" customWidth="1"/>
    <col min="12" max="12" width="15.7109375" customWidth="1"/>
    <col min="13" max="13" width="24" customWidth="1"/>
    <col min="14" max="14" width="53.42578125" customWidth="1"/>
    <col min="15" max="15" width="19.7109375" customWidth="1"/>
  </cols>
  <sheetData>
    <row r="1" spans="1:15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/>
      <c r="G1" s="38" t="s">
        <v>5</v>
      </c>
      <c r="H1" s="38" t="s">
        <v>6</v>
      </c>
      <c r="I1" s="38" t="s">
        <v>7</v>
      </c>
      <c r="J1" s="38" t="s">
        <v>8</v>
      </c>
      <c r="L1" t="s">
        <v>9</v>
      </c>
      <c r="N1" s="40" t="s">
        <v>10</v>
      </c>
      <c r="O1" s="40" t="s">
        <v>11</v>
      </c>
    </row>
    <row r="2" spans="1:15" x14ac:dyDescent="0.25">
      <c r="A2" s="37"/>
      <c r="B2" s="38"/>
      <c r="C2" s="38"/>
      <c r="D2" s="38"/>
      <c r="E2" s="38"/>
      <c r="F2" s="38"/>
      <c r="G2" s="38"/>
      <c r="H2" s="38"/>
      <c r="I2" s="38"/>
      <c r="J2" s="38"/>
      <c r="K2" t="s">
        <v>12</v>
      </c>
      <c r="L2" t="s">
        <v>13</v>
      </c>
      <c r="M2" t="s">
        <v>14</v>
      </c>
      <c r="N2" s="40"/>
      <c r="O2" s="40"/>
    </row>
    <row r="3" spans="1:15" x14ac:dyDescent="0.25">
      <c r="A3" s="6">
        <v>42874</v>
      </c>
      <c r="B3">
        <v>1315182</v>
      </c>
      <c r="C3">
        <v>916</v>
      </c>
      <c r="D3">
        <v>20156</v>
      </c>
      <c r="E3">
        <v>872452</v>
      </c>
      <c r="F3" s="38"/>
      <c r="G3" s="1">
        <f>B3/(B3+C3)</f>
        <v>0.99930400319733026</v>
      </c>
      <c r="H3" s="1">
        <f>(B3/(B3+E3))</f>
        <v>0.60118923000831037</v>
      </c>
      <c r="I3" s="1">
        <f>(2*((G3*H3)/(G3+H3)))</f>
        <v>0.75073207654010066</v>
      </c>
      <c r="J3" s="1">
        <f>(D3/(D3+C3))</f>
        <v>0.95652999240698555</v>
      </c>
      <c r="K3">
        <f>(B3+C3)</f>
        <v>1316098</v>
      </c>
      <c r="L3">
        <v>1315398</v>
      </c>
      <c r="M3">
        <v>1429479</v>
      </c>
      <c r="N3" s="39" t="s">
        <v>15</v>
      </c>
      <c r="O3" s="2">
        <f>(B3+C3+D3+E3)</f>
        <v>2208706</v>
      </c>
    </row>
    <row r="4" spans="1:15" x14ac:dyDescent="0.25">
      <c r="A4" s="6">
        <v>42878</v>
      </c>
      <c r="B4">
        <v>1315182</v>
      </c>
      <c r="C4">
        <v>916</v>
      </c>
      <c r="D4">
        <v>20156</v>
      </c>
      <c r="E4">
        <v>872452</v>
      </c>
      <c r="F4" s="38"/>
      <c r="G4" s="1">
        <f t="shared" ref="G4:G67" si="0">B4/(B4+C4)</f>
        <v>0.99930400319733026</v>
      </c>
      <c r="H4" s="1">
        <f>(B4/(B4+E4))</f>
        <v>0.60118923000831037</v>
      </c>
      <c r="I4" s="1">
        <f t="shared" ref="I4:I67" si="1">(2*((G4*H4)/(G4+H4)))</f>
        <v>0.75073207654010066</v>
      </c>
      <c r="J4" s="1">
        <f t="shared" ref="J4:J67" si="2">(D4/(D4+C4))</f>
        <v>0.95652999240698555</v>
      </c>
      <c r="K4">
        <f t="shared" ref="K4:K67" si="3">(B4+C4)</f>
        <v>1316098</v>
      </c>
      <c r="L4">
        <v>1315398</v>
      </c>
      <c r="M4">
        <v>1429479</v>
      </c>
      <c r="N4" s="38"/>
      <c r="O4" s="2">
        <f t="shared" ref="O4:O67" si="4">(B4+C4+D4+E4)</f>
        <v>2208706</v>
      </c>
    </row>
    <row r="5" spans="1:15" x14ac:dyDescent="0.25">
      <c r="A5" s="6">
        <v>42880</v>
      </c>
      <c r="B5">
        <v>1315182</v>
      </c>
      <c r="C5">
        <v>916</v>
      </c>
      <c r="D5">
        <v>20156</v>
      </c>
      <c r="E5">
        <v>872452</v>
      </c>
      <c r="F5" s="38"/>
      <c r="G5" s="1">
        <f t="shared" si="0"/>
        <v>0.99930400319733026</v>
      </c>
      <c r="H5" s="1">
        <f t="shared" ref="H5:H67" si="5">(B5/(B5+E5))</f>
        <v>0.60118923000831037</v>
      </c>
      <c r="I5" s="1">
        <f t="shared" si="1"/>
        <v>0.75073207654010066</v>
      </c>
      <c r="J5" s="1">
        <f t="shared" si="2"/>
        <v>0.95652999240698555</v>
      </c>
      <c r="K5">
        <f t="shared" si="3"/>
        <v>1316098</v>
      </c>
      <c r="L5">
        <v>1315398</v>
      </c>
      <c r="M5">
        <v>1429479</v>
      </c>
      <c r="N5" s="38"/>
      <c r="O5" s="2">
        <f t="shared" si="4"/>
        <v>2208706</v>
      </c>
    </row>
    <row r="6" spans="1:15" x14ac:dyDescent="0.25">
      <c r="A6" s="6">
        <v>42885</v>
      </c>
      <c r="B6">
        <v>1315182</v>
      </c>
      <c r="C6">
        <v>916</v>
      </c>
      <c r="D6">
        <v>20156</v>
      </c>
      <c r="E6">
        <v>872452</v>
      </c>
      <c r="F6" s="38"/>
      <c r="G6" s="1">
        <f t="shared" si="0"/>
        <v>0.99930400319733026</v>
      </c>
      <c r="H6" s="1">
        <f t="shared" si="5"/>
        <v>0.60118923000831037</v>
      </c>
      <c r="I6" s="1">
        <f t="shared" si="1"/>
        <v>0.75073207654010066</v>
      </c>
      <c r="J6" s="1">
        <f t="shared" si="2"/>
        <v>0.95652999240698555</v>
      </c>
      <c r="K6">
        <f t="shared" si="3"/>
        <v>1316098</v>
      </c>
      <c r="L6">
        <v>1315398</v>
      </c>
      <c r="M6">
        <v>1429479</v>
      </c>
      <c r="N6" s="38"/>
      <c r="O6" s="2">
        <f t="shared" si="4"/>
        <v>2208706</v>
      </c>
    </row>
    <row r="7" spans="1:15" x14ac:dyDescent="0.25">
      <c r="A7" s="6">
        <v>42887</v>
      </c>
      <c r="B7">
        <v>1315182</v>
      </c>
      <c r="C7">
        <v>916</v>
      </c>
      <c r="D7">
        <v>20156</v>
      </c>
      <c r="E7">
        <v>872452</v>
      </c>
      <c r="F7" s="38"/>
      <c r="G7" s="1">
        <f t="shared" si="0"/>
        <v>0.99930400319733026</v>
      </c>
      <c r="H7" s="1">
        <f t="shared" si="5"/>
        <v>0.60118923000831037</v>
      </c>
      <c r="I7" s="1">
        <f t="shared" si="1"/>
        <v>0.75073207654010066</v>
      </c>
      <c r="J7" s="1">
        <f t="shared" si="2"/>
        <v>0.95652999240698555</v>
      </c>
      <c r="K7">
        <f t="shared" si="3"/>
        <v>1316098</v>
      </c>
      <c r="L7">
        <v>1315398</v>
      </c>
      <c r="M7">
        <v>1429479</v>
      </c>
      <c r="N7" s="38"/>
      <c r="O7" s="2">
        <f t="shared" si="4"/>
        <v>2208706</v>
      </c>
    </row>
    <row r="8" spans="1:15" x14ac:dyDescent="0.25">
      <c r="A8" s="6">
        <v>42892</v>
      </c>
      <c r="B8">
        <v>1315182</v>
      </c>
      <c r="C8">
        <v>916</v>
      </c>
      <c r="D8">
        <v>20156</v>
      </c>
      <c r="E8">
        <v>872452</v>
      </c>
      <c r="F8" s="38"/>
      <c r="G8" s="1">
        <f t="shared" si="0"/>
        <v>0.99930400319733026</v>
      </c>
      <c r="H8" s="1">
        <f t="shared" si="5"/>
        <v>0.60118923000831037</v>
      </c>
      <c r="I8" s="1">
        <f t="shared" si="1"/>
        <v>0.75073207654010066</v>
      </c>
      <c r="J8" s="1">
        <f t="shared" si="2"/>
        <v>0.95652999240698555</v>
      </c>
      <c r="K8">
        <f t="shared" si="3"/>
        <v>1316098</v>
      </c>
      <c r="L8">
        <v>1315398</v>
      </c>
      <c r="M8">
        <v>1429479</v>
      </c>
      <c r="N8" s="38"/>
      <c r="O8" s="2">
        <f t="shared" si="4"/>
        <v>2208706</v>
      </c>
    </row>
    <row r="9" spans="1:15" x14ac:dyDescent="0.25">
      <c r="A9" s="6">
        <v>42894</v>
      </c>
      <c r="B9">
        <v>1315182</v>
      </c>
      <c r="C9">
        <v>916</v>
      </c>
      <c r="D9">
        <v>20156</v>
      </c>
      <c r="E9">
        <v>872452</v>
      </c>
      <c r="F9" s="38"/>
      <c r="G9" s="1">
        <f t="shared" si="0"/>
        <v>0.99930400319733026</v>
      </c>
      <c r="H9" s="1">
        <f t="shared" si="5"/>
        <v>0.60118923000831037</v>
      </c>
      <c r="I9" s="1">
        <f t="shared" si="1"/>
        <v>0.75073207654010066</v>
      </c>
      <c r="J9" s="1">
        <f t="shared" si="2"/>
        <v>0.95652999240698555</v>
      </c>
      <c r="K9">
        <f t="shared" si="3"/>
        <v>1316098</v>
      </c>
      <c r="L9">
        <v>1315398</v>
      </c>
      <c r="M9">
        <v>1429479</v>
      </c>
      <c r="N9" s="38"/>
      <c r="O9" s="2">
        <f t="shared" si="4"/>
        <v>2208706</v>
      </c>
    </row>
    <row r="10" spans="1:15" x14ac:dyDescent="0.25">
      <c r="A10" s="6">
        <v>42899</v>
      </c>
      <c r="B10">
        <v>1315182</v>
      </c>
      <c r="C10">
        <v>916</v>
      </c>
      <c r="D10">
        <v>20156</v>
      </c>
      <c r="E10">
        <v>872452</v>
      </c>
      <c r="F10" s="38"/>
      <c r="G10" s="1">
        <f t="shared" si="0"/>
        <v>0.99930400319733026</v>
      </c>
      <c r="H10" s="1">
        <f t="shared" si="5"/>
        <v>0.60118923000831037</v>
      </c>
      <c r="I10" s="1">
        <f t="shared" si="1"/>
        <v>0.75073207654010066</v>
      </c>
      <c r="J10" s="1">
        <f t="shared" si="2"/>
        <v>0.95652999240698555</v>
      </c>
      <c r="K10">
        <f t="shared" si="3"/>
        <v>1316098</v>
      </c>
      <c r="L10">
        <v>1315398</v>
      </c>
      <c r="M10">
        <v>1429479</v>
      </c>
      <c r="N10" s="38"/>
      <c r="O10" s="2">
        <f t="shared" si="4"/>
        <v>2208706</v>
      </c>
    </row>
    <row r="11" spans="1:15" x14ac:dyDescent="0.25">
      <c r="A11" s="6">
        <v>42901</v>
      </c>
      <c r="B11">
        <v>1315182</v>
      </c>
      <c r="C11">
        <v>916</v>
      </c>
      <c r="D11">
        <v>20156</v>
      </c>
      <c r="E11">
        <v>872452</v>
      </c>
      <c r="F11" s="38"/>
      <c r="G11" s="1">
        <f t="shared" si="0"/>
        <v>0.99930400319733026</v>
      </c>
      <c r="H11" s="1">
        <f t="shared" si="5"/>
        <v>0.60118923000831037</v>
      </c>
      <c r="I11" s="1">
        <f t="shared" si="1"/>
        <v>0.75073207654010066</v>
      </c>
      <c r="J11" s="1">
        <f t="shared" si="2"/>
        <v>0.95652999240698555</v>
      </c>
      <c r="K11">
        <f t="shared" si="3"/>
        <v>1316098</v>
      </c>
      <c r="L11">
        <v>1315398</v>
      </c>
      <c r="M11">
        <v>1429479</v>
      </c>
      <c r="N11" s="38"/>
      <c r="O11" s="2">
        <f t="shared" si="4"/>
        <v>2208706</v>
      </c>
    </row>
    <row r="12" spans="1:15" x14ac:dyDescent="0.25">
      <c r="A12" s="6">
        <v>42906</v>
      </c>
      <c r="B12">
        <v>1315182</v>
      </c>
      <c r="C12">
        <v>916</v>
      </c>
      <c r="D12">
        <v>20156</v>
      </c>
      <c r="E12">
        <v>872452</v>
      </c>
      <c r="F12" s="38"/>
      <c r="G12" s="1">
        <f t="shared" si="0"/>
        <v>0.99930400319733026</v>
      </c>
      <c r="H12" s="1">
        <f t="shared" si="5"/>
        <v>0.60118923000831037</v>
      </c>
      <c r="I12" s="1">
        <f t="shared" si="1"/>
        <v>0.75073207654010066</v>
      </c>
      <c r="J12" s="1">
        <f t="shared" si="2"/>
        <v>0.95652999240698555</v>
      </c>
      <c r="K12">
        <f t="shared" si="3"/>
        <v>1316098</v>
      </c>
      <c r="L12">
        <v>1315398</v>
      </c>
      <c r="M12">
        <v>1429479</v>
      </c>
      <c r="N12" s="38"/>
      <c r="O12" s="2">
        <f t="shared" si="4"/>
        <v>2208706</v>
      </c>
    </row>
    <row r="13" spans="1:15" x14ac:dyDescent="0.25">
      <c r="A13" s="6">
        <v>42908</v>
      </c>
      <c r="B13">
        <v>1315182</v>
      </c>
      <c r="C13">
        <v>916</v>
      </c>
      <c r="D13">
        <v>20156</v>
      </c>
      <c r="E13">
        <v>872452</v>
      </c>
      <c r="F13" s="38"/>
      <c r="G13" s="1">
        <f t="shared" si="0"/>
        <v>0.99930400319733026</v>
      </c>
      <c r="H13" s="1">
        <f t="shared" si="5"/>
        <v>0.60118923000831037</v>
      </c>
      <c r="I13" s="1">
        <f t="shared" si="1"/>
        <v>0.75073207654010066</v>
      </c>
      <c r="J13" s="1">
        <f t="shared" si="2"/>
        <v>0.95652999240698555</v>
      </c>
      <c r="K13">
        <f t="shared" si="3"/>
        <v>1316098</v>
      </c>
      <c r="L13">
        <v>1315398</v>
      </c>
      <c r="M13">
        <v>1429479</v>
      </c>
      <c r="N13" s="38"/>
      <c r="O13" s="2">
        <f t="shared" si="4"/>
        <v>2208706</v>
      </c>
    </row>
    <row r="14" spans="1:15" x14ac:dyDescent="0.25">
      <c r="A14" s="6">
        <v>42913</v>
      </c>
      <c r="B14">
        <v>1315182</v>
      </c>
      <c r="C14">
        <v>916</v>
      </c>
      <c r="D14">
        <v>20156</v>
      </c>
      <c r="E14">
        <v>872452</v>
      </c>
      <c r="F14" s="38"/>
      <c r="G14" s="1">
        <f t="shared" si="0"/>
        <v>0.99930400319733026</v>
      </c>
      <c r="H14" s="1">
        <f t="shared" si="5"/>
        <v>0.60118923000831037</v>
      </c>
      <c r="I14" s="1">
        <f t="shared" si="1"/>
        <v>0.75073207654010066</v>
      </c>
      <c r="J14" s="1">
        <f t="shared" si="2"/>
        <v>0.95652999240698555</v>
      </c>
      <c r="K14">
        <f t="shared" si="3"/>
        <v>1316098</v>
      </c>
      <c r="L14">
        <v>1315398</v>
      </c>
      <c r="M14">
        <v>1429479</v>
      </c>
      <c r="N14" s="38"/>
      <c r="O14" s="2">
        <f t="shared" si="4"/>
        <v>2208706</v>
      </c>
    </row>
    <row r="15" spans="1:15" x14ac:dyDescent="0.25">
      <c r="A15" s="6">
        <v>42915</v>
      </c>
      <c r="B15">
        <v>1315182</v>
      </c>
      <c r="C15">
        <v>916</v>
      </c>
      <c r="D15">
        <v>20156</v>
      </c>
      <c r="E15">
        <v>872452</v>
      </c>
      <c r="F15" s="38"/>
      <c r="G15" s="1">
        <f t="shared" si="0"/>
        <v>0.99930400319733026</v>
      </c>
      <c r="H15" s="1">
        <f t="shared" si="5"/>
        <v>0.60118923000831037</v>
      </c>
      <c r="I15" s="1">
        <f t="shared" si="1"/>
        <v>0.75073207654010066</v>
      </c>
      <c r="J15" s="1">
        <f t="shared" si="2"/>
        <v>0.95652999240698555</v>
      </c>
      <c r="K15">
        <f t="shared" si="3"/>
        <v>1316098</v>
      </c>
      <c r="L15">
        <v>1315398</v>
      </c>
      <c r="M15">
        <v>1429479</v>
      </c>
      <c r="N15" s="38"/>
      <c r="O15" s="2">
        <f t="shared" si="4"/>
        <v>2208706</v>
      </c>
    </row>
    <row r="16" spans="1:15" x14ac:dyDescent="0.25">
      <c r="A16" s="6">
        <v>42919</v>
      </c>
      <c r="B16">
        <v>1315182</v>
      </c>
      <c r="C16">
        <v>916</v>
      </c>
      <c r="D16">
        <v>20156</v>
      </c>
      <c r="E16">
        <v>872452</v>
      </c>
      <c r="F16" s="38"/>
      <c r="G16" s="1">
        <f t="shared" si="0"/>
        <v>0.99930400319733026</v>
      </c>
      <c r="H16" s="1">
        <f t="shared" si="5"/>
        <v>0.60118923000831037</v>
      </c>
      <c r="I16" s="1">
        <f t="shared" si="1"/>
        <v>0.75073207654010066</v>
      </c>
      <c r="J16" s="1">
        <f t="shared" si="2"/>
        <v>0.95652999240698555</v>
      </c>
      <c r="K16">
        <f t="shared" si="3"/>
        <v>1316098</v>
      </c>
      <c r="L16">
        <v>1315398</v>
      </c>
      <c r="M16">
        <v>1429479</v>
      </c>
      <c r="N16" s="38"/>
      <c r="O16" s="2">
        <f t="shared" si="4"/>
        <v>2208706</v>
      </c>
    </row>
    <row r="17" spans="1:15" x14ac:dyDescent="0.25">
      <c r="A17" s="6">
        <v>42922</v>
      </c>
      <c r="B17">
        <v>1315182</v>
      </c>
      <c r="C17">
        <v>916</v>
      </c>
      <c r="D17">
        <v>20156</v>
      </c>
      <c r="E17">
        <v>872452</v>
      </c>
      <c r="F17" s="38"/>
      <c r="G17" s="1">
        <f t="shared" si="0"/>
        <v>0.99930400319733026</v>
      </c>
      <c r="H17" s="1">
        <f t="shared" si="5"/>
        <v>0.60118923000831037</v>
      </c>
      <c r="I17" s="1">
        <f t="shared" si="1"/>
        <v>0.75073207654010066</v>
      </c>
      <c r="J17" s="1">
        <f t="shared" si="2"/>
        <v>0.95652999240698555</v>
      </c>
      <c r="K17">
        <f t="shared" si="3"/>
        <v>1316098</v>
      </c>
      <c r="L17">
        <v>1315398</v>
      </c>
      <c r="M17">
        <v>1429479</v>
      </c>
      <c r="N17" s="38"/>
      <c r="O17" s="2">
        <f t="shared" si="4"/>
        <v>2208706</v>
      </c>
    </row>
    <row r="18" spans="1:15" x14ac:dyDescent="0.25">
      <c r="A18" s="6">
        <v>42927</v>
      </c>
      <c r="B18">
        <v>1315182</v>
      </c>
      <c r="C18">
        <v>916</v>
      </c>
      <c r="D18">
        <v>20156</v>
      </c>
      <c r="E18">
        <v>872452</v>
      </c>
      <c r="F18" s="38"/>
      <c r="G18" s="1">
        <f t="shared" si="0"/>
        <v>0.99930400319733026</v>
      </c>
      <c r="H18" s="1">
        <f t="shared" si="5"/>
        <v>0.60118923000831037</v>
      </c>
      <c r="I18" s="1">
        <f t="shared" si="1"/>
        <v>0.75073207654010066</v>
      </c>
      <c r="J18" s="1">
        <f t="shared" si="2"/>
        <v>0.95652999240698555</v>
      </c>
      <c r="K18">
        <f t="shared" si="3"/>
        <v>1316098</v>
      </c>
      <c r="L18">
        <v>1315398</v>
      </c>
      <c r="M18">
        <v>1429479</v>
      </c>
      <c r="N18" s="38"/>
      <c r="O18" s="2">
        <f t="shared" si="4"/>
        <v>2208706</v>
      </c>
    </row>
    <row r="19" spans="1:15" x14ac:dyDescent="0.25">
      <c r="A19" s="6">
        <v>42929</v>
      </c>
      <c r="B19">
        <v>1315182</v>
      </c>
      <c r="C19">
        <v>916</v>
      </c>
      <c r="D19">
        <v>20156</v>
      </c>
      <c r="E19">
        <v>872452</v>
      </c>
      <c r="F19" s="38"/>
      <c r="G19" s="1">
        <f t="shared" si="0"/>
        <v>0.99930400319733026</v>
      </c>
      <c r="H19" s="1">
        <f t="shared" si="5"/>
        <v>0.60118923000831037</v>
      </c>
      <c r="I19" s="1">
        <f t="shared" si="1"/>
        <v>0.75073207654010066</v>
      </c>
      <c r="J19" s="1">
        <f t="shared" si="2"/>
        <v>0.95652999240698555</v>
      </c>
      <c r="K19">
        <f t="shared" si="3"/>
        <v>1316098</v>
      </c>
      <c r="L19">
        <v>1315398</v>
      </c>
      <c r="M19">
        <v>1429479</v>
      </c>
      <c r="N19" s="38"/>
      <c r="O19" s="2">
        <f t="shared" si="4"/>
        <v>2208706</v>
      </c>
    </row>
    <row r="20" spans="1:15" x14ac:dyDescent="0.25">
      <c r="A20" s="6">
        <v>42934</v>
      </c>
      <c r="B20">
        <v>1315182</v>
      </c>
      <c r="C20">
        <v>916</v>
      </c>
      <c r="D20">
        <v>20156</v>
      </c>
      <c r="E20">
        <v>872452</v>
      </c>
      <c r="F20" s="38"/>
      <c r="G20" s="1">
        <f t="shared" si="0"/>
        <v>0.99930400319733026</v>
      </c>
      <c r="H20" s="1">
        <f t="shared" si="5"/>
        <v>0.60118923000831037</v>
      </c>
      <c r="I20" s="1">
        <f t="shared" si="1"/>
        <v>0.75073207654010066</v>
      </c>
      <c r="J20" s="1">
        <f t="shared" si="2"/>
        <v>0.95652999240698555</v>
      </c>
      <c r="K20">
        <f t="shared" si="3"/>
        <v>1316098</v>
      </c>
      <c r="L20">
        <v>1315398</v>
      </c>
      <c r="M20">
        <v>1429479</v>
      </c>
      <c r="N20" s="38"/>
      <c r="O20" s="2">
        <f t="shared" si="4"/>
        <v>2208706</v>
      </c>
    </row>
    <row r="21" spans="1:15" x14ac:dyDescent="0.25">
      <c r="A21" s="6">
        <v>42936</v>
      </c>
      <c r="B21">
        <v>1315182</v>
      </c>
      <c r="C21">
        <v>916</v>
      </c>
      <c r="D21">
        <v>20156</v>
      </c>
      <c r="E21">
        <v>872452</v>
      </c>
      <c r="F21" s="38"/>
      <c r="G21" s="1">
        <f t="shared" si="0"/>
        <v>0.99930400319733026</v>
      </c>
      <c r="H21" s="1">
        <f t="shared" si="5"/>
        <v>0.60118923000831037</v>
      </c>
      <c r="I21" s="1">
        <f t="shared" si="1"/>
        <v>0.75073207654010066</v>
      </c>
      <c r="J21" s="1">
        <f t="shared" si="2"/>
        <v>0.95652999240698555</v>
      </c>
      <c r="K21">
        <f t="shared" si="3"/>
        <v>1316098</v>
      </c>
      <c r="L21">
        <v>1315398</v>
      </c>
      <c r="M21">
        <v>1429479</v>
      </c>
      <c r="N21" s="38"/>
      <c r="O21" s="2">
        <f t="shared" si="4"/>
        <v>2208706</v>
      </c>
    </row>
    <row r="22" spans="1:15" x14ac:dyDescent="0.25">
      <c r="A22" s="6">
        <v>42941</v>
      </c>
      <c r="B22">
        <v>1315182</v>
      </c>
      <c r="C22">
        <v>916</v>
      </c>
      <c r="D22">
        <v>20156</v>
      </c>
      <c r="E22">
        <v>872452</v>
      </c>
      <c r="G22" s="1">
        <f t="shared" si="0"/>
        <v>0.99930400319733026</v>
      </c>
      <c r="H22" s="1">
        <f t="shared" si="5"/>
        <v>0.60118923000831037</v>
      </c>
      <c r="I22" s="1">
        <f t="shared" si="1"/>
        <v>0.75073207654010066</v>
      </c>
      <c r="J22" s="1">
        <f t="shared" si="2"/>
        <v>0.95652999240698555</v>
      </c>
      <c r="K22">
        <f t="shared" si="3"/>
        <v>1316098</v>
      </c>
      <c r="L22">
        <v>1315398</v>
      </c>
      <c r="M22">
        <v>1429479</v>
      </c>
      <c r="N22" s="38"/>
      <c r="O22" s="2">
        <f t="shared" si="4"/>
        <v>2208706</v>
      </c>
    </row>
    <row r="23" spans="1:15" x14ac:dyDescent="0.25">
      <c r="A23" s="6">
        <v>43182</v>
      </c>
      <c r="B23">
        <v>1315184</v>
      </c>
      <c r="C23">
        <v>914</v>
      </c>
      <c r="D23">
        <v>20158</v>
      </c>
      <c r="E23">
        <v>872450</v>
      </c>
      <c r="F23" s="38"/>
      <c r="G23" s="1">
        <f t="shared" si="0"/>
        <v>0.99930552284100427</v>
      </c>
      <c r="H23" s="1">
        <f t="shared" si="5"/>
        <v>0.60119014423802153</v>
      </c>
      <c r="I23" s="1">
        <f t="shared" si="1"/>
        <v>0.75073321817992933</v>
      </c>
      <c r="J23" s="1">
        <f t="shared" si="2"/>
        <v>0.95662490508731968</v>
      </c>
      <c r="K23">
        <f t="shared" si="3"/>
        <v>1316098</v>
      </c>
      <c r="L23">
        <v>1315398</v>
      </c>
      <c r="M23">
        <v>1429479</v>
      </c>
      <c r="N23" s="39" t="s">
        <v>16</v>
      </c>
      <c r="O23" s="2">
        <f t="shared" si="4"/>
        <v>2208706</v>
      </c>
    </row>
    <row r="24" spans="1:15" x14ac:dyDescent="0.25">
      <c r="A24" s="6">
        <v>43186</v>
      </c>
      <c r="B24">
        <v>1315184</v>
      </c>
      <c r="C24">
        <v>914</v>
      </c>
      <c r="D24">
        <v>20158</v>
      </c>
      <c r="E24">
        <v>872450</v>
      </c>
      <c r="F24" s="38"/>
      <c r="G24" s="1">
        <f t="shared" si="0"/>
        <v>0.99930552284100427</v>
      </c>
      <c r="H24" s="1">
        <f t="shared" si="5"/>
        <v>0.60119014423802153</v>
      </c>
      <c r="I24" s="1">
        <f t="shared" si="1"/>
        <v>0.75073321817992933</v>
      </c>
      <c r="J24" s="1">
        <f t="shared" si="2"/>
        <v>0.95662490508731968</v>
      </c>
      <c r="K24">
        <f t="shared" si="3"/>
        <v>1316098</v>
      </c>
      <c r="L24">
        <v>1315398</v>
      </c>
      <c r="M24">
        <v>1429479</v>
      </c>
      <c r="N24" s="38"/>
      <c r="O24" s="2">
        <f t="shared" si="4"/>
        <v>2208706</v>
      </c>
    </row>
    <row r="25" spans="1:15" x14ac:dyDescent="0.25">
      <c r="A25" s="6">
        <v>43188</v>
      </c>
      <c r="B25">
        <v>1315184</v>
      </c>
      <c r="C25">
        <v>914</v>
      </c>
      <c r="D25">
        <v>20158</v>
      </c>
      <c r="E25">
        <v>872450</v>
      </c>
      <c r="F25" s="38"/>
      <c r="G25" s="1">
        <f t="shared" si="0"/>
        <v>0.99930552284100427</v>
      </c>
      <c r="H25" s="1">
        <f t="shared" si="5"/>
        <v>0.60119014423802153</v>
      </c>
      <c r="I25" s="1">
        <f t="shared" si="1"/>
        <v>0.75073321817992933</v>
      </c>
      <c r="J25" s="1">
        <f t="shared" si="2"/>
        <v>0.95662490508731968</v>
      </c>
      <c r="K25">
        <f t="shared" si="3"/>
        <v>1316098</v>
      </c>
      <c r="L25">
        <v>1315398</v>
      </c>
      <c r="M25">
        <v>1429479</v>
      </c>
      <c r="N25" s="38"/>
      <c r="O25" s="2">
        <f t="shared" si="4"/>
        <v>2208706</v>
      </c>
    </row>
    <row r="26" spans="1:15" x14ac:dyDescent="0.25">
      <c r="A26" s="6">
        <v>43193</v>
      </c>
      <c r="B26">
        <v>1315184</v>
      </c>
      <c r="C26">
        <v>914</v>
      </c>
      <c r="D26">
        <v>20158</v>
      </c>
      <c r="E26">
        <v>872450</v>
      </c>
      <c r="F26" s="38"/>
      <c r="G26" s="1">
        <f t="shared" si="0"/>
        <v>0.99930552284100427</v>
      </c>
      <c r="H26" s="1">
        <f t="shared" si="5"/>
        <v>0.60119014423802153</v>
      </c>
      <c r="I26" s="1">
        <f t="shared" si="1"/>
        <v>0.75073321817992933</v>
      </c>
      <c r="J26" s="1">
        <f t="shared" si="2"/>
        <v>0.95662490508731968</v>
      </c>
      <c r="K26">
        <f t="shared" si="3"/>
        <v>1316098</v>
      </c>
      <c r="L26">
        <v>1315398</v>
      </c>
      <c r="M26">
        <v>1429479</v>
      </c>
      <c r="N26" s="38"/>
      <c r="O26" s="2">
        <f t="shared" si="4"/>
        <v>2208706</v>
      </c>
    </row>
    <row r="27" spans="1:15" x14ac:dyDescent="0.25">
      <c r="A27" s="6">
        <v>43195</v>
      </c>
      <c r="B27">
        <v>1315184</v>
      </c>
      <c r="C27">
        <v>914</v>
      </c>
      <c r="D27">
        <v>20158</v>
      </c>
      <c r="E27">
        <v>872450</v>
      </c>
      <c r="F27" s="38"/>
      <c r="G27" s="1">
        <f t="shared" si="0"/>
        <v>0.99930552284100427</v>
      </c>
      <c r="H27" s="1">
        <f t="shared" si="5"/>
        <v>0.60119014423802153</v>
      </c>
      <c r="I27" s="1">
        <f t="shared" si="1"/>
        <v>0.75073321817992933</v>
      </c>
      <c r="J27" s="1">
        <f t="shared" si="2"/>
        <v>0.95662490508731968</v>
      </c>
      <c r="K27">
        <f t="shared" si="3"/>
        <v>1316098</v>
      </c>
      <c r="L27">
        <v>1315398</v>
      </c>
      <c r="M27">
        <v>1429479</v>
      </c>
      <c r="N27" s="38"/>
      <c r="O27" s="2">
        <f t="shared" si="4"/>
        <v>2208706</v>
      </c>
    </row>
    <row r="28" spans="1:15" x14ac:dyDescent="0.25">
      <c r="A28" s="6">
        <v>43200</v>
      </c>
      <c r="B28">
        <v>1315184</v>
      </c>
      <c r="C28">
        <v>914</v>
      </c>
      <c r="D28">
        <v>20158</v>
      </c>
      <c r="E28">
        <v>872450</v>
      </c>
      <c r="F28" s="38"/>
      <c r="G28" s="1">
        <f t="shared" si="0"/>
        <v>0.99930552284100427</v>
      </c>
      <c r="H28" s="1">
        <f t="shared" si="5"/>
        <v>0.60119014423802153</v>
      </c>
      <c r="I28" s="1">
        <f t="shared" si="1"/>
        <v>0.75073321817992933</v>
      </c>
      <c r="J28" s="1">
        <f t="shared" si="2"/>
        <v>0.95662490508731968</v>
      </c>
      <c r="K28">
        <f t="shared" si="3"/>
        <v>1316098</v>
      </c>
      <c r="L28">
        <v>1315398</v>
      </c>
      <c r="M28">
        <v>1429479</v>
      </c>
      <c r="N28" s="38"/>
      <c r="O28" s="2">
        <f t="shared" si="4"/>
        <v>2208706</v>
      </c>
    </row>
    <row r="29" spans="1:15" x14ac:dyDescent="0.25">
      <c r="A29" s="6">
        <v>43202</v>
      </c>
      <c r="B29">
        <v>1315184</v>
      </c>
      <c r="C29">
        <v>914</v>
      </c>
      <c r="D29">
        <v>20158</v>
      </c>
      <c r="E29">
        <v>872450</v>
      </c>
      <c r="F29" s="38"/>
      <c r="G29" s="1">
        <f t="shared" si="0"/>
        <v>0.99930552284100427</v>
      </c>
      <c r="H29" s="1">
        <f t="shared" si="5"/>
        <v>0.60119014423802153</v>
      </c>
      <c r="I29" s="1">
        <f t="shared" si="1"/>
        <v>0.75073321817992933</v>
      </c>
      <c r="J29" s="1">
        <f t="shared" si="2"/>
        <v>0.95662490508731968</v>
      </c>
      <c r="K29">
        <f t="shared" si="3"/>
        <v>1316098</v>
      </c>
      <c r="L29">
        <v>1315398</v>
      </c>
      <c r="M29">
        <v>1429479</v>
      </c>
      <c r="N29" s="38"/>
      <c r="O29" s="2">
        <f t="shared" si="4"/>
        <v>2208706</v>
      </c>
    </row>
    <row r="30" spans="1:15" x14ac:dyDescent="0.25">
      <c r="A30" s="6">
        <v>43207</v>
      </c>
      <c r="B30">
        <v>1315184</v>
      </c>
      <c r="C30">
        <v>914</v>
      </c>
      <c r="D30">
        <v>20158</v>
      </c>
      <c r="E30">
        <v>872450</v>
      </c>
      <c r="F30" s="38"/>
      <c r="G30" s="1">
        <f t="shared" si="0"/>
        <v>0.99930552284100427</v>
      </c>
      <c r="H30" s="1">
        <f t="shared" si="5"/>
        <v>0.60119014423802153</v>
      </c>
      <c r="I30" s="1">
        <f t="shared" si="1"/>
        <v>0.75073321817992933</v>
      </c>
      <c r="J30" s="1">
        <f t="shared" si="2"/>
        <v>0.95662490508731968</v>
      </c>
      <c r="K30">
        <f t="shared" si="3"/>
        <v>1316098</v>
      </c>
      <c r="L30">
        <v>1315398</v>
      </c>
      <c r="M30">
        <v>1429479</v>
      </c>
      <c r="N30" s="38"/>
      <c r="O30" s="2">
        <f t="shared" si="4"/>
        <v>2208706</v>
      </c>
    </row>
    <row r="31" spans="1:15" x14ac:dyDescent="0.25">
      <c r="A31" s="6">
        <v>43209</v>
      </c>
      <c r="B31">
        <v>1315184</v>
      </c>
      <c r="C31">
        <v>914</v>
      </c>
      <c r="D31">
        <v>20158</v>
      </c>
      <c r="E31">
        <v>872450</v>
      </c>
      <c r="F31" s="38"/>
      <c r="G31" s="1">
        <f t="shared" si="0"/>
        <v>0.99930552284100427</v>
      </c>
      <c r="H31" s="1">
        <f t="shared" si="5"/>
        <v>0.60119014423802153</v>
      </c>
      <c r="I31" s="1">
        <f t="shared" si="1"/>
        <v>0.75073321817992933</v>
      </c>
      <c r="J31" s="1">
        <f t="shared" si="2"/>
        <v>0.95662490508731968</v>
      </c>
      <c r="K31">
        <f t="shared" si="3"/>
        <v>1316098</v>
      </c>
      <c r="L31">
        <v>1315398</v>
      </c>
      <c r="M31">
        <v>1429479</v>
      </c>
      <c r="N31" s="38"/>
      <c r="O31" s="2">
        <f t="shared" si="4"/>
        <v>2208706</v>
      </c>
    </row>
    <row r="32" spans="1:15" x14ac:dyDescent="0.25">
      <c r="A32" s="6">
        <v>43214</v>
      </c>
      <c r="B32">
        <v>1315184</v>
      </c>
      <c r="C32">
        <v>914</v>
      </c>
      <c r="D32">
        <v>20158</v>
      </c>
      <c r="E32">
        <v>872450</v>
      </c>
      <c r="F32" s="38"/>
      <c r="G32" s="1">
        <f t="shared" si="0"/>
        <v>0.99930552284100427</v>
      </c>
      <c r="H32" s="1">
        <f t="shared" si="5"/>
        <v>0.60119014423802153</v>
      </c>
      <c r="I32" s="1">
        <f t="shared" si="1"/>
        <v>0.75073321817992933</v>
      </c>
      <c r="J32" s="1">
        <f t="shared" si="2"/>
        <v>0.95662490508731968</v>
      </c>
      <c r="K32">
        <f t="shared" si="3"/>
        <v>1316098</v>
      </c>
      <c r="L32">
        <v>1315398</v>
      </c>
      <c r="M32">
        <v>1429479</v>
      </c>
      <c r="N32" s="38"/>
      <c r="O32" s="2">
        <f t="shared" si="4"/>
        <v>2208706</v>
      </c>
    </row>
    <row r="33" spans="1:15" x14ac:dyDescent="0.25">
      <c r="A33" s="6">
        <v>43216</v>
      </c>
      <c r="B33">
        <v>1315184</v>
      </c>
      <c r="C33">
        <v>914</v>
      </c>
      <c r="D33">
        <v>20158</v>
      </c>
      <c r="E33">
        <v>872450</v>
      </c>
      <c r="F33" s="38"/>
      <c r="G33" s="1">
        <f t="shared" si="0"/>
        <v>0.99930552284100427</v>
      </c>
      <c r="H33" s="1">
        <f t="shared" si="5"/>
        <v>0.60119014423802153</v>
      </c>
      <c r="I33" s="1">
        <f t="shared" si="1"/>
        <v>0.75073321817992933</v>
      </c>
      <c r="J33" s="1">
        <f t="shared" si="2"/>
        <v>0.95662490508731968</v>
      </c>
      <c r="K33">
        <f t="shared" si="3"/>
        <v>1316098</v>
      </c>
      <c r="L33">
        <v>1315398</v>
      </c>
      <c r="M33">
        <v>1429479</v>
      </c>
      <c r="N33" s="38"/>
      <c r="O33" s="2">
        <f t="shared" si="4"/>
        <v>2208706</v>
      </c>
    </row>
    <row r="34" spans="1:15" x14ac:dyDescent="0.25">
      <c r="A34" s="6">
        <v>43221</v>
      </c>
      <c r="B34">
        <v>1315184</v>
      </c>
      <c r="C34">
        <v>914</v>
      </c>
      <c r="D34">
        <v>20158</v>
      </c>
      <c r="E34">
        <v>872450</v>
      </c>
      <c r="F34" s="38"/>
      <c r="G34" s="1">
        <f t="shared" si="0"/>
        <v>0.99930552284100427</v>
      </c>
      <c r="H34" s="1">
        <f t="shared" si="5"/>
        <v>0.60119014423802153</v>
      </c>
      <c r="I34" s="1">
        <f t="shared" si="1"/>
        <v>0.75073321817992933</v>
      </c>
      <c r="J34" s="1">
        <f t="shared" si="2"/>
        <v>0.95662490508731968</v>
      </c>
      <c r="K34">
        <f t="shared" si="3"/>
        <v>1316098</v>
      </c>
      <c r="L34">
        <v>1315398</v>
      </c>
      <c r="M34">
        <v>1429479</v>
      </c>
      <c r="N34" s="38"/>
      <c r="O34" s="2">
        <f t="shared" si="4"/>
        <v>2208706</v>
      </c>
    </row>
    <row r="35" spans="1:15" x14ac:dyDescent="0.25">
      <c r="A35" s="6">
        <v>43264</v>
      </c>
      <c r="B35">
        <v>1315184</v>
      </c>
      <c r="C35">
        <v>914</v>
      </c>
      <c r="D35">
        <v>20158</v>
      </c>
      <c r="E35">
        <v>872450</v>
      </c>
      <c r="F35" s="38"/>
      <c r="G35" s="1">
        <f t="shared" si="0"/>
        <v>0.99930552284100427</v>
      </c>
      <c r="H35" s="1">
        <f t="shared" si="5"/>
        <v>0.60119014423802153</v>
      </c>
      <c r="I35" s="1">
        <f t="shared" si="1"/>
        <v>0.75073321817992933</v>
      </c>
      <c r="J35" s="1">
        <f t="shared" si="2"/>
        <v>0.95662490508731968</v>
      </c>
      <c r="K35">
        <f t="shared" si="3"/>
        <v>1316098</v>
      </c>
      <c r="L35">
        <v>1315398</v>
      </c>
      <c r="M35">
        <v>1429479</v>
      </c>
      <c r="N35" s="38"/>
      <c r="O35" s="2">
        <f t="shared" si="4"/>
        <v>2208706</v>
      </c>
    </row>
    <row r="36" spans="1:15" x14ac:dyDescent="0.25">
      <c r="A36" s="6">
        <v>43265</v>
      </c>
      <c r="B36">
        <v>1315184</v>
      </c>
      <c r="C36">
        <v>914</v>
      </c>
      <c r="D36">
        <v>20158</v>
      </c>
      <c r="E36">
        <v>872450</v>
      </c>
      <c r="F36" s="38"/>
      <c r="G36" s="1">
        <f t="shared" si="0"/>
        <v>0.99930552284100427</v>
      </c>
      <c r="H36" s="1">
        <f t="shared" si="5"/>
        <v>0.60119014423802153</v>
      </c>
      <c r="I36" s="1">
        <f t="shared" si="1"/>
        <v>0.75073321817992933</v>
      </c>
      <c r="J36" s="1">
        <f t="shared" si="2"/>
        <v>0.95662490508731968</v>
      </c>
      <c r="K36">
        <f t="shared" si="3"/>
        <v>1316098</v>
      </c>
      <c r="L36">
        <v>1315398</v>
      </c>
      <c r="M36">
        <v>1429479</v>
      </c>
      <c r="N36" s="38"/>
      <c r="O36" s="2">
        <f t="shared" si="4"/>
        <v>2208706</v>
      </c>
    </row>
    <row r="37" spans="1:15" x14ac:dyDescent="0.25">
      <c r="A37" s="6">
        <v>43270</v>
      </c>
      <c r="B37">
        <v>1315184</v>
      </c>
      <c r="C37">
        <v>914</v>
      </c>
      <c r="D37">
        <v>20158</v>
      </c>
      <c r="E37">
        <v>872450</v>
      </c>
      <c r="F37" s="38"/>
      <c r="G37" s="1">
        <f t="shared" si="0"/>
        <v>0.99930552284100427</v>
      </c>
      <c r="H37" s="1">
        <f t="shared" si="5"/>
        <v>0.60119014423802153</v>
      </c>
      <c r="I37" s="1">
        <f t="shared" si="1"/>
        <v>0.75073321817992933</v>
      </c>
      <c r="J37" s="1">
        <f t="shared" si="2"/>
        <v>0.95662490508731968</v>
      </c>
      <c r="K37">
        <f t="shared" si="3"/>
        <v>1316098</v>
      </c>
      <c r="L37">
        <v>1315398</v>
      </c>
      <c r="M37">
        <v>1429479</v>
      </c>
      <c r="N37" s="38"/>
      <c r="O37" s="2">
        <f t="shared" si="4"/>
        <v>2208706</v>
      </c>
    </row>
    <row r="38" spans="1:15" x14ac:dyDescent="0.25">
      <c r="A38" s="6">
        <v>43272</v>
      </c>
      <c r="B38">
        <v>1315184</v>
      </c>
      <c r="C38">
        <v>914</v>
      </c>
      <c r="D38">
        <v>20158</v>
      </c>
      <c r="E38">
        <v>872450</v>
      </c>
      <c r="F38" s="38"/>
      <c r="G38" s="1">
        <f t="shared" si="0"/>
        <v>0.99930552284100427</v>
      </c>
      <c r="H38" s="1">
        <f t="shared" si="5"/>
        <v>0.60119014423802153</v>
      </c>
      <c r="I38" s="1">
        <f t="shared" si="1"/>
        <v>0.75073321817992933</v>
      </c>
      <c r="J38" s="1">
        <f t="shared" si="2"/>
        <v>0.95662490508731968</v>
      </c>
      <c r="K38">
        <f t="shared" si="3"/>
        <v>1316098</v>
      </c>
      <c r="L38">
        <v>1315398</v>
      </c>
      <c r="M38">
        <v>1429479</v>
      </c>
      <c r="N38" s="38"/>
      <c r="O38" s="2">
        <f t="shared" si="4"/>
        <v>2208706</v>
      </c>
    </row>
    <row r="39" spans="1:15" x14ac:dyDescent="0.25">
      <c r="A39" s="6">
        <v>43277</v>
      </c>
      <c r="B39">
        <v>1315184</v>
      </c>
      <c r="C39">
        <v>914</v>
      </c>
      <c r="D39">
        <v>20158</v>
      </c>
      <c r="E39">
        <v>872450</v>
      </c>
      <c r="F39" s="38"/>
      <c r="G39" s="1">
        <f t="shared" si="0"/>
        <v>0.99930552284100427</v>
      </c>
      <c r="H39" s="1">
        <f t="shared" si="5"/>
        <v>0.60119014423802153</v>
      </c>
      <c r="I39" s="1">
        <f t="shared" si="1"/>
        <v>0.75073321817992933</v>
      </c>
      <c r="J39" s="1">
        <f t="shared" si="2"/>
        <v>0.95662490508731968</v>
      </c>
      <c r="K39">
        <f t="shared" si="3"/>
        <v>1316098</v>
      </c>
      <c r="L39">
        <v>1315398</v>
      </c>
      <c r="M39">
        <v>1429479</v>
      </c>
      <c r="N39" s="38"/>
      <c r="O39" s="2">
        <f t="shared" si="4"/>
        <v>2208706</v>
      </c>
    </row>
    <row r="40" spans="1:15" x14ac:dyDescent="0.25">
      <c r="A40" s="6">
        <v>43279</v>
      </c>
      <c r="B40">
        <v>1315184</v>
      </c>
      <c r="C40">
        <v>914</v>
      </c>
      <c r="D40">
        <v>20158</v>
      </c>
      <c r="E40">
        <v>872450</v>
      </c>
      <c r="F40" s="38"/>
      <c r="G40" s="1">
        <f t="shared" si="0"/>
        <v>0.99930552284100427</v>
      </c>
      <c r="H40" s="1">
        <f t="shared" si="5"/>
        <v>0.60119014423802153</v>
      </c>
      <c r="I40" s="1">
        <f t="shared" si="1"/>
        <v>0.75073321817992933</v>
      </c>
      <c r="J40" s="1">
        <f t="shared" si="2"/>
        <v>0.95662490508731968</v>
      </c>
      <c r="K40">
        <f t="shared" si="3"/>
        <v>1316098</v>
      </c>
      <c r="L40">
        <v>1315398</v>
      </c>
      <c r="M40">
        <v>1429479</v>
      </c>
      <c r="N40" s="38"/>
      <c r="O40" s="2">
        <f t="shared" si="4"/>
        <v>2208706</v>
      </c>
    </row>
    <row r="41" spans="1:15" x14ac:dyDescent="0.25">
      <c r="A41" s="6">
        <v>43284</v>
      </c>
      <c r="B41">
        <v>1315184</v>
      </c>
      <c r="C41">
        <v>914</v>
      </c>
      <c r="D41">
        <v>20158</v>
      </c>
      <c r="E41">
        <v>872450</v>
      </c>
      <c r="F41" s="38"/>
      <c r="G41" s="1">
        <f t="shared" si="0"/>
        <v>0.99930552284100427</v>
      </c>
      <c r="H41" s="1">
        <f t="shared" si="5"/>
        <v>0.60119014423802153</v>
      </c>
      <c r="I41" s="1">
        <f t="shared" si="1"/>
        <v>0.75073321817992933</v>
      </c>
      <c r="J41" s="1">
        <f t="shared" si="2"/>
        <v>0.95662490508731968</v>
      </c>
      <c r="K41">
        <f t="shared" si="3"/>
        <v>1316098</v>
      </c>
      <c r="L41">
        <v>1315398</v>
      </c>
      <c r="M41">
        <v>1429479</v>
      </c>
      <c r="N41" s="38"/>
      <c r="O41" s="2">
        <f t="shared" si="4"/>
        <v>2208706</v>
      </c>
    </row>
    <row r="42" spans="1:15" x14ac:dyDescent="0.25">
      <c r="A42" s="7">
        <v>43286</v>
      </c>
      <c r="B42">
        <v>1315184</v>
      </c>
      <c r="C42">
        <v>914</v>
      </c>
      <c r="D42">
        <v>20158</v>
      </c>
      <c r="E42">
        <v>872450</v>
      </c>
      <c r="G42" s="1">
        <f t="shared" si="0"/>
        <v>0.99930552284100427</v>
      </c>
      <c r="H42" s="1">
        <f t="shared" si="5"/>
        <v>0.60119014423802153</v>
      </c>
      <c r="I42" s="1">
        <f t="shared" si="1"/>
        <v>0.75073321817992933</v>
      </c>
      <c r="J42" s="1">
        <f t="shared" si="2"/>
        <v>0.95662490508731968</v>
      </c>
      <c r="K42">
        <f t="shared" si="3"/>
        <v>1316098</v>
      </c>
      <c r="L42">
        <v>1315398</v>
      </c>
      <c r="M42">
        <v>1429479</v>
      </c>
      <c r="N42" s="38"/>
      <c r="O42" s="2">
        <f t="shared" si="4"/>
        <v>2208706</v>
      </c>
    </row>
    <row r="43" spans="1:15" x14ac:dyDescent="0.25">
      <c r="A43" s="6">
        <v>43587</v>
      </c>
      <c r="B43">
        <v>1315185</v>
      </c>
      <c r="C43">
        <v>913</v>
      </c>
      <c r="D43">
        <v>20159</v>
      </c>
      <c r="E43">
        <v>872449</v>
      </c>
      <c r="F43" s="38"/>
      <c r="G43" s="1">
        <f t="shared" si="0"/>
        <v>0.99930628266284127</v>
      </c>
      <c r="H43" s="1">
        <f t="shared" si="5"/>
        <v>0.60119060135287716</v>
      </c>
      <c r="I43" s="1">
        <f t="shared" si="1"/>
        <v>0.75073378899984355</v>
      </c>
      <c r="J43" s="1">
        <f t="shared" si="2"/>
        <v>0.95667236142748668</v>
      </c>
      <c r="K43">
        <f t="shared" si="3"/>
        <v>1316098</v>
      </c>
      <c r="L43">
        <v>1315398</v>
      </c>
      <c r="M43">
        <v>1429479</v>
      </c>
      <c r="N43" s="39" t="s">
        <v>16</v>
      </c>
      <c r="O43" s="2">
        <f t="shared" si="4"/>
        <v>2208706</v>
      </c>
    </row>
    <row r="44" spans="1:15" x14ac:dyDescent="0.25">
      <c r="A44" s="6">
        <v>43592</v>
      </c>
      <c r="B44">
        <v>1315185</v>
      </c>
      <c r="C44">
        <v>913</v>
      </c>
      <c r="D44">
        <v>20159</v>
      </c>
      <c r="E44">
        <v>872449</v>
      </c>
      <c r="F44" s="38"/>
      <c r="G44" s="1">
        <f t="shared" si="0"/>
        <v>0.99930628266284127</v>
      </c>
      <c r="H44" s="1">
        <f t="shared" si="5"/>
        <v>0.60119060135287716</v>
      </c>
      <c r="I44" s="1">
        <f t="shared" si="1"/>
        <v>0.75073378899984355</v>
      </c>
      <c r="J44" s="1">
        <f t="shared" si="2"/>
        <v>0.95667236142748668</v>
      </c>
      <c r="K44">
        <f t="shared" si="3"/>
        <v>1316098</v>
      </c>
      <c r="L44">
        <v>1315398</v>
      </c>
      <c r="M44">
        <v>1429479</v>
      </c>
      <c r="N44" s="38"/>
      <c r="O44" s="2">
        <f t="shared" si="4"/>
        <v>2208706</v>
      </c>
    </row>
    <row r="45" spans="1:15" x14ac:dyDescent="0.25">
      <c r="A45" s="6">
        <v>43594</v>
      </c>
      <c r="B45">
        <v>1315185</v>
      </c>
      <c r="C45">
        <v>913</v>
      </c>
      <c r="D45">
        <v>20159</v>
      </c>
      <c r="E45">
        <v>872449</v>
      </c>
      <c r="F45" s="38"/>
      <c r="G45" s="1">
        <f t="shared" si="0"/>
        <v>0.99930628266284127</v>
      </c>
      <c r="H45" s="1">
        <f t="shared" si="5"/>
        <v>0.60119060135287716</v>
      </c>
      <c r="I45" s="1">
        <f t="shared" si="1"/>
        <v>0.75073378899984355</v>
      </c>
      <c r="J45" s="1">
        <f t="shared" si="2"/>
        <v>0.95667236142748668</v>
      </c>
      <c r="K45">
        <f t="shared" si="3"/>
        <v>1316098</v>
      </c>
      <c r="L45">
        <v>1315398</v>
      </c>
      <c r="M45">
        <v>1429479</v>
      </c>
      <c r="N45" s="38"/>
      <c r="O45" s="2">
        <f t="shared" si="4"/>
        <v>2208706</v>
      </c>
    </row>
    <row r="46" spans="1:15" x14ac:dyDescent="0.25">
      <c r="A46" s="6">
        <v>43599</v>
      </c>
      <c r="B46">
        <v>1315185</v>
      </c>
      <c r="C46">
        <v>913</v>
      </c>
      <c r="D46">
        <v>20159</v>
      </c>
      <c r="E46">
        <v>872449</v>
      </c>
      <c r="F46" s="38"/>
      <c r="G46" s="1">
        <f t="shared" si="0"/>
        <v>0.99930628266284127</v>
      </c>
      <c r="H46" s="1">
        <f t="shared" si="5"/>
        <v>0.60119060135287716</v>
      </c>
      <c r="I46" s="1">
        <f t="shared" si="1"/>
        <v>0.75073378899984355</v>
      </c>
      <c r="J46" s="1">
        <f t="shared" si="2"/>
        <v>0.95667236142748668</v>
      </c>
      <c r="K46">
        <f t="shared" si="3"/>
        <v>1316098</v>
      </c>
      <c r="L46">
        <v>1315398</v>
      </c>
      <c r="M46">
        <v>1429479</v>
      </c>
      <c r="N46" s="38"/>
      <c r="O46" s="2">
        <f t="shared" si="4"/>
        <v>2208706</v>
      </c>
    </row>
    <row r="47" spans="1:15" x14ac:dyDescent="0.25">
      <c r="A47" s="6">
        <v>43601</v>
      </c>
      <c r="B47">
        <v>1315185</v>
      </c>
      <c r="C47">
        <v>913</v>
      </c>
      <c r="D47">
        <v>20159</v>
      </c>
      <c r="E47">
        <v>872449</v>
      </c>
      <c r="F47" s="38"/>
      <c r="G47" s="1">
        <f t="shared" si="0"/>
        <v>0.99930628266284127</v>
      </c>
      <c r="H47" s="1">
        <f t="shared" si="5"/>
        <v>0.60119060135287716</v>
      </c>
      <c r="I47" s="1">
        <f t="shared" si="1"/>
        <v>0.75073378899984355</v>
      </c>
      <c r="J47" s="1">
        <f t="shared" si="2"/>
        <v>0.95667236142748668</v>
      </c>
      <c r="K47">
        <f t="shared" si="3"/>
        <v>1316098</v>
      </c>
      <c r="L47">
        <v>1315398</v>
      </c>
      <c r="M47">
        <v>1429479</v>
      </c>
      <c r="N47" s="38"/>
      <c r="O47" s="2">
        <f t="shared" si="4"/>
        <v>2208706</v>
      </c>
    </row>
    <row r="48" spans="1:15" x14ac:dyDescent="0.25">
      <c r="A48" s="6">
        <v>43605</v>
      </c>
      <c r="B48">
        <v>1315185</v>
      </c>
      <c r="C48">
        <v>913</v>
      </c>
      <c r="D48">
        <v>20159</v>
      </c>
      <c r="E48">
        <v>872449</v>
      </c>
      <c r="F48" s="38"/>
      <c r="G48" s="1">
        <f t="shared" si="0"/>
        <v>0.99930628266284127</v>
      </c>
      <c r="H48" s="1">
        <f t="shared" si="5"/>
        <v>0.60119060135287716</v>
      </c>
      <c r="I48" s="1">
        <f t="shared" si="1"/>
        <v>0.75073378899984355</v>
      </c>
      <c r="J48" s="1">
        <f t="shared" si="2"/>
        <v>0.95667236142748668</v>
      </c>
      <c r="K48">
        <f t="shared" si="3"/>
        <v>1316098</v>
      </c>
      <c r="L48">
        <v>1315398</v>
      </c>
      <c r="M48">
        <v>1429479</v>
      </c>
      <c r="N48" s="38"/>
      <c r="O48" s="2">
        <f t="shared" si="4"/>
        <v>2208706</v>
      </c>
    </row>
    <row r="49" spans="1:15" x14ac:dyDescent="0.25">
      <c r="A49" s="6">
        <v>43608</v>
      </c>
      <c r="B49">
        <v>1315185</v>
      </c>
      <c r="C49">
        <v>913</v>
      </c>
      <c r="D49">
        <v>20159</v>
      </c>
      <c r="E49">
        <v>872449</v>
      </c>
      <c r="F49" s="38"/>
      <c r="G49" s="1">
        <f t="shared" si="0"/>
        <v>0.99930628266284127</v>
      </c>
      <c r="H49" s="1">
        <f t="shared" si="5"/>
        <v>0.60119060135287716</v>
      </c>
      <c r="I49" s="1">
        <f t="shared" si="1"/>
        <v>0.75073378899984355</v>
      </c>
      <c r="J49" s="1">
        <f t="shared" si="2"/>
        <v>0.95667236142748668</v>
      </c>
      <c r="K49">
        <f t="shared" si="3"/>
        <v>1316098</v>
      </c>
      <c r="L49">
        <v>1315398</v>
      </c>
      <c r="M49">
        <v>1429479</v>
      </c>
      <c r="N49" s="38"/>
      <c r="O49" s="2">
        <f t="shared" si="4"/>
        <v>2208706</v>
      </c>
    </row>
    <row r="50" spans="1:15" x14ac:dyDescent="0.25">
      <c r="A50" s="6">
        <v>43609</v>
      </c>
      <c r="B50">
        <v>1315185</v>
      </c>
      <c r="C50">
        <v>913</v>
      </c>
      <c r="D50">
        <v>20159</v>
      </c>
      <c r="E50">
        <v>872449</v>
      </c>
      <c r="F50" s="38"/>
      <c r="G50" s="1">
        <f t="shared" si="0"/>
        <v>0.99930628266284127</v>
      </c>
      <c r="H50" s="1">
        <f t="shared" si="5"/>
        <v>0.60119060135287716</v>
      </c>
      <c r="I50" s="1">
        <f t="shared" si="1"/>
        <v>0.75073378899984355</v>
      </c>
      <c r="J50" s="1">
        <f t="shared" si="2"/>
        <v>0.95667236142748668</v>
      </c>
      <c r="K50">
        <f t="shared" si="3"/>
        <v>1316098</v>
      </c>
      <c r="L50">
        <v>1315398</v>
      </c>
      <c r="M50">
        <v>1429479</v>
      </c>
      <c r="N50" s="38"/>
      <c r="O50" s="2">
        <f t="shared" si="4"/>
        <v>2208706</v>
      </c>
    </row>
    <row r="51" spans="1:15" x14ac:dyDescent="0.25">
      <c r="A51" s="6">
        <v>43613</v>
      </c>
      <c r="B51">
        <v>1315185</v>
      </c>
      <c r="C51">
        <v>913</v>
      </c>
      <c r="D51">
        <v>20159</v>
      </c>
      <c r="E51">
        <v>872449</v>
      </c>
      <c r="F51" s="38"/>
      <c r="G51" s="1">
        <f t="shared" si="0"/>
        <v>0.99930628266284127</v>
      </c>
      <c r="H51" s="1">
        <f t="shared" si="5"/>
        <v>0.60119060135287716</v>
      </c>
      <c r="I51" s="1">
        <f t="shared" si="1"/>
        <v>0.75073378899984355</v>
      </c>
      <c r="J51" s="1">
        <f t="shared" si="2"/>
        <v>0.95667236142748668</v>
      </c>
      <c r="K51">
        <f t="shared" si="3"/>
        <v>1316098</v>
      </c>
      <c r="L51">
        <v>1315398</v>
      </c>
      <c r="M51">
        <v>1429479</v>
      </c>
      <c r="N51" s="38"/>
      <c r="O51" s="2">
        <f t="shared" si="4"/>
        <v>2208706</v>
      </c>
    </row>
    <row r="52" spans="1:15" x14ac:dyDescent="0.25">
      <c r="A52" s="6">
        <v>43615</v>
      </c>
      <c r="B52">
        <v>1315185</v>
      </c>
      <c r="C52">
        <v>913</v>
      </c>
      <c r="D52">
        <v>20159</v>
      </c>
      <c r="E52">
        <v>872449</v>
      </c>
      <c r="F52" s="38"/>
      <c r="G52" s="1">
        <f t="shared" si="0"/>
        <v>0.99930628266284127</v>
      </c>
      <c r="H52" s="1">
        <f t="shared" si="5"/>
        <v>0.60119060135287716</v>
      </c>
      <c r="I52" s="1">
        <f t="shared" si="1"/>
        <v>0.75073378899984355</v>
      </c>
      <c r="J52" s="1">
        <f t="shared" si="2"/>
        <v>0.95667236142748668</v>
      </c>
      <c r="K52">
        <f t="shared" si="3"/>
        <v>1316098</v>
      </c>
      <c r="L52">
        <v>1315398</v>
      </c>
      <c r="M52">
        <v>1429479</v>
      </c>
      <c r="N52" s="38"/>
      <c r="O52" s="2">
        <f t="shared" si="4"/>
        <v>2208706</v>
      </c>
    </row>
    <row r="53" spans="1:15" x14ac:dyDescent="0.25">
      <c r="A53" s="6">
        <v>43620</v>
      </c>
      <c r="B53">
        <v>1315185</v>
      </c>
      <c r="C53">
        <v>913</v>
      </c>
      <c r="D53">
        <v>20159</v>
      </c>
      <c r="E53">
        <v>872449</v>
      </c>
      <c r="F53" s="38"/>
      <c r="G53" s="1">
        <f t="shared" si="0"/>
        <v>0.99930628266284127</v>
      </c>
      <c r="H53" s="1">
        <f t="shared" si="5"/>
        <v>0.60119060135287716</v>
      </c>
      <c r="I53" s="1">
        <f t="shared" si="1"/>
        <v>0.75073378899984355</v>
      </c>
      <c r="J53" s="1">
        <f t="shared" si="2"/>
        <v>0.95667236142748668</v>
      </c>
      <c r="K53">
        <f t="shared" si="3"/>
        <v>1316098</v>
      </c>
      <c r="L53">
        <v>1315398</v>
      </c>
      <c r="M53">
        <v>1429479</v>
      </c>
      <c r="N53" s="38"/>
      <c r="O53" s="2">
        <f t="shared" si="4"/>
        <v>2208706</v>
      </c>
    </row>
    <row r="54" spans="1:15" x14ac:dyDescent="0.25">
      <c r="A54" s="6">
        <v>43622</v>
      </c>
      <c r="B54">
        <v>1315185</v>
      </c>
      <c r="C54">
        <v>913</v>
      </c>
      <c r="D54">
        <v>20159</v>
      </c>
      <c r="E54">
        <v>872449</v>
      </c>
      <c r="F54" s="38"/>
      <c r="G54" s="1">
        <f t="shared" si="0"/>
        <v>0.99930628266284127</v>
      </c>
      <c r="H54" s="1">
        <f t="shared" si="5"/>
        <v>0.60119060135287716</v>
      </c>
      <c r="I54" s="1">
        <f t="shared" si="1"/>
        <v>0.75073378899984355</v>
      </c>
      <c r="J54" s="1">
        <f t="shared" si="2"/>
        <v>0.95667236142748668</v>
      </c>
      <c r="K54">
        <f t="shared" si="3"/>
        <v>1316098</v>
      </c>
      <c r="L54">
        <v>1315398</v>
      </c>
      <c r="M54">
        <v>1429479</v>
      </c>
      <c r="N54" s="38"/>
      <c r="O54" s="2">
        <f t="shared" si="4"/>
        <v>2208706</v>
      </c>
    </row>
    <row r="55" spans="1:15" x14ac:dyDescent="0.25">
      <c r="A55" s="6">
        <v>43627</v>
      </c>
      <c r="B55">
        <v>1315185</v>
      </c>
      <c r="C55">
        <v>913</v>
      </c>
      <c r="D55">
        <v>20159</v>
      </c>
      <c r="E55">
        <v>872449</v>
      </c>
      <c r="F55" s="38"/>
      <c r="G55" s="1">
        <f t="shared" si="0"/>
        <v>0.99930628266284127</v>
      </c>
      <c r="H55" s="1">
        <f t="shared" si="5"/>
        <v>0.60119060135287716</v>
      </c>
      <c r="I55" s="1">
        <f t="shared" si="1"/>
        <v>0.75073378899984355</v>
      </c>
      <c r="J55" s="1">
        <f t="shared" si="2"/>
        <v>0.95667236142748668</v>
      </c>
      <c r="K55">
        <f t="shared" si="3"/>
        <v>1316098</v>
      </c>
      <c r="L55">
        <v>1315398</v>
      </c>
      <c r="M55">
        <v>1429479</v>
      </c>
      <c r="N55" s="38"/>
      <c r="O55" s="2">
        <f t="shared" si="4"/>
        <v>2208706</v>
      </c>
    </row>
    <row r="56" spans="1:15" x14ac:dyDescent="0.25">
      <c r="A56" s="6">
        <v>43629</v>
      </c>
      <c r="B56">
        <v>1315185</v>
      </c>
      <c r="C56">
        <v>913</v>
      </c>
      <c r="D56">
        <v>20159</v>
      </c>
      <c r="E56">
        <v>872449</v>
      </c>
      <c r="F56" s="38"/>
      <c r="G56" s="1">
        <f t="shared" si="0"/>
        <v>0.99930628266284127</v>
      </c>
      <c r="H56" s="1">
        <f t="shared" si="5"/>
        <v>0.60119060135287716</v>
      </c>
      <c r="I56" s="1">
        <f t="shared" si="1"/>
        <v>0.75073378899984355</v>
      </c>
      <c r="J56" s="1">
        <f t="shared" si="2"/>
        <v>0.95667236142748668</v>
      </c>
      <c r="K56">
        <f t="shared" si="3"/>
        <v>1316098</v>
      </c>
      <c r="L56">
        <v>1315398</v>
      </c>
      <c r="M56">
        <v>1429479</v>
      </c>
      <c r="N56" s="38"/>
      <c r="O56" s="2">
        <f t="shared" si="4"/>
        <v>2208706</v>
      </c>
    </row>
    <row r="57" spans="1:15" x14ac:dyDescent="0.25">
      <c r="A57" s="6">
        <v>43634</v>
      </c>
      <c r="B57">
        <v>1315185</v>
      </c>
      <c r="C57">
        <v>913</v>
      </c>
      <c r="D57">
        <v>20159</v>
      </c>
      <c r="E57">
        <v>872449</v>
      </c>
      <c r="F57" s="38"/>
      <c r="G57" s="1">
        <f t="shared" si="0"/>
        <v>0.99930628266284127</v>
      </c>
      <c r="H57" s="1">
        <f t="shared" si="5"/>
        <v>0.60119060135287716</v>
      </c>
      <c r="I57" s="1">
        <f t="shared" si="1"/>
        <v>0.75073378899984355</v>
      </c>
      <c r="J57" s="1">
        <f t="shared" si="2"/>
        <v>0.95667236142748668</v>
      </c>
      <c r="K57">
        <f t="shared" si="3"/>
        <v>1316098</v>
      </c>
      <c r="L57">
        <v>1315398</v>
      </c>
      <c r="M57">
        <v>1429479</v>
      </c>
      <c r="N57" s="38"/>
      <c r="O57" s="2">
        <f t="shared" si="4"/>
        <v>2208706</v>
      </c>
    </row>
    <row r="58" spans="1:15" x14ac:dyDescent="0.25">
      <c r="A58" s="6">
        <v>43636</v>
      </c>
      <c r="B58">
        <v>1315185</v>
      </c>
      <c r="C58">
        <v>913</v>
      </c>
      <c r="D58">
        <v>20159</v>
      </c>
      <c r="E58">
        <v>872449</v>
      </c>
      <c r="F58" s="38"/>
      <c r="G58" s="1">
        <f t="shared" si="0"/>
        <v>0.99930628266284127</v>
      </c>
      <c r="H58" s="1">
        <f t="shared" si="5"/>
        <v>0.60119060135287716</v>
      </c>
      <c r="I58" s="1">
        <f t="shared" si="1"/>
        <v>0.75073378899984355</v>
      </c>
      <c r="J58" s="1">
        <f t="shared" si="2"/>
        <v>0.95667236142748668</v>
      </c>
      <c r="K58">
        <f t="shared" si="3"/>
        <v>1316098</v>
      </c>
      <c r="L58">
        <v>1315398</v>
      </c>
      <c r="M58">
        <v>1429479</v>
      </c>
      <c r="N58" s="38"/>
      <c r="O58" s="2">
        <f t="shared" si="4"/>
        <v>2208706</v>
      </c>
    </row>
    <row r="59" spans="1:15" x14ac:dyDescent="0.25">
      <c r="A59" s="6">
        <v>43637</v>
      </c>
      <c r="B59">
        <v>1315185</v>
      </c>
      <c r="C59">
        <v>913</v>
      </c>
      <c r="D59">
        <v>20159</v>
      </c>
      <c r="E59">
        <v>872449</v>
      </c>
      <c r="F59" s="38"/>
      <c r="G59" s="1">
        <f t="shared" si="0"/>
        <v>0.99930628266284127</v>
      </c>
      <c r="H59" s="1">
        <f t="shared" si="5"/>
        <v>0.60119060135287716</v>
      </c>
      <c r="I59" s="1">
        <f t="shared" si="1"/>
        <v>0.75073378899984355</v>
      </c>
      <c r="J59" s="1">
        <f t="shared" si="2"/>
        <v>0.95667236142748668</v>
      </c>
      <c r="K59">
        <f t="shared" si="3"/>
        <v>1316098</v>
      </c>
      <c r="L59">
        <v>1315398</v>
      </c>
      <c r="M59">
        <v>1429479</v>
      </c>
      <c r="N59" s="38"/>
      <c r="O59" s="2">
        <f t="shared" si="4"/>
        <v>2208706</v>
      </c>
    </row>
    <row r="60" spans="1:15" x14ac:dyDescent="0.25">
      <c r="A60" s="6">
        <v>43641</v>
      </c>
      <c r="B60">
        <v>1315185</v>
      </c>
      <c r="C60">
        <v>913</v>
      </c>
      <c r="D60">
        <v>20159</v>
      </c>
      <c r="E60">
        <v>872449</v>
      </c>
      <c r="F60" s="38"/>
      <c r="G60" s="1">
        <f t="shared" si="0"/>
        <v>0.99930628266284127</v>
      </c>
      <c r="H60" s="1">
        <f t="shared" si="5"/>
        <v>0.60119060135287716</v>
      </c>
      <c r="I60" s="1">
        <f t="shared" si="1"/>
        <v>0.75073378899984355</v>
      </c>
      <c r="J60" s="1">
        <f t="shared" si="2"/>
        <v>0.95667236142748668</v>
      </c>
      <c r="K60">
        <f t="shared" si="3"/>
        <v>1316098</v>
      </c>
      <c r="L60">
        <v>1315398</v>
      </c>
      <c r="M60">
        <v>1429479</v>
      </c>
      <c r="N60" s="38"/>
      <c r="O60" s="2">
        <f t="shared" si="4"/>
        <v>2208706</v>
      </c>
    </row>
    <row r="61" spans="1:15" x14ac:dyDescent="0.25">
      <c r="A61" s="6">
        <v>43643</v>
      </c>
      <c r="B61">
        <v>1315185</v>
      </c>
      <c r="C61">
        <v>913</v>
      </c>
      <c r="D61">
        <v>20159</v>
      </c>
      <c r="E61">
        <v>872449</v>
      </c>
      <c r="F61" s="38"/>
      <c r="G61" s="1">
        <f t="shared" si="0"/>
        <v>0.99930628266284127</v>
      </c>
      <c r="H61" s="1">
        <f t="shared" si="5"/>
        <v>0.60119060135287716</v>
      </c>
      <c r="I61" s="1">
        <f t="shared" si="1"/>
        <v>0.75073378899984355</v>
      </c>
      <c r="J61" s="1">
        <f t="shared" si="2"/>
        <v>0.95667236142748668</v>
      </c>
      <c r="K61">
        <f t="shared" si="3"/>
        <v>1316098</v>
      </c>
      <c r="L61">
        <v>1315398</v>
      </c>
      <c r="M61">
        <v>1429479</v>
      </c>
      <c r="N61" s="38"/>
      <c r="O61" s="2">
        <f t="shared" si="4"/>
        <v>2208706</v>
      </c>
    </row>
    <row r="62" spans="1:15" x14ac:dyDescent="0.25">
      <c r="A62" s="6">
        <v>43840</v>
      </c>
      <c r="B62">
        <v>1318177</v>
      </c>
      <c r="C62">
        <v>967</v>
      </c>
      <c r="D62">
        <v>20154</v>
      </c>
      <c r="E62">
        <v>869408</v>
      </c>
      <c r="F62" s="38"/>
      <c r="G62" s="1">
        <f t="shared" si="0"/>
        <v>0.99926694886987322</v>
      </c>
      <c r="H62" s="1">
        <f t="shared" si="5"/>
        <v>0.60257178578203818</v>
      </c>
      <c r="I62" s="1">
        <f t="shared" si="1"/>
        <v>0.7517986134657112</v>
      </c>
      <c r="J62" s="1">
        <f t="shared" si="2"/>
        <v>0.95421618294588328</v>
      </c>
      <c r="K62">
        <f t="shared" si="3"/>
        <v>1319144</v>
      </c>
      <c r="L62">
        <v>1318444</v>
      </c>
      <c r="M62">
        <v>1429479</v>
      </c>
      <c r="N62" s="39" t="s">
        <v>16</v>
      </c>
      <c r="O62" s="2">
        <f t="shared" si="4"/>
        <v>2208706</v>
      </c>
    </row>
    <row r="63" spans="1:15" x14ac:dyDescent="0.25">
      <c r="A63" s="6">
        <v>43844</v>
      </c>
      <c r="B63">
        <v>1318177</v>
      </c>
      <c r="C63">
        <v>967</v>
      </c>
      <c r="D63">
        <v>20154</v>
      </c>
      <c r="E63">
        <v>869408</v>
      </c>
      <c r="F63" s="38"/>
      <c r="G63" s="1">
        <f t="shared" si="0"/>
        <v>0.99926694886987322</v>
      </c>
      <c r="H63" s="1">
        <f t="shared" si="5"/>
        <v>0.60257178578203818</v>
      </c>
      <c r="I63" s="1">
        <f t="shared" si="1"/>
        <v>0.7517986134657112</v>
      </c>
      <c r="J63" s="1">
        <f t="shared" si="2"/>
        <v>0.95421618294588328</v>
      </c>
      <c r="K63">
        <f t="shared" si="3"/>
        <v>1319144</v>
      </c>
      <c r="L63">
        <v>1318444</v>
      </c>
      <c r="M63">
        <v>1429479</v>
      </c>
      <c r="N63" s="38"/>
      <c r="O63" s="2">
        <f t="shared" si="4"/>
        <v>2208706</v>
      </c>
    </row>
    <row r="64" spans="1:15" x14ac:dyDescent="0.25">
      <c r="A64" s="6">
        <v>43846</v>
      </c>
      <c r="B64">
        <v>1318177</v>
      </c>
      <c r="C64">
        <v>967</v>
      </c>
      <c r="D64">
        <v>20154</v>
      </c>
      <c r="E64">
        <v>869408</v>
      </c>
      <c r="F64" s="38"/>
      <c r="G64" s="1">
        <f t="shared" si="0"/>
        <v>0.99926694886987322</v>
      </c>
      <c r="H64" s="1">
        <f t="shared" si="5"/>
        <v>0.60257178578203818</v>
      </c>
      <c r="I64" s="1">
        <f t="shared" si="1"/>
        <v>0.7517986134657112</v>
      </c>
      <c r="J64" s="1">
        <f t="shared" si="2"/>
        <v>0.95421618294588328</v>
      </c>
      <c r="K64">
        <f t="shared" si="3"/>
        <v>1319144</v>
      </c>
      <c r="L64">
        <v>1318444</v>
      </c>
      <c r="M64">
        <v>1429479</v>
      </c>
      <c r="N64" s="38"/>
      <c r="O64" s="2">
        <f t="shared" si="4"/>
        <v>2208706</v>
      </c>
    </row>
    <row r="65" spans="1:15" x14ac:dyDescent="0.25">
      <c r="A65" s="6">
        <v>43851</v>
      </c>
      <c r="B65">
        <v>1318177</v>
      </c>
      <c r="C65">
        <v>967</v>
      </c>
      <c r="D65">
        <v>20154</v>
      </c>
      <c r="E65">
        <v>869408</v>
      </c>
      <c r="F65" s="38"/>
      <c r="G65" s="1">
        <f t="shared" si="0"/>
        <v>0.99926694886987322</v>
      </c>
      <c r="H65" s="1">
        <f t="shared" si="5"/>
        <v>0.60257178578203818</v>
      </c>
      <c r="I65" s="1">
        <f t="shared" si="1"/>
        <v>0.7517986134657112</v>
      </c>
      <c r="J65" s="1">
        <f t="shared" si="2"/>
        <v>0.95421618294588328</v>
      </c>
      <c r="K65">
        <f t="shared" si="3"/>
        <v>1319144</v>
      </c>
      <c r="L65">
        <v>1318444</v>
      </c>
      <c r="M65">
        <v>1429479</v>
      </c>
      <c r="N65" s="38"/>
      <c r="O65" s="2">
        <f t="shared" si="4"/>
        <v>2208706</v>
      </c>
    </row>
    <row r="66" spans="1:15" x14ac:dyDescent="0.25">
      <c r="A66" s="6">
        <v>43852</v>
      </c>
      <c r="B66">
        <v>1318177</v>
      </c>
      <c r="C66">
        <v>967</v>
      </c>
      <c r="D66">
        <v>20154</v>
      </c>
      <c r="E66">
        <v>869408</v>
      </c>
      <c r="F66" s="38"/>
      <c r="G66" s="1">
        <f t="shared" si="0"/>
        <v>0.99926694886987322</v>
      </c>
      <c r="H66" s="1">
        <f t="shared" si="5"/>
        <v>0.60257178578203818</v>
      </c>
      <c r="I66" s="1">
        <f t="shared" si="1"/>
        <v>0.7517986134657112</v>
      </c>
      <c r="J66" s="1">
        <f t="shared" si="2"/>
        <v>0.95421618294588328</v>
      </c>
      <c r="K66">
        <f t="shared" si="3"/>
        <v>1319144</v>
      </c>
      <c r="L66">
        <v>1318444</v>
      </c>
      <c r="M66">
        <v>1429479</v>
      </c>
      <c r="N66" s="38"/>
      <c r="O66" s="2">
        <f t="shared" si="4"/>
        <v>2208706</v>
      </c>
    </row>
    <row r="67" spans="1:15" x14ac:dyDescent="0.25">
      <c r="A67" s="6">
        <v>43858</v>
      </c>
      <c r="B67">
        <v>1318177</v>
      </c>
      <c r="C67">
        <v>967</v>
      </c>
      <c r="D67">
        <v>20154</v>
      </c>
      <c r="E67">
        <v>869408</v>
      </c>
      <c r="F67" s="38"/>
      <c r="G67" s="1">
        <f t="shared" si="0"/>
        <v>0.99926694886987322</v>
      </c>
      <c r="H67" s="1">
        <f t="shared" si="5"/>
        <v>0.60257178578203818</v>
      </c>
      <c r="I67" s="1">
        <f t="shared" si="1"/>
        <v>0.7517986134657112</v>
      </c>
      <c r="J67" s="1">
        <f t="shared" si="2"/>
        <v>0.95421618294588328</v>
      </c>
      <c r="K67">
        <f t="shared" si="3"/>
        <v>1319144</v>
      </c>
      <c r="L67">
        <v>1318444</v>
      </c>
      <c r="M67">
        <v>1429479</v>
      </c>
      <c r="N67" s="38"/>
      <c r="O67" s="2">
        <f t="shared" si="4"/>
        <v>2208706</v>
      </c>
    </row>
    <row r="68" spans="1:15" x14ac:dyDescent="0.25">
      <c r="A68" s="6">
        <v>43860</v>
      </c>
      <c r="B68">
        <v>1318177</v>
      </c>
      <c r="C68">
        <v>967</v>
      </c>
      <c r="D68">
        <v>20154</v>
      </c>
      <c r="E68">
        <v>869408</v>
      </c>
      <c r="F68" s="38"/>
      <c r="G68" s="1">
        <f t="shared" ref="G68:G70" si="6">B68/(B68+C68)</f>
        <v>0.99926694886987322</v>
      </c>
      <c r="H68" s="1">
        <f t="shared" ref="H68:H70" si="7">(B68/(B68+E68))</f>
        <v>0.60257178578203818</v>
      </c>
      <c r="I68" s="1">
        <f t="shared" ref="I68:I70" si="8">(2*((G68*H68)/(G68+H68)))</f>
        <v>0.7517986134657112</v>
      </c>
      <c r="J68" s="1">
        <f t="shared" ref="J68:J70" si="9">(D68/(D68+C68))</f>
        <v>0.95421618294588328</v>
      </c>
      <c r="K68">
        <f t="shared" ref="K68:K70" si="10">(B68+C68)</f>
        <v>1319144</v>
      </c>
      <c r="L68">
        <v>1318444</v>
      </c>
      <c r="M68">
        <v>1429479</v>
      </c>
      <c r="N68" s="38"/>
      <c r="O68" s="2">
        <f t="shared" ref="O68:O70" si="11">(B68+C68+D68+E68)</f>
        <v>2208706</v>
      </c>
    </row>
    <row r="69" spans="1:15" x14ac:dyDescent="0.25">
      <c r="A69" s="6">
        <v>43865</v>
      </c>
      <c r="B69">
        <v>1318177</v>
      </c>
      <c r="C69">
        <v>967</v>
      </c>
      <c r="D69">
        <v>20154</v>
      </c>
      <c r="E69">
        <v>869408</v>
      </c>
      <c r="F69" s="38"/>
      <c r="G69" s="1">
        <f t="shared" si="6"/>
        <v>0.99926694886987322</v>
      </c>
      <c r="H69" s="1">
        <f t="shared" si="7"/>
        <v>0.60257178578203818</v>
      </c>
      <c r="I69" s="1">
        <f t="shared" si="8"/>
        <v>0.7517986134657112</v>
      </c>
      <c r="J69" s="1">
        <f t="shared" si="9"/>
        <v>0.95421618294588328</v>
      </c>
      <c r="K69">
        <f t="shared" si="10"/>
        <v>1319144</v>
      </c>
      <c r="L69">
        <v>1318444</v>
      </c>
      <c r="M69">
        <v>1429479</v>
      </c>
      <c r="N69" s="38"/>
      <c r="O69" s="2">
        <f t="shared" si="11"/>
        <v>2208706</v>
      </c>
    </row>
    <row r="70" spans="1:15" x14ac:dyDescent="0.25">
      <c r="A70" s="6">
        <v>43867</v>
      </c>
      <c r="B70">
        <v>1318177</v>
      </c>
      <c r="C70">
        <v>967</v>
      </c>
      <c r="D70">
        <v>20154</v>
      </c>
      <c r="E70">
        <v>869408</v>
      </c>
      <c r="F70" s="38"/>
      <c r="G70" s="1">
        <f t="shared" si="6"/>
        <v>0.99926694886987322</v>
      </c>
      <c r="H70" s="1">
        <f t="shared" si="7"/>
        <v>0.60257178578203818</v>
      </c>
      <c r="I70" s="1">
        <f t="shared" si="8"/>
        <v>0.7517986134657112</v>
      </c>
      <c r="J70" s="1">
        <f t="shared" si="9"/>
        <v>0.95421618294588328</v>
      </c>
      <c r="K70">
        <f t="shared" si="10"/>
        <v>1319144</v>
      </c>
      <c r="L70">
        <v>1318444</v>
      </c>
      <c r="M70">
        <v>1429479</v>
      </c>
      <c r="N70" s="38"/>
      <c r="O70" s="2">
        <f t="shared" si="11"/>
        <v>2208706</v>
      </c>
    </row>
    <row r="71" spans="1:15" x14ac:dyDescent="0.25">
      <c r="G71" s="1"/>
      <c r="H71" s="1"/>
      <c r="I71" s="1"/>
      <c r="N71" s="1"/>
    </row>
    <row r="72" spans="1:15" x14ac:dyDescent="0.25">
      <c r="G72" s="1"/>
      <c r="H72" s="1"/>
      <c r="I72" s="1"/>
      <c r="N72" s="1"/>
    </row>
    <row r="73" spans="1:15" x14ac:dyDescent="0.25">
      <c r="G73" s="1"/>
      <c r="H73" s="1"/>
      <c r="I73" s="1"/>
      <c r="N73" s="1"/>
    </row>
    <row r="74" spans="1:15" x14ac:dyDescent="0.25">
      <c r="G74" s="1"/>
      <c r="H74" s="1"/>
      <c r="I74" s="1"/>
      <c r="N74" s="1"/>
    </row>
    <row r="75" spans="1:15" x14ac:dyDescent="0.25">
      <c r="G75" s="1"/>
      <c r="H75" s="1"/>
      <c r="I75" s="1"/>
      <c r="N75" s="1"/>
    </row>
    <row r="76" spans="1:15" x14ac:dyDescent="0.25">
      <c r="G76" s="1"/>
      <c r="H76" s="1"/>
      <c r="I76" s="1"/>
      <c r="N76" s="1"/>
    </row>
    <row r="77" spans="1:15" x14ac:dyDescent="0.25">
      <c r="G77" s="1"/>
      <c r="H77" s="1"/>
      <c r="I77" s="1"/>
      <c r="N77" s="1"/>
    </row>
    <row r="78" spans="1:15" x14ac:dyDescent="0.25">
      <c r="G78" s="1"/>
      <c r="H78" s="1"/>
      <c r="I78" s="1"/>
      <c r="N78" s="1"/>
    </row>
    <row r="79" spans="1:15" x14ac:dyDescent="0.25">
      <c r="G79" s="1"/>
      <c r="H79" s="1"/>
      <c r="I79" s="1"/>
      <c r="N79" s="1"/>
    </row>
    <row r="80" spans="1:15" x14ac:dyDescent="0.25">
      <c r="G80" s="1"/>
      <c r="H80" s="1"/>
      <c r="I80" s="1"/>
    </row>
  </sheetData>
  <mergeCells count="20">
    <mergeCell ref="F62:F70"/>
    <mergeCell ref="N62:N70"/>
    <mergeCell ref="O1:O2"/>
    <mergeCell ref="F3:F21"/>
    <mergeCell ref="N3:N22"/>
    <mergeCell ref="F23:F41"/>
    <mergeCell ref="N23:N42"/>
    <mergeCell ref="F43:F61"/>
    <mergeCell ref="N43:N61"/>
    <mergeCell ref="G1:G2"/>
    <mergeCell ref="H1:H2"/>
    <mergeCell ref="I1:I2"/>
    <mergeCell ref="J1:J2"/>
    <mergeCell ref="N1:N2"/>
    <mergeCell ref="F1:F2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E85CF-A6EE-45EA-92D7-B74052853C7D}">
  <dimension ref="A1:CC100"/>
  <sheetViews>
    <sheetView tabSelected="1" zoomScale="80" zoomScaleNormal="80" workbookViewId="0">
      <selection activeCell="BR62" sqref="BR62"/>
    </sheetView>
  </sheetViews>
  <sheetFormatPr defaultRowHeight="15" x14ac:dyDescent="0.25"/>
  <cols>
    <col min="1" max="1" width="15.42578125" customWidth="1"/>
    <col min="2" max="2" width="11" customWidth="1"/>
    <col min="3" max="3" width="8.5703125" customWidth="1"/>
    <col min="4" max="4" width="11.42578125" customWidth="1"/>
    <col min="5" max="5" width="16.28515625" customWidth="1"/>
    <col min="6" max="6" width="14.140625" customWidth="1"/>
    <col min="7" max="7" width="13.85546875" customWidth="1"/>
    <col min="8" max="8" width="14.28515625" customWidth="1"/>
    <col min="10" max="10" width="11.7109375" customWidth="1"/>
    <col min="11" max="11" width="18.42578125" customWidth="1"/>
    <col min="12" max="12" width="14.140625" customWidth="1"/>
    <col min="13" max="13" width="15" customWidth="1"/>
    <col min="14" max="14" width="14.28515625" customWidth="1"/>
    <col min="15" max="16" width="6" customWidth="1"/>
    <col min="17" max="18" width="5.7109375" customWidth="1"/>
    <col min="19" max="19" width="5.5703125" customWidth="1"/>
    <col min="20" max="20" width="5.42578125" customWidth="1"/>
    <col min="21" max="21" width="5.5703125" customWidth="1"/>
    <col min="22" max="22" width="5.7109375" customWidth="1"/>
    <col min="23" max="23" width="5.85546875" customWidth="1"/>
    <col min="24" max="24" width="6" customWidth="1"/>
    <col min="25" max="25" width="5.85546875" customWidth="1"/>
    <col min="26" max="26" width="5.42578125" customWidth="1"/>
    <col min="27" max="27" width="5.85546875" customWidth="1"/>
    <col min="28" max="28" width="5.5703125" customWidth="1"/>
    <col min="29" max="29" width="5.7109375" customWidth="1"/>
    <col min="30" max="30" width="6" customWidth="1"/>
    <col min="31" max="31" width="5.5703125" customWidth="1"/>
    <col min="32" max="32" width="5.7109375" customWidth="1"/>
    <col min="33" max="33" width="5.85546875" customWidth="1"/>
    <col min="34" max="34" width="23.42578125" style="5" customWidth="1"/>
    <col min="35" max="35" width="25.42578125" customWidth="1"/>
    <col min="36" max="36" width="26.140625" customWidth="1"/>
    <col min="37" max="37" width="15.85546875" customWidth="1"/>
    <col min="39" max="39" width="23.28515625" customWidth="1"/>
    <col min="40" max="40" width="22.42578125" customWidth="1"/>
    <col min="41" max="41" width="13.85546875" customWidth="1"/>
    <col min="42" max="42" width="24.5703125" customWidth="1"/>
  </cols>
  <sheetData>
    <row r="1" spans="1:81" x14ac:dyDescent="0.25">
      <c r="A1" s="40" t="s">
        <v>616</v>
      </c>
      <c r="B1" s="40"/>
      <c r="C1" s="40"/>
      <c r="D1" t="s">
        <v>617</v>
      </c>
      <c r="E1" t="s">
        <v>618</v>
      </c>
      <c r="AH1" s="28" t="s">
        <v>0</v>
      </c>
      <c r="AI1" t="s">
        <v>619</v>
      </c>
      <c r="AJ1" t="s">
        <v>620</v>
      </c>
      <c r="AK1" t="s">
        <v>621</v>
      </c>
      <c r="AM1" t="s">
        <v>622</v>
      </c>
      <c r="AN1" t="s">
        <v>623</v>
      </c>
      <c r="AO1" t="s">
        <v>624</v>
      </c>
      <c r="AP1" t="s">
        <v>625</v>
      </c>
    </row>
    <row r="2" spans="1:81" x14ac:dyDescent="0.25"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H2" s="30">
        <v>42856</v>
      </c>
      <c r="AI2" s="26">
        <v>0.25309027777777776</v>
      </c>
      <c r="AJ2" s="26">
        <v>0.25362268518518521</v>
      </c>
      <c r="AK2" s="29">
        <f t="shared" ref="AK2:AK33" si="0">(AJ2-AI2)</f>
        <v>5.3240740740745363E-4</v>
      </c>
      <c r="AM2" s="26">
        <v>0.52756944444444442</v>
      </c>
      <c r="AN2" s="26">
        <v>0.52952546296296299</v>
      </c>
      <c r="AO2" s="32">
        <f>(AN2-AM2)*86400</f>
        <v>169.00000000000404</v>
      </c>
      <c r="AP2" s="2">
        <v>10594675</v>
      </c>
    </row>
    <row r="3" spans="1:81" x14ac:dyDescent="0.25">
      <c r="A3" t="s">
        <v>626</v>
      </c>
      <c r="B3" t="s">
        <v>627</v>
      </c>
      <c r="D3" t="s">
        <v>627</v>
      </c>
      <c r="H3" s="6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30">
        <v>42858</v>
      </c>
      <c r="AI3" s="27">
        <v>0.25363425925925925</v>
      </c>
      <c r="AJ3" s="27">
        <v>0.25413194444444448</v>
      </c>
      <c r="AK3" s="29">
        <f t="shared" si="0"/>
        <v>4.9768518518522598E-4</v>
      </c>
      <c r="AL3" s="19"/>
      <c r="AM3" s="26">
        <v>0.52952546296296299</v>
      </c>
      <c r="AN3" s="27">
        <v>0.53152777777777771</v>
      </c>
      <c r="AO3" s="32">
        <f t="shared" ref="AO3:AO55" si="1">(AN3-AM3)*86400</f>
        <v>172.99999999999187</v>
      </c>
      <c r="AP3" s="33">
        <v>10594712</v>
      </c>
      <c r="AQ3" s="19"/>
      <c r="AR3" s="19"/>
      <c r="AS3" s="19"/>
      <c r="AT3" s="19"/>
      <c r="AU3" s="20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</row>
    <row r="4" spans="1:81" x14ac:dyDescent="0.25">
      <c r="A4" s="21">
        <v>42874</v>
      </c>
      <c r="B4">
        <v>218.18004999999999</v>
      </c>
      <c r="D4">
        <v>494.40643999999998</v>
      </c>
      <c r="E4" s="2">
        <v>16069672</v>
      </c>
      <c r="F4" s="45" t="s">
        <v>628</v>
      </c>
      <c r="G4" s="45"/>
      <c r="H4" s="45"/>
      <c r="I4" s="45"/>
      <c r="AH4" s="30">
        <v>42859</v>
      </c>
      <c r="AI4" s="26">
        <v>0.25413194444444448</v>
      </c>
      <c r="AJ4" s="26">
        <v>0.25464120370370369</v>
      </c>
      <c r="AK4" s="29">
        <f t="shared" si="0"/>
        <v>5.0925925925920934E-4</v>
      </c>
      <c r="AM4" s="26">
        <v>0.53152777777777771</v>
      </c>
      <c r="AN4" s="26">
        <v>0.53349537037037031</v>
      </c>
      <c r="AO4" s="32">
        <f t="shared" si="1"/>
        <v>170.00000000000099</v>
      </c>
      <c r="AP4" s="2">
        <v>10604777</v>
      </c>
    </row>
    <row r="5" spans="1:81" x14ac:dyDescent="0.25">
      <c r="A5" s="21">
        <v>42878</v>
      </c>
      <c r="B5">
        <v>219.16920999999999</v>
      </c>
      <c r="D5">
        <v>483.47246999999999</v>
      </c>
      <c r="E5" s="2">
        <v>16044431</v>
      </c>
      <c r="F5" s="8">
        <v>2017</v>
      </c>
      <c r="G5" s="3">
        <v>2018</v>
      </c>
      <c r="H5" s="3">
        <v>2019</v>
      </c>
      <c r="I5" s="3">
        <v>2020</v>
      </c>
      <c r="AH5" s="30">
        <v>42860</v>
      </c>
      <c r="AI5" s="26">
        <v>0.25464120370370369</v>
      </c>
      <c r="AJ5" s="26">
        <v>0.25515046296296295</v>
      </c>
      <c r="AK5" s="29">
        <f t="shared" si="0"/>
        <v>5.0925925925926485E-4</v>
      </c>
      <c r="AM5" s="26">
        <v>0.53349537037037031</v>
      </c>
      <c r="AN5" s="26">
        <v>0.53552083333333333</v>
      </c>
      <c r="AO5" s="32">
        <f t="shared" si="1"/>
        <v>175.00000000000497</v>
      </c>
      <c r="AP5" s="2">
        <v>10612085</v>
      </c>
    </row>
    <row r="6" spans="1:81" x14ac:dyDescent="0.25">
      <c r="A6" s="21">
        <v>42880</v>
      </c>
      <c r="B6">
        <v>217.16865000000001</v>
      </c>
      <c r="D6">
        <v>480.38524999999998</v>
      </c>
      <c r="E6" s="2">
        <v>16060656</v>
      </c>
      <c r="F6" s="23">
        <v>42874</v>
      </c>
      <c r="G6" s="23">
        <v>43182</v>
      </c>
      <c r="H6" s="23">
        <v>43587</v>
      </c>
      <c r="I6" s="23">
        <v>43840</v>
      </c>
      <c r="AH6" s="30">
        <v>42861</v>
      </c>
      <c r="AI6" s="26">
        <v>0.25515046296296295</v>
      </c>
      <c r="AJ6" s="26">
        <v>0.25567129629629631</v>
      </c>
      <c r="AK6" s="29">
        <f t="shared" si="0"/>
        <v>5.2083333333335924E-4</v>
      </c>
      <c r="AM6" s="26">
        <v>0.53552083333333333</v>
      </c>
      <c r="AN6" s="26">
        <v>0.53752314814814817</v>
      </c>
      <c r="AO6" s="32">
        <f t="shared" si="1"/>
        <v>173.00000000000148</v>
      </c>
      <c r="AP6" s="2">
        <v>10599158</v>
      </c>
    </row>
    <row r="7" spans="1:81" x14ac:dyDescent="0.25">
      <c r="A7" s="21">
        <v>42885</v>
      </c>
      <c r="B7">
        <v>219.20505</v>
      </c>
      <c r="D7">
        <v>480.41654</v>
      </c>
      <c r="E7" s="2">
        <v>16086309</v>
      </c>
      <c r="F7" s="23">
        <v>42878</v>
      </c>
      <c r="G7" s="23">
        <v>43186</v>
      </c>
      <c r="H7" s="23">
        <v>43592</v>
      </c>
      <c r="I7" s="23">
        <v>43844</v>
      </c>
      <c r="AH7" s="30">
        <v>42874</v>
      </c>
      <c r="AI7" s="26">
        <v>0.25567129629629631</v>
      </c>
      <c r="AJ7" s="26">
        <v>0.25618055555555558</v>
      </c>
      <c r="AK7" s="29">
        <f t="shared" si="0"/>
        <v>5.0925925925926485E-4</v>
      </c>
      <c r="AM7" s="26">
        <v>0.53752314814814817</v>
      </c>
      <c r="AN7" s="26">
        <v>0.53949074074074077</v>
      </c>
      <c r="AO7" s="32">
        <f t="shared" si="1"/>
        <v>170.00000000000099</v>
      </c>
      <c r="AP7" s="2">
        <v>10601707</v>
      </c>
    </row>
    <row r="8" spans="1:81" x14ac:dyDescent="0.25">
      <c r="A8" s="21">
        <v>42887</v>
      </c>
      <c r="B8">
        <v>219.1756</v>
      </c>
      <c r="D8">
        <v>484.43844000000001</v>
      </c>
      <c r="E8" s="2">
        <v>16095813</v>
      </c>
      <c r="F8" s="23">
        <v>42880</v>
      </c>
      <c r="G8" s="23">
        <v>43188</v>
      </c>
      <c r="H8" s="23">
        <v>43594</v>
      </c>
      <c r="I8" s="23">
        <v>43846</v>
      </c>
      <c r="AH8" s="30">
        <v>42875</v>
      </c>
      <c r="AI8" s="26">
        <v>0.25618055555555558</v>
      </c>
      <c r="AJ8" s="26">
        <v>0.25667824074074075</v>
      </c>
      <c r="AK8" s="29">
        <f t="shared" si="0"/>
        <v>4.9768518518517046E-4</v>
      </c>
      <c r="AM8" s="26">
        <v>0.53949074074074077</v>
      </c>
      <c r="AN8" s="26">
        <v>0.54146990740740741</v>
      </c>
      <c r="AO8" s="32">
        <f t="shared" si="1"/>
        <v>170.99999999999795</v>
      </c>
      <c r="AP8" s="2">
        <v>10611558</v>
      </c>
    </row>
    <row r="9" spans="1:81" x14ac:dyDescent="0.25">
      <c r="A9" s="21">
        <v>42892</v>
      </c>
      <c r="B9">
        <v>218.16273000000001</v>
      </c>
      <c r="D9">
        <v>478.35737999999998</v>
      </c>
      <c r="E9" s="2">
        <v>15656318</v>
      </c>
      <c r="F9" s="23">
        <v>42885</v>
      </c>
      <c r="G9" s="23">
        <v>43193</v>
      </c>
      <c r="H9" s="23">
        <v>43599</v>
      </c>
      <c r="I9" s="23">
        <v>43851</v>
      </c>
      <c r="AH9" s="30">
        <v>42877</v>
      </c>
      <c r="AI9" s="26">
        <v>0.25667824074074075</v>
      </c>
      <c r="AJ9" s="26">
        <v>0.25718750000000001</v>
      </c>
      <c r="AK9" s="29">
        <f t="shared" si="0"/>
        <v>5.0925925925926485E-4</v>
      </c>
      <c r="AM9" s="26">
        <v>0.54146990740740741</v>
      </c>
      <c r="AN9" s="26">
        <v>0.54347222222222225</v>
      </c>
      <c r="AO9" s="32">
        <f t="shared" si="1"/>
        <v>173.00000000000148</v>
      </c>
      <c r="AP9" s="2">
        <v>10617407</v>
      </c>
    </row>
    <row r="10" spans="1:81" x14ac:dyDescent="0.25">
      <c r="A10" s="21">
        <v>42894</v>
      </c>
      <c r="B10">
        <v>217.16098</v>
      </c>
      <c r="D10">
        <v>497.61374999999998</v>
      </c>
      <c r="E10" s="2">
        <v>15667779</v>
      </c>
      <c r="F10" s="23">
        <v>42887</v>
      </c>
      <c r="G10" s="23">
        <v>43195</v>
      </c>
      <c r="H10" s="23">
        <v>43601</v>
      </c>
      <c r="I10" s="23">
        <v>43852</v>
      </c>
      <c r="AH10" s="30">
        <v>42878</v>
      </c>
      <c r="AI10" s="26">
        <v>0.25718750000000001</v>
      </c>
      <c r="AJ10" s="26">
        <v>0.25768518518518518</v>
      </c>
      <c r="AK10" s="29">
        <f t="shared" si="0"/>
        <v>4.9768518518517046E-4</v>
      </c>
      <c r="AM10" s="26">
        <v>0.54347222222222225</v>
      </c>
      <c r="AN10" s="26">
        <v>0.54542824074074081</v>
      </c>
      <c r="AO10" s="32">
        <f t="shared" si="1"/>
        <v>169.00000000000404</v>
      </c>
      <c r="AP10" s="2">
        <v>10610385</v>
      </c>
    </row>
    <row r="11" spans="1:81" x14ac:dyDescent="0.25">
      <c r="A11" s="21">
        <v>42899</v>
      </c>
      <c r="B11">
        <v>219.16434000000001</v>
      </c>
      <c r="D11">
        <v>488.46357</v>
      </c>
      <c r="E11" s="2">
        <v>15681181</v>
      </c>
      <c r="F11" s="23">
        <v>42892</v>
      </c>
      <c r="G11" s="23">
        <v>43200</v>
      </c>
      <c r="H11" s="23">
        <v>43605</v>
      </c>
      <c r="I11" s="23">
        <v>43858</v>
      </c>
      <c r="AH11" s="30">
        <v>42879</v>
      </c>
      <c r="AI11" s="26">
        <v>0.25768518518518518</v>
      </c>
      <c r="AJ11" s="26">
        <v>0.25818287037037035</v>
      </c>
      <c r="AK11" s="29">
        <f t="shared" si="0"/>
        <v>4.9768518518517046E-4</v>
      </c>
      <c r="AM11" s="26">
        <v>0.54542824074074081</v>
      </c>
      <c r="AN11" s="26">
        <v>0.5473958333333333</v>
      </c>
      <c r="AO11" s="32">
        <f t="shared" si="1"/>
        <v>169.99999999999142</v>
      </c>
      <c r="AP11" s="2">
        <v>10612052</v>
      </c>
    </row>
    <row r="12" spans="1:81" x14ac:dyDescent="0.25">
      <c r="A12" s="21">
        <v>42901</v>
      </c>
      <c r="B12">
        <v>219.16025999999999</v>
      </c>
      <c r="D12">
        <v>482.39161999999999</v>
      </c>
      <c r="E12" s="2">
        <v>15688593</v>
      </c>
      <c r="F12" s="23">
        <v>42894</v>
      </c>
      <c r="G12" s="23">
        <v>43202</v>
      </c>
      <c r="H12" s="23">
        <v>43608</v>
      </c>
      <c r="I12" s="23">
        <v>43860</v>
      </c>
      <c r="AH12" s="30">
        <v>42880</v>
      </c>
      <c r="AI12" s="26">
        <v>0.25819444444444445</v>
      </c>
      <c r="AJ12" s="26">
        <v>0.25869212962962962</v>
      </c>
      <c r="AK12" s="29">
        <f t="shared" si="0"/>
        <v>4.9768518518517046E-4</v>
      </c>
      <c r="AM12" s="26">
        <v>0.5473958333333333</v>
      </c>
      <c r="AN12" s="26">
        <v>0.5493865740740741</v>
      </c>
      <c r="AO12" s="32">
        <f t="shared" si="1"/>
        <v>172.00000000000449</v>
      </c>
      <c r="AP12" s="2">
        <v>10613833</v>
      </c>
      <c r="BH12" s="23">
        <v>43182</v>
      </c>
      <c r="BK12" s="23">
        <v>43182</v>
      </c>
      <c r="BL12" s="23">
        <v>43186</v>
      </c>
      <c r="BM12" s="23">
        <v>43188</v>
      </c>
      <c r="BN12" s="23">
        <v>43193</v>
      </c>
      <c r="BO12" s="23">
        <v>43195</v>
      </c>
      <c r="BP12" s="23">
        <v>43200</v>
      </c>
      <c r="BQ12" s="23">
        <v>43202</v>
      </c>
      <c r="BR12" s="23">
        <v>43207</v>
      </c>
      <c r="BS12" s="23">
        <v>43209</v>
      </c>
      <c r="BT12" s="23">
        <v>43214</v>
      </c>
      <c r="BU12" s="23">
        <v>43216</v>
      </c>
      <c r="BV12" s="23">
        <v>43221</v>
      </c>
      <c r="BW12" s="23">
        <v>43264</v>
      </c>
      <c r="BX12" s="23">
        <v>43265</v>
      </c>
      <c r="BY12" s="23">
        <v>43270</v>
      </c>
      <c r="BZ12" s="23">
        <v>43272</v>
      </c>
      <c r="CA12" s="23">
        <v>43277</v>
      </c>
      <c r="CB12" s="23">
        <v>43284</v>
      </c>
      <c r="CC12" s="24">
        <v>43286</v>
      </c>
    </row>
    <row r="13" spans="1:81" x14ac:dyDescent="0.25">
      <c r="A13" s="21">
        <v>42906</v>
      </c>
      <c r="B13">
        <v>217.16381000000001</v>
      </c>
      <c r="D13">
        <v>476.34314000000001</v>
      </c>
      <c r="E13" s="2">
        <v>15712439</v>
      </c>
      <c r="F13" s="23">
        <v>42899</v>
      </c>
      <c r="G13" s="23">
        <v>43207</v>
      </c>
      <c r="H13" s="23">
        <v>43609</v>
      </c>
      <c r="I13" s="23">
        <v>43865</v>
      </c>
      <c r="AH13" s="30">
        <v>42885</v>
      </c>
      <c r="AI13" s="26">
        <v>0.25869212962962962</v>
      </c>
      <c r="AJ13" s="26">
        <v>0.25918981481481479</v>
      </c>
      <c r="AK13" s="29">
        <f t="shared" si="0"/>
        <v>4.9768518518517046E-4</v>
      </c>
      <c r="AM13" s="26">
        <v>0.5493865740740741</v>
      </c>
      <c r="AN13" s="26">
        <v>0.55157407407407411</v>
      </c>
      <c r="AO13" s="32">
        <f t="shared" si="1"/>
        <v>189.00000000000077</v>
      </c>
      <c r="AP13" s="2">
        <v>10618114</v>
      </c>
      <c r="BH13" s="23">
        <v>43186</v>
      </c>
    </row>
    <row r="14" spans="1:81" x14ac:dyDescent="0.25">
      <c r="A14" s="21">
        <v>42908</v>
      </c>
      <c r="B14">
        <v>220.17742000000001</v>
      </c>
      <c r="D14">
        <v>480.36664999999999</v>
      </c>
      <c r="E14" s="2">
        <v>15732902</v>
      </c>
      <c r="F14" s="23">
        <v>42901</v>
      </c>
      <c r="G14" s="23">
        <v>43209</v>
      </c>
      <c r="H14" s="23">
        <v>43613</v>
      </c>
      <c r="I14" s="23">
        <v>43867</v>
      </c>
      <c r="AH14" s="30">
        <v>42886</v>
      </c>
      <c r="AI14" s="26">
        <v>0.25920138888888888</v>
      </c>
      <c r="AJ14" s="26">
        <v>0.25974537037037038</v>
      </c>
      <c r="AK14" s="29">
        <f t="shared" si="0"/>
        <v>5.439814814814925E-4</v>
      </c>
      <c r="AM14" s="26">
        <v>0.55157407407407411</v>
      </c>
      <c r="AN14" s="26">
        <v>0.55353009259259256</v>
      </c>
      <c r="AO14" s="32">
        <f t="shared" si="1"/>
        <v>168.99999999999443</v>
      </c>
      <c r="AP14" s="2">
        <v>10605941</v>
      </c>
      <c r="BH14" s="23">
        <v>43188</v>
      </c>
    </row>
    <row r="15" spans="1:81" x14ac:dyDescent="0.25">
      <c r="A15" s="21">
        <v>42913</v>
      </c>
      <c r="B15">
        <v>218.15464</v>
      </c>
      <c r="D15">
        <v>506.40710999999999</v>
      </c>
      <c r="E15" s="2">
        <v>15764934</v>
      </c>
      <c r="F15" s="23">
        <v>42906</v>
      </c>
      <c r="G15" s="23">
        <v>43214</v>
      </c>
      <c r="H15" s="23">
        <v>43615</v>
      </c>
      <c r="I15" s="24"/>
      <c r="AH15" s="30">
        <v>42887</v>
      </c>
      <c r="AI15" s="26">
        <v>0.25974537037037038</v>
      </c>
      <c r="AJ15" s="26">
        <v>0.26025462962962964</v>
      </c>
      <c r="AK15" s="29">
        <f t="shared" si="0"/>
        <v>5.0925925925926485E-4</v>
      </c>
      <c r="AM15" s="26">
        <v>0.55353009259259256</v>
      </c>
      <c r="AN15" s="26">
        <v>0.55555555555555558</v>
      </c>
      <c r="AO15" s="32">
        <f t="shared" si="1"/>
        <v>175.00000000000497</v>
      </c>
      <c r="AP15" s="2">
        <v>10609166</v>
      </c>
      <c r="BH15" s="23">
        <v>43193</v>
      </c>
    </row>
    <row r="16" spans="1:81" x14ac:dyDescent="0.25">
      <c r="A16" s="21">
        <v>42915</v>
      </c>
      <c r="B16">
        <v>218.19497000000001</v>
      </c>
      <c r="D16">
        <v>485.45681999999999</v>
      </c>
      <c r="E16" s="2">
        <v>15795139</v>
      </c>
      <c r="F16" s="23">
        <v>42908</v>
      </c>
      <c r="G16" s="23">
        <v>43216</v>
      </c>
      <c r="H16" s="23">
        <v>43620</v>
      </c>
      <c r="I16" s="24"/>
      <c r="AH16" s="30">
        <v>42888</v>
      </c>
      <c r="AI16" s="26">
        <v>0.26025462962962964</v>
      </c>
      <c r="AJ16" s="26">
        <v>0.26075231481481481</v>
      </c>
      <c r="AK16" s="29">
        <f t="shared" si="0"/>
        <v>4.9768518518517046E-4</v>
      </c>
      <c r="AM16" s="26">
        <v>0.55555555555555558</v>
      </c>
      <c r="AN16" s="26">
        <v>0.55755787037037041</v>
      </c>
      <c r="AO16" s="32">
        <f t="shared" si="1"/>
        <v>173.00000000000148</v>
      </c>
      <c r="AP16" s="2">
        <v>10612388</v>
      </c>
      <c r="BH16" s="23">
        <v>43195</v>
      </c>
    </row>
    <row r="17" spans="1:79" x14ac:dyDescent="0.25">
      <c r="A17" s="21">
        <v>42919</v>
      </c>
      <c r="B17">
        <v>219.15302</v>
      </c>
      <c r="D17">
        <v>490.35010999999997</v>
      </c>
      <c r="E17" s="2">
        <v>15800533</v>
      </c>
      <c r="F17" s="23">
        <v>42913</v>
      </c>
      <c r="G17" s="23">
        <v>43221</v>
      </c>
      <c r="H17" s="23">
        <v>43622</v>
      </c>
      <c r="I17" s="24"/>
      <c r="AH17" s="30">
        <v>42891</v>
      </c>
      <c r="AI17" s="26">
        <v>0.26076388888888891</v>
      </c>
      <c r="AJ17" s="26">
        <v>0.26126157407407408</v>
      </c>
      <c r="AK17" s="29">
        <f t="shared" si="0"/>
        <v>4.9768518518517046E-4</v>
      </c>
      <c r="AM17" s="26">
        <v>0.55755787037037041</v>
      </c>
      <c r="AN17" s="26">
        <v>0.55949074074074068</v>
      </c>
      <c r="AO17" s="32">
        <f t="shared" si="1"/>
        <v>166.99999999999093</v>
      </c>
      <c r="AP17" s="2">
        <v>10618379</v>
      </c>
      <c r="BH17" s="23">
        <v>43200</v>
      </c>
    </row>
    <row r="18" spans="1:79" x14ac:dyDescent="0.25">
      <c r="A18" s="21">
        <v>42922</v>
      </c>
      <c r="B18">
        <v>220.16540000000001</v>
      </c>
      <c r="D18">
        <v>488.38144999999997</v>
      </c>
      <c r="E18" s="2">
        <v>15807413</v>
      </c>
      <c r="F18" s="23">
        <v>42915</v>
      </c>
      <c r="G18" s="23">
        <v>43264</v>
      </c>
      <c r="H18" s="23">
        <v>43627</v>
      </c>
      <c r="I18" s="24"/>
      <c r="AH18" s="30">
        <v>42892</v>
      </c>
      <c r="AI18" s="26">
        <v>0.26126157407407408</v>
      </c>
      <c r="AJ18" s="26">
        <v>0.26175925925925925</v>
      </c>
      <c r="AK18" s="29">
        <f t="shared" si="0"/>
        <v>4.9768518518517046E-4</v>
      </c>
      <c r="AM18" s="26">
        <v>0.55949074074074068</v>
      </c>
      <c r="AN18" s="26">
        <v>0.56150462962962966</v>
      </c>
      <c r="AO18" s="32">
        <f t="shared" si="1"/>
        <v>174.00000000000801</v>
      </c>
      <c r="AP18" s="2">
        <v>10620535</v>
      </c>
      <c r="BH18" s="23">
        <v>43202</v>
      </c>
    </row>
    <row r="19" spans="1:79" x14ac:dyDescent="0.25">
      <c r="A19" s="21">
        <v>42927</v>
      </c>
      <c r="B19">
        <v>217.25200000000001</v>
      </c>
      <c r="D19">
        <v>488.38171999999997</v>
      </c>
      <c r="E19" s="2">
        <v>15840965</v>
      </c>
      <c r="F19" s="23">
        <v>42919</v>
      </c>
      <c r="G19" s="23">
        <v>43265</v>
      </c>
      <c r="H19" s="23">
        <v>43629</v>
      </c>
      <c r="I19" s="24"/>
      <c r="AH19" s="31">
        <v>42893</v>
      </c>
      <c r="AI19" s="26">
        <v>0.26177083333333334</v>
      </c>
      <c r="AJ19" s="26">
        <v>0.26224537037037038</v>
      </c>
      <c r="AK19" s="29">
        <f t="shared" si="0"/>
        <v>4.745370370370372E-4</v>
      </c>
      <c r="AM19" s="26">
        <v>0.56150462962962966</v>
      </c>
      <c r="AN19" s="26">
        <v>0.56353009259259257</v>
      </c>
      <c r="AO19" s="32">
        <f t="shared" si="1"/>
        <v>174.9999999999954</v>
      </c>
      <c r="AP19" s="2">
        <v>10618727</v>
      </c>
      <c r="BH19" s="23">
        <v>43207</v>
      </c>
    </row>
    <row r="20" spans="1:79" x14ac:dyDescent="0.25">
      <c r="A20" s="21">
        <v>42929</v>
      </c>
      <c r="B20">
        <v>219.15359000000001</v>
      </c>
      <c r="D20">
        <v>487.43351999999999</v>
      </c>
      <c r="E20" s="2">
        <v>15852156</v>
      </c>
      <c r="F20" s="23">
        <v>42922</v>
      </c>
      <c r="G20" s="23">
        <v>43270</v>
      </c>
      <c r="H20" s="23">
        <v>43634</v>
      </c>
      <c r="I20" s="24"/>
      <c r="AH20" s="31">
        <v>42894</v>
      </c>
      <c r="AI20" s="26">
        <v>0.26224537037037038</v>
      </c>
      <c r="AJ20" s="26">
        <v>0.26273148148148145</v>
      </c>
      <c r="AK20" s="29">
        <f t="shared" si="0"/>
        <v>4.8611111111107608E-4</v>
      </c>
      <c r="AM20" s="26">
        <v>0.56353009259259257</v>
      </c>
      <c r="AN20" s="26">
        <v>0.56550925925925932</v>
      </c>
      <c r="AO20" s="32">
        <f t="shared" si="1"/>
        <v>171.00000000000756</v>
      </c>
      <c r="AP20" s="2">
        <v>10632080</v>
      </c>
      <c r="BH20" s="23">
        <v>43209</v>
      </c>
    </row>
    <row r="21" spans="1:79" x14ac:dyDescent="0.25">
      <c r="A21" s="21">
        <v>42934</v>
      </c>
      <c r="B21">
        <v>222.17036999999999</v>
      </c>
      <c r="D21">
        <v>478.35613999999998</v>
      </c>
      <c r="E21" s="2">
        <v>15868790</v>
      </c>
      <c r="F21" s="23">
        <v>42927</v>
      </c>
      <c r="G21" s="23">
        <v>43272</v>
      </c>
      <c r="H21" s="23">
        <v>43636</v>
      </c>
      <c r="I21" s="24"/>
      <c r="AH21" s="31">
        <v>42895</v>
      </c>
      <c r="AI21" s="26">
        <v>0.26274305555555555</v>
      </c>
      <c r="AJ21" s="26">
        <v>0.26325231481481481</v>
      </c>
      <c r="AK21" s="29">
        <f t="shared" si="0"/>
        <v>5.0925925925926485E-4</v>
      </c>
      <c r="AM21" s="26">
        <v>0.56550925925925932</v>
      </c>
      <c r="AN21" s="26">
        <v>0.56748842592592597</v>
      </c>
      <c r="AO21" s="32">
        <f t="shared" si="1"/>
        <v>170.99999999999795</v>
      </c>
      <c r="AP21" s="2">
        <v>10624389</v>
      </c>
      <c r="BH21" s="23">
        <v>43214</v>
      </c>
    </row>
    <row r="22" spans="1:79" x14ac:dyDescent="0.25">
      <c r="A22" s="21">
        <v>42936</v>
      </c>
      <c r="B22">
        <v>219.17048</v>
      </c>
      <c r="D22">
        <v>483.38254000000001</v>
      </c>
      <c r="E22" s="2">
        <v>15884631</v>
      </c>
      <c r="F22" s="23">
        <v>42929</v>
      </c>
      <c r="G22" s="23">
        <v>43277</v>
      </c>
      <c r="H22" s="23">
        <v>43637</v>
      </c>
      <c r="I22" s="24"/>
      <c r="AH22" s="31">
        <v>43139</v>
      </c>
      <c r="AI22" s="26">
        <v>0.2983912037037037</v>
      </c>
      <c r="AJ22" s="26">
        <v>0.29887731481481483</v>
      </c>
      <c r="AK22" s="29">
        <f t="shared" si="0"/>
        <v>4.8611111111113159E-4</v>
      </c>
      <c r="AM22" s="26">
        <v>0.57622685185185185</v>
      </c>
      <c r="AN22" s="26">
        <v>0.57822916666666668</v>
      </c>
      <c r="AO22" s="32">
        <f t="shared" si="1"/>
        <v>173.00000000000148</v>
      </c>
      <c r="AP22" s="2">
        <v>13764247</v>
      </c>
      <c r="BH22" s="23">
        <v>43216</v>
      </c>
    </row>
    <row r="23" spans="1:79" x14ac:dyDescent="0.25">
      <c r="A23" s="21">
        <v>42941</v>
      </c>
      <c r="B23">
        <v>218.18792999999999</v>
      </c>
      <c r="D23">
        <v>489.40447</v>
      </c>
      <c r="E23" s="2">
        <v>15914684</v>
      </c>
      <c r="F23" s="23">
        <v>42934</v>
      </c>
      <c r="G23" s="23">
        <v>43279</v>
      </c>
      <c r="H23" s="23">
        <v>43641</v>
      </c>
      <c r="I23" s="24"/>
      <c r="AH23" s="31">
        <v>43140</v>
      </c>
      <c r="AI23" s="26">
        <v>0.29888888888888893</v>
      </c>
      <c r="AJ23" s="26">
        <v>0.29938657407407404</v>
      </c>
      <c r="AK23" s="29">
        <f t="shared" si="0"/>
        <v>4.9768518518511495E-4</v>
      </c>
      <c r="AM23" s="26">
        <v>0.57822916666666668</v>
      </c>
      <c r="AN23" s="26">
        <v>0.5802546296296297</v>
      </c>
      <c r="AO23" s="32">
        <f t="shared" si="1"/>
        <v>175.00000000000497</v>
      </c>
      <c r="AP23" s="2">
        <v>13776573</v>
      </c>
      <c r="BH23" s="23">
        <v>43221</v>
      </c>
    </row>
    <row r="24" spans="1:79" x14ac:dyDescent="0.25">
      <c r="A24" s="21">
        <v>43182</v>
      </c>
      <c r="B24">
        <v>221.15808999999999</v>
      </c>
      <c r="D24">
        <v>499.58683000000002</v>
      </c>
      <c r="E24" s="2">
        <v>16549723</v>
      </c>
      <c r="F24" s="23">
        <v>42936</v>
      </c>
      <c r="G24" s="23">
        <v>43284</v>
      </c>
      <c r="H24" s="23">
        <v>43643</v>
      </c>
      <c r="I24" s="24"/>
      <c r="AH24" s="31">
        <v>43143</v>
      </c>
      <c r="AI24" s="26">
        <v>0.29938657407407404</v>
      </c>
      <c r="AJ24" s="26">
        <v>0.29989583333333331</v>
      </c>
      <c r="AK24" s="29">
        <f t="shared" si="0"/>
        <v>5.0925925925926485E-4</v>
      </c>
      <c r="AM24" s="26">
        <v>0.5802546296296297</v>
      </c>
      <c r="AN24" s="26">
        <v>0.5822222222222222</v>
      </c>
      <c r="AO24" s="32">
        <f t="shared" si="1"/>
        <v>169.99999999999142</v>
      </c>
      <c r="AP24" s="2">
        <v>13770849</v>
      </c>
      <c r="BH24" s="23">
        <v>43264</v>
      </c>
    </row>
    <row r="25" spans="1:79" x14ac:dyDescent="0.25">
      <c r="A25" s="21">
        <v>43186</v>
      </c>
      <c r="B25">
        <v>220.17839000000001</v>
      </c>
      <c r="D25">
        <v>500.45161999999999</v>
      </c>
      <c r="E25" s="2">
        <v>16569896</v>
      </c>
      <c r="F25" s="23">
        <v>42941</v>
      </c>
      <c r="G25" s="24">
        <v>43286</v>
      </c>
      <c r="H25" s="24"/>
      <c r="I25" s="24"/>
      <c r="AH25" s="31">
        <v>43145</v>
      </c>
      <c r="AI25" s="26">
        <v>0.29989583333333331</v>
      </c>
      <c r="AJ25" s="26">
        <v>0.30039351851851853</v>
      </c>
      <c r="AK25" s="29">
        <f t="shared" si="0"/>
        <v>4.9768518518522598E-4</v>
      </c>
      <c r="AM25" s="26">
        <v>0.5822222222222222</v>
      </c>
      <c r="AN25" s="26">
        <v>0.58421296296296299</v>
      </c>
      <c r="AO25" s="32">
        <f t="shared" si="1"/>
        <v>172.00000000000449</v>
      </c>
      <c r="AP25" s="2">
        <v>13774563</v>
      </c>
      <c r="BH25" s="23">
        <v>43265</v>
      </c>
    </row>
    <row r="26" spans="1:79" x14ac:dyDescent="0.25">
      <c r="A26" s="21">
        <v>43188</v>
      </c>
      <c r="B26">
        <v>221.14592999999999</v>
      </c>
      <c r="D26">
        <v>493.39123000000001</v>
      </c>
      <c r="E26" s="2">
        <v>16575729</v>
      </c>
      <c r="H26" s="6"/>
      <c r="AH26" s="30">
        <v>43146</v>
      </c>
      <c r="AI26" s="26">
        <v>0.30039351851851853</v>
      </c>
      <c r="AJ26" s="26">
        <v>0.3009027777777778</v>
      </c>
      <c r="AK26" s="29">
        <f t="shared" si="0"/>
        <v>5.0925925925926485E-4</v>
      </c>
      <c r="AM26" s="26">
        <v>0.58421296296296299</v>
      </c>
      <c r="AN26" s="26">
        <v>0.58622685185185186</v>
      </c>
      <c r="AO26" s="32">
        <f t="shared" si="1"/>
        <v>173.99999999999841</v>
      </c>
      <c r="AP26" s="2">
        <v>13777484</v>
      </c>
      <c r="BH26" s="23">
        <v>43270</v>
      </c>
    </row>
    <row r="27" spans="1:79" x14ac:dyDescent="0.25">
      <c r="A27" s="21">
        <v>43193</v>
      </c>
      <c r="B27">
        <v>218.17893000000001</v>
      </c>
      <c r="D27">
        <v>492.37211000000002</v>
      </c>
      <c r="E27" s="2">
        <v>16581733</v>
      </c>
      <c r="F27" s="38" t="s">
        <v>629</v>
      </c>
      <c r="G27" s="38"/>
      <c r="H27" s="38"/>
      <c r="I27" s="38"/>
      <c r="AH27" s="30">
        <v>43147</v>
      </c>
      <c r="AI27" s="26">
        <v>0.3009027777777778</v>
      </c>
      <c r="AJ27" s="26">
        <v>0.3014236111111111</v>
      </c>
      <c r="AK27" s="29">
        <f t="shared" si="0"/>
        <v>5.2083333333330373E-4</v>
      </c>
      <c r="AM27" s="26">
        <v>0.58622685185185186</v>
      </c>
      <c r="AN27" s="26">
        <v>0.58822916666666669</v>
      </c>
      <c r="AO27" s="32">
        <f t="shared" si="1"/>
        <v>173.00000000000148</v>
      </c>
      <c r="AP27" s="2">
        <v>13784165</v>
      </c>
      <c r="BH27" s="23">
        <v>43272</v>
      </c>
    </row>
    <row r="28" spans="1:79" x14ac:dyDescent="0.25">
      <c r="A28" s="21">
        <v>43195</v>
      </c>
      <c r="B28">
        <v>220.17841999999999</v>
      </c>
      <c r="D28">
        <v>493.47885000000002</v>
      </c>
      <c r="E28" s="2">
        <v>16587412</v>
      </c>
      <c r="F28" s="8">
        <v>2017</v>
      </c>
      <c r="G28" s="8">
        <v>2018</v>
      </c>
      <c r="H28" s="8">
        <v>2019</v>
      </c>
      <c r="I28" s="8">
        <v>2020</v>
      </c>
      <c r="AH28" s="30">
        <v>43150</v>
      </c>
      <c r="AI28" s="26">
        <v>0.3014236111111111</v>
      </c>
      <c r="AJ28" s="26">
        <v>0.30192129629629633</v>
      </c>
      <c r="AK28" s="29">
        <f t="shared" si="0"/>
        <v>4.9768518518522598E-4</v>
      </c>
      <c r="AM28" s="26">
        <v>0.58822916666666669</v>
      </c>
      <c r="AN28" s="26">
        <v>0.59018518518518526</v>
      </c>
      <c r="AO28" s="32">
        <f t="shared" si="1"/>
        <v>169.00000000000404</v>
      </c>
      <c r="AP28" s="2">
        <v>13785669</v>
      </c>
      <c r="BH28" s="23">
        <v>43277</v>
      </c>
    </row>
    <row r="29" spans="1:79" x14ac:dyDescent="0.25">
      <c r="A29" s="21">
        <v>43200</v>
      </c>
      <c r="B29">
        <v>222.1688</v>
      </c>
      <c r="D29">
        <v>496.43635</v>
      </c>
      <c r="E29" s="2">
        <v>16634732</v>
      </c>
      <c r="F29" s="23">
        <v>42856</v>
      </c>
      <c r="G29" s="24">
        <v>43139</v>
      </c>
      <c r="H29" s="23">
        <v>43621</v>
      </c>
      <c r="I29" s="23">
        <v>43840</v>
      </c>
      <c r="AH29" s="30">
        <v>43151</v>
      </c>
      <c r="AI29" s="26">
        <v>0.30193287037037037</v>
      </c>
      <c r="AJ29" s="26">
        <v>0.30243055555555559</v>
      </c>
      <c r="AK29" s="29">
        <f t="shared" si="0"/>
        <v>4.9768518518522598E-4</v>
      </c>
      <c r="AM29" s="26">
        <v>0.59018518518518526</v>
      </c>
      <c r="AN29" s="26">
        <v>0.59219907407407402</v>
      </c>
      <c r="AO29" s="32">
        <f t="shared" si="1"/>
        <v>173.99999999998883</v>
      </c>
      <c r="AP29" s="2">
        <v>13780171</v>
      </c>
      <c r="BH29" s="23">
        <v>43284</v>
      </c>
    </row>
    <row r="30" spans="1:79" x14ac:dyDescent="0.25">
      <c r="A30" s="21">
        <v>43202</v>
      </c>
      <c r="B30">
        <v>221.16301999999999</v>
      </c>
      <c r="D30">
        <v>491.44549999999998</v>
      </c>
      <c r="E30" s="2">
        <v>16648390</v>
      </c>
      <c r="F30" s="23">
        <v>42858</v>
      </c>
      <c r="G30" s="24">
        <v>43140</v>
      </c>
      <c r="H30" s="23">
        <v>43623</v>
      </c>
      <c r="I30" s="23">
        <v>43844</v>
      </c>
      <c r="AH30" s="30">
        <v>43152</v>
      </c>
      <c r="AI30" s="26">
        <v>0.30243055555555559</v>
      </c>
      <c r="AJ30" s="26">
        <v>0.3029398148148148</v>
      </c>
      <c r="AK30" s="29">
        <f t="shared" si="0"/>
        <v>5.0925925925920934E-4</v>
      </c>
      <c r="AM30" s="26">
        <v>0.59219907407407402</v>
      </c>
      <c r="AN30" s="26">
        <v>0.59417824074074077</v>
      </c>
      <c r="AO30" s="32">
        <f t="shared" si="1"/>
        <v>171.00000000000756</v>
      </c>
      <c r="AP30" s="2">
        <v>13791134</v>
      </c>
      <c r="BH30" s="24">
        <v>43286</v>
      </c>
    </row>
    <row r="31" spans="1:79" x14ac:dyDescent="0.25">
      <c r="A31" s="21">
        <v>43207</v>
      </c>
      <c r="B31">
        <v>222.17483999999999</v>
      </c>
      <c r="D31">
        <v>485.36635999999999</v>
      </c>
      <c r="E31" s="2">
        <v>16667899</v>
      </c>
      <c r="F31" s="23">
        <v>42859</v>
      </c>
      <c r="G31" s="24">
        <v>43143</v>
      </c>
      <c r="H31" s="23">
        <v>43627</v>
      </c>
      <c r="I31" s="23">
        <v>43846</v>
      </c>
      <c r="AH31" s="30">
        <v>43153</v>
      </c>
      <c r="AI31" s="26">
        <v>0.3029398148148148</v>
      </c>
      <c r="AJ31" s="26">
        <v>0.30344907407407407</v>
      </c>
      <c r="AK31" s="29">
        <f t="shared" si="0"/>
        <v>5.0925925925926485E-4</v>
      </c>
      <c r="AM31" s="26">
        <v>0.59417824074074077</v>
      </c>
      <c r="AN31" s="26">
        <v>0.59620370370370368</v>
      </c>
      <c r="AO31" s="32">
        <f t="shared" si="1"/>
        <v>174.9999999999954</v>
      </c>
      <c r="AP31" s="2">
        <v>13791360</v>
      </c>
    </row>
    <row r="32" spans="1:79" x14ac:dyDescent="0.25">
      <c r="A32" s="21">
        <v>43209</v>
      </c>
      <c r="B32">
        <v>221.16836000000001</v>
      </c>
      <c r="D32">
        <v>493.39988</v>
      </c>
      <c r="E32" s="2">
        <v>16690769</v>
      </c>
      <c r="F32" s="23">
        <v>42860</v>
      </c>
      <c r="G32" s="24">
        <v>43145</v>
      </c>
      <c r="H32" s="23">
        <v>43628</v>
      </c>
      <c r="I32" s="23">
        <v>43851</v>
      </c>
      <c r="AH32" s="30">
        <v>43154</v>
      </c>
      <c r="AI32" s="26">
        <v>0.30344907407407407</v>
      </c>
      <c r="AJ32" s="26">
        <v>0.30395833333333333</v>
      </c>
      <c r="AK32" s="29">
        <f t="shared" si="0"/>
        <v>5.0925925925926485E-4</v>
      </c>
      <c r="AM32" s="26">
        <v>0.59620370370370368</v>
      </c>
      <c r="AN32" s="26">
        <v>0.59817129629629628</v>
      </c>
      <c r="AO32" s="32">
        <f t="shared" si="1"/>
        <v>170.00000000000099</v>
      </c>
      <c r="AP32" s="2">
        <v>13795838</v>
      </c>
      <c r="BT32" s="45" t="s">
        <v>628</v>
      </c>
      <c r="BU32" s="45"/>
      <c r="BV32" s="45"/>
      <c r="BW32" s="45"/>
      <c r="BX32" s="38" t="s">
        <v>629</v>
      </c>
      <c r="BY32" s="38"/>
      <c r="BZ32" s="38"/>
      <c r="CA32" s="38"/>
    </row>
    <row r="33" spans="1:79" x14ac:dyDescent="0.25">
      <c r="A33" s="21">
        <v>43214</v>
      </c>
      <c r="B33">
        <v>221.18187</v>
      </c>
      <c r="D33">
        <v>495.37150000000003</v>
      </c>
      <c r="E33" s="2">
        <v>16713298</v>
      </c>
      <c r="F33" s="23">
        <v>42861</v>
      </c>
      <c r="G33" s="23">
        <v>43146</v>
      </c>
      <c r="H33" s="23">
        <v>43629</v>
      </c>
      <c r="I33" s="23">
        <v>43852</v>
      </c>
      <c r="AH33" s="30">
        <v>43157</v>
      </c>
      <c r="AI33" s="26">
        <v>0.30395833333333333</v>
      </c>
      <c r="AJ33" s="26">
        <v>0.3044675925925926</v>
      </c>
      <c r="AK33" s="29">
        <f t="shared" si="0"/>
        <v>5.0925925925926485E-4</v>
      </c>
      <c r="AM33" s="26">
        <v>0.59817129629629628</v>
      </c>
      <c r="AN33" s="26">
        <v>0.60016203703703697</v>
      </c>
      <c r="AO33" s="32">
        <f t="shared" si="1"/>
        <v>171.99999999999491</v>
      </c>
      <c r="AP33" s="2">
        <v>13804860</v>
      </c>
      <c r="BT33" s="8">
        <v>2017</v>
      </c>
      <c r="BU33" s="3">
        <v>2018</v>
      </c>
      <c r="BV33" s="3">
        <v>2019</v>
      </c>
      <c r="BW33" s="3">
        <v>2020</v>
      </c>
      <c r="BX33" s="8">
        <v>2017</v>
      </c>
      <c r="BY33" s="8">
        <v>2018</v>
      </c>
      <c r="BZ33" s="8">
        <v>2019</v>
      </c>
      <c r="CA33" s="8">
        <v>2020</v>
      </c>
    </row>
    <row r="34" spans="1:79" x14ac:dyDescent="0.25">
      <c r="A34" s="21">
        <v>43216</v>
      </c>
      <c r="B34">
        <v>221.18031999999999</v>
      </c>
      <c r="D34">
        <v>497.37554</v>
      </c>
      <c r="E34" s="2">
        <v>16715065</v>
      </c>
      <c r="F34" s="23">
        <v>42874</v>
      </c>
      <c r="G34" s="23">
        <v>43147</v>
      </c>
      <c r="H34" s="23">
        <v>43630</v>
      </c>
      <c r="I34" s="23">
        <v>43858</v>
      </c>
      <c r="AH34" s="30">
        <v>43158</v>
      </c>
      <c r="AI34" s="26">
        <v>0.3044675925925926</v>
      </c>
      <c r="AJ34" s="26">
        <v>0.30498842592592595</v>
      </c>
      <c r="AK34" s="29">
        <f t="shared" ref="AK34:AK55" si="2">(AJ34-AI34)</f>
        <v>5.2083333333335924E-4</v>
      </c>
      <c r="AM34" s="26">
        <v>0.60016203703703697</v>
      </c>
      <c r="AN34" s="26">
        <v>0.60217592592592595</v>
      </c>
      <c r="AO34" s="32">
        <f t="shared" si="1"/>
        <v>174.00000000000801</v>
      </c>
      <c r="AP34" s="2">
        <v>13803942</v>
      </c>
      <c r="BT34" s="23">
        <v>42874</v>
      </c>
      <c r="BU34" s="23">
        <v>43182</v>
      </c>
      <c r="BV34" s="23">
        <v>43587</v>
      </c>
      <c r="BW34" s="23">
        <v>43840</v>
      </c>
      <c r="BX34" s="23">
        <v>42856</v>
      </c>
      <c r="BY34" s="24">
        <v>43139</v>
      </c>
      <c r="BZ34" s="23">
        <v>43621</v>
      </c>
      <c r="CA34" s="23">
        <v>43840</v>
      </c>
    </row>
    <row r="35" spans="1:79" x14ac:dyDescent="0.25">
      <c r="A35" s="21">
        <v>43221</v>
      </c>
      <c r="B35">
        <v>221.17338000000001</v>
      </c>
      <c r="D35">
        <v>497.3673</v>
      </c>
      <c r="E35" s="2">
        <v>16720856</v>
      </c>
      <c r="F35" s="23">
        <v>42875</v>
      </c>
      <c r="G35" s="23">
        <v>43150</v>
      </c>
      <c r="H35" s="23">
        <v>43633</v>
      </c>
      <c r="I35" s="23">
        <v>43860</v>
      </c>
      <c r="AH35" s="30">
        <v>43160</v>
      </c>
      <c r="AI35" s="26">
        <v>0.30498842592592595</v>
      </c>
      <c r="AJ35" s="26">
        <v>0.30549768518518522</v>
      </c>
      <c r="AK35" s="29">
        <f t="shared" si="2"/>
        <v>5.0925925925926485E-4</v>
      </c>
      <c r="AM35" s="26">
        <v>0.60217592592592595</v>
      </c>
      <c r="AN35" s="26">
        <v>0.60417824074074067</v>
      </c>
      <c r="AO35" s="32">
        <f t="shared" si="1"/>
        <v>172.99999999999187</v>
      </c>
      <c r="AP35" s="2">
        <v>13793205</v>
      </c>
      <c r="BT35" s="23">
        <v>42878</v>
      </c>
      <c r="BU35" s="23">
        <v>43186</v>
      </c>
      <c r="BV35" s="23">
        <v>43592</v>
      </c>
      <c r="BW35" s="23">
        <v>43844</v>
      </c>
      <c r="BX35" s="23">
        <v>42858</v>
      </c>
      <c r="BY35" s="24">
        <v>43140</v>
      </c>
      <c r="BZ35" s="23">
        <v>43623</v>
      </c>
      <c r="CA35" s="23">
        <v>43844</v>
      </c>
    </row>
    <row r="36" spans="1:79" x14ac:dyDescent="0.25">
      <c r="A36" s="21">
        <v>43264</v>
      </c>
      <c r="B36">
        <v>225.17132000000001</v>
      </c>
      <c r="D36">
        <v>493.38583999999997</v>
      </c>
      <c r="E36" s="2">
        <v>16817649</v>
      </c>
      <c r="F36" s="23">
        <v>42877</v>
      </c>
      <c r="G36" s="23">
        <v>43151</v>
      </c>
      <c r="H36" s="23">
        <v>43634</v>
      </c>
      <c r="I36" s="23">
        <v>43865</v>
      </c>
      <c r="AH36" s="30">
        <v>43161</v>
      </c>
      <c r="AI36" s="26">
        <v>0.30549768518518522</v>
      </c>
      <c r="AJ36" s="26">
        <v>0.30599537037037033</v>
      </c>
      <c r="AK36" s="29">
        <f t="shared" si="2"/>
        <v>4.9768518518511495E-4</v>
      </c>
      <c r="AM36" s="26">
        <v>0.60417824074074067</v>
      </c>
      <c r="AN36" s="26">
        <v>0.60616898148148146</v>
      </c>
      <c r="AO36" s="32">
        <f t="shared" si="1"/>
        <v>172.00000000000449</v>
      </c>
      <c r="AP36" s="2">
        <v>13813071</v>
      </c>
      <c r="BT36" s="23">
        <v>42880</v>
      </c>
      <c r="BU36" s="23">
        <v>43188</v>
      </c>
      <c r="BV36" s="23">
        <v>43594</v>
      </c>
      <c r="BW36" s="23">
        <v>43846</v>
      </c>
      <c r="BX36" s="23">
        <v>42859</v>
      </c>
      <c r="BY36" s="24">
        <v>43143</v>
      </c>
      <c r="BZ36" s="23">
        <v>43627</v>
      </c>
      <c r="CA36" s="23">
        <v>43846</v>
      </c>
    </row>
    <row r="37" spans="1:79" x14ac:dyDescent="0.25">
      <c r="A37" s="21">
        <v>43265</v>
      </c>
      <c r="B37">
        <v>221.1764</v>
      </c>
      <c r="D37">
        <v>478.37686000000002</v>
      </c>
      <c r="E37" s="2">
        <v>16853151</v>
      </c>
      <c r="F37" s="23">
        <v>42878</v>
      </c>
      <c r="G37" s="23">
        <v>43152</v>
      </c>
      <c r="H37" s="23">
        <v>43635</v>
      </c>
      <c r="I37" s="23">
        <v>43867</v>
      </c>
      <c r="AH37" s="30">
        <v>43164</v>
      </c>
      <c r="AI37" s="26">
        <v>0.30599537037037033</v>
      </c>
      <c r="AJ37" s="26">
        <v>0.3065046296296296</v>
      </c>
      <c r="AK37" s="29">
        <f t="shared" si="2"/>
        <v>5.0925925925926485E-4</v>
      </c>
      <c r="AM37" s="26">
        <v>0.60616898148148146</v>
      </c>
      <c r="AN37" s="26">
        <v>0.60814814814814822</v>
      </c>
      <c r="AO37" s="32">
        <f t="shared" si="1"/>
        <v>171.00000000000756</v>
      </c>
      <c r="AP37" s="2">
        <v>13812639</v>
      </c>
      <c r="BT37" s="23">
        <v>42885</v>
      </c>
      <c r="BU37" s="23">
        <v>43193</v>
      </c>
      <c r="BV37" s="23">
        <v>43599</v>
      </c>
      <c r="BW37" s="23">
        <v>43851</v>
      </c>
      <c r="BX37" s="23">
        <v>42860</v>
      </c>
      <c r="BY37" s="24">
        <v>43145</v>
      </c>
      <c r="BZ37" s="23">
        <v>43628</v>
      </c>
      <c r="CA37" s="23">
        <v>43851</v>
      </c>
    </row>
    <row r="38" spans="1:79" x14ac:dyDescent="0.25">
      <c r="A38" s="21">
        <v>43270</v>
      </c>
      <c r="B38">
        <v>221.22433000000001</v>
      </c>
      <c r="D38">
        <v>487.33825999999999</v>
      </c>
      <c r="E38" s="2">
        <v>16866414</v>
      </c>
      <c r="F38" s="23">
        <v>42879</v>
      </c>
      <c r="G38" s="23">
        <v>43153</v>
      </c>
      <c r="H38" s="23">
        <v>43636</v>
      </c>
      <c r="I38" s="24">
        <v>43868</v>
      </c>
      <c r="AH38" s="30">
        <v>43165</v>
      </c>
      <c r="AI38" s="26">
        <v>0.3065046296296296</v>
      </c>
      <c r="AJ38" s="26">
        <v>0.30701388888888886</v>
      </c>
      <c r="AK38" s="29">
        <f t="shared" si="2"/>
        <v>5.0925925925926485E-4</v>
      </c>
      <c r="AM38" s="26">
        <v>0.60814814814814822</v>
      </c>
      <c r="AN38" s="26">
        <v>0.61018518518518516</v>
      </c>
      <c r="AO38" s="32">
        <f t="shared" si="1"/>
        <v>175.99999999999233</v>
      </c>
      <c r="AP38" s="2">
        <v>13817626</v>
      </c>
      <c r="BT38" s="23">
        <v>42887</v>
      </c>
      <c r="BU38" s="23">
        <v>43195</v>
      </c>
      <c r="BV38" s="23">
        <v>43601</v>
      </c>
      <c r="BW38" s="23">
        <v>43852</v>
      </c>
      <c r="BX38" s="23">
        <v>42861</v>
      </c>
      <c r="BY38" s="23">
        <v>43146</v>
      </c>
      <c r="BZ38" s="23">
        <v>43629</v>
      </c>
      <c r="CA38" s="23">
        <v>43852</v>
      </c>
    </row>
    <row r="39" spans="1:79" x14ac:dyDescent="0.25">
      <c r="A39" s="21">
        <v>43272</v>
      </c>
      <c r="B39">
        <v>220.14741000000001</v>
      </c>
      <c r="D39">
        <v>485.38380000000001</v>
      </c>
      <c r="E39" s="2">
        <v>16878524</v>
      </c>
      <c r="F39" s="23">
        <v>42880</v>
      </c>
      <c r="G39" s="23">
        <v>43154</v>
      </c>
      <c r="H39" s="23">
        <v>43638</v>
      </c>
      <c r="I39" s="24">
        <v>43869</v>
      </c>
      <c r="AH39" s="30">
        <v>43167</v>
      </c>
      <c r="AI39" s="26">
        <v>0.30701388888888886</v>
      </c>
      <c r="AJ39" s="26">
        <v>0.30753472222222222</v>
      </c>
      <c r="AK39" s="29">
        <f t="shared" si="2"/>
        <v>5.2083333333335924E-4</v>
      </c>
      <c r="AM39" s="26">
        <v>0.61018518518518516</v>
      </c>
      <c r="AN39" s="26">
        <v>0.61219907407407403</v>
      </c>
      <c r="AO39" s="32">
        <f t="shared" si="1"/>
        <v>173.99999999999841</v>
      </c>
      <c r="AP39" s="2">
        <v>13824747</v>
      </c>
      <c r="BT39" s="23">
        <v>42892</v>
      </c>
      <c r="BU39" s="23">
        <v>43200</v>
      </c>
      <c r="BV39" s="23">
        <v>43605</v>
      </c>
      <c r="BW39" s="23">
        <v>43858</v>
      </c>
      <c r="BX39" s="23">
        <v>42874</v>
      </c>
      <c r="BY39" s="23">
        <v>43147</v>
      </c>
      <c r="BZ39" s="23">
        <v>43630</v>
      </c>
      <c r="CA39" s="23">
        <v>43858</v>
      </c>
    </row>
    <row r="40" spans="1:79" x14ac:dyDescent="0.25">
      <c r="A40" s="21">
        <v>43277</v>
      </c>
      <c r="B40">
        <v>221.16552999999999</v>
      </c>
      <c r="D40">
        <v>486.36847999999998</v>
      </c>
      <c r="E40" s="2">
        <v>16902262</v>
      </c>
      <c r="F40" s="23">
        <v>42885</v>
      </c>
      <c r="G40" s="23">
        <v>43157</v>
      </c>
      <c r="H40" s="23">
        <v>43640</v>
      </c>
      <c r="I40" s="24">
        <v>43872</v>
      </c>
      <c r="AH40" s="31">
        <v>43169</v>
      </c>
      <c r="AI40" s="26">
        <v>0.30753472222222222</v>
      </c>
      <c r="AJ40" s="26">
        <v>0.30804398148148149</v>
      </c>
      <c r="AK40" s="29">
        <f t="shared" si="2"/>
        <v>5.0925925925926485E-4</v>
      </c>
      <c r="AM40" s="26">
        <v>0.61219907407407403</v>
      </c>
      <c r="AN40" s="26">
        <v>0.61423611111111109</v>
      </c>
      <c r="AO40" s="32">
        <f t="shared" si="1"/>
        <v>176.00000000000193</v>
      </c>
      <c r="AP40" s="2">
        <v>13823287</v>
      </c>
      <c r="AU40" s="40">
        <v>2017</v>
      </c>
      <c r="AV40" t="s">
        <v>630</v>
      </c>
      <c r="AW40" s="23">
        <v>42874</v>
      </c>
      <c r="AX40" s="23">
        <v>42878</v>
      </c>
      <c r="AY40" s="23">
        <v>42880</v>
      </c>
      <c r="AZ40" s="23">
        <v>42885</v>
      </c>
      <c r="BA40" s="23">
        <v>42887</v>
      </c>
      <c r="BB40" s="23">
        <v>42892</v>
      </c>
      <c r="BC40" s="23">
        <v>42894</v>
      </c>
      <c r="BD40" s="23">
        <v>42899</v>
      </c>
      <c r="BE40" s="23">
        <v>42901</v>
      </c>
      <c r="BF40" s="23">
        <v>42906</v>
      </c>
      <c r="BG40" s="23">
        <v>42908</v>
      </c>
      <c r="BH40" s="23">
        <v>42913</v>
      </c>
      <c r="BI40" s="23">
        <v>42915</v>
      </c>
      <c r="BJ40" s="23">
        <v>42919</v>
      </c>
      <c r="BK40" s="23">
        <v>42922</v>
      </c>
      <c r="BL40" s="23">
        <v>42927</v>
      </c>
      <c r="BM40" s="23">
        <v>42929</v>
      </c>
      <c r="BN40" s="23">
        <v>42934</v>
      </c>
      <c r="BO40" s="23">
        <v>42936</v>
      </c>
      <c r="BP40" s="23">
        <v>42941</v>
      </c>
      <c r="BT40" s="23">
        <v>42894</v>
      </c>
      <c r="BU40" s="23">
        <v>43202</v>
      </c>
      <c r="BV40" s="23">
        <v>43608</v>
      </c>
      <c r="BW40" s="23">
        <v>43860</v>
      </c>
      <c r="BX40" s="23">
        <v>42875</v>
      </c>
      <c r="BY40" s="23">
        <v>43150</v>
      </c>
      <c r="BZ40" s="23">
        <v>43633</v>
      </c>
      <c r="CA40" s="23">
        <v>43860</v>
      </c>
    </row>
    <row r="41" spans="1:79" x14ac:dyDescent="0.25">
      <c r="A41" s="21">
        <v>43279</v>
      </c>
      <c r="B41">
        <v>221.18109000000001</v>
      </c>
      <c r="D41">
        <v>492.50830000000002</v>
      </c>
      <c r="E41" s="2">
        <v>16902262</v>
      </c>
      <c r="F41" s="23">
        <v>42886</v>
      </c>
      <c r="G41" s="23">
        <v>43158</v>
      </c>
      <c r="H41" s="23">
        <v>43641</v>
      </c>
      <c r="I41" s="24">
        <v>43873</v>
      </c>
      <c r="AH41" s="31">
        <v>43171</v>
      </c>
      <c r="AI41" s="26">
        <v>0.30804398148148149</v>
      </c>
      <c r="AJ41" s="26">
        <v>0.30855324074074075</v>
      </c>
      <c r="AK41" s="29">
        <f t="shared" si="2"/>
        <v>5.0925925925926485E-4</v>
      </c>
      <c r="AM41" s="26">
        <v>0.61423611111111109</v>
      </c>
      <c r="AN41" s="26">
        <v>0.61622685185185189</v>
      </c>
      <c r="AO41" s="32">
        <f t="shared" si="1"/>
        <v>172.00000000000449</v>
      </c>
      <c r="AP41" s="2">
        <v>13843203</v>
      </c>
      <c r="AU41" s="40"/>
      <c r="AV41" t="s">
        <v>631</v>
      </c>
      <c r="AW41" s="23">
        <v>42856</v>
      </c>
      <c r="AX41" s="23">
        <v>42858</v>
      </c>
      <c r="AY41" s="23">
        <v>42859</v>
      </c>
      <c r="AZ41" s="23">
        <v>42860</v>
      </c>
      <c r="BA41" s="23">
        <v>42861</v>
      </c>
      <c r="BB41" s="23">
        <v>42874</v>
      </c>
      <c r="BC41" s="23">
        <v>42875</v>
      </c>
      <c r="BD41" s="23">
        <v>42877</v>
      </c>
      <c r="BE41" s="23">
        <v>42878</v>
      </c>
      <c r="BF41" s="23">
        <v>42879</v>
      </c>
      <c r="BG41" s="23">
        <v>42880</v>
      </c>
      <c r="BH41" s="23">
        <v>42885</v>
      </c>
      <c r="BI41" s="23">
        <v>42886</v>
      </c>
      <c r="BJ41" s="23">
        <v>42887</v>
      </c>
      <c r="BK41" s="23">
        <v>42888</v>
      </c>
      <c r="BL41" s="23">
        <v>42891</v>
      </c>
      <c r="BM41" s="23">
        <v>42892</v>
      </c>
      <c r="BN41" s="24">
        <v>42893</v>
      </c>
      <c r="BO41" s="24">
        <v>42894</v>
      </c>
      <c r="BP41" s="24">
        <v>42895</v>
      </c>
      <c r="BT41" s="23">
        <v>42899</v>
      </c>
      <c r="BU41" s="23">
        <v>43207</v>
      </c>
      <c r="BV41" s="23">
        <v>43609</v>
      </c>
      <c r="BW41" s="23">
        <v>43865</v>
      </c>
      <c r="BX41" s="23">
        <v>42877</v>
      </c>
      <c r="BY41" s="23">
        <v>43151</v>
      </c>
      <c r="BZ41" s="23">
        <v>43634</v>
      </c>
      <c r="CA41" s="23">
        <v>43865</v>
      </c>
    </row>
    <row r="42" spans="1:79" x14ac:dyDescent="0.25">
      <c r="A42" s="21">
        <v>43284</v>
      </c>
      <c r="B42">
        <v>219.17801</v>
      </c>
      <c r="D42">
        <v>490.34075999999999</v>
      </c>
      <c r="E42" s="2">
        <v>16919735</v>
      </c>
      <c r="F42" s="23">
        <v>42887</v>
      </c>
      <c r="G42" s="23">
        <v>43160</v>
      </c>
      <c r="H42" s="23">
        <v>43643</v>
      </c>
      <c r="I42" s="24">
        <v>43874</v>
      </c>
      <c r="AH42" s="30">
        <v>43621</v>
      </c>
      <c r="AI42" s="26">
        <v>0.33230324074074075</v>
      </c>
      <c r="AJ42" s="26">
        <v>0.33291666666666669</v>
      </c>
      <c r="AK42" s="29">
        <f t="shared" si="2"/>
        <v>6.134259259259478E-4</v>
      </c>
      <c r="AM42" s="26">
        <v>0.61792824074074071</v>
      </c>
      <c r="AN42" s="26">
        <v>0.61993055555555554</v>
      </c>
      <c r="AO42" s="32">
        <f t="shared" si="1"/>
        <v>173.00000000000148</v>
      </c>
      <c r="AP42" s="2">
        <v>15159964</v>
      </c>
      <c r="AU42" s="40">
        <v>2018</v>
      </c>
      <c r="AV42" t="s">
        <v>630</v>
      </c>
      <c r="AW42" s="23">
        <v>43182</v>
      </c>
      <c r="AX42" s="23">
        <v>43186</v>
      </c>
      <c r="AY42" s="23">
        <v>43188</v>
      </c>
      <c r="AZ42" s="23">
        <v>43193</v>
      </c>
      <c r="BA42" s="23">
        <v>43195</v>
      </c>
      <c r="BB42" s="23">
        <v>43200</v>
      </c>
      <c r="BC42" s="23">
        <v>43202</v>
      </c>
      <c r="BD42" s="23">
        <v>43207</v>
      </c>
      <c r="BE42" s="23">
        <v>43209</v>
      </c>
      <c r="BF42" s="23">
        <v>43214</v>
      </c>
      <c r="BG42" s="23">
        <v>43216</v>
      </c>
      <c r="BH42" s="23">
        <v>43221</v>
      </c>
      <c r="BI42" s="23">
        <v>43264</v>
      </c>
      <c r="BJ42" s="23">
        <v>43265</v>
      </c>
      <c r="BK42" s="23">
        <v>43270</v>
      </c>
      <c r="BL42" s="23">
        <v>43272</v>
      </c>
      <c r="BM42" s="23">
        <v>43277</v>
      </c>
      <c r="BN42" s="23">
        <v>43279</v>
      </c>
      <c r="BO42" s="23">
        <v>43284</v>
      </c>
      <c r="BP42" s="24">
        <v>43286</v>
      </c>
      <c r="BT42" s="23">
        <v>42901</v>
      </c>
      <c r="BU42" s="23">
        <v>43209</v>
      </c>
      <c r="BV42" s="23">
        <v>43613</v>
      </c>
      <c r="BW42" s="23">
        <v>43867</v>
      </c>
      <c r="BX42" s="23">
        <v>42878</v>
      </c>
      <c r="BY42" s="23">
        <v>43152</v>
      </c>
      <c r="BZ42" s="23">
        <v>43635</v>
      </c>
      <c r="CA42" s="23">
        <v>43867</v>
      </c>
    </row>
    <row r="43" spans="1:79" x14ac:dyDescent="0.25">
      <c r="A43" s="22">
        <v>43286</v>
      </c>
      <c r="B43">
        <v>221.19396</v>
      </c>
      <c r="D43">
        <v>493.35674</v>
      </c>
      <c r="E43" s="2">
        <v>16925017</v>
      </c>
      <c r="F43" s="23">
        <v>42888</v>
      </c>
      <c r="G43" s="23">
        <v>43161</v>
      </c>
      <c r="H43" s="23">
        <v>43637</v>
      </c>
      <c r="I43" s="24">
        <v>43875</v>
      </c>
      <c r="AH43" s="30">
        <v>43623</v>
      </c>
      <c r="AI43" s="26">
        <v>0.33291666666666669</v>
      </c>
      <c r="AJ43" s="26">
        <v>0.3334375</v>
      </c>
      <c r="AK43" s="29">
        <f t="shared" si="2"/>
        <v>5.2083333333330373E-4</v>
      </c>
      <c r="AM43" s="26">
        <v>0.61993055555555554</v>
      </c>
      <c r="AN43" s="26">
        <v>0.62194444444444441</v>
      </c>
      <c r="AO43" s="32">
        <f t="shared" si="1"/>
        <v>173.99999999999841</v>
      </c>
      <c r="AP43" s="2">
        <v>15172322</v>
      </c>
      <c r="AU43" s="40"/>
      <c r="AV43" t="s">
        <v>631</v>
      </c>
      <c r="AW43" s="24">
        <v>43139</v>
      </c>
      <c r="AX43" s="24">
        <v>43140</v>
      </c>
      <c r="AY43" s="24">
        <v>43143</v>
      </c>
      <c r="AZ43" s="24">
        <v>43145</v>
      </c>
      <c r="BA43" s="23">
        <v>43146</v>
      </c>
      <c r="BB43" s="23">
        <v>43147</v>
      </c>
      <c r="BC43" s="23">
        <v>43150</v>
      </c>
      <c r="BD43" s="23">
        <v>43151</v>
      </c>
      <c r="BE43" s="23">
        <v>43152</v>
      </c>
      <c r="BF43" s="23">
        <v>43153</v>
      </c>
      <c r="BG43" s="23">
        <v>43154</v>
      </c>
      <c r="BH43" s="23">
        <v>43157</v>
      </c>
      <c r="BI43" s="23">
        <v>43158</v>
      </c>
      <c r="BJ43" s="23">
        <v>43160</v>
      </c>
      <c r="BK43" s="23">
        <v>43161</v>
      </c>
      <c r="BL43" s="23">
        <v>43164</v>
      </c>
      <c r="BM43" s="23">
        <v>43165</v>
      </c>
      <c r="BN43" s="23">
        <v>43167</v>
      </c>
      <c r="BO43" s="24">
        <v>43169</v>
      </c>
      <c r="BP43" s="24">
        <v>43171</v>
      </c>
      <c r="BT43" s="23">
        <v>42906</v>
      </c>
      <c r="BU43" s="23">
        <v>43214</v>
      </c>
      <c r="BV43" s="23">
        <v>43615</v>
      </c>
      <c r="BW43" s="24"/>
      <c r="BX43" s="23">
        <v>42879</v>
      </c>
      <c r="BY43" s="23">
        <v>43153</v>
      </c>
      <c r="BZ43" s="23">
        <v>43636</v>
      </c>
      <c r="CA43" s="24">
        <v>43868</v>
      </c>
    </row>
    <row r="44" spans="1:79" x14ac:dyDescent="0.25">
      <c r="A44" s="21">
        <v>43587</v>
      </c>
      <c r="B44">
        <v>231.16701</v>
      </c>
      <c r="D44">
        <v>541.39990999999998</v>
      </c>
      <c r="E44" s="2">
        <v>18540969</v>
      </c>
      <c r="F44" s="23">
        <v>42891</v>
      </c>
      <c r="G44" s="23">
        <v>43164</v>
      </c>
      <c r="H44" s="23">
        <v>43647</v>
      </c>
      <c r="I44" s="24">
        <v>43876</v>
      </c>
      <c r="AH44" s="30">
        <v>43627</v>
      </c>
      <c r="AI44" s="26">
        <v>0.3334375</v>
      </c>
      <c r="AJ44" s="26">
        <v>0.33394675925925926</v>
      </c>
      <c r="AK44" s="29">
        <f t="shared" si="2"/>
        <v>5.0925925925926485E-4</v>
      </c>
      <c r="AM44" s="26">
        <v>0.62194444444444441</v>
      </c>
      <c r="AN44" s="26">
        <v>0.62398148148148147</v>
      </c>
      <c r="AO44" s="32">
        <f t="shared" si="1"/>
        <v>176.00000000000193</v>
      </c>
      <c r="AP44" s="2">
        <v>15181672</v>
      </c>
      <c r="AU44" s="40">
        <v>2019</v>
      </c>
      <c r="AV44" t="s">
        <v>630</v>
      </c>
      <c r="AW44" s="23">
        <v>43587</v>
      </c>
      <c r="AX44" s="23">
        <v>43592</v>
      </c>
      <c r="AY44" s="23">
        <v>43594</v>
      </c>
      <c r="AZ44" s="23">
        <v>43599</v>
      </c>
      <c r="BA44" s="23">
        <v>43601</v>
      </c>
      <c r="BB44" s="23">
        <v>43605</v>
      </c>
      <c r="BC44" s="23">
        <v>43608</v>
      </c>
      <c r="BD44" s="23">
        <v>43609</v>
      </c>
      <c r="BE44" s="23">
        <v>43613</v>
      </c>
      <c r="BF44" s="23">
        <v>43615</v>
      </c>
      <c r="BG44" s="23">
        <v>43620</v>
      </c>
      <c r="BH44" s="23">
        <v>43622</v>
      </c>
      <c r="BI44" s="23">
        <v>43627</v>
      </c>
      <c r="BJ44" s="23">
        <v>43629</v>
      </c>
      <c r="BK44" s="23">
        <v>43634</v>
      </c>
      <c r="BL44" s="23">
        <v>43636</v>
      </c>
      <c r="BM44" s="23">
        <v>43637</v>
      </c>
      <c r="BN44" s="23">
        <v>43641</v>
      </c>
      <c r="BO44" s="23">
        <v>43643</v>
      </c>
      <c r="BT44" s="23">
        <v>42908</v>
      </c>
      <c r="BU44" s="23">
        <v>43216</v>
      </c>
      <c r="BV44" s="23">
        <v>43620</v>
      </c>
      <c r="BW44" s="24"/>
      <c r="BX44" s="23">
        <v>42880</v>
      </c>
      <c r="BY44" s="23">
        <v>43154</v>
      </c>
      <c r="BZ44" s="23">
        <v>43638</v>
      </c>
      <c r="CA44" s="24">
        <v>43869</v>
      </c>
    </row>
    <row r="45" spans="1:79" x14ac:dyDescent="0.25">
      <c r="A45" s="21">
        <v>43592</v>
      </c>
      <c r="B45">
        <v>236.17321999999999</v>
      </c>
      <c r="D45">
        <v>541.39022</v>
      </c>
      <c r="E45" s="2">
        <v>18540969</v>
      </c>
      <c r="F45" s="23">
        <v>42892</v>
      </c>
      <c r="G45" s="23">
        <v>43165</v>
      </c>
      <c r="H45" s="23">
        <v>43648</v>
      </c>
      <c r="I45" s="24">
        <v>43879</v>
      </c>
      <c r="AH45" s="30">
        <v>43628</v>
      </c>
      <c r="AI45" s="26">
        <v>0.33394675925925926</v>
      </c>
      <c r="AJ45" s="26">
        <v>0.33446759259259262</v>
      </c>
      <c r="AK45" s="29">
        <f t="shared" si="2"/>
        <v>5.2083333333335924E-4</v>
      </c>
      <c r="AM45" s="26">
        <v>0.62398148148148147</v>
      </c>
      <c r="AN45" s="26">
        <v>0.62599537037037034</v>
      </c>
      <c r="AO45" s="32">
        <f t="shared" si="1"/>
        <v>173.99999999999841</v>
      </c>
      <c r="AP45" s="2">
        <v>15189965</v>
      </c>
      <c r="AU45" s="40"/>
      <c r="AV45" t="s">
        <v>631</v>
      </c>
      <c r="AW45" s="23">
        <v>43621</v>
      </c>
      <c r="AX45" s="23">
        <v>43623</v>
      </c>
      <c r="AY45" s="23">
        <v>43627</v>
      </c>
      <c r="AZ45" s="23">
        <v>43628</v>
      </c>
      <c r="BA45" s="23">
        <v>43629</v>
      </c>
      <c r="BB45" s="23">
        <v>43630</v>
      </c>
      <c r="BC45" s="23">
        <v>43633</v>
      </c>
      <c r="BD45" s="23">
        <v>43634</v>
      </c>
      <c r="BE45" s="23">
        <v>43635</v>
      </c>
      <c r="BF45" s="23">
        <v>43636</v>
      </c>
      <c r="BG45" s="23">
        <v>43638</v>
      </c>
      <c r="BH45" s="23">
        <v>43640</v>
      </c>
      <c r="BI45" s="23">
        <v>43641</v>
      </c>
      <c r="BJ45" s="23">
        <v>43643</v>
      </c>
      <c r="BK45" s="23">
        <v>43637</v>
      </c>
      <c r="BL45" s="23">
        <v>43647</v>
      </c>
      <c r="BM45" s="23">
        <v>43648</v>
      </c>
      <c r="BN45" s="23">
        <v>43649</v>
      </c>
      <c r="BO45" s="23">
        <v>43650</v>
      </c>
      <c r="BP45" s="24"/>
      <c r="BT45" s="23">
        <v>42913</v>
      </c>
      <c r="BU45" s="23">
        <v>43221</v>
      </c>
      <c r="BV45" s="23">
        <v>43622</v>
      </c>
      <c r="BW45" s="24"/>
      <c r="BX45" s="23">
        <v>42885</v>
      </c>
      <c r="BY45" s="23">
        <v>43157</v>
      </c>
      <c r="BZ45" s="23">
        <v>43640</v>
      </c>
      <c r="CA45" s="24">
        <v>43872</v>
      </c>
    </row>
    <row r="46" spans="1:79" x14ac:dyDescent="0.25">
      <c r="A46" s="21">
        <v>43594</v>
      </c>
      <c r="B46">
        <v>233.19699</v>
      </c>
      <c r="D46">
        <v>531.41273999999999</v>
      </c>
      <c r="E46" s="2">
        <v>18601288</v>
      </c>
      <c r="F46" s="24">
        <v>42893</v>
      </c>
      <c r="G46" s="23">
        <v>43167</v>
      </c>
      <c r="H46" s="23">
        <v>43649</v>
      </c>
      <c r="I46" s="24">
        <v>43880</v>
      </c>
      <c r="AH46" s="30">
        <v>43629</v>
      </c>
      <c r="AI46" s="26">
        <v>0.33446759259259262</v>
      </c>
      <c r="AJ46" s="26">
        <v>0.33497685185185189</v>
      </c>
      <c r="AK46" s="29">
        <f t="shared" si="2"/>
        <v>5.0925925925926485E-4</v>
      </c>
      <c r="AM46" s="26">
        <v>0.62599537037037034</v>
      </c>
      <c r="AN46" s="26">
        <v>0.6280324074074074</v>
      </c>
      <c r="AO46" s="32">
        <f t="shared" si="1"/>
        <v>176.00000000000193</v>
      </c>
      <c r="AP46" s="2">
        <v>15195329</v>
      </c>
      <c r="AU46" s="40">
        <v>2020</v>
      </c>
      <c r="AV46" t="s">
        <v>630</v>
      </c>
      <c r="AW46" s="23">
        <v>43840</v>
      </c>
      <c r="AX46" s="23">
        <v>43844</v>
      </c>
      <c r="AY46" s="23">
        <v>43846</v>
      </c>
      <c r="AZ46" s="23">
        <v>43851</v>
      </c>
      <c r="BA46" s="23">
        <v>43852</v>
      </c>
      <c r="BB46" s="23">
        <v>43858</v>
      </c>
      <c r="BC46" s="23">
        <v>43860</v>
      </c>
      <c r="BD46" s="23">
        <v>43865</v>
      </c>
      <c r="BE46" s="23">
        <v>43867</v>
      </c>
      <c r="BF46" s="24"/>
      <c r="BT46" s="23">
        <v>42915</v>
      </c>
      <c r="BU46" s="23">
        <v>43264</v>
      </c>
      <c r="BV46" s="23">
        <v>43627</v>
      </c>
      <c r="BW46" s="24"/>
      <c r="BX46" s="23">
        <v>42886</v>
      </c>
      <c r="BY46" s="23">
        <v>43158</v>
      </c>
      <c r="BZ46" s="23">
        <v>43641</v>
      </c>
      <c r="CA46" s="24">
        <v>43873</v>
      </c>
    </row>
    <row r="47" spans="1:79" x14ac:dyDescent="0.25">
      <c r="A47" s="21">
        <v>43599</v>
      </c>
      <c r="B47">
        <v>234.17576</v>
      </c>
      <c r="D47">
        <v>529.38655000000006</v>
      </c>
      <c r="E47" s="2">
        <v>18622298</v>
      </c>
      <c r="F47" s="24">
        <v>42894</v>
      </c>
      <c r="G47" s="24">
        <v>43169</v>
      </c>
      <c r="H47" s="23">
        <v>43650</v>
      </c>
      <c r="I47" s="24">
        <v>43881</v>
      </c>
      <c r="AH47" s="30">
        <v>43630</v>
      </c>
      <c r="AI47" s="26">
        <v>0.33499999999999996</v>
      </c>
      <c r="AJ47" s="26">
        <v>0.33549768518518519</v>
      </c>
      <c r="AK47" s="29">
        <f t="shared" si="2"/>
        <v>4.9768518518522598E-4</v>
      </c>
      <c r="AM47" s="26">
        <v>0.6280324074074074</v>
      </c>
      <c r="AN47" s="26">
        <v>0.63003472222222223</v>
      </c>
      <c r="AO47" s="32">
        <f t="shared" si="1"/>
        <v>173.00000000000148</v>
      </c>
      <c r="AP47" s="2">
        <v>15209471</v>
      </c>
      <c r="AU47" s="40"/>
      <c r="AV47" t="s">
        <v>631</v>
      </c>
      <c r="AW47" s="23">
        <v>43840</v>
      </c>
      <c r="AX47" s="23">
        <v>43844</v>
      </c>
      <c r="AY47" s="23">
        <v>43846</v>
      </c>
      <c r="AZ47" s="23">
        <v>43851</v>
      </c>
      <c r="BA47" s="23">
        <v>43852</v>
      </c>
      <c r="BB47" s="23">
        <v>43858</v>
      </c>
      <c r="BC47" s="23">
        <v>43860</v>
      </c>
      <c r="BD47" s="23">
        <v>43865</v>
      </c>
      <c r="BE47" s="23">
        <v>43867</v>
      </c>
      <c r="BF47" s="24">
        <v>43868</v>
      </c>
      <c r="BG47" s="24">
        <v>43869</v>
      </c>
      <c r="BH47" s="24">
        <v>43872</v>
      </c>
      <c r="BI47" s="24">
        <v>43873</v>
      </c>
      <c r="BJ47" s="24">
        <v>43874</v>
      </c>
      <c r="BK47" s="24">
        <v>43875</v>
      </c>
      <c r="BL47" s="24">
        <v>43876</v>
      </c>
      <c r="BM47" s="24">
        <v>43879</v>
      </c>
      <c r="BN47" s="24">
        <v>43880</v>
      </c>
      <c r="BO47" s="24">
        <v>43881</v>
      </c>
      <c r="BP47" s="24">
        <v>43882</v>
      </c>
      <c r="BT47" s="23">
        <v>42919</v>
      </c>
      <c r="BU47" s="23">
        <v>43265</v>
      </c>
      <c r="BV47" s="23">
        <v>43629</v>
      </c>
      <c r="BW47" s="24"/>
      <c r="BX47" s="23">
        <v>42887</v>
      </c>
      <c r="BY47" s="23">
        <v>43160</v>
      </c>
      <c r="BZ47" s="23">
        <v>43643</v>
      </c>
      <c r="CA47" s="24">
        <v>43874</v>
      </c>
    </row>
    <row r="48" spans="1:79" x14ac:dyDescent="0.25">
      <c r="A48" s="21">
        <v>43601</v>
      </c>
      <c r="B48">
        <v>233.17859000000001</v>
      </c>
      <c r="D48">
        <v>537.41408999999999</v>
      </c>
      <c r="E48" s="2">
        <v>18641605</v>
      </c>
      <c r="F48" s="24">
        <v>42895</v>
      </c>
      <c r="G48" s="24">
        <v>43171</v>
      </c>
      <c r="H48" s="24"/>
      <c r="I48" s="24">
        <v>43882</v>
      </c>
      <c r="AH48" s="30">
        <v>43633</v>
      </c>
      <c r="AI48" s="26">
        <v>0.33550925925925923</v>
      </c>
      <c r="AJ48" s="26">
        <v>0.33604166666666663</v>
      </c>
      <c r="AK48" s="29">
        <f t="shared" si="2"/>
        <v>5.3240740740739811E-4</v>
      </c>
      <c r="AM48" s="26">
        <v>0.63003472222222223</v>
      </c>
      <c r="AN48" s="26">
        <v>0.63206018518518514</v>
      </c>
      <c r="AO48" s="32">
        <f t="shared" si="1"/>
        <v>174.9999999999954</v>
      </c>
      <c r="AP48" s="2">
        <v>15208891</v>
      </c>
      <c r="BT48" s="23">
        <v>42922</v>
      </c>
      <c r="BU48" s="23">
        <v>43270</v>
      </c>
      <c r="BV48" s="23">
        <v>43634</v>
      </c>
      <c r="BW48" s="24"/>
      <c r="BX48" s="23">
        <v>42888</v>
      </c>
      <c r="BY48" s="23">
        <v>43161</v>
      </c>
      <c r="BZ48" s="23">
        <v>43637</v>
      </c>
      <c r="CA48" s="24">
        <v>43875</v>
      </c>
    </row>
    <row r="49" spans="1:79" x14ac:dyDescent="0.25">
      <c r="A49" s="21">
        <v>43605</v>
      </c>
      <c r="B49">
        <v>234.2773</v>
      </c>
      <c r="D49">
        <v>536.37318000000005</v>
      </c>
      <c r="E49" s="2">
        <v>18654806</v>
      </c>
      <c r="H49" s="6"/>
      <c r="AH49" s="30">
        <v>43634</v>
      </c>
      <c r="AI49" s="26">
        <v>0.33605324074074078</v>
      </c>
      <c r="AJ49" s="26">
        <v>0.33659722222222221</v>
      </c>
      <c r="AK49" s="29">
        <f t="shared" si="2"/>
        <v>5.4398148148143699E-4</v>
      </c>
      <c r="AM49" s="26">
        <v>0.63206018518518514</v>
      </c>
      <c r="AN49" s="26">
        <v>0.63408564814814816</v>
      </c>
      <c r="AO49" s="32">
        <f t="shared" si="1"/>
        <v>175.00000000000497</v>
      </c>
      <c r="AP49" s="2">
        <v>15213699</v>
      </c>
      <c r="BT49" s="23">
        <v>42927</v>
      </c>
      <c r="BU49" s="23">
        <v>43272</v>
      </c>
      <c r="BV49" s="23">
        <v>43636</v>
      </c>
      <c r="BW49" s="24"/>
      <c r="BX49" s="23">
        <v>42891</v>
      </c>
      <c r="BY49" s="23">
        <v>43164</v>
      </c>
      <c r="BZ49" s="23">
        <v>43647</v>
      </c>
      <c r="CA49" s="24">
        <v>43876</v>
      </c>
    </row>
    <row r="50" spans="1:79" x14ac:dyDescent="0.25">
      <c r="A50" s="21">
        <v>43608</v>
      </c>
      <c r="B50">
        <v>235.1979</v>
      </c>
      <c r="D50">
        <v>535.37851999999998</v>
      </c>
      <c r="E50" s="2">
        <v>18660447</v>
      </c>
      <c r="H50" s="6"/>
      <c r="K50" s="8"/>
      <c r="L50" s="8"/>
      <c r="M50" s="8"/>
      <c r="N50" s="8"/>
      <c r="AH50" s="30">
        <v>43635</v>
      </c>
      <c r="AI50" s="26">
        <v>0.33659722222222221</v>
      </c>
      <c r="AJ50" s="26">
        <v>0.33712962962962961</v>
      </c>
      <c r="AK50" s="29">
        <f t="shared" si="2"/>
        <v>5.3240740740739811E-4</v>
      </c>
      <c r="AM50" s="26">
        <v>0.63408564814814816</v>
      </c>
      <c r="AN50" s="26">
        <v>0.63606481481481481</v>
      </c>
      <c r="AO50" s="32">
        <f t="shared" si="1"/>
        <v>170.99999999999795</v>
      </c>
      <c r="AP50" s="2">
        <v>15218022</v>
      </c>
      <c r="BT50" s="23">
        <v>42929</v>
      </c>
      <c r="BU50" s="23">
        <v>43277</v>
      </c>
      <c r="BV50" s="23">
        <v>43637</v>
      </c>
      <c r="BW50" s="24"/>
      <c r="BX50" s="23">
        <v>42892</v>
      </c>
      <c r="BY50" s="23">
        <v>43165</v>
      </c>
      <c r="BZ50" s="23">
        <v>43648</v>
      </c>
      <c r="CA50" s="24">
        <v>43879</v>
      </c>
    </row>
    <row r="51" spans="1:79" x14ac:dyDescent="0.25">
      <c r="A51" s="21">
        <v>43609</v>
      </c>
      <c r="B51">
        <v>236.19872000000001</v>
      </c>
      <c r="D51">
        <v>535.55516</v>
      </c>
      <c r="E51" s="2">
        <v>18677927</v>
      </c>
      <c r="H51" s="6"/>
      <c r="AH51" s="30">
        <v>43636</v>
      </c>
      <c r="AI51" s="26">
        <v>0.33712962962962961</v>
      </c>
      <c r="AJ51" s="26">
        <v>0.33765046296296292</v>
      </c>
      <c r="AK51" s="29">
        <f t="shared" si="2"/>
        <v>5.2083333333330373E-4</v>
      </c>
      <c r="AM51" s="26">
        <v>0.63606481481481481</v>
      </c>
      <c r="AN51" s="26">
        <v>0.63805555555555549</v>
      </c>
      <c r="AO51" s="32">
        <f t="shared" si="1"/>
        <v>171.99999999999491</v>
      </c>
      <c r="AP51" s="2">
        <v>15224947</v>
      </c>
      <c r="BT51" s="23">
        <v>42934</v>
      </c>
      <c r="BU51" s="23">
        <v>43279</v>
      </c>
      <c r="BV51" s="23">
        <v>43641</v>
      </c>
      <c r="BW51" s="24"/>
      <c r="BX51" s="24">
        <v>42893</v>
      </c>
      <c r="BY51" s="23">
        <v>43167</v>
      </c>
      <c r="BZ51" s="23">
        <v>43649</v>
      </c>
      <c r="CA51" s="24">
        <v>43880</v>
      </c>
    </row>
    <row r="52" spans="1:79" x14ac:dyDescent="0.25">
      <c r="A52" s="21">
        <v>43613</v>
      </c>
      <c r="B52">
        <v>232.16838999999999</v>
      </c>
      <c r="D52">
        <v>541.40386000000001</v>
      </c>
      <c r="E52" s="2">
        <v>18680080</v>
      </c>
      <c r="H52" s="6"/>
      <c r="AH52" s="30">
        <v>43638</v>
      </c>
      <c r="AI52" s="26">
        <v>0.33766203703703707</v>
      </c>
      <c r="AJ52" s="26">
        <v>0.33817129629629633</v>
      </c>
      <c r="AK52" s="29">
        <f t="shared" si="2"/>
        <v>5.0925925925926485E-4</v>
      </c>
      <c r="AM52" s="26">
        <v>0.63805555555555549</v>
      </c>
      <c r="AN52" s="26">
        <v>0.64009259259259255</v>
      </c>
      <c r="AO52" s="32">
        <f t="shared" si="1"/>
        <v>176.00000000000193</v>
      </c>
      <c r="AP52" s="2">
        <v>15231271</v>
      </c>
      <c r="BT52" s="23">
        <v>42936</v>
      </c>
      <c r="BU52" s="23">
        <v>43284</v>
      </c>
      <c r="BV52" s="23">
        <v>43643</v>
      </c>
      <c r="BW52" s="24"/>
      <c r="BX52" s="24">
        <v>42894</v>
      </c>
      <c r="BY52" s="24">
        <v>43169</v>
      </c>
      <c r="BZ52" s="23">
        <v>43650</v>
      </c>
      <c r="CA52" s="24">
        <v>43881</v>
      </c>
    </row>
    <row r="53" spans="1:79" x14ac:dyDescent="0.25">
      <c r="A53" s="21">
        <v>43615</v>
      </c>
      <c r="B53">
        <v>232.16515999999999</v>
      </c>
      <c r="D53">
        <v>591.42709000000002</v>
      </c>
      <c r="E53" s="2">
        <v>18700402</v>
      </c>
      <c r="H53" s="6"/>
      <c r="AH53" s="30">
        <v>43640</v>
      </c>
      <c r="AI53" s="26">
        <v>0.33817129629629633</v>
      </c>
      <c r="AJ53" s="26">
        <v>0.33871527777777777</v>
      </c>
      <c r="AK53" s="29">
        <f t="shared" si="2"/>
        <v>5.4398148148143699E-4</v>
      </c>
      <c r="AM53" s="26">
        <v>0.64009259259259255</v>
      </c>
      <c r="AN53" s="26">
        <v>0.64216435185185183</v>
      </c>
      <c r="AO53" s="32">
        <f t="shared" si="1"/>
        <v>179.00000000000239</v>
      </c>
      <c r="AP53" s="2">
        <v>15236253</v>
      </c>
      <c r="BT53" s="23">
        <v>42941</v>
      </c>
      <c r="BU53" s="24">
        <v>43286</v>
      </c>
      <c r="BV53" s="24"/>
      <c r="BW53" s="24"/>
      <c r="BX53" s="24">
        <v>42895</v>
      </c>
      <c r="BY53" s="24">
        <v>43171</v>
      </c>
      <c r="BZ53" s="24"/>
      <c r="CA53" s="24">
        <v>43882</v>
      </c>
    </row>
    <row r="54" spans="1:79" x14ac:dyDescent="0.25">
      <c r="A54" s="21">
        <v>43620</v>
      </c>
      <c r="B54">
        <v>233.16475</v>
      </c>
      <c r="D54">
        <v>544.46642999999995</v>
      </c>
      <c r="E54" s="2">
        <v>18718344</v>
      </c>
      <c r="H54" s="6"/>
      <c r="AH54" s="30">
        <v>43641</v>
      </c>
      <c r="AI54" s="25">
        <v>0.33871527777777777</v>
      </c>
      <c r="AJ54" s="25">
        <v>0.33923611111111113</v>
      </c>
      <c r="AK54" s="29">
        <f t="shared" si="2"/>
        <v>5.2083333333335924E-4</v>
      </c>
      <c r="AM54" s="26">
        <v>0.64216435185185183</v>
      </c>
      <c r="AN54" s="26">
        <v>0.6441782407407407</v>
      </c>
      <c r="AO54" s="32">
        <f t="shared" si="1"/>
        <v>173.99999999999841</v>
      </c>
      <c r="AP54" s="2">
        <v>15265748</v>
      </c>
      <c r="BV54" s="6"/>
    </row>
    <row r="55" spans="1:79" x14ac:dyDescent="0.25">
      <c r="A55" s="21">
        <v>43622</v>
      </c>
      <c r="B55">
        <v>233.20241999999999</v>
      </c>
      <c r="D55">
        <v>529.37702000000002</v>
      </c>
      <c r="E55" s="2">
        <v>18721008</v>
      </c>
      <c r="H55" s="6"/>
      <c r="AH55" s="30">
        <v>43643</v>
      </c>
      <c r="AI55" s="25">
        <v>0.33923611111111113</v>
      </c>
      <c r="AJ55" s="25">
        <v>0.33976851851851847</v>
      </c>
      <c r="AK55" s="29">
        <f t="shared" si="2"/>
        <v>5.324074074073426E-4</v>
      </c>
      <c r="AM55" s="26">
        <v>0.6441782407407407</v>
      </c>
      <c r="AN55" s="26">
        <v>0.64621527777777776</v>
      </c>
      <c r="AO55" s="32">
        <f t="shared" si="1"/>
        <v>176.00000000000193</v>
      </c>
      <c r="AP55" s="2">
        <v>15297237</v>
      </c>
    </row>
    <row r="56" spans="1:79" x14ac:dyDescent="0.25">
      <c r="A56" s="21">
        <v>43627</v>
      </c>
      <c r="B56">
        <v>234.16643999999999</v>
      </c>
      <c r="D56">
        <v>550.44354999999996</v>
      </c>
      <c r="E56" s="2">
        <v>18761475</v>
      </c>
      <c r="H56" s="6"/>
      <c r="AH56" s="30">
        <v>43647</v>
      </c>
      <c r="AI56" s="25">
        <v>0.34030092592592592</v>
      </c>
      <c r="AJ56" s="25">
        <v>0.34082175925925928</v>
      </c>
      <c r="AK56" s="29">
        <f t="shared" ref="AK56:AK78" si="3">(AJ56-AI56)</f>
        <v>5.2083333333335924E-4</v>
      </c>
      <c r="AM56" s="26">
        <v>0.64822916666666663</v>
      </c>
      <c r="AN56" s="26">
        <v>0.65027777777777784</v>
      </c>
      <c r="AO56" s="32">
        <f>(AN56-AM56)*86400</f>
        <v>177.00000000000847</v>
      </c>
      <c r="AP56" s="2">
        <v>15308066</v>
      </c>
    </row>
    <row r="57" spans="1:79" x14ac:dyDescent="0.25">
      <c r="A57" s="21">
        <v>43629</v>
      </c>
      <c r="B57">
        <v>231.17958999999999</v>
      </c>
      <c r="D57">
        <v>571.50949000000003</v>
      </c>
      <c r="E57" s="2">
        <v>18767876</v>
      </c>
      <c r="H57" s="6"/>
      <c r="AH57" s="30">
        <v>43648</v>
      </c>
      <c r="AI57" s="25">
        <v>0.34082175925925928</v>
      </c>
      <c r="AJ57" s="25">
        <v>0.34135416666666668</v>
      </c>
      <c r="AK57" s="29">
        <f t="shared" si="3"/>
        <v>5.3240740740739811E-4</v>
      </c>
      <c r="AM57" s="26">
        <v>0.65027777777777784</v>
      </c>
      <c r="AN57" s="26">
        <v>0.65226851851851853</v>
      </c>
      <c r="AO57" s="32">
        <f>(AN57-AM57)*86400</f>
        <v>171.99999999999491</v>
      </c>
      <c r="AP57" s="2">
        <v>15320290</v>
      </c>
    </row>
    <row r="58" spans="1:79" x14ac:dyDescent="0.25">
      <c r="A58" s="21">
        <v>43634</v>
      </c>
      <c r="B58">
        <v>236.18169</v>
      </c>
      <c r="D58">
        <v>561.41781000000003</v>
      </c>
      <c r="E58" s="2">
        <v>18771888</v>
      </c>
      <c r="H58" s="6"/>
      <c r="AH58" s="30">
        <v>43649</v>
      </c>
      <c r="AI58" s="25">
        <v>0.34135416666666668</v>
      </c>
      <c r="AJ58" s="25">
        <v>0.34188657407407402</v>
      </c>
      <c r="AK58" s="29">
        <f t="shared" si="3"/>
        <v>5.324074074073426E-4</v>
      </c>
      <c r="AM58" s="26">
        <v>0.65226851851851853</v>
      </c>
      <c r="AN58" s="26">
        <v>0.65430555555555558</v>
      </c>
      <c r="AO58" s="32">
        <f>(AN58-AM58)*86400</f>
        <v>176.00000000000193</v>
      </c>
      <c r="AP58" s="2">
        <v>15326217</v>
      </c>
    </row>
    <row r="59" spans="1:79" x14ac:dyDescent="0.25">
      <c r="A59" s="21">
        <v>43636</v>
      </c>
      <c r="B59">
        <v>234.16767999999999</v>
      </c>
      <c r="D59">
        <v>572.41851999999994</v>
      </c>
      <c r="E59" s="2">
        <v>18780101</v>
      </c>
      <c r="H59" s="6"/>
      <c r="AH59" s="30">
        <v>43650</v>
      </c>
      <c r="AI59" s="26">
        <v>0.34188657407407402</v>
      </c>
      <c r="AJ59" s="26">
        <v>0.34241898148148148</v>
      </c>
      <c r="AK59" s="29">
        <f t="shared" si="3"/>
        <v>5.3240740740745363E-4</v>
      </c>
      <c r="AM59" s="26">
        <v>0.65430555555555558</v>
      </c>
      <c r="AN59" s="26">
        <v>0.65629629629629627</v>
      </c>
      <c r="AO59" s="32">
        <f t="shared" ref="AO59:AO64" si="4">(AN59-AM59)*86400</f>
        <v>171.99999999999491</v>
      </c>
      <c r="AP59" s="2">
        <v>15335752</v>
      </c>
    </row>
    <row r="60" spans="1:79" x14ac:dyDescent="0.25">
      <c r="A60" s="21">
        <v>43637</v>
      </c>
      <c r="B60">
        <v>234.18912</v>
      </c>
      <c r="D60">
        <v>565.81071999999995</v>
      </c>
      <c r="E60" s="2">
        <v>18796530</v>
      </c>
      <c r="H60" s="6"/>
      <c r="AH60" s="30">
        <v>43840</v>
      </c>
      <c r="AI60" s="26">
        <v>0.38192129629629629</v>
      </c>
      <c r="AJ60" s="26">
        <v>0.38256944444444446</v>
      </c>
      <c r="AK60" s="29">
        <f t="shared" si="3"/>
        <v>6.4814814814817545E-4</v>
      </c>
      <c r="AM60" s="26">
        <v>0.21836805555555558</v>
      </c>
      <c r="AN60" s="26">
        <v>0.22033564814814813</v>
      </c>
      <c r="AO60" s="32">
        <f t="shared" si="4"/>
        <v>169.99999999999619</v>
      </c>
      <c r="AP60" s="2">
        <v>16004861</v>
      </c>
    </row>
    <row r="61" spans="1:79" x14ac:dyDescent="0.25">
      <c r="A61" s="21">
        <v>43641</v>
      </c>
      <c r="B61">
        <v>235.16954000000001</v>
      </c>
      <c r="D61">
        <v>544.44281999999998</v>
      </c>
      <c r="E61" s="2">
        <v>18799353</v>
      </c>
      <c r="H61" s="6"/>
      <c r="AH61" s="30">
        <v>43844</v>
      </c>
      <c r="AI61" s="26">
        <v>0.38256944444444446</v>
      </c>
      <c r="AJ61" s="26">
        <v>0.38309027777777777</v>
      </c>
      <c r="AK61" s="29">
        <f t="shared" si="3"/>
        <v>5.2083333333330373E-4</v>
      </c>
      <c r="AM61" s="26">
        <v>0.22033564814814813</v>
      </c>
      <c r="AN61" s="26">
        <v>0.2222800925925926</v>
      </c>
      <c r="AO61" s="32">
        <f t="shared" si="4"/>
        <v>168.00000000000227</v>
      </c>
      <c r="AP61" s="2">
        <v>15984793</v>
      </c>
    </row>
    <row r="62" spans="1:79" x14ac:dyDescent="0.25">
      <c r="A62" s="21">
        <v>43643</v>
      </c>
      <c r="B62">
        <v>231.18870000000001</v>
      </c>
      <c r="D62">
        <v>581.75962000000004</v>
      </c>
      <c r="E62" s="2">
        <v>18798687</v>
      </c>
      <c r="H62" s="6"/>
      <c r="AH62" s="30">
        <v>43846</v>
      </c>
      <c r="AI62" s="26">
        <v>0.38309027777777777</v>
      </c>
      <c r="AJ62" s="26">
        <v>0.38361111111111112</v>
      </c>
      <c r="AK62" s="29">
        <f t="shared" si="3"/>
        <v>5.2083333333335924E-4</v>
      </c>
      <c r="AM62" s="26">
        <v>0.2222800925925926</v>
      </c>
      <c r="AN62" s="26">
        <v>0.22430555555555556</v>
      </c>
      <c r="AO62" s="32">
        <f t="shared" si="4"/>
        <v>175.00000000000017</v>
      </c>
      <c r="AP62" s="2">
        <v>15990194</v>
      </c>
    </row>
    <row r="63" spans="1:79" x14ac:dyDescent="0.25">
      <c r="A63" s="21">
        <v>43840</v>
      </c>
      <c r="B63">
        <v>236.19103999999999</v>
      </c>
      <c r="D63">
        <v>816.74789999999996</v>
      </c>
      <c r="E63" s="2">
        <v>19812834</v>
      </c>
      <c r="H63" s="6"/>
      <c r="AH63" s="30">
        <v>43851</v>
      </c>
      <c r="AI63" s="26">
        <v>0.38361111111111112</v>
      </c>
      <c r="AJ63" s="26">
        <v>0.38415509259259256</v>
      </c>
      <c r="AK63" s="29">
        <f t="shared" si="3"/>
        <v>5.4398148148143699E-4</v>
      </c>
      <c r="AM63" s="26">
        <v>0.22430555555555556</v>
      </c>
      <c r="AN63" s="26">
        <v>0.22628472222222221</v>
      </c>
      <c r="AO63" s="32">
        <f t="shared" si="4"/>
        <v>170.99999999999795</v>
      </c>
      <c r="AP63" s="2">
        <v>15997704</v>
      </c>
    </row>
    <row r="64" spans="1:79" x14ac:dyDescent="0.25">
      <c r="A64" s="21">
        <v>43844</v>
      </c>
      <c r="B64">
        <v>233.19932</v>
      </c>
      <c r="D64">
        <v>816.74789999999996</v>
      </c>
      <c r="E64" s="2">
        <v>19839408</v>
      </c>
      <c r="H64" s="6"/>
      <c r="AH64" s="30">
        <v>43852</v>
      </c>
      <c r="AI64" s="26">
        <v>0.38415509259259256</v>
      </c>
      <c r="AJ64" s="26">
        <v>0.38469907407407411</v>
      </c>
      <c r="AK64" s="29">
        <f t="shared" si="3"/>
        <v>5.4398148148154801E-4</v>
      </c>
      <c r="AM64" s="26">
        <v>0.22628472222222221</v>
      </c>
      <c r="AN64" s="26">
        <v>0.22818287037037036</v>
      </c>
      <c r="AO64" s="32">
        <f t="shared" si="4"/>
        <v>164.00000000000006</v>
      </c>
      <c r="AP64" s="2">
        <v>15999873</v>
      </c>
    </row>
    <row r="65" spans="1:42" x14ac:dyDescent="0.25">
      <c r="A65" s="21">
        <v>43846</v>
      </c>
      <c r="B65">
        <v>237.21705</v>
      </c>
      <c r="D65">
        <v>816.72263999999996</v>
      </c>
      <c r="E65" s="2">
        <v>19847398</v>
      </c>
      <c r="H65" s="6"/>
      <c r="AH65" s="30">
        <v>43858</v>
      </c>
      <c r="AI65" s="26">
        <v>0.38469907407407411</v>
      </c>
      <c r="AJ65" s="26">
        <v>0.38524305555555555</v>
      </c>
      <c r="AK65" s="29">
        <f t="shared" si="3"/>
        <v>5.4398148148143699E-4</v>
      </c>
      <c r="AM65" s="26">
        <v>0.22818287037037036</v>
      </c>
      <c r="AN65" s="26">
        <v>0.2300810185185185</v>
      </c>
      <c r="AO65" s="32">
        <f t="shared" ref="AO65:AO78" si="5">(AN65-AM65)*86400</f>
        <v>164.00000000000006</v>
      </c>
      <c r="AP65" s="2">
        <v>16011398</v>
      </c>
    </row>
    <row r="66" spans="1:42" x14ac:dyDescent="0.25">
      <c r="A66" s="21">
        <v>43851</v>
      </c>
      <c r="B66">
        <v>235.18505999999999</v>
      </c>
      <c r="D66">
        <v>805.75733000000002</v>
      </c>
      <c r="E66" s="2">
        <v>19851476</v>
      </c>
      <c r="H66" s="6"/>
      <c r="AH66" s="30">
        <v>43860</v>
      </c>
      <c r="AI66" s="26">
        <v>0.38524305555555555</v>
      </c>
      <c r="AJ66" s="26">
        <v>0.38578703703703704</v>
      </c>
      <c r="AK66" s="29">
        <f t="shared" si="3"/>
        <v>5.439814814814925E-4</v>
      </c>
      <c r="AM66" s="26">
        <v>0.2300810185185185</v>
      </c>
      <c r="AN66" s="26">
        <v>0.23130787037037037</v>
      </c>
      <c r="AO66" s="32">
        <f t="shared" si="5"/>
        <v>106.00000000000138</v>
      </c>
      <c r="AP66" s="2">
        <v>16030028</v>
      </c>
    </row>
    <row r="67" spans="1:42" x14ac:dyDescent="0.25">
      <c r="A67" s="21">
        <v>43852</v>
      </c>
      <c r="B67">
        <v>236.18595999999999</v>
      </c>
      <c r="D67">
        <v>804.66426999999999</v>
      </c>
      <c r="E67" s="2">
        <v>19856778</v>
      </c>
      <c r="H67" s="6"/>
      <c r="AH67" s="30">
        <v>43865</v>
      </c>
      <c r="AI67" s="26">
        <v>0.38578703703703704</v>
      </c>
      <c r="AJ67" s="26">
        <v>0.38633101851851853</v>
      </c>
      <c r="AK67" s="29">
        <f t="shared" si="3"/>
        <v>5.439814814814925E-4</v>
      </c>
      <c r="AM67" s="26">
        <v>0.23130787037037037</v>
      </c>
      <c r="AN67" s="26">
        <v>0.23290509259259259</v>
      </c>
      <c r="AO67" s="32">
        <f t="shared" si="5"/>
        <v>138</v>
      </c>
      <c r="AP67" s="2">
        <v>16054455</v>
      </c>
    </row>
    <row r="68" spans="1:42" x14ac:dyDescent="0.25">
      <c r="A68" s="21">
        <v>43858</v>
      </c>
      <c r="B68">
        <v>236.17092</v>
      </c>
      <c r="D68">
        <v>804.66426999999999</v>
      </c>
      <c r="E68" s="2">
        <v>19857894</v>
      </c>
      <c r="H68" s="6"/>
      <c r="AH68" s="30">
        <v>43867</v>
      </c>
      <c r="AI68" s="26">
        <v>0.38633101851851853</v>
      </c>
      <c r="AJ68" s="26">
        <v>0.38687500000000002</v>
      </c>
      <c r="AK68" s="29">
        <f t="shared" si="3"/>
        <v>5.439814814814925E-4</v>
      </c>
      <c r="AM68" s="26">
        <v>0.23290509259259259</v>
      </c>
      <c r="AN68" s="26">
        <v>0.23420138888888889</v>
      </c>
      <c r="AO68" s="32">
        <f t="shared" si="5"/>
        <v>111.99999999999991</v>
      </c>
      <c r="AP68" s="2">
        <v>16046289</v>
      </c>
    </row>
    <row r="69" spans="1:42" x14ac:dyDescent="0.25">
      <c r="A69" s="21">
        <v>43860</v>
      </c>
      <c r="B69">
        <v>237.17525000000001</v>
      </c>
      <c r="D69">
        <v>806.66174999999998</v>
      </c>
      <c r="E69" s="2">
        <v>19857775</v>
      </c>
      <c r="H69" s="6"/>
      <c r="AH69" s="31">
        <v>43868</v>
      </c>
      <c r="AI69" s="26">
        <v>0.38687500000000002</v>
      </c>
      <c r="AJ69" s="26">
        <v>0.38741898148148146</v>
      </c>
      <c r="AK69" s="29">
        <f t="shared" si="3"/>
        <v>5.4398148148143699E-4</v>
      </c>
      <c r="AM69" s="26">
        <v>0.23420138888888889</v>
      </c>
      <c r="AN69" s="26">
        <v>0.23582175925925927</v>
      </c>
      <c r="AO69" s="32">
        <f t="shared" si="5"/>
        <v>140.00000000000111</v>
      </c>
      <c r="AP69" s="2">
        <v>16061220</v>
      </c>
    </row>
    <row r="70" spans="1:42" x14ac:dyDescent="0.25">
      <c r="A70" s="21">
        <v>43865</v>
      </c>
      <c r="B70">
        <v>234.18407999999999</v>
      </c>
      <c r="D70">
        <v>799.64165000000003</v>
      </c>
      <c r="E70" s="2">
        <v>19865403</v>
      </c>
      <c r="H70" s="6"/>
      <c r="AH70" s="31">
        <v>43869</v>
      </c>
      <c r="AI70" s="26">
        <v>0.38741898148148146</v>
      </c>
      <c r="AJ70" s="26">
        <v>0.38795138888888886</v>
      </c>
      <c r="AK70" s="29">
        <f t="shared" si="3"/>
        <v>5.3240740740739811E-4</v>
      </c>
      <c r="AM70" s="26">
        <v>0.23582175925925927</v>
      </c>
      <c r="AN70" s="26">
        <v>0.23710648148148147</v>
      </c>
      <c r="AO70" s="32">
        <f t="shared" si="5"/>
        <v>110.99999999999817</v>
      </c>
      <c r="AP70" s="2">
        <v>16058853</v>
      </c>
    </row>
    <row r="71" spans="1:42" x14ac:dyDescent="0.25">
      <c r="A71" s="21">
        <v>43867</v>
      </c>
      <c r="B71">
        <v>237.17003</v>
      </c>
      <c r="D71">
        <v>819.67097999999999</v>
      </c>
      <c r="E71" s="2">
        <v>19865431</v>
      </c>
      <c r="AH71" s="31">
        <v>43872</v>
      </c>
      <c r="AI71" s="26">
        <v>0.38795138888888886</v>
      </c>
      <c r="AJ71" s="26">
        <v>0.38847222222222227</v>
      </c>
      <c r="AK71" s="29">
        <f t="shared" si="3"/>
        <v>5.2083333333341475E-4</v>
      </c>
      <c r="AM71" s="26">
        <v>0.23710648148148147</v>
      </c>
      <c r="AN71" s="26">
        <v>0.23875000000000002</v>
      </c>
      <c r="AO71" s="32">
        <f t="shared" si="5"/>
        <v>142.00000000000222</v>
      </c>
      <c r="AP71" s="2">
        <v>16071992</v>
      </c>
    </row>
    <row r="72" spans="1:42" x14ac:dyDescent="0.25">
      <c r="AH72" s="31">
        <v>43873</v>
      </c>
      <c r="AI72" s="26">
        <v>0.38847222222222227</v>
      </c>
      <c r="AJ72" s="26">
        <v>0.38898148148148143</v>
      </c>
      <c r="AK72" s="29">
        <f t="shared" si="3"/>
        <v>5.0925925925915383E-4</v>
      </c>
      <c r="AM72" s="26">
        <v>0.23875000000000002</v>
      </c>
      <c r="AN72" s="26">
        <v>0.24038194444444447</v>
      </c>
      <c r="AO72" s="32">
        <f t="shared" si="5"/>
        <v>141.00000000000045</v>
      </c>
      <c r="AP72" s="2">
        <v>16086779</v>
      </c>
    </row>
    <row r="73" spans="1:42" x14ac:dyDescent="0.25">
      <c r="AH73" s="31">
        <v>43874</v>
      </c>
      <c r="AI73" s="26">
        <v>0.38898148148148143</v>
      </c>
      <c r="AJ73" s="26">
        <v>0.38951388888888888</v>
      </c>
      <c r="AK73" s="29">
        <f t="shared" si="3"/>
        <v>5.3240740740745363E-4</v>
      </c>
      <c r="AM73" s="26">
        <v>0.24038194444444447</v>
      </c>
      <c r="AN73" s="26">
        <v>0.24201388888888889</v>
      </c>
      <c r="AO73" s="32">
        <f t="shared" si="5"/>
        <v>140.99999999999807</v>
      </c>
      <c r="AP73" s="2">
        <v>16090248</v>
      </c>
    </row>
    <row r="74" spans="1:42" x14ac:dyDescent="0.25">
      <c r="AH74" s="31">
        <v>43875</v>
      </c>
      <c r="AI74" s="26">
        <v>0.38951388888888888</v>
      </c>
      <c r="AJ74" s="26">
        <v>0.39006944444444441</v>
      </c>
      <c r="AK74" s="29">
        <f t="shared" si="3"/>
        <v>5.5555555555553138E-4</v>
      </c>
      <c r="AM74" s="26">
        <v>0.24201388888888889</v>
      </c>
      <c r="AN74" s="26">
        <v>0.24409722222222222</v>
      </c>
      <c r="AO74" s="32">
        <f t="shared" si="5"/>
        <v>179.99999999999937</v>
      </c>
      <c r="AP74" s="2">
        <v>16107461</v>
      </c>
    </row>
    <row r="75" spans="1:42" x14ac:dyDescent="0.25">
      <c r="AH75" s="31">
        <v>43876</v>
      </c>
      <c r="AI75" s="26">
        <v>0.39006944444444441</v>
      </c>
      <c r="AJ75" s="26">
        <v>0.39056712962962964</v>
      </c>
      <c r="AK75" s="29">
        <f t="shared" si="3"/>
        <v>4.9768518518522598E-4</v>
      </c>
      <c r="AM75" s="26">
        <v>0.24409722222222222</v>
      </c>
      <c r="AN75" s="26">
        <v>0.24601851851851853</v>
      </c>
      <c r="AO75" s="32">
        <f t="shared" si="5"/>
        <v>166.00000000000117</v>
      </c>
      <c r="AP75" s="2">
        <v>16123769</v>
      </c>
    </row>
    <row r="76" spans="1:42" x14ac:dyDescent="0.25">
      <c r="AH76" s="31">
        <v>43879</v>
      </c>
      <c r="AI76" s="26">
        <v>0.39056712962962964</v>
      </c>
      <c r="AJ76" s="26">
        <v>0.39109953703703698</v>
      </c>
      <c r="AK76" s="29">
        <f t="shared" si="3"/>
        <v>5.324074074073426E-4</v>
      </c>
      <c r="AM76" s="26">
        <v>0.24601851851851853</v>
      </c>
      <c r="AN76" s="26">
        <v>0.24769675925925927</v>
      </c>
      <c r="AO76" s="32">
        <f t="shared" si="5"/>
        <v>145.00000000000028</v>
      </c>
      <c r="AP76" s="2">
        <v>16162787</v>
      </c>
    </row>
    <row r="77" spans="1:42" x14ac:dyDescent="0.25">
      <c r="AH77" s="31">
        <v>43880</v>
      </c>
      <c r="AI77" s="26">
        <v>0.39109953703703698</v>
      </c>
      <c r="AJ77" s="26">
        <v>0.39163194444444444</v>
      </c>
      <c r="AK77" s="29">
        <f t="shared" si="3"/>
        <v>5.3240740740745363E-4</v>
      </c>
      <c r="AM77" s="26">
        <v>0.24769675925925927</v>
      </c>
      <c r="AN77" s="26">
        <v>0.24988425925925925</v>
      </c>
      <c r="AO77" s="32">
        <f t="shared" si="5"/>
        <v>188.99999999999838</v>
      </c>
      <c r="AP77" s="2">
        <v>16147172</v>
      </c>
    </row>
    <row r="78" spans="1:42" x14ac:dyDescent="0.25">
      <c r="AH78" s="31">
        <v>43881</v>
      </c>
      <c r="AI78" s="26">
        <v>0.39163194444444444</v>
      </c>
      <c r="AJ78" s="26">
        <v>0.39216435185185183</v>
      </c>
      <c r="AK78" s="29">
        <f t="shared" si="3"/>
        <v>5.3240740740739811E-4</v>
      </c>
      <c r="AM78" s="25">
        <v>0.24988425925925925</v>
      </c>
      <c r="AN78" s="25">
        <v>0.25170138888888888</v>
      </c>
      <c r="AO78" s="32">
        <f t="shared" si="5"/>
        <v>156.99999999999977</v>
      </c>
      <c r="AP78" s="2">
        <v>16150334</v>
      </c>
    </row>
    <row r="80" spans="1:42" x14ac:dyDescent="0.25">
      <c r="AH80" s="18"/>
      <c r="AI80" s="26"/>
      <c r="AJ80" s="26"/>
      <c r="AK80" s="26"/>
    </row>
    <row r="81" spans="1:37" x14ac:dyDescent="0.25">
      <c r="AI81" s="26"/>
      <c r="AJ81" s="26"/>
      <c r="AK81" s="26"/>
    </row>
    <row r="82" spans="1:37" x14ac:dyDescent="0.25">
      <c r="AI82" s="26"/>
      <c r="AJ82" s="26"/>
      <c r="AK82" s="26"/>
    </row>
    <row r="83" spans="1:37" x14ac:dyDescent="0.25">
      <c r="AI83" s="26"/>
      <c r="AJ83" s="26"/>
      <c r="AK83" s="26"/>
    </row>
    <row r="84" spans="1:37" x14ac:dyDescent="0.25">
      <c r="AI84" s="26"/>
      <c r="AJ84" s="26"/>
      <c r="AK84" s="26"/>
    </row>
    <row r="85" spans="1:37" x14ac:dyDescent="0.25">
      <c r="F85" s="38"/>
      <c r="G85" s="38"/>
      <c r="AI85" s="26"/>
      <c r="AJ85" s="26"/>
      <c r="AK85" s="26"/>
    </row>
    <row r="86" spans="1:37" x14ac:dyDescent="0.25">
      <c r="B86" s="38"/>
      <c r="C86" s="38"/>
      <c r="AI86" s="26"/>
      <c r="AJ86" s="26"/>
      <c r="AK86" s="26"/>
    </row>
    <row r="87" spans="1:37" x14ac:dyDescent="0.25">
      <c r="A87" s="38" t="s">
        <v>632</v>
      </c>
      <c r="B87" t="s">
        <v>633</v>
      </c>
      <c r="C87">
        <v>456752</v>
      </c>
      <c r="AI87" s="26"/>
      <c r="AJ87" s="26"/>
      <c r="AK87" s="26"/>
    </row>
    <row r="88" spans="1:37" x14ac:dyDescent="0.25">
      <c r="A88" s="38"/>
      <c r="B88" t="s">
        <v>634</v>
      </c>
      <c r="C88">
        <v>2216</v>
      </c>
      <c r="AI88" s="26"/>
      <c r="AJ88" s="26"/>
      <c r="AK88" s="26"/>
    </row>
    <row r="89" spans="1:37" x14ac:dyDescent="0.25">
      <c r="A89" s="38" t="s">
        <v>635</v>
      </c>
      <c r="B89" t="s">
        <v>633</v>
      </c>
      <c r="C89">
        <v>2096222</v>
      </c>
      <c r="AI89" s="26"/>
      <c r="AJ89" s="26"/>
      <c r="AK89" s="26"/>
    </row>
    <row r="90" spans="1:37" x14ac:dyDescent="0.25">
      <c r="A90" s="38"/>
      <c r="B90" t="s">
        <v>634</v>
      </c>
      <c r="C90">
        <v>2053</v>
      </c>
      <c r="AI90" s="26"/>
      <c r="AJ90" s="26"/>
      <c r="AK90" s="26"/>
    </row>
    <row r="91" spans="1:37" x14ac:dyDescent="0.25">
      <c r="AI91" s="26"/>
      <c r="AJ91" s="26"/>
      <c r="AK91" s="26"/>
    </row>
    <row r="92" spans="1:37" x14ac:dyDescent="0.25">
      <c r="AI92" s="26"/>
      <c r="AJ92" s="26"/>
      <c r="AK92" s="26"/>
    </row>
    <row r="93" spans="1:37" x14ac:dyDescent="0.25">
      <c r="AI93" s="26"/>
      <c r="AJ93" s="26"/>
      <c r="AK93" s="26"/>
    </row>
    <row r="94" spans="1:37" x14ac:dyDescent="0.25">
      <c r="AI94" s="26"/>
      <c r="AJ94" s="26"/>
      <c r="AK94" s="26"/>
    </row>
    <row r="95" spans="1:37" x14ac:dyDescent="0.25">
      <c r="AI95" s="26"/>
      <c r="AJ95" s="26"/>
      <c r="AK95" s="26"/>
    </row>
    <row r="96" spans="1:37" x14ac:dyDescent="0.25">
      <c r="AI96" s="26"/>
      <c r="AJ96" s="26"/>
      <c r="AK96" s="26"/>
    </row>
    <row r="97" spans="35:37" x14ac:dyDescent="0.25">
      <c r="AI97" s="26"/>
      <c r="AJ97" s="26"/>
      <c r="AK97" s="26"/>
    </row>
    <row r="98" spans="35:37" x14ac:dyDescent="0.25">
      <c r="AI98" s="26"/>
      <c r="AJ98" s="26"/>
      <c r="AK98" s="26"/>
    </row>
    <row r="99" spans="35:37" x14ac:dyDescent="0.25">
      <c r="AI99" s="26"/>
      <c r="AJ99" s="26"/>
      <c r="AK99" s="26"/>
    </row>
    <row r="100" spans="35:37" x14ac:dyDescent="0.25">
      <c r="AI100" s="26"/>
      <c r="AJ100" s="26"/>
      <c r="AK100" s="26"/>
    </row>
  </sheetData>
  <mergeCells count="14">
    <mergeCell ref="K2:AA2"/>
    <mergeCell ref="A1:C1"/>
    <mergeCell ref="B86:C86"/>
    <mergeCell ref="F85:G85"/>
    <mergeCell ref="A89:A90"/>
    <mergeCell ref="A87:A88"/>
    <mergeCell ref="F4:I4"/>
    <mergeCell ref="F27:I27"/>
    <mergeCell ref="AU46:AU47"/>
    <mergeCell ref="BT32:BW32"/>
    <mergeCell ref="BX32:CA32"/>
    <mergeCell ref="AU40:AU41"/>
    <mergeCell ref="AU42:AU43"/>
    <mergeCell ref="AU44:AU4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0"/>
  <sheetViews>
    <sheetView zoomScale="70" zoomScaleNormal="70" workbookViewId="0">
      <selection activeCell="AD114" sqref="AD114"/>
    </sheetView>
  </sheetViews>
  <sheetFormatPr defaultRowHeight="15" x14ac:dyDescent="0.25"/>
  <cols>
    <col min="1" max="1" width="23.42578125" style="7" customWidth="1"/>
    <col min="2" max="2" width="16.7109375" customWidth="1"/>
    <col min="3" max="3" width="15" customWidth="1"/>
    <col min="4" max="4" width="18.7109375" customWidth="1"/>
    <col min="5" max="5" width="17.85546875" customWidth="1"/>
    <col min="6" max="6" width="11.28515625" customWidth="1"/>
    <col min="7" max="7" width="19.7109375" customWidth="1"/>
    <col min="8" max="8" width="19.140625" customWidth="1"/>
    <col min="10" max="11" width="14.85546875" customWidth="1"/>
    <col min="12" max="12" width="14.28515625" customWidth="1"/>
    <col min="14" max="14" width="24" customWidth="1"/>
    <col min="15" max="15" width="33.5703125" customWidth="1"/>
    <col min="16" max="16" width="19.7109375" customWidth="1"/>
    <col min="26" max="27" width="16" customWidth="1"/>
    <col min="29" max="29" width="55.85546875" customWidth="1"/>
    <col min="30" max="30" width="43.28515625" style="12" customWidth="1"/>
    <col min="31" max="31" width="23.85546875" customWidth="1"/>
    <col min="32" max="32" width="19.140625" style="12" customWidth="1"/>
    <col min="33" max="33" width="41" customWidth="1"/>
    <col min="35" max="35" width="43" customWidth="1"/>
  </cols>
  <sheetData>
    <row r="1" spans="1:36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/>
      <c r="G1" s="38" t="s">
        <v>5</v>
      </c>
      <c r="H1" s="38" t="s">
        <v>17</v>
      </c>
      <c r="I1" s="38" t="s">
        <v>7</v>
      </c>
      <c r="J1" s="38" t="s">
        <v>18</v>
      </c>
      <c r="K1" s="38" t="s">
        <v>19</v>
      </c>
      <c r="M1" s="40" t="s">
        <v>9</v>
      </c>
      <c r="N1" s="40"/>
      <c r="O1" s="40" t="s">
        <v>10</v>
      </c>
      <c r="P1" s="40" t="s">
        <v>11</v>
      </c>
      <c r="Z1" t="s">
        <v>20</v>
      </c>
      <c r="AA1" t="s">
        <v>21</v>
      </c>
      <c r="AC1" s="40">
        <v>2017</v>
      </c>
      <c r="AD1" s="40"/>
      <c r="AE1" s="40">
        <v>2018</v>
      </c>
      <c r="AF1" s="40"/>
      <c r="AG1" s="40">
        <v>2019</v>
      </c>
      <c r="AH1" s="40"/>
      <c r="AI1" s="40">
        <v>2020</v>
      </c>
      <c r="AJ1" s="40"/>
    </row>
    <row r="2" spans="1:36" x14ac:dyDescent="0.2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t="s">
        <v>12</v>
      </c>
      <c r="M2" t="s">
        <v>13</v>
      </c>
      <c r="N2" t="s">
        <v>14</v>
      </c>
      <c r="O2" s="40"/>
      <c r="P2" s="40"/>
      <c r="Z2">
        <f>AVERAGE(H3:H22)</f>
        <v>0.77270673294170833</v>
      </c>
      <c r="AA2">
        <f>AVERAGE(K3:K22)</f>
        <v>6.4892581664956678E-2</v>
      </c>
      <c r="AC2" s="9" t="s">
        <v>22</v>
      </c>
      <c r="AD2" s="13" t="s">
        <v>23</v>
      </c>
      <c r="AE2" s="9" t="s">
        <v>22</v>
      </c>
      <c r="AF2" s="13" t="s">
        <v>23</v>
      </c>
      <c r="AG2" s="9" t="s">
        <v>22</v>
      </c>
      <c r="AH2" s="13" t="s">
        <v>23</v>
      </c>
      <c r="AI2" s="9" t="s">
        <v>22</v>
      </c>
      <c r="AJ2" s="13" t="s">
        <v>23</v>
      </c>
    </row>
    <row r="3" spans="1:36" x14ac:dyDescent="0.25">
      <c r="A3" s="6">
        <v>42874</v>
      </c>
      <c r="B3">
        <v>1710</v>
      </c>
      <c r="C3">
        <v>29538</v>
      </c>
      <c r="D3">
        <v>425645</v>
      </c>
      <c r="E3">
        <v>503</v>
      </c>
      <c r="F3" s="38"/>
      <c r="G3" s="1">
        <f>B3/(B3+C3)</f>
        <v>5.4723502304147464E-2</v>
      </c>
      <c r="H3" s="1">
        <f>(B3/(B3+E3))</f>
        <v>0.77270673294170811</v>
      </c>
      <c r="I3" s="1">
        <f>(2*((G3*H3)/(G3+H3)))</f>
        <v>0.10220854128687129</v>
      </c>
      <c r="J3" s="1">
        <f>(D3/(D3+C3))</f>
        <v>0.93510741833504329</v>
      </c>
      <c r="K3" s="1">
        <f>(1-J3)</f>
        <v>6.4892581664956706E-2</v>
      </c>
      <c r="L3">
        <f>SUM(B3+C3)</f>
        <v>31248</v>
      </c>
      <c r="M3">
        <v>31248</v>
      </c>
      <c r="N3">
        <v>332160</v>
      </c>
      <c r="O3" s="38">
        <v>458930</v>
      </c>
      <c r="P3" s="2">
        <f>SUM(B3+C3+D3+E3)</f>
        <v>457396</v>
      </c>
      <c r="Z3">
        <f>AVERAGE(H23:H42)</f>
        <v>0.72682044323835404</v>
      </c>
      <c r="AA3">
        <f>AVERAGE(K23:K42)</f>
        <v>6.2306301794707863E-2</v>
      </c>
      <c r="AC3" t="s">
        <v>24</v>
      </c>
      <c r="AD3" s="12">
        <v>17543</v>
      </c>
      <c r="AE3" t="s">
        <v>25</v>
      </c>
      <c r="AF3" s="12">
        <v>17543</v>
      </c>
      <c r="AG3" t="s">
        <v>25</v>
      </c>
      <c r="AH3" s="12">
        <v>17543</v>
      </c>
      <c r="AI3" t="s">
        <v>25</v>
      </c>
      <c r="AJ3">
        <v>24880</v>
      </c>
    </row>
    <row r="4" spans="1:36" x14ac:dyDescent="0.25">
      <c r="A4" s="6">
        <v>42878</v>
      </c>
      <c r="B4">
        <v>1710</v>
      </c>
      <c r="C4">
        <v>29538</v>
      </c>
      <c r="D4">
        <v>425645</v>
      </c>
      <c r="E4">
        <v>503</v>
      </c>
      <c r="F4" s="38"/>
      <c r="G4" s="1">
        <f>B4/(B4+C4)</f>
        <v>5.4723502304147464E-2</v>
      </c>
      <c r="H4" s="1">
        <f t="shared" ref="H4:H64" si="0">(B4/(B4+E4))</f>
        <v>0.77270673294170811</v>
      </c>
      <c r="I4" s="1">
        <f t="shared" ref="I4:I64" si="1">(2*((G4*H4)/(G4+H4)))</f>
        <v>0.10220854128687129</v>
      </c>
      <c r="J4" s="1">
        <f>(D4/(D4+C4))</f>
        <v>0.93510741833504329</v>
      </c>
      <c r="K4" s="1">
        <f t="shared" ref="K4:K67" si="2">(1-J4)</f>
        <v>6.4892581664956706E-2</v>
      </c>
      <c r="L4">
        <f t="shared" ref="L4:L64" si="3">SUM(B4+C4)</f>
        <v>31248</v>
      </c>
      <c r="M4">
        <v>31247</v>
      </c>
      <c r="N4">
        <v>332160</v>
      </c>
      <c r="O4" s="38"/>
      <c r="P4" s="2">
        <f t="shared" ref="P4:P64" si="4">SUM(B4+C4+D4+E4)</f>
        <v>457396</v>
      </c>
      <c r="Z4">
        <f>AVERAGE(H43:H61)</f>
        <v>0.72212148685403421</v>
      </c>
      <c r="AA4">
        <f>AVERAGE(K43:K61)</f>
        <v>6.2351431747580045E-2</v>
      </c>
      <c r="AC4" t="s">
        <v>26</v>
      </c>
      <c r="AD4" s="12">
        <v>10964</v>
      </c>
      <c r="AE4" t="s">
        <v>27</v>
      </c>
      <c r="AF4" s="12">
        <v>10964</v>
      </c>
      <c r="AG4" t="s">
        <v>27</v>
      </c>
      <c r="AH4" s="12">
        <v>10964</v>
      </c>
      <c r="AI4" t="s">
        <v>28</v>
      </c>
      <c r="AJ4">
        <v>10963</v>
      </c>
    </row>
    <row r="5" spans="1:36" x14ac:dyDescent="0.25">
      <c r="A5" s="6">
        <v>42880</v>
      </c>
      <c r="B5">
        <v>1710</v>
      </c>
      <c r="C5">
        <v>29538</v>
      </c>
      <c r="D5">
        <v>425645</v>
      </c>
      <c r="E5">
        <v>503</v>
      </c>
      <c r="F5" s="38"/>
      <c r="G5" s="1">
        <f t="shared" ref="G5:G64" si="5">B5/(B5+C5)</f>
        <v>5.4723502304147464E-2</v>
      </c>
      <c r="H5" s="1">
        <f>(B5/(B5+E5))</f>
        <v>0.77270673294170811</v>
      </c>
      <c r="I5" s="1">
        <f t="shared" si="1"/>
        <v>0.10220854128687129</v>
      </c>
      <c r="J5" s="1">
        <f t="shared" ref="J5:J64" si="6">(D5/(D5+C5))</f>
        <v>0.93510741833504329</v>
      </c>
      <c r="K5" s="1">
        <f t="shared" si="2"/>
        <v>6.4892581664956706E-2</v>
      </c>
      <c r="L5">
        <f t="shared" si="3"/>
        <v>31248</v>
      </c>
      <c r="M5">
        <v>31248</v>
      </c>
      <c r="N5">
        <v>332160</v>
      </c>
      <c r="O5" s="38"/>
      <c r="P5" s="2">
        <f t="shared" si="4"/>
        <v>457396</v>
      </c>
      <c r="Z5">
        <f>AVERAGE(H62:H70)</f>
        <v>0.86420863309352502</v>
      </c>
      <c r="AA5">
        <f>AVERAGE(K62:K70)</f>
        <v>7.778363884126771E-2</v>
      </c>
      <c r="AC5" t="s">
        <v>29</v>
      </c>
      <c r="AD5" s="12">
        <v>1329</v>
      </c>
      <c r="AE5" t="s">
        <v>30</v>
      </c>
      <c r="AF5" s="12">
        <v>1270</v>
      </c>
      <c r="AG5" t="s">
        <v>30</v>
      </c>
      <c r="AH5" s="12">
        <v>1270</v>
      </c>
      <c r="AI5" t="s">
        <v>31</v>
      </c>
      <c r="AJ5">
        <v>1270</v>
      </c>
    </row>
    <row r="6" spans="1:36" x14ac:dyDescent="0.25">
      <c r="A6" s="6">
        <v>42885</v>
      </c>
      <c r="B6">
        <v>1710</v>
      </c>
      <c r="C6">
        <v>29538</v>
      </c>
      <c r="D6">
        <v>425645</v>
      </c>
      <c r="E6">
        <v>503</v>
      </c>
      <c r="F6" s="38"/>
      <c r="G6" s="1">
        <f t="shared" si="5"/>
        <v>5.4723502304147464E-2</v>
      </c>
      <c r="H6" s="1">
        <f>(B6/(B6+E6))</f>
        <v>0.77270673294170811</v>
      </c>
      <c r="I6" s="1">
        <f t="shared" si="1"/>
        <v>0.10220854128687129</v>
      </c>
      <c r="J6" s="1">
        <f t="shared" si="6"/>
        <v>0.93510741833504329</v>
      </c>
      <c r="K6" s="1">
        <f t="shared" si="2"/>
        <v>6.4892581664956706E-2</v>
      </c>
      <c r="L6">
        <f t="shared" si="3"/>
        <v>31248</v>
      </c>
      <c r="M6">
        <v>31247</v>
      </c>
      <c r="N6">
        <v>332160</v>
      </c>
      <c r="O6" s="38"/>
      <c r="P6" s="2">
        <f t="shared" si="4"/>
        <v>457396</v>
      </c>
      <c r="AC6" t="s">
        <v>32</v>
      </c>
      <c r="AD6" s="12">
        <v>1270</v>
      </c>
      <c r="AE6" t="s">
        <v>33</v>
      </c>
      <c r="AF6" s="12">
        <v>112</v>
      </c>
      <c r="AG6" t="s">
        <v>33</v>
      </c>
      <c r="AH6" s="12">
        <v>112</v>
      </c>
      <c r="AI6" t="s">
        <v>34</v>
      </c>
      <c r="AJ6">
        <v>114</v>
      </c>
    </row>
    <row r="7" spans="1:36" x14ac:dyDescent="0.25">
      <c r="A7" s="6">
        <v>42887</v>
      </c>
      <c r="B7">
        <v>1710</v>
      </c>
      <c r="C7">
        <v>29538</v>
      </c>
      <c r="D7">
        <v>425645</v>
      </c>
      <c r="E7">
        <v>503</v>
      </c>
      <c r="F7" s="38"/>
      <c r="G7" s="1">
        <f t="shared" si="5"/>
        <v>5.4723502304147464E-2</v>
      </c>
      <c r="H7" s="1">
        <f t="shared" si="0"/>
        <v>0.77270673294170811</v>
      </c>
      <c r="I7" s="1">
        <f t="shared" si="1"/>
        <v>0.10220854128687129</v>
      </c>
      <c r="J7" s="1">
        <f t="shared" si="6"/>
        <v>0.93510741833504329</v>
      </c>
      <c r="K7" s="1">
        <f t="shared" si="2"/>
        <v>6.4892581664956706E-2</v>
      </c>
      <c r="L7">
        <f t="shared" si="3"/>
        <v>31248</v>
      </c>
      <c r="M7">
        <v>31248</v>
      </c>
      <c r="N7">
        <v>332160</v>
      </c>
      <c r="O7" s="38"/>
      <c r="P7" s="2">
        <f t="shared" si="4"/>
        <v>457396</v>
      </c>
      <c r="AC7" t="s">
        <v>35</v>
      </c>
      <c r="AD7" s="12">
        <v>112</v>
      </c>
      <c r="AE7" t="s">
        <v>36</v>
      </c>
      <c r="AF7" s="12">
        <v>55</v>
      </c>
      <c r="AG7" t="s">
        <v>36</v>
      </c>
      <c r="AH7" s="12">
        <v>55</v>
      </c>
      <c r="AI7" t="s">
        <v>36</v>
      </c>
      <c r="AJ7">
        <v>55</v>
      </c>
    </row>
    <row r="8" spans="1:36" x14ac:dyDescent="0.25">
      <c r="A8" s="6">
        <v>42892</v>
      </c>
      <c r="B8">
        <v>1710</v>
      </c>
      <c r="C8">
        <v>29538</v>
      </c>
      <c r="D8">
        <v>425645</v>
      </c>
      <c r="E8">
        <v>503</v>
      </c>
      <c r="F8" s="38"/>
      <c r="G8" s="1">
        <f t="shared" si="5"/>
        <v>5.4723502304147464E-2</v>
      </c>
      <c r="H8" s="1">
        <f t="shared" si="0"/>
        <v>0.77270673294170811</v>
      </c>
      <c r="I8" s="1">
        <f t="shared" si="1"/>
        <v>0.10220854128687129</v>
      </c>
      <c r="J8" s="1">
        <f>(D8/(D8+C8))</f>
        <v>0.93510741833504329</v>
      </c>
      <c r="K8" s="1">
        <f t="shared" si="2"/>
        <v>6.4892581664956706E-2</v>
      </c>
      <c r="L8">
        <f t="shared" si="3"/>
        <v>31248</v>
      </c>
      <c r="M8">
        <v>31249</v>
      </c>
      <c r="N8">
        <v>332160</v>
      </c>
      <c r="O8" s="38"/>
      <c r="P8" s="2">
        <f t="shared" si="4"/>
        <v>457396</v>
      </c>
      <c r="AC8" t="s">
        <v>37</v>
      </c>
      <c r="AD8" s="12">
        <v>18</v>
      </c>
      <c r="AE8" t="s">
        <v>38</v>
      </c>
      <c r="AF8" s="12">
        <v>18</v>
      </c>
      <c r="AG8" t="s">
        <v>38</v>
      </c>
      <c r="AH8" s="12">
        <v>18</v>
      </c>
      <c r="AI8" t="s">
        <v>39</v>
      </c>
      <c r="AJ8">
        <v>18</v>
      </c>
    </row>
    <row r="9" spans="1:36" x14ac:dyDescent="0.25">
      <c r="A9" s="6">
        <v>42894</v>
      </c>
      <c r="B9">
        <v>1710</v>
      </c>
      <c r="C9">
        <v>29538</v>
      </c>
      <c r="D9">
        <v>425645</v>
      </c>
      <c r="E9">
        <v>503</v>
      </c>
      <c r="F9" s="38"/>
      <c r="G9" s="1">
        <f t="shared" si="5"/>
        <v>5.4723502304147464E-2</v>
      </c>
      <c r="H9" s="1">
        <f t="shared" si="0"/>
        <v>0.77270673294170811</v>
      </c>
      <c r="I9" s="1">
        <f t="shared" si="1"/>
        <v>0.10220854128687129</v>
      </c>
      <c r="J9" s="1">
        <f t="shared" si="6"/>
        <v>0.93510741833504329</v>
      </c>
      <c r="K9" s="1">
        <f t="shared" si="2"/>
        <v>6.4892581664956706E-2</v>
      </c>
      <c r="L9">
        <f t="shared" si="3"/>
        <v>31248</v>
      </c>
      <c r="M9">
        <v>31249</v>
      </c>
      <c r="N9">
        <v>332160</v>
      </c>
      <c r="O9" s="38"/>
      <c r="P9" s="2">
        <f t="shared" si="4"/>
        <v>457396</v>
      </c>
      <c r="AC9" t="s">
        <v>40</v>
      </c>
      <c r="AD9" s="12">
        <v>10</v>
      </c>
      <c r="AE9" t="s">
        <v>41</v>
      </c>
      <c r="AF9" s="12">
        <v>10</v>
      </c>
      <c r="AG9" t="s">
        <v>41</v>
      </c>
      <c r="AH9" s="12">
        <v>10</v>
      </c>
      <c r="AI9" t="s">
        <v>42</v>
      </c>
      <c r="AJ9">
        <v>10</v>
      </c>
    </row>
    <row r="10" spans="1:36" x14ac:dyDescent="0.25">
      <c r="A10" s="6">
        <v>42899</v>
      </c>
      <c r="B10">
        <v>1710</v>
      </c>
      <c r="C10">
        <v>29538</v>
      </c>
      <c r="D10">
        <v>425645</v>
      </c>
      <c r="E10">
        <v>503</v>
      </c>
      <c r="F10" s="38"/>
      <c r="G10" s="1">
        <f t="shared" si="5"/>
        <v>5.4723502304147464E-2</v>
      </c>
      <c r="H10" s="1">
        <f t="shared" si="0"/>
        <v>0.77270673294170811</v>
      </c>
      <c r="I10" s="1">
        <f t="shared" si="1"/>
        <v>0.10220854128687129</v>
      </c>
      <c r="J10" s="1">
        <f>(D10/(D10+C10))</f>
        <v>0.93510741833504329</v>
      </c>
      <c r="K10" s="1">
        <f t="shared" si="2"/>
        <v>6.4892581664956706E-2</v>
      </c>
      <c r="L10">
        <f t="shared" si="3"/>
        <v>31248</v>
      </c>
      <c r="M10">
        <v>31248</v>
      </c>
      <c r="N10">
        <v>332160</v>
      </c>
      <c r="O10" s="38"/>
      <c r="P10" s="2">
        <f t="shared" si="4"/>
        <v>457396</v>
      </c>
      <c r="AC10" t="s">
        <v>43</v>
      </c>
      <c r="AD10" s="12">
        <v>2</v>
      </c>
      <c r="AE10" t="s">
        <v>44</v>
      </c>
      <c r="AF10" s="12">
        <v>2</v>
      </c>
      <c r="AG10" t="s">
        <v>44</v>
      </c>
      <c r="AH10" s="12">
        <v>2</v>
      </c>
      <c r="AI10" t="s">
        <v>44</v>
      </c>
      <c r="AJ10">
        <v>2</v>
      </c>
    </row>
    <row r="11" spans="1:36" x14ac:dyDescent="0.25">
      <c r="A11" s="6">
        <v>42901</v>
      </c>
      <c r="B11">
        <v>1710</v>
      </c>
      <c r="C11">
        <v>29538</v>
      </c>
      <c r="D11">
        <v>425645</v>
      </c>
      <c r="E11">
        <v>503</v>
      </c>
      <c r="F11" s="38"/>
      <c r="G11" s="1">
        <f t="shared" si="5"/>
        <v>5.4723502304147464E-2</v>
      </c>
      <c r="H11" s="1">
        <f t="shared" si="0"/>
        <v>0.77270673294170811</v>
      </c>
      <c r="I11" s="1">
        <f t="shared" si="1"/>
        <v>0.10220854128687129</v>
      </c>
      <c r="J11" s="1">
        <f t="shared" si="6"/>
        <v>0.93510741833504329</v>
      </c>
      <c r="K11" s="1">
        <f t="shared" si="2"/>
        <v>6.4892581664956706E-2</v>
      </c>
      <c r="L11">
        <f t="shared" si="3"/>
        <v>31248</v>
      </c>
      <c r="M11">
        <v>31248</v>
      </c>
      <c r="N11">
        <v>332160</v>
      </c>
      <c r="O11" s="38"/>
      <c r="P11" s="2">
        <f t="shared" si="4"/>
        <v>457396</v>
      </c>
    </row>
    <row r="12" spans="1:36" x14ac:dyDescent="0.25">
      <c r="A12" s="6">
        <v>42906</v>
      </c>
      <c r="B12">
        <v>1710</v>
      </c>
      <c r="C12">
        <v>29538</v>
      </c>
      <c r="D12">
        <v>425645</v>
      </c>
      <c r="E12">
        <v>503</v>
      </c>
      <c r="F12" s="38"/>
      <c r="G12" s="1">
        <f t="shared" si="5"/>
        <v>5.4723502304147464E-2</v>
      </c>
      <c r="H12" s="1">
        <f t="shared" si="0"/>
        <v>0.77270673294170811</v>
      </c>
      <c r="I12" s="1">
        <f t="shared" si="1"/>
        <v>0.10220854128687129</v>
      </c>
      <c r="J12" s="1">
        <f>(D12/(D12+C12))</f>
        <v>0.93510741833504329</v>
      </c>
      <c r="K12" s="1">
        <f t="shared" si="2"/>
        <v>6.4892581664956706E-2</v>
      </c>
      <c r="L12">
        <f t="shared" si="3"/>
        <v>31248</v>
      </c>
      <c r="M12">
        <v>31247</v>
      </c>
      <c r="N12">
        <v>332160</v>
      </c>
      <c r="O12" s="38"/>
      <c r="P12" s="2">
        <f t="shared" si="4"/>
        <v>457396</v>
      </c>
    </row>
    <row r="13" spans="1:36" x14ac:dyDescent="0.25">
      <c r="A13" s="6">
        <v>42908</v>
      </c>
      <c r="B13">
        <v>1710</v>
      </c>
      <c r="C13">
        <v>29538</v>
      </c>
      <c r="D13">
        <v>425645</v>
      </c>
      <c r="E13">
        <v>503</v>
      </c>
      <c r="F13" s="38"/>
      <c r="G13" s="1">
        <f t="shared" si="5"/>
        <v>5.4723502304147464E-2</v>
      </c>
      <c r="H13" s="1">
        <f t="shared" si="0"/>
        <v>0.77270673294170811</v>
      </c>
      <c r="I13" s="1">
        <f t="shared" si="1"/>
        <v>0.10220854128687129</v>
      </c>
      <c r="J13" s="1">
        <f t="shared" si="6"/>
        <v>0.93510741833504329</v>
      </c>
      <c r="K13" s="1">
        <f t="shared" si="2"/>
        <v>6.4892581664956706E-2</v>
      </c>
      <c r="L13">
        <f t="shared" si="3"/>
        <v>31248</v>
      </c>
      <c r="M13">
        <v>31247</v>
      </c>
      <c r="N13">
        <v>332160</v>
      </c>
      <c r="O13" s="38"/>
      <c r="P13" s="2">
        <f t="shared" si="4"/>
        <v>457396</v>
      </c>
    </row>
    <row r="14" spans="1:36" x14ac:dyDescent="0.25">
      <c r="A14" s="6">
        <v>42913</v>
      </c>
      <c r="B14">
        <v>1710</v>
      </c>
      <c r="C14">
        <v>29538</v>
      </c>
      <c r="D14">
        <v>425645</v>
      </c>
      <c r="E14">
        <v>503</v>
      </c>
      <c r="F14" s="38"/>
      <c r="G14" s="1">
        <f t="shared" si="5"/>
        <v>5.4723502304147464E-2</v>
      </c>
      <c r="H14" s="1">
        <f t="shared" si="0"/>
        <v>0.77270673294170811</v>
      </c>
      <c r="I14" s="1">
        <f t="shared" si="1"/>
        <v>0.10220854128687129</v>
      </c>
      <c r="J14" s="1">
        <f t="shared" si="6"/>
        <v>0.93510741833504329</v>
      </c>
      <c r="K14" s="1">
        <f t="shared" si="2"/>
        <v>6.4892581664956706E-2</v>
      </c>
      <c r="L14">
        <f t="shared" si="3"/>
        <v>31248</v>
      </c>
      <c r="M14">
        <v>31249</v>
      </c>
      <c r="N14">
        <v>332160</v>
      </c>
      <c r="O14" s="38"/>
      <c r="P14" s="2">
        <f t="shared" si="4"/>
        <v>457396</v>
      </c>
    </row>
    <row r="15" spans="1:36" x14ac:dyDescent="0.25">
      <c r="A15" s="6">
        <v>42915</v>
      </c>
      <c r="B15">
        <v>1710</v>
      </c>
      <c r="C15">
        <v>29538</v>
      </c>
      <c r="D15">
        <v>425645</v>
      </c>
      <c r="E15">
        <v>503</v>
      </c>
      <c r="F15" s="38"/>
      <c r="G15" s="1">
        <f t="shared" si="5"/>
        <v>5.4723502304147464E-2</v>
      </c>
      <c r="H15" s="1">
        <f t="shared" si="0"/>
        <v>0.77270673294170811</v>
      </c>
      <c r="I15" s="1">
        <f t="shared" si="1"/>
        <v>0.10220854128687129</v>
      </c>
      <c r="J15" s="1">
        <f t="shared" si="6"/>
        <v>0.93510741833504329</v>
      </c>
      <c r="K15" s="1">
        <f t="shared" si="2"/>
        <v>6.4892581664956706E-2</v>
      </c>
      <c r="L15">
        <f t="shared" si="3"/>
        <v>31248</v>
      </c>
      <c r="M15">
        <v>31249</v>
      </c>
      <c r="N15">
        <v>332160</v>
      </c>
      <c r="O15" s="38"/>
      <c r="P15" s="2">
        <f t="shared" si="4"/>
        <v>457396</v>
      </c>
    </row>
    <row r="16" spans="1:36" x14ac:dyDescent="0.25">
      <c r="A16" s="6">
        <v>42919</v>
      </c>
      <c r="B16">
        <v>1710</v>
      </c>
      <c r="C16">
        <v>29538</v>
      </c>
      <c r="D16">
        <v>425645</v>
      </c>
      <c r="E16">
        <v>503</v>
      </c>
      <c r="F16" s="38"/>
      <c r="G16" s="1">
        <f t="shared" si="5"/>
        <v>5.4723502304147464E-2</v>
      </c>
      <c r="H16" s="1">
        <f t="shared" si="0"/>
        <v>0.77270673294170811</v>
      </c>
      <c r="I16" s="1">
        <f t="shared" si="1"/>
        <v>0.10220854128687129</v>
      </c>
      <c r="J16" s="1">
        <f>(D16/(D16+C16))</f>
        <v>0.93510741833504329</v>
      </c>
      <c r="K16" s="1">
        <f t="shared" si="2"/>
        <v>6.4892581664956706E-2</v>
      </c>
      <c r="L16">
        <f t="shared" si="3"/>
        <v>31248</v>
      </c>
      <c r="M16">
        <v>31249</v>
      </c>
      <c r="N16">
        <v>332160</v>
      </c>
      <c r="O16" s="38"/>
      <c r="P16" s="2">
        <f t="shared" si="4"/>
        <v>457396</v>
      </c>
    </row>
    <row r="17" spans="1:36" x14ac:dyDescent="0.25">
      <c r="A17" s="6">
        <v>42922</v>
      </c>
      <c r="B17">
        <v>1710</v>
      </c>
      <c r="C17">
        <v>29538</v>
      </c>
      <c r="D17">
        <v>425645</v>
      </c>
      <c r="E17">
        <v>503</v>
      </c>
      <c r="F17" s="38"/>
      <c r="G17" s="1">
        <f t="shared" si="5"/>
        <v>5.4723502304147464E-2</v>
      </c>
      <c r="H17" s="1">
        <f t="shared" si="0"/>
        <v>0.77270673294170811</v>
      </c>
      <c r="I17" s="1">
        <f t="shared" si="1"/>
        <v>0.10220854128687129</v>
      </c>
      <c r="J17" s="1">
        <f t="shared" si="6"/>
        <v>0.93510741833504329</v>
      </c>
      <c r="K17" s="1">
        <f t="shared" si="2"/>
        <v>6.4892581664956706E-2</v>
      </c>
      <c r="L17">
        <f t="shared" si="3"/>
        <v>31248</v>
      </c>
      <c r="M17">
        <v>31250</v>
      </c>
      <c r="N17">
        <v>332160</v>
      </c>
      <c r="O17" s="38"/>
      <c r="P17" s="2">
        <f t="shared" si="4"/>
        <v>457396</v>
      </c>
    </row>
    <row r="18" spans="1:36" x14ac:dyDescent="0.25">
      <c r="A18" s="6">
        <v>42927</v>
      </c>
      <c r="B18">
        <v>1710</v>
      </c>
      <c r="C18">
        <v>29538</v>
      </c>
      <c r="D18">
        <v>425645</v>
      </c>
      <c r="E18">
        <v>503</v>
      </c>
      <c r="F18" s="38"/>
      <c r="G18" s="1">
        <f t="shared" si="5"/>
        <v>5.4723502304147464E-2</v>
      </c>
      <c r="H18" s="1">
        <f t="shared" si="0"/>
        <v>0.77270673294170811</v>
      </c>
      <c r="I18" s="1">
        <f t="shared" si="1"/>
        <v>0.10220854128687129</v>
      </c>
      <c r="J18" s="1">
        <f t="shared" si="6"/>
        <v>0.93510741833504329</v>
      </c>
      <c r="K18" s="1">
        <f t="shared" si="2"/>
        <v>6.4892581664956706E-2</v>
      </c>
      <c r="L18">
        <f t="shared" si="3"/>
        <v>31248</v>
      </c>
      <c r="M18">
        <v>31249</v>
      </c>
      <c r="N18">
        <v>332160</v>
      </c>
      <c r="O18" s="38"/>
      <c r="P18" s="2">
        <f t="shared" si="4"/>
        <v>457396</v>
      </c>
    </row>
    <row r="19" spans="1:36" x14ac:dyDescent="0.25">
      <c r="A19" s="6">
        <v>42929</v>
      </c>
      <c r="B19">
        <v>1710</v>
      </c>
      <c r="C19">
        <v>29538</v>
      </c>
      <c r="D19">
        <v>425645</v>
      </c>
      <c r="E19">
        <v>503</v>
      </c>
      <c r="F19" s="38"/>
      <c r="G19" s="1">
        <f t="shared" si="5"/>
        <v>5.4723502304147464E-2</v>
      </c>
      <c r="H19" s="1">
        <f t="shared" si="0"/>
        <v>0.77270673294170811</v>
      </c>
      <c r="I19" s="1">
        <f t="shared" si="1"/>
        <v>0.10220854128687129</v>
      </c>
      <c r="J19" s="1">
        <f t="shared" si="6"/>
        <v>0.93510741833504329</v>
      </c>
      <c r="K19" s="1">
        <f t="shared" si="2"/>
        <v>6.4892581664956706E-2</v>
      </c>
      <c r="L19">
        <f t="shared" si="3"/>
        <v>31248</v>
      </c>
      <c r="M19">
        <v>31250</v>
      </c>
      <c r="N19">
        <v>332160</v>
      </c>
      <c r="O19" s="38"/>
      <c r="P19" s="2">
        <f t="shared" si="4"/>
        <v>457396</v>
      </c>
      <c r="AC19" s="9" t="s">
        <v>45</v>
      </c>
      <c r="AD19" s="13" t="s">
        <v>23</v>
      </c>
      <c r="AE19" s="9" t="s">
        <v>45</v>
      </c>
      <c r="AF19" s="13" t="s">
        <v>23</v>
      </c>
      <c r="AG19" s="9" t="s">
        <v>45</v>
      </c>
      <c r="AH19" s="13" t="s">
        <v>23</v>
      </c>
      <c r="AI19" s="9" t="s">
        <v>45</v>
      </c>
      <c r="AJ19" s="13" t="s">
        <v>23</v>
      </c>
    </row>
    <row r="20" spans="1:36" x14ac:dyDescent="0.25">
      <c r="A20" s="6">
        <v>42934</v>
      </c>
      <c r="B20">
        <v>1710</v>
      </c>
      <c r="C20">
        <v>29538</v>
      </c>
      <c r="D20">
        <v>425645</v>
      </c>
      <c r="E20">
        <v>503</v>
      </c>
      <c r="F20" s="38"/>
      <c r="G20" s="1">
        <f t="shared" si="5"/>
        <v>5.4723502304147464E-2</v>
      </c>
      <c r="H20" s="1">
        <f t="shared" si="0"/>
        <v>0.77270673294170811</v>
      </c>
      <c r="I20" s="1">
        <f t="shared" si="1"/>
        <v>0.10220854128687129</v>
      </c>
      <c r="J20" s="1">
        <f t="shared" si="6"/>
        <v>0.93510741833504329</v>
      </c>
      <c r="K20" s="1">
        <f t="shared" si="2"/>
        <v>6.4892581664956706E-2</v>
      </c>
      <c r="L20">
        <f t="shared" si="3"/>
        <v>31248</v>
      </c>
      <c r="M20">
        <v>31251</v>
      </c>
      <c r="N20">
        <v>332160</v>
      </c>
      <c r="O20" s="38"/>
      <c r="P20" s="2">
        <f t="shared" si="4"/>
        <v>457396</v>
      </c>
    </row>
    <row r="21" spans="1:36" x14ac:dyDescent="0.25">
      <c r="A21" s="6">
        <v>42936</v>
      </c>
      <c r="B21">
        <v>1710</v>
      </c>
      <c r="C21">
        <v>29538</v>
      </c>
      <c r="D21">
        <v>425645</v>
      </c>
      <c r="E21">
        <v>503</v>
      </c>
      <c r="F21" s="38"/>
      <c r="G21" s="1">
        <f t="shared" si="5"/>
        <v>5.4723502304147464E-2</v>
      </c>
      <c r="H21" s="1">
        <f t="shared" si="0"/>
        <v>0.77270673294170811</v>
      </c>
      <c r="I21" s="1">
        <f t="shared" si="1"/>
        <v>0.10220854128687129</v>
      </c>
      <c r="J21" s="1">
        <f t="shared" si="6"/>
        <v>0.93510741833504329</v>
      </c>
      <c r="K21" s="1">
        <f t="shared" si="2"/>
        <v>6.4892581664956706E-2</v>
      </c>
      <c r="L21">
        <f t="shared" si="3"/>
        <v>31248</v>
      </c>
      <c r="M21">
        <v>31249</v>
      </c>
      <c r="N21">
        <v>332160</v>
      </c>
      <c r="O21" s="38"/>
      <c r="P21" s="2">
        <f t="shared" si="4"/>
        <v>457396</v>
      </c>
      <c r="AC21" s="10" t="s">
        <v>46</v>
      </c>
      <c r="AD21" s="12">
        <v>10937</v>
      </c>
      <c r="AE21" s="11" t="s">
        <v>47</v>
      </c>
      <c r="AF21" s="12">
        <v>10937</v>
      </c>
      <c r="AG21" s="11" t="s">
        <v>48</v>
      </c>
      <c r="AH21" s="12">
        <v>10937</v>
      </c>
      <c r="AI21" t="s">
        <v>48</v>
      </c>
      <c r="AJ21" s="12">
        <v>10937</v>
      </c>
    </row>
    <row r="22" spans="1:36" x14ac:dyDescent="0.25">
      <c r="A22" s="6">
        <v>42941</v>
      </c>
      <c r="B22">
        <v>1710</v>
      </c>
      <c r="C22">
        <v>29538</v>
      </c>
      <c r="D22">
        <v>425645</v>
      </c>
      <c r="E22">
        <v>503</v>
      </c>
      <c r="G22" s="1">
        <f t="shared" si="5"/>
        <v>5.4723502304147464E-2</v>
      </c>
      <c r="H22" s="1">
        <f t="shared" si="0"/>
        <v>0.77270673294170811</v>
      </c>
      <c r="I22" s="1">
        <f t="shared" si="1"/>
        <v>0.10220854128687129</v>
      </c>
      <c r="J22" s="1">
        <f t="shared" si="6"/>
        <v>0.93510741833504329</v>
      </c>
      <c r="K22" s="1">
        <f t="shared" si="2"/>
        <v>6.4892581664956706E-2</v>
      </c>
      <c r="L22">
        <f t="shared" si="3"/>
        <v>31248</v>
      </c>
      <c r="M22">
        <v>31247</v>
      </c>
      <c r="N22">
        <v>332160</v>
      </c>
      <c r="O22" s="38"/>
      <c r="P22" s="2">
        <f t="shared" si="4"/>
        <v>457396</v>
      </c>
      <c r="AC22" t="s">
        <v>49</v>
      </c>
      <c r="AD22" s="12">
        <v>7983</v>
      </c>
      <c r="AE22" s="11" t="s">
        <v>50</v>
      </c>
      <c r="AF22" s="12">
        <v>7983</v>
      </c>
      <c r="AG22" s="11" t="s">
        <v>51</v>
      </c>
      <c r="AH22" s="12">
        <v>7983</v>
      </c>
      <c r="AI22" t="s">
        <v>50</v>
      </c>
      <c r="AJ22" s="12">
        <v>7983</v>
      </c>
    </row>
    <row r="23" spans="1:36" x14ac:dyDescent="0.25">
      <c r="A23" s="6">
        <v>43182</v>
      </c>
      <c r="B23">
        <v>1607</v>
      </c>
      <c r="C23">
        <v>28367</v>
      </c>
      <c r="D23">
        <v>426916</v>
      </c>
      <c r="E23">
        <v>604</v>
      </c>
      <c r="F23" s="38"/>
      <c r="G23" s="1">
        <f t="shared" si="5"/>
        <v>5.361313138052979E-2</v>
      </c>
      <c r="H23" s="1">
        <f t="shared" si="0"/>
        <v>0.72682044323835371</v>
      </c>
      <c r="I23" s="1">
        <f t="shared" si="1"/>
        <v>9.9860183315208934E-2</v>
      </c>
      <c r="J23" s="1">
        <f t="shared" si="6"/>
        <v>0.93769369820529214</v>
      </c>
      <c r="K23" s="1">
        <f t="shared" si="2"/>
        <v>6.2306301794707863E-2</v>
      </c>
      <c r="L23">
        <f t="shared" si="3"/>
        <v>29974</v>
      </c>
      <c r="M23">
        <v>29974</v>
      </c>
      <c r="N23">
        <v>332160</v>
      </c>
      <c r="O23" s="38">
        <v>458930</v>
      </c>
      <c r="P23" s="2">
        <f t="shared" si="4"/>
        <v>457494</v>
      </c>
      <c r="AC23" t="s">
        <v>52</v>
      </c>
      <c r="AD23" s="12">
        <v>4434</v>
      </c>
      <c r="AE23" s="11" t="s">
        <v>53</v>
      </c>
      <c r="AF23" s="12">
        <v>4434</v>
      </c>
      <c r="AG23" s="11" t="s">
        <v>54</v>
      </c>
      <c r="AH23" s="12">
        <v>4434</v>
      </c>
      <c r="AI23" t="s">
        <v>55</v>
      </c>
      <c r="AJ23" s="12">
        <v>7337</v>
      </c>
    </row>
    <row r="24" spans="1:36" x14ac:dyDescent="0.25">
      <c r="A24" s="6">
        <v>43186</v>
      </c>
      <c r="B24">
        <v>1607</v>
      </c>
      <c r="C24">
        <v>28367</v>
      </c>
      <c r="D24">
        <v>426916</v>
      </c>
      <c r="E24">
        <v>604</v>
      </c>
      <c r="F24" s="38"/>
      <c r="G24" s="1">
        <f t="shared" si="5"/>
        <v>5.361313138052979E-2</v>
      </c>
      <c r="H24" s="1">
        <f t="shared" si="0"/>
        <v>0.72682044323835371</v>
      </c>
      <c r="I24" s="1">
        <f t="shared" si="1"/>
        <v>9.9860183315208934E-2</v>
      </c>
      <c r="J24" s="1">
        <f t="shared" si="6"/>
        <v>0.93769369820529214</v>
      </c>
      <c r="K24" s="1">
        <f t="shared" si="2"/>
        <v>6.2306301794707863E-2</v>
      </c>
      <c r="L24">
        <f t="shared" si="3"/>
        <v>29974</v>
      </c>
      <c r="M24">
        <v>29974</v>
      </c>
      <c r="N24">
        <v>332160</v>
      </c>
      <c r="O24" s="38"/>
      <c r="P24" s="2">
        <f t="shared" si="4"/>
        <v>457494</v>
      </c>
      <c r="AC24" t="s">
        <v>56</v>
      </c>
      <c r="AD24" s="12">
        <v>2852</v>
      </c>
      <c r="AE24" s="11" t="s">
        <v>57</v>
      </c>
      <c r="AF24" s="12">
        <v>2852</v>
      </c>
      <c r="AG24" s="11" t="s">
        <v>58</v>
      </c>
      <c r="AH24" s="12">
        <v>2852</v>
      </c>
      <c r="AI24" t="s">
        <v>59</v>
      </c>
      <c r="AJ24" s="12">
        <v>4434</v>
      </c>
    </row>
    <row r="25" spans="1:36" x14ac:dyDescent="0.25">
      <c r="A25" s="6">
        <v>43188</v>
      </c>
      <c r="B25">
        <v>1607</v>
      </c>
      <c r="C25">
        <v>28367</v>
      </c>
      <c r="D25">
        <v>426916</v>
      </c>
      <c r="E25">
        <v>604</v>
      </c>
      <c r="F25" s="38"/>
      <c r="G25" s="1">
        <f t="shared" si="5"/>
        <v>5.361313138052979E-2</v>
      </c>
      <c r="H25" s="1">
        <f t="shared" si="0"/>
        <v>0.72682044323835371</v>
      </c>
      <c r="I25" s="1">
        <f t="shared" si="1"/>
        <v>9.9860183315208934E-2</v>
      </c>
      <c r="J25" s="1">
        <f t="shared" si="6"/>
        <v>0.93769369820529214</v>
      </c>
      <c r="K25" s="1">
        <f t="shared" si="2"/>
        <v>6.2306301794707863E-2</v>
      </c>
      <c r="L25">
        <f t="shared" si="3"/>
        <v>29974</v>
      </c>
      <c r="M25">
        <v>29973</v>
      </c>
      <c r="N25">
        <v>332160</v>
      </c>
      <c r="O25" s="38"/>
      <c r="P25" s="2">
        <f t="shared" si="4"/>
        <v>457494</v>
      </c>
      <c r="AC25" t="s">
        <v>60</v>
      </c>
      <c r="AD25" s="12">
        <v>1402</v>
      </c>
      <c r="AE25" s="11" t="s">
        <v>61</v>
      </c>
      <c r="AF25" s="12">
        <v>1402</v>
      </c>
      <c r="AG25" s="11" t="s">
        <v>62</v>
      </c>
      <c r="AH25" s="12">
        <v>1402</v>
      </c>
      <c r="AI25" t="s">
        <v>58</v>
      </c>
      <c r="AJ25" s="12">
        <v>2851</v>
      </c>
    </row>
    <row r="26" spans="1:36" x14ac:dyDescent="0.25">
      <c r="A26" s="6">
        <v>43193</v>
      </c>
      <c r="B26">
        <v>1607</v>
      </c>
      <c r="C26">
        <v>28367</v>
      </c>
      <c r="D26">
        <v>426916</v>
      </c>
      <c r="E26">
        <v>604</v>
      </c>
      <c r="F26" s="38"/>
      <c r="G26" s="1">
        <f t="shared" si="5"/>
        <v>5.361313138052979E-2</v>
      </c>
      <c r="H26" s="1">
        <f t="shared" si="0"/>
        <v>0.72682044323835371</v>
      </c>
      <c r="I26" s="1">
        <f t="shared" si="1"/>
        <v>9.9860183315208934E-2</v>
      </c>
      <c r="J26" s="1">
        <f t="shared" si="6"/>
        <v>0.93769369820529214</v>
      </c>
      <c r="K26" s="1">
        <f t="shared" si="2"/>
        <v>6.2306301794707863E-2</v>
      </c>
      <c r="L26">
        <f t="shared" si="3"/>
        <v>29974</v>
      </c>
      <c r="M26">
        <v>29977</v>
      </c>
      <c r="N26">
        <v>332160</v>
      </c>
      <c r="O26" s="38"/>
      <c r="P26" s="2">
        <f t="shared" si="4"/>
        <v>457494</v>
      </c>
      <c r="AC26" s="10" t="s">
        <v>63</v>
      </c>
      <c r="AD26" s="12">
        <v>1329</v>
      </c>
      <c r="AE26" s="11" t="s">
        <v>64</v>
      </c>
      <c r="AF26" s="12">
        <v>1091</v>
      </c>
      <c r="AG26" s="11" t="s">
        <v>64</v>
      </c>
      <c r="AH26" s="12">
        <v>1091</v>
      </c>
      <c r="AI26" t="s">
        <v>65</v>
      </c>
      <c r="AJ26" s="12">
        <v>1402</v>
      </c>
    </row>
    <row r="27" spans="1:36" x14ac:dyDescent="0.25">
      <c r="A27" s="6">
        <v>43195</v>
      </c>
      <c r="B27">
        <v>1607</v>
      </c>
      <c r="C27">
        <v>28367</v>
      </c>
      <c r="D27">
        <v>426916</v>
      </c>
      <c r="E27">
        <v>604</v>
      </c>
      <c r="F27" s="38"/>
      <c r="G27" s="1">
        <f t="shared" si="5"/>
        <v>5.361313138052979E-2</v>
      </c>
      <c r="H27" s="1">
        <f t="shared" si="0"/>
        <v>0.72682044323835371</v>
      </c>
      <c r="I27" s="1">
        <f t="shared" si="1"/>
        <v>9.9860183315208934E-2</v>
      </c>
      <c r="J27" s="1">
        <f t="shared" si="6"/>
        <v>0.93769369820529214</v>
      </c>
      <c r="K27" s="1">
        <f t="shared" si="2"/>
        <v>6.2306301794707863E-2</v>
      </c>
      <c r="L27">
        <f t="shared" si="3"/>
        <v>29974</v>
      </c>
      <c r="M27">
        <v>29977</v>
      </c>
      <c r="N27">
        <v>332160</v>
      </c>
      <c r="O27" s="38"/>
      <c r="P27" s="2">
        <f t="shared" si="4"/>
        <v>457494</v>
      </c>
      <c r="AC27" t="s">
        <v>66</v>
      </c>
      <c r="AD27" s="12">
        <v>1091</v>
      </c>
      <c r="AE27" s="11" t="s">
        <v>67</v>
      </c>
      <c r="AF27" s="12">
        <v>503</v>
      </c>
      <c r="AG27" s="11" t="s">
        <v>68</v>
      </c>
      <c r="AH27" s="12">
        <v>503</v>
      </c>
      <c r="AI27" t="s">
        <v>69</v>
      </c>
      <c r="AJ27" s="12">
        <v>1091</v>
      </c>
    </row>
    <row r="28" spans="1:36" x14ac:dyDescent="0.25">
      <c r="A28" s="6">
        <v>43200</v>
      </c>
      <c r="B28">
        <v>1607</v>
      </c>
      <c r="C28">
        <v>28367</v>
      </c>
      <c r="D28">
        <v>426916</v>
      </c>
      <c r="E28">
        <v>604</v>
      </c>
      <c r="F28" s="38"/>
      <c r="G28" s="1">
        <f t="shared" si="5"/>
        <v>5.361313138052979E-2</v>
      </c>
      <c r="H28" s="1">
        <f t="shared" si="0"/>
        <v>0.72682044323835371</v>
      </c>
      <c r="I28" s="1">
        <f t="shared" si="1"/>
        <v>9.9860183315208934E-2</v>
      </c>
      <c r="J28" s="1">
        <f t="shared" si="6"/>
        <v>0.93769369820529214</v>
      </c>
      <c r="K28" s="1">
        <f t="shared" si="2"/>
        <v>6.2306301794707863E-2</v>
      </c>
      <c r="L28">
        <f t="shared" si="3"/>
        <v>29974</v>
      </c>
      <c r="M28">
        <v>29974</v>
      </c>
      <c r="N28">
        <v>332160</v>
      </c>
      <c r="O28" s="38"/>
      <c r="P28" s="2">
        <f t="shared" si="4"/>
        <v>457494</v>
      </c>
      <c r="AC28" t="s">
        <v>70</v>
      </c>
      <c r="AD28" s="12">
        <v>503</v>
      </c>
      <c r="AE28" s="11" t="s">
        <v>71</v>
      </c>
      <c r="AF28" s="12">
        <v>154</v>
      </c>
      <c r="AG28" s="11" t="s">
        <v>72</v>
      </c>
      <c r="AH28" s="12">
        <v>154</v>
      </c>
      <c r="AI28" t="s">
        <v>67</v>
      </c>
      <c r="AJ28" s="12">
        <v>503</v>
      </c>
    </row>
    <row r="29" spans="1:36" x14ac:dyDescent="0.25">
      <c r="A29" s="6">
        <v>43202</v>
      </c>
      <c r="B29">
        <v>1607</v>
      </c>
      <c r="C29">
        <v>28367</v>
      </c>
      <c r="D29">
        <v>426916</v>
      </c>
      <c r="E29">
        <v>604</v>
      </c>
      <c r="F29" s="38"/>
      <c r="G29" s="1">
        <f t="shared" si="5"/>
        <v>5.361313138052979E-2</v>
      </c>
      <c r="H29" s="1">
        <f t="shared" si="0"/>
        <v>0.72682044323835371</v>
      </c>
      <c r="I29" s="1">
        <f t="shared" si="1"/>
        <v>9.9860183315208934E-2</v>
      </c>
      <c r="J29" s="1">
        <f t="shared" si="6"/>
        <v>0.93769369820529214</v>
      </c>
      <c r="K29" s="1">
        <f t="shared" si="2"/>
        <v>6.2306301794707863E-2</v>
      </c>
      <c r="L29">
        <f t="shared" si="3"/>
        <v>29974</v>
      </c>
      <c r="M29">
        <v>29974</v>
      </c>
      <c r="N29">
        <v>332160</v>
      </c>
      <c r="O29" s="38"/>
      <c r="P29" s="2">
        <f t="shared" si="4"/>
        <v>457494</v>
      </c>
      <c r="AC29" t="s">
        <v>73</v>
      </c>
      <c r="AD29" s="12">
        <v>154</v>
      </c>
      <c r="AE29" s="11" t="s">
        <v>74</v>
      </c>
      <c r="AF29" s="12">
        <v>151</v>
      </c>
      <c r="AG29" s="11" t="s">
        <v>74</v>
      </c>
      <c r="AH29" s="12">
        <v>151</v>
      </c>
      <c r="AI29" t="s">
        <v>75</v>
      </c>
      <c r="AJ29" s="12">
        <v>154</v>
      </c>
    </row>
    <row r="30" spans="1:36" x14ac:dyDescent="0.25">
      <c r="A30" s="6">
        <v>43207</v>
      </c>
      <c r="B30">
        <v>1607</v>
      </c>
      <c r="C30">
        <v>28367</v>
      </c>
      <c r="D30">
        <v>426916</v>
      </c>
      <c r="E30">
        <v>604</v>
      </c>
      <c r="F30" s="38"/>
      <c r="G30" s="1">
        <f t="shared" si="5"/>
        <v>5.361313138052979E-2</v>
      </c>
      <c r="H30" s="1">
        <f t="shared" si="0"/>
        <v>0.72682044323835371</v>
      </c>
      <c r="I30" s="1">
        <f t="shared" si="1"/>
        <v>9.9860183315208934E-2</v>
      </c>
      <c r="J30" s="1">
        <f t="shared" si="6"/>
        <v>0.93769369820529214</v>
      </c>
      <c r="K30" s="1">
        <f t="shared" si="2"/>
        <v>6.2306301794707863E-2</v>
      </c>
      <c r="L30">
        <f t="shared" si="3"/>
        <v>29974</v>
      </c>
      <c r="M30">
        <v>29974</v>
      </c>
      <c r="N30">
        <v>332160</v>
      </c>
      <c r="O30" s="38"/>
      <c r="P30" s="2">
        <f t="shared" si="4"/>
        <v>457494</v>
      </c>
      <c r="AC30" t="s">
        <v>76</v>
      </c>
      <c r="AD30" s="12">
        <v>151</v>
      </c>
      <c r="AE30" s="11" t="s">
        <v>77</v>
      </c>
      <c r="AF30" s="12">
        <v>102</v>
      </c>
      <c r="AG30" s="11" t="s">
        <v>78</v>
      </c>
      <c r="AH30" s="12">
        <v>102</v>
      </c>
      <c r="AI30" t="s">
        <v>79</v>
      </c>
      <c r="AJ30" s="12">
        <v>151</v>
      </c>
    </row>
    <row r="31" spans="1:36" x14ac:dyDescent="0.25">
      <c r="A31" s="6">
        <v>43209</v>
      </c>
      <c r="B31">
        <v>1607</v>
      </c>
      <c r="C31">
        <v>28367</v>
      </c>
      <c r="D31">
        <v>426916</v>
      </c>
      <c r="E31">
        <v>604</v>
      </c>
      <c r="F31" s="38"/>
      <c r="G31" s="1">
        <f t="shared" si="5"/>
        <v>5.361313138052979E-2</v>
      </c>
      <c r="H31" s="1">
        <f t="shared" si="0"/>
        <v>0.72682044323835371</v>
      </c>
      <c r="I31" s="1">
        <f t="shared" si="1"/>
        <v>9.9860183315208934E-2</v>
      </c>
      <c r="J31" s="1">
        <f t="shared" si="6"/>
        <v>0.93769369820529214</v>
      </c>
      <c r="K31" s="1">
        <f t="shared" si="2"/>
        <v>6.2306301794707863E-2</v>
      </c>
      <c r="L31">
        <f t="shared" si="3"/>
        <v>29974</v>
      </c>
      <c r="M31">
        <v>29974</v>
      </c>
      <c r="N31">
        <v>332160</v>
      </c>
      <c r="O31" s="38"/>
      <c r="P31" s="2">
        <f t="shared" si="4"/>
        <v>457494</v>
      </c>
      <c r="AC31" t="s">
        <v>80</v>
      </c>
      <c r="AD31" s="12">
        <v>102</v>
      </c>
      <c r="AE31" s="11" t="s">
        <v>81</v>
      </c>
      <c r="AF31" s="12">
        <v>95</v>
      </c>
      <c r="AG31" s="11" t="s">
        <v>81</v>
      </c>
      <c r="AH31" s="12">
        <v>95</v>
      </c>
      <c r="AI31" t="s">
        <v>82</v>
      </c>
      <c r="AJ31" s="12">
        <v>102</v>
      </c>
    </row>
    <row r="32" spans="1:36" x14ac:dyDescent="0.25">
      <c r="A32" s="6">
        <v>43214</v>
      </c>
      <c r="B32">
        <v>1607</v>
      </c>
      <c r="C32">
        <v>28367</v>
      </c>
      <c r="D32">
        <v>426916</v>
      </c>
      <c r="E32">
        <v>604</v>
      </c>
      <c r="F32" s="38"/>
      <c r="G32" s="1">
        <f t="shared" si="5"/>
        <v>5.361313138052979E-2</v>
      </c>
      <c r="H32" s="1">
        <f t="shared" si="0"/>
        <v>0.72682044323835371</v>
      </c>
      <c r="I32" s="1">
        <f t="shared" si="1"/>
        <v>9.9860183315208934E-2</v>
      </c>
      <c r="J32" s="1">
        <f t="shared" si="6"/>
        <v>0.93769369820529214</v>
      </c>
      <c r="K32" s="1">
        <f t="shared" si="2"/>
        <v>6.2306301794707863E-2</v>
      </c>
      <c r="L32">
        <f t="shared" si="3"/>
        <v>29974</v>
      </c>
      <c r="M32">
        <v>29974</v>
      </c>
      <c r="N32">
        <v>332160</v>
      </c>
      <c r="O32" s="38"/>
      <c r="P32" s="2">
        <f t="shared" si="4"/>
        <v>457494</v>
      </c>
      <c r="Q32" s="1"/>
      <c r="R32" s="1"/>
      <c r="S32" s="1"/>
      <c r="AC32" t="s">
        <v>83</v>
      </c>
      <c r="AD32" s="12">
        <v>95</v>
      </c>
      <c r="AE32" s="11" t="s">
        <v>84</v>
      </c>
      <c r="AF32" s="12">
        <v>84</v>
      </c>
      <c r="AG32" s="11" t="s">
        <v>85</v>
      </c>
      <c r="AH32" s="12">
        <v>84</v>
      </c>
      <c r="AI32" t="s">
        <v>86</v>
      </c>
      <c r="AJ32" s="12">
        <v>95</v>
      </c>
    </row>
    <row r="33" spans="1:36" x14ac:dyDescent="0.25">
      <c r="A33" s="6">
        <v>43216</v>
      </c>
      <c r="B33">
        <v>1607</v>
      </c>
      <c r="C33">
        <v>28367</v>
      </c>
      <c r="D33">
        <v>426916</v>
      </c>
      <c r="E33">
        <v>604</v>
      </c>
      <c r="F33" s="38"/>
      <c r="G33" s="1">
        <f t="shared" si="5"/>
        <v>5.361313138052979E-2</v>
      </c>
      <c r="H33" s="1">
        <f t="shared" si="0"/>
        <v>0.72682044323835371</v>
      </c>
      <c r="I33" s="1">
        <f t="shared" si="1"/>
        <v>9.9860183315208934E-2</v>
      </c>
      <c r="J33" s="1">
        <f t="shared" si="6"/>
        <v>0.93769369820529214</v>
      </c>
      <c r="K33" s="1">
        <f t="shared" si="2"/>
        <v>6.2306301794707863E-2</v>
      </c>
      <c r="L33">
        <f t="shared" si="3"/>
        <v>29974</v>
      </c>
      <c r="M33">
        <v>29974</v>
      </c>
      <c r="N33">
        <v>332160</v>
      </c>
      <c r="O33" s="38"/>
      <c r="P33" s="2">
        <f t="shared" si="4"/>
        <v>457494</v>
      </c>
      <c r="Q33" s="1"/>
      <c r="R33" s="1"/>
      <c r="S33" s="1"/>
      <c r="AC33" t="s">
        <v>87</v>
      </c>
      <c r="AD33" s="12">
        <v>84</v>
      </c>
      <c r="AE33" s="11" t="s">
        <v>88</v>
      </c>
      <c r="AF33" s="12">
        <v>26</v>
      </c>
      <c r="AG33" s="11" t="s">
        <v>89</v>
      </c>
      <c r="AH33" s="12">
        <v>26</v>
      </c>
      <c r="AI33" t="s">
        <v>84</v>
      </c>
      <c r="AJ33" s="12">
        <v>85</v>
      </c>
    </row>
    <row r="34" spans="1:36" x14ac:dyDescent="0.25">
      <c r="A34" s="6">
        <v>43221</v>
      </c>
      <c r="B34">
        <v>1607</v>
      </c>
      <c r="C34">
        <v>28367</v>
      </c>
      <c r="D34">
        <v>426916</v>
      </c>
      <c r="E34">
        <v>604</v>
      </c>
      <c r="F34" s="38"/>
      <c r="G34" s="1">
        <f t="shared" si="5"/>
        <v>5.361313138052979E-2</v>
      </c>
      <c r="H34" s="1">
        <f t="shared" si="0"/>
        <v>0.72682044323835371</v>
      </c>
      <c r="I34" s="1">
        <f t="shared" si="1"/>
        <v>9.9860183315208934E-2</v>
      </c>
      <c r="J34" s="1">
        <f t="shared" si="6"/>
        <v>0.93769369820529214</v>
      </c>
      <c r="K34" s="1">
        <f t="shared" si="2"/>
        <v>6.2306301794707863E-2</v>
      </c>
      <c r="L34">
        <f t="shared" si="3"/>
        <v>29974</v>
      </c>
      <c r="M34">
        <v>29973</v>
      </c>
      <c r="N34">
        <v>332160</v>
      </c>
      <c r="O34" s="38"/>
      <c r="P34" s="2">
        <f t="shared" si="4"/>
        <v>457494</v>
      </c>
      <c r="Q34" s="1"/>
      <c r="R34" s="1"/>
      <c r="S34" s="1"/>
      <c r="AC34" t="s">
        <v>90</v>
      </c>
      <c r="AD34" s="12">
        <v>26</v>
      </c>
      <c r="AE34" s="11" t="s">
        <v>91</v>
      </c>
      <c r="AF34" s="12">
        <v>18</v>
      </c>
      <c r="AG34" s="11" t="s">
        <v>92</v>
      </c>
      <c r="AH34" s="12">
        <v>18</v>
      </c>
      <c r="AI34" t="s">
        <v>93</v>
      </c>
      <c r="AJ34" s="12">
        <v>26</v>
      </c>
    </row>
    <row r="35" spans="1:36" x14ac:dyDescent="0.25">
      <c r="A35" s="6">
        <v>43264</v>
      </c>
      <c r="B35">
        <v>1607</v>
      </c>
      <c r="C35">
        <v>28367</v>
      </c>
      <c r="D35">
        <v>426916</v>
      </c>
      <c r="E35">
        <v>604</v>
      </c>
      <c r="F35" s="38"/>
      <c r="G35" s="1">
        <f t="shared" si="5"/>
        <v>5.361313138052979E-2</v>
      </c>
      <c r="H35" s="1">
        <f t="shared" si="0"/>
        <v>0.72682044323835371</v>
      </c>
      <c r="I35" s="1">
        <f t="shared" si="1"/>
        <v>9.9860183315208934E-2</v>
      </c>
      <c r="J35" s="1">
        <f t="shared" si="6"/>
        <v>0.93769369820529214</v>
      </c>
      <c r="K35" s="1">
        <f t="shared" si="2"/>
        <v>6.2306301794707863E-2</v>
      </c>
      <c r="L35">
        <f t="shared" si="3"/>
        <v>29974</v>
      </c>
      <c r="M35">
        <v>29973</v>
      </c>
      <c r="N35">
        <v>332160</v>
      </c>
      <c r="O35" s="38"/>
      <c r="P35" s="2">
        <f t="shared" si="4"/>
        <v>457494</v>
      </c>
      <c r="Q35" s="1"/>
      <c r="R35" s="1"/>
      <c r="S35" s="1"/>
      <c r="AC35" t="s">
        <v>94</v>
      </c>
      <c r="AD35" s="12">
        <v>18</v>
      </c>
      <c r="AE35" s="11" t="s">
        <v>95</v>
      </c>
      <c r="AF35" s="12">
        <v>18</v>
      </c>
      <c r="AG35" s="11" t="s">
        <v>96</v>
      </c>
      <c r="AH35" s="12">
        <v>18</v>
      </c>
      <c r="AI35" t="s">
        <v>97</v>
      </c>
      <c r="AJ35" s="12">
        <v>18</v>
      </c>
    </row>
    <row r="36" spans="1:36" x14ac:dyDescent="0.25">
      <c r="A36" s="6">
        <v>43265</v>
      </c>
      <c r="B36">
        <v>1607</v>
      </c>
      <c r="C36">
        <v>28367</v>
      </c>
      <c r="D36">
        <v>426916</v>
      </c>
      <c r="E36">
        <v>604</v>
      </c>
      <c r="F36" s="38"/>
      <c r="G36" s="1">
        <f t="shared" si="5"/>
        <v>5.361313138052979E-2</v>
      </c>
      <c r="H36" s="1">
        <f t="shared" si="0"/>
        <v>0.72682044323835371</v>
      </c>
      <c r="I36" s="1">
        <f t="shared" si="1"/>
        <v>9.9860183315208934E-2</v>
      </c>
      <c r="J36" s="1">
        <f t="shared" si="6"/>
        <v>0.93769369820529214</v>
      </c>
      <c r="K36" s="1">
        <f t="shared" si="2"/>
        <v>6.2306301794707863E-2</v>
      </c>
      <c r="L36">
        <f t="shared" si="3"/>
        <v>29974</v>
      </c>
      <c r="M36">
        <v>29975</v>
      </c>
      <c r="N36">
        <v>332160</v>
      </c>
      <c r="O36" s="38"/>
      <c r="P36" s="2">
        <f t="shared" si="4"/>
        <v>457494</v>
      </c>
      <c r="Q36" s="1"/>
      <c r="R36" s="1"/>
      <c r="S36" s="1"/>
      <c r="AC36" t="s">
        <v>98</v>
      </c>
      <c r="AD36" s="12">
        <v>18</v>
      </c>
      <c r="AE36" s="11" t="s">
        <v>99</v>
      </c>
      <c r="AF36" s="12">
        <v>16</v>
      </c>
      <c r="AG36" s="11" t="s">
        <v>100</v>
      </c>
      <c r="AH36" s="12">
        <v>16</v>
      </c>
      <c r="AI36" t="s">
        <v>91</v>
      </c>
      <c r="AJ36" s="12">
        <v>18</v>
      </c>
    </row>
    <row r="37" spans="1:36" x14ac:dyDescent="0.25">
      <c r="A37" s="6">
        <v>43270</v>
      </c>
      <c r="B37">
        <v>1607</v>
      </c>
      <c r="C37">
        <v>28367</v>
      </c>
      <c r="D37">
        <v>426916</v>
      </c>
      <c r="E37">
        <v>604</v>
      </c>
      <c r="F37" s="38"/>
      <c r="G37" s="1">
        <f t="shared" si="5"/>
        <v>5.361313138052979E-2</v>
      </c>
      <c r="H37" s="1">
        <f t="shared" si="0"/>
        <v>0.72682044323835371</v>
      </c>
      <c r="I37" s="1">
        <f t="shared" si="1"/>
        <v>9.9860183315208934E-2</v>
      </c>
      <c r="J37" s="1">
        <f t="shared" si="6"/>
        <v>0.93769369820529214</v>
      </c>
      <c r="K37" s="1">
        <f t="shared" si="2"/>
        <v>6.2306301794707863E-2</v>
      </c>
      <c r="L37">
        <f t="shared" si="3"/>
        <v>29974</v>
      </c>
      <c r="M37">
        <v>29974</v>
      </c>
      <c r="N37">
        <v>332160</v>
      </c>
      <c r="O37" s="38"/>
      <c r="P37" s="2">
        <f t="shared" si="4"/>
        <v>457494</v>
      </c>
      <c r="Q37" s="1"/>
      <c r="R37" s="1"/>
      <c r="S37" s="1"/>
      <c r="AC37" t="s">
        <v>101</v>
      </c>
      <c r="AD37" s="12">
        <v>16</v>
      </c>
      <c r="AE37" s="11" t="s">
        <v>102</v>
      </c>
      <c r="AF37" s="12">
        <v>15</v>
      </c>
      <c r="AG37" s="11" t="s">
        <v>103</v>
      </c>
      <c r="AH37" s="12">
        <v>15</v>
      </c>
      <c r="AI37" t="s">
        <v>104</v>
      </c>
      <c r="AJ37" s="12">
        <v>16</v>
      </c>
    </row>
    <row r="38" spans="1:36" x14ac:dyDescent="0.25">
      <c r="A38" s="6">
        <v>43272</v>
      </c>
      <c r="B38">
        <v>1607</v>
      </c>
      <c r="C38">
        <v>28367</v>
      </c>
      <c r="D38">
        <v>426916</v>
      </c>
      <c r="E38">
        <v>604</v>
      </c>
      <c r="F38" s="38"/>
      <c r="G38" s="1">
        <f t="shared" si="5"/>
        <v>5.361313138052979E-2</v>
      </c>
      <c r="H38" s="1">
        <f t="shared" si="0"/>
        <v>0.72682044323835371</v>
      </c>
      <c r="I38" s="1">
        <f t="shared" si="1"/>
        <v>9.9860183315208934E-2</v>
      </c>
      <c r="J38" s="1">
        <f t="shared" si="6"/>
        <v>0.93769369820529214</v>
      </c>
      <c r="K38" s="1">
        <f t="shared" si="2"/>
        <v>6.2306301794707863E-2</v>
      </c>
      <c r="L38">
        <f t="shared" si="3"/>
        <v>29974</v>
      </c>
      <c r="M38">
        <v>29973</v>
      </c>
      <c r="N38">
        <v>332160</v>
      </c>
      <c r="O38" s="38"/>
      <c r="P38" s="2">
        <f t="shared" si="4"/>
        <v>457494</v>
      </c>
      <c r="Q38" s="1"/>
      <c r="R38" s="1"/>
      <c r="S38" s="1"/>
      <c r="AC38" t="s">
        <v>105</v>
      </c>
      <c r="AD38" s="12">
        <v>15</v>
      </c>
      <c r="AE38" s="11" t="s">
        <v>106</v>
      </c>
      <c r="AF38" s="12">
        <v>13</v>
      </c>
      <c r="AG38" s="11" t="s">
        <v>107</v>
      </c>
      <c r="AH38" s="12">
        <v>13</v>
      </c>
      <c r="AI38" t="s">
        <v>108</v>
      </c>
      <c r="AJ38" s="12">
        <v>15</v>
      </c>
    </row>
    <row r="39" spans="1:36" x14ac:dyDescent="0.25">
      <c r="A39" s="6">
        <v>43277</v>
      </c>
      <c r="B39">
        <v>1607</v>
      </c>
      <c r="C39">
        <v>28367</v>
      </c>
      <c r="D39">
        <v>426916</v>
      </c>
      <c r="E39">
        <v>604</v>
      </c>
      <c r="F39" s="38"/>
      <c r="G39" s="1">
        <f t="shared" si="5"/>
        <v>5.361313138052979E-2</v>
      </c>
      <c r="H39" s="1">
        <f t="shared" si="0"/>
        <v>0.72682044323835371</v>
      </c>
      <c r="I39" s="1">
        <f t="shared" si="1"/>
        <v>9.9860183315208934E-2</v>
      </c>
      <c r="J39" s="1">
        <f t="shared" si="6"/>
        <v>0.93769369820529214</v>
      </c>
      <c r="K39" s="1">
        <f t="shared" si="2"/>
        <v>6.2306301794707863E-2</v>
      </c>
      <c r="L39">
        <f t="shared" si="3"/>
        <v>29974</v>
      </c>
      <c r="M39">
        <v>29974</v>
      </c>
      <c r="N39">
        <v>332160</v>
      </c>
      <c r="O39" s="38"/>
      <c r="P39" s="2">
        <f t="shared" si="4"/>
        <v>457494</v>
      </c>
      <c r="Q39" s="1"/>
      <c r="R39" s="1"/>
      <c r="S39" s="1"/>
      <c r="AC39" t="s">
        <v>109</v>
      </c>
      <c r="AD39" s="12">
        <v>13</v>
      </c>
      <c r="AE39" s="11" t="s">
        <v>110</v>
      </c>
      <c r="AF39" s="12">
        <v>7</v>
      </c>
      <c r="AG39" s="11" t="s">
        <v>111</v>
      </c>
      <c r="AH39" s="12">
        <v>7</v>
      </c>
      <c r="AI39" t="s">
        <v>112</v>
      </c>
      <c r="AJ39" s="12">
        <v>13</v>
      </c>
    </row>
    <row r="40" spans="1:36" x14ac:dyDescent="0.25">
      <c r="A40" s="6">
        <v>43279</v>
      </c>
      <c r="B40">
        <v>1607</v>
      </c>
      <c r="C40">
        <v>28367</v>
      </c>
      <c r="D40">
        <v>426916</v>
      </c>
      <c r="E40">
        <v>604</v>
      </c>
      <c r="F40" s="38"/>
      <c r="G40" s="1">
        <f t="shared" si="5"/>
        <v>5.361313138052979E-2</v>
      </c>
      <c r="H40" s="1">
        <f t="shared" si="0"/>
        <v>0.72682044323835371</v>
      </c>
      <c r="I40" s="1">
        <f t="shared" si="1"/>
        <v>9.9860183315208934E-2</v>
      </c>
      <c r="J40" s="1">
        <f t="shared" si="6"/>
        <v>0.93769369820529214</v>
      </c>
      <c r="K40" s="1">
        <f t="shared" si="2"/>
        <v>6.2306301794707863E-2</v>
      </c>
      <c r="L40">
        <f t="shared" si="3"/>
        <v>29974</v>
      </c>
      <c r="M40">
        <v>29973</v>
      </c>
      <c r="N40">
        <v>332160</v>
      </c>
      <c r="O40" s="38"/>
      <c r="P40" s="2">
        <f t="shared" si="4"/>
        <v>457494</v>
      </c>
      <c r="Q40" s="1"/>
      <c r="R40" s="1"/>
      <c r="S40" s="1"/>
      <c r="AC40" s="10" t="s">
        <v>113</v>
      </c>
      <c r="AD40" s="12">
        <v>10</v>
      </c>
      <c r="AE40" s="11" t="s">
        <v>114</v>
      </c>
      <c r="AF40" s="12">
        <v>2</v>
      </c>
      <c r="AG40" s="11" t="s">
        <v>114</v>
      </c>
      <c r="AH40" s="12">
        <v>2</v>
      </c>
      <c r="AI40" t="s">
        <v>115</v>
      </c>
      <c r="AJ40" s="12">
        <v>7</v>
      </c>
    </row>
    <row r="41" spans="1:36" x14ac:dyDescent="0.25">
      <c r="A41" s="6">
        <v>43284</v>
      </c>
      <c r="B41">
        <v>1607</v>
      </c>
      <c r="C41">
        <v>28367</v>
      </c>
      <c r="D41">
        <v>426916</v>
      </c>
      <c r="E41">
        <v>604</v>
      </c>
      <c r="F41" s="38"/>
      <c r="G41" s="1">
        <f t="shared" si="5"/>
        <v>5.361313138052979E-2</v>
      </c>
      <c r="H41" s="1">
        <f t="shared" si="0"/>
        <v>0.72682044323835371</v>
      </c>
      <c r="I41" s="1">
        <f t="shared" si="1"/>
        <v>9.9860183315208934E-2</v>
      </c>
      <c r="J41" s="1">
        <f t="shared" si="6"/>
        <v>0.93769369820529214</v>
      </c>
      <c r="K41" s="1">
        <f t="shared" si="2"/>
        <v>6.2306301794707863E-2</v>
      </c>
      <c r="L41">
        <f t="shared" si="3"/>
        <v>29974</v>
      </c>
      <c r="M41">
        <v>29976</v>
      </c>
      <c r="N41">
        <v>332160</v>
      </c>
      <c r="O41" s="38"/>
      <c r="P41" s="2">
        <f t="shared" si="4"/>
        <v>457494</v>
      </c>
      <c r="Q41" s="1"/>
      <c r="R41" s="1"/>
      <c r="S41" s="1"/>
      <c r="AC41" t="s">
        <v>116</v>
      </c>
      <c r="AD41" s="12">
        <v>7</v>
      </c>
      <c r="AE41" s="11" t="s">
        <v>117</v>
      </c>
      <c r="AF41" s="12">
        <v>2</v>
      </c>
      <c r="AG41" s="11" t="s">
        <v>118</v>
      </c>
      <c r="AH41" s="12">
        <v>2</v>
      </c>
      <c r="AI41" t="s">
        <v>119</v>
      </c>
      <c r="AJ41" s="12">
        <v>2</v>
      </c>
    </row>
    <row r="42" spans="1:36" x14ac:dyDescent="0.25">
      <c r="A42" s="7">
        <v>43286</v>
      </c>
      <c r="B42">
        <v>1607</v>
      </c>
      <c r="C42">
        <v>28367</v>
      </c>
      <c r="D42">
        <v>426916</v>
      </c>
      <c r="E42">
        <v>604</v>
      </c>
      <c r="G42" s="1">
        <f t="shared" si="5"/>
        <v>5.361313138052979E-2</v>
      </c>
      <c r="H42" s="1">
        <f t="shared" si="0"/>
        <v>0.72682044323835371</v>
      </c>
      <c r="I42" s="1">
        <f t="shared" si="1"/>
        <v>9.9860183315208934E-2</v>
      </c>
      <c r="J42" s="1">
        <f t="shared" si="6"/>
        <v>0.93769369820529214</v>
      </c>
      <c r="K42" s="1">
        <f t="shared" si="2"/>
        <v>6.2306301794707863E-2</v>
      </c>
      <c r="L42">
        <f t="shared" si="3"/>
        <v>29974</v>
      </c>
      <c r="M42">
        <v>29974</v>
      </c>
      <c r="N42">
        <v>332160</v>
      </c>
      <c r="O42" s="38"/>
      <c r="P42" s="2">
        <f t="shared" si="4"/>
        <v>457494</v>
      </c>
      <c r="Q42" s="1"/>
      <c r="R42" s="1"/>
      <c r="S42" s="1"/>
      <c r="AC42" t="s">
        <v>120</v>
      </c>
      <c r="AD42" s="12">
        <v>2</v>
      </c>
      <c r="AE42" s="11" t="s">
        <v>121</v>
      </c>
      <c r="AF42" s="12">
        <v>1</v>
      </c>
      <c r="AG42" s="11" t="s">
        <v>122</v>
      </c>
      <c r="AH42" s="12">
        <v>1</v>
      </c>
      <c r="AI42" t="s">
        <v>123</v>
      </c>
      <c r="AJ42" s="12">
        <v>2</v>
      </c>
    </row>
    <row r="43" spans="1:36" x14ac:dyDescent="0.25">
      <c r="A43" s="6">
        <v>43587</v>
      </c>
      <c r="B43">
        <v>1593</v>
      </c>
      <c r="C43">
        <v>28381</v>
      </c>
      <c r="D43">
        <v>426797</v>
      </c>
      <c r="E43">
        <v>613</v>
      </c>
      <c r="F43" s="38"/>
      <c r="G43" s="1">
        <f t="shared" si="5"/>
        <v>5.3146059918596118E-2</v>
      </c>
      <c r="H43" s="1">
        <f t="shared" si="0"/>
        <v>0.72212148685403443</v>
      </c>
      <c r="I43" s="1">
        <f t="shared" si="1"/>
        <v>9.9005593536357989E-2</v>
      </c>
      <c r="J43" s="1">
        <f t="shared" si="6"/>
        <v>0.93764856825241993</v>
      </c>
      <c r="K43" s="1">
        <f t="shared" si="2"/>
        <v>6.2351431747580066E-2</v>
      </c>
      <c r="L43">
        <f t="shared" si="3"/>
        <v>29974</v>
      </c>
      <c r="M43">
        <v>29974</v>
      </c>
      <c r="N43">
        <v>332160</v>
      </c>
      <c r="O43" s="38">
        <v>458930</v>
      </c>
      <c r="P43" s="2">
        <f t="shared" si="4"/>
        <v>457384</v>
      </c>
      <c r="Q43" s="1"/>
      <c r="R43" s="1"/>
      <c r="S43" s="1"/>
      <c r="AC43" t="s">
        <v>124</v>
      </c>
      <c r="AD43" s="12">
        <v>2</v>
      </c>
      <c r="AE43" s="11" t="s">
        <v>125</v>
      </c>
      <c r="AF43" s="12">
        <v>1</v>
      </c>
      <c r="AG43" s="11" t="s">
        <v>126</v>
      </c>
      <c r="AH43" s="12">
        <v>1</v>
      </c>
      <c r="AI43" t="s">
        <v>127</v>
      </c>
      <c r="AJ43" s="12">
        <v>1</v>
      </c>
    </row>
    <row r="44" spans="1:36" x14ac:dyDescent="0.25">
      <c r="A44" s="6">
        <v>43592</v>
      </c>
      <c r="B44">
        <v>1593</v>
      </c>
      <c r="C44">
        <v>28381</v>
      </c>
      <c r="D44">
        <v>426797</v>
      </c>
      <c r="E44">
        <v>613</v>
      </c>
      <c r="F44" s="38"/>
      <c r="G44" s="1">
        <f t="shared" si="5"/>
        <v>5.3146059918596118E-2</v>
      </c>
      <c r="H44" s="1">
        <f t="shared" si="0"/>
        <v>0.72212148685403443</v>
      </c>
      <c r="I44" s="1">
        <f t="shared" si="1"/>
        <v>9.9005593536357989E-2</v>
      </c>
      <c r="J44" s="1">
        <f t="shared" si="6"/>
        <v>0.93764856825241993</v>
      </c>
      <c r="K44" s="1">
        <f t="shared" si="2"/>
        <v>6.2351431747580066E-2</v>
      </c>
      <c r="L44">
        <f t="shared" si="3"/>
        <v>29974</v>
      </c>
      <c r="M44">
        <v>29974</v>
      </c>
      <c r="N44">
        <v>332160</v>
      </c>
      <c r="O44" s="38"/>
      <c r="P44" s="2">
        <f t="shared" si="4"/>
        <v>457384</v>
      </c>
      <c r="Q44" s="1"/>
      <c r="R44" s="1"/>
      <c r="S44" s="1"/>
      <c r="AC44" t="s">
        <v>128</v>
      </c>
      <c r="AD44" s="12">
        <v>1</v>
      </c>
      <c r="AE44" s="11" t="s">
        <v>129</v>
      </c>
      <c r="AF44" s="12">
        <v>1</v>
      </c>
      <c r="AG44" s="11" t="s">
        <v>129</v>
      </c>
      <c r="AH44" s="12">
        <v>1</v>
      </c>
      <c r="AI44" t="s">
        <v>121</v>
      </c>
      <c r="AJ44" s="12">
        <v>1</v>
      </c>
    </row>
    <row r="45" spans="1:36" x14ac:dyDescent="0.25">
      <c r="A45" s="6">
        <v>43594</v>
      </c>
      <c r="B45">
        <v>1593</v>
      </c>
      <c r="C45">
        <v>28381</v>
      </c>
      <c r="D45">
        <v>426797</v>
      </c>
      <c r="E45">
        <v>613</v>
      </c>
      <c r="F45" s="38"/>
      <c r="G45" s="1">
        <f t="shared" si="5"/>
        <v>5.3146059918596118E-2</v>
      </c>
      <c r="H45" s="1">
        <f t="shared" si="0"/>
        <v>0.72212148685403443</v>
      </c>
      <c r="I45" s="1">
        <f t="shared" si="1"/>
        <v>9.9005593536357989E-2</v>
      </c>
      <c r="J45" s="1">
        <f t="shared" si="6"/>
        <v>0.93764856825241993</v>
      </c>
      <c r="K45" s="1">
        <f t="shared" si="2"/>
        <v>6.2351431747580066E-2</v>
      </c>
      <c r="L45">
        <f t="shared" si="3"/>
        <v>29974</v>
      </c>
      <c r="M45">
        <v>29973</v>
      </c>
      <c r="N45">
        <v>332160</v>
      </c>
      <c r="O45" s="38"/>
      <c r="P45" s="2">
        <f t="shared" si="4"/>
        <v>457384</v>
      </c>
      <c r="Q45" s="1"/>
      <c r="R45" s="1"/>
      <c r="S45" s="1"/>
      <c r="AC45" t="s">
        <v>130</v>
      </c>
      <c r="AD45" s="12">
        <v>1</v>
      </c>
      <c r="AE45" s="11" t="s">
        <v>131</v>
      </c>
      <c r="AF45" s="12">
        <v>1</v>
      </c>
      <c r="AG45" s="11" t="s">
        <v>132</v>
      </c>
      <c r="AH45" s="12">
        <v>1</v>
      </c>
      <c r="AI45" t="s">
        <v>126</v>
      </c>
      <c r="AJ45" s="12">
        <v>1</v>
      </c>
    </row>
    <row r="46" spans="1:36" x14ac:dyDescent="0.25">
      <c r="A46" s="6">
        <v>43599</v>
      </c>
      <c r="B46">
        <v>1593</v>
      </c>
      <c r="C46">
        <v>28381</v>
      </c>
      <c r="D46">
        <v>426797</v>
      </c>
      <c r="E46">
        <v>613</v>
      </c>
      <c r="F46" s="38"/>
      <c r="G46" s="1">
        <f t="shared" si="5"/>
        <v>5.3146059918596118E-2</v>
      </c>
      <c r="H46" s="1">
        <f t="shared" si="0"/>
        <v>0.72212148685403443</v>
      </c>
      <c r="I46" s="1">
        <f t="shared" si="1"/>
        <v>9.9005593536357989E-2</v>
      </c>
      <c r="J46" s="1">
        <f t="shared" si="6"/>
        <v>0.93764856825241993</v>
      </c>
      <c r="K46" s="1">
        <f t="shared" si="2"/>
        <v>6.2351431747580066E-2</v>
      </c>
      <c r="L46">
        <f t="shared" si="3"/>
        <v>29974</v>
      </c>
      <c r="M46">
        <v>29976</v>
      </c>
      <c r="N46">
        <v>332160</v>
      </c>
      <c r="O46" s="38"/>
      <c r="P46" s="2">
        <f t="shared" si="4"/>
        <v>457384</v>
      </c>
      <c r="Q46" s="1"/>
      <c r="R46" s="1"/>
      <c r="S46" s="1"/>
      <c r="AC46" t="s">
        <v>133</v>
      </c>
      <c r="AD46" s="12">
        <v>1</v>
      </c>
      <c r="AI46" t="s">
        <v>134</v>
      </c>
      <c r="AJ46" s="12">
        <v>1</v>
      </c>
    </row>
    <row r="47" spans="1:36" x14ac:dyDescent="0.25">
      <c r="A47" s="6">
        <v>43601</v>
      </c>
      <c r="B47">
        <v>1593</v>
      </c>
      <c r="C47">
        <v>28381</v>
      </c>
      <c r="D47">
        <v>426797</v>
      </c>
      <c r="E47">
        <v>613</v>
      </c>
      <c r="F47" s="38"/>
      <c r="G47" s="1">
        <f t="shared" si="5"/>
        <v>5.3146059918596118E-2</v>
      </c>
      <c r="H47" s="1">
        <f t="shared" si="0"/>
        <v>0.72212148685403443</v>
      </c>
      <c r="I47" s="1">
        <f t="shared" si="1"/>
        <v>9.9005593536357989E-2</v>
      </c>
      <c r="J47" s="1">
        <f t="shared" si="6"/>
        <v>0.93764856825241993</v>
      </c>
      <c r="K47" s="1">
        <f t="shared" si="2"/>
        <v>6.2351431747580066E-2</v>
      </c>
      <c r="L47">
        <f t="shared" si="3"/>
        <v>29974</v>
      </c>
      <c r="M47">
        <v>29977</v>
      </c>
      <c r="N47">
        <v>332160</v>
      </c>
      <c r="O47" s="38"/>
      <c r="P47" s="2">
        <f t="shared" si="4"/>
        <v>457384</v>
      </c>
      <c r="Q47" s="1"/>
      <c r="R47" s="1"/>
      <c r="S47" s="1"/>
      <c r="AC47" t="s">
        <v>135</v>
      </c>
      <c r="AD47" s="12">
        <v>1</v>
      </c>
      <c r="AI47" t="s">
        <v>131</v>
      </c>
      <c r="AJ47" s="12">
        <v>1</v>
      </c>
    </row>
    <row r="48" spans="1:36" x14ac:dyDescent="0.25">
      <c r="A48" s="6">
        <v>43605</v>
      </c>
      <c r="B48">
        <v>1593</v>
      </c>
      <c r="C48">
        <v>28381</v>
      </c>
      <c r="D48">
        <v>426797</v>
      </c>
      <c r="E48">
        <v>613</v>
      </c>
      <c r="F48" s="38"/>
      <c r="G48" s="1">
        <f t="shared" si="5"/>
        <v>5.3146059918596118E-2</v>
      </c>
      <c r="H48" s="1">
        <f t="shared" si="0"/>
        <v>0.72212148685403443</v>
      </c>
      <c r="I48" s="1">
        <f t="shared" si="1"/>
        <v>9.9005593536357989E-2</v>
      </c>
      <c r="J48" s="1">
        <f t="shared" si="6"/>
        <v>0.93764856825241993</v>
      </c>
      <c r="K48" s="1">
        <f t="shared" si="2"/>
        <v>6.2351431747580066E-2</v>
      </c>
      <c r="L48">
        <f t="shared" si="3"/>
        <v>29974</v>
      </c>
      <c r="M48">
        <v>29974</v>
      </c>
      <c r="N48">
        <v>332160</v>
      </c>
      <c r="O48" s="38"/>
      <c r="P48" s="2">
        <f t="shared" si="4"/>
        <v>457384</v>
      </c>
      <c r="Q48" s="1"/>
      <c r="R48" s="1"/>
      <c r="S48" s="1"/>
    </row>
    <row r="49" spans="1:36" x14ac:dyDescent="0.25">
      <c r="A49" s="6">
        <v>43608</v>
      </c>
      <c r="B49">
        <v>1593</v>
      </c>
      <c r="C49">
        <v>28381</v>
      </c>
      <c r="D49">
        <v>426797</v>
      </c>
      <c r="E49">
        <v>613</v>
      </c>
      <c r="F49" s="38"/>
      <c r="G49" s="1">
        <f t="shared" si="5"/>
        <v>5.3146059918596118E-2</v>
      </c>
      <c r="H49" s="1">
        <f t="shared" si="0"/>
        <v>0.72212148685403443</v>
      </c>
      <c r="I49" s="1">
        <f t="shared" si="1"/>
        <v>9.9005593536357989E-2</v>
      </c>
      <c r="J49" s="1">
        <f t="shared" si="6"/>
        <v>0.93764856825241993</v>
      </c>
      <c r="K49" s="1">
        <f t="shared" si="2"/>
        <v>6.2351431747580066E-2</v>
      </c>
      <c r="L49">
        <f t="shared" si="3"/>
        <v>29974</v>
      </c>
      <c r="M49">
        <v>29974</v>
      </c>
      <c r="N49">
        <v>332160</v>
      </c>
      <c r="O49" s="38"/>
      <c r="P49" s="2">
        <f t="shared" si="4"/>
        <v>457384</v>
      </c>
      <c r="Q49" s="1"/>
      <c r="R49" s="1"/>
      <c r="S49" s="1"/>
    </row>
    <row r="50" spans="1:36" x14ac:dyDescent="0.25">
      <c r="A50" s="6">
        <v>43609</v>
      </c>
      <c r="B50">
        <v>1593</v>
      </c>
      <c r="C50">
        <v>28381</v>
      </c>
      <c r="D50">
        <v>426797</v>
      </c>
      <c r="E50">
        <v>613</v>
      </c>
      <c r="F50" s="38"/>
      <c r="G50" s="1">
        <f t="shared" si="5"/>
        <v>5.3146059918596118E-2</v>
      </c>
      <c r="H50" s="1">
        <f t="shared" si="0"/>
        <v>0.72212148685403443</v>
      </c>
      <c r="I50" s="1">
        <f t="shared" si="1"/>
        <v>9.9005593536357989E-2</v>
      </c>
      <c r="J50" s="1">
        <f t="shared" si="6"/>
        <v>0.93764856825241993</v>
      </c>
      <c r="K50" s="1">
        <f t="shared" si="2"/>
        <v>6.2351431747580066E-2</v>
      </c>
      <c r="L50">
        <f t="shared" si="3"/>
        <v>29974</v>
      </c>
      <c r="M50">
        <v>29974</v>
      </c>
      <c r="N50">
        <v>332160</v>
      </c>
      <c r="O50" s="38"/>
      <c r="P50" s="2">
        <f t="shared" si="4"/>
        <v>457384</v>
      </c>
      <c r="Q50" s="1"/>
      <c r="R50" s="1"/>
      <c r="S50" s="1"/>
    </row>
    <row r="51" spans="1:36" x14ac:dyDescent="0.25">
      <c r="A51" s="6">
        <v>43613</v>
      </c>
      <c r="B51">
        <v>1593</v>
      </c>
      <c r="C51">
        <v>28381</v>
      </c>
      <c r="D51">
        <v>426797</v>
      </c>
      <c r="E51">
        <v>613</v>
      </c>
      <c r="F51" s="38"/>
      <c r="G51" s="1">
        <f t="shared" si="5"/>
        <v>5.3146059918596118E-2</v>
      </c>
      <c r="H51" s="1">
        <f t="shared" si="0"/>
        <v>0.72212148685403443</v>
      </c>
      <c r="I51" s="1">
        <f t="shared" si="1"/>
        <v>9.9005593536357989E-2</v>
      </c>
      <c r="J51" s="1">
        <f t="shared" si="6"/>
        <v>0.93764856825241993</v>
      </c>
      <c r="K51" s="1">
        <f t="shared" si="2"/>
        <v>6.2351431747580066E-2</v>
      </c>
      <c r="L51">
        <f t="shared" si="3"/>
        <v>29974</v>
      </c>
      <c r="M51">
        <v>29973</v>
      </c>
      <c r="N51">
        <v>332160</v>
      </c>
      <c r="O51" s="38"/>
      <c r="P51" s="2">
        <f t="shared" si="4"/>
        <v>457384</v>
      </c>
    </row>
    <row r="52" spans="1:36" x14ac:dyDescent="0.25">
      <c r="A52" s="6">
        <v>43615</v>
      </c>
      <c r="B52">
        <v>1593</v>
      </c>
      <c r="C52">
        <v>28381</v>
      </c>
      <c r="D52">
        <v>426797</v>
      </c>
      <c r="E52">
        <v>613</v>
      </c>
      <c r="F52" s="38"/>
      <c r="G52" s="1">
        <f t="shared" si="5"/>
        <v>5.3146059918596118E-2</v>
      </c>
      <c r="H52" s="1">
        <f t="shared" si="0"/>
        <v>0.72212148685403443</v>
      </c>
      <c r="I52" s="1">
        <f t="shared" si="1"/>
        <v>9.9005593536357989E-2</v>
      </c>
      <c r="J52" s="1">
        <f t="shared" si="6"/>
        <v>0.93764856825241993</v>
      </c>
      <c r="K52" s="1">
        <f t="shared" si="2"/>
        <v>6.2351431747580066E-2</v>
      </c>
      <c r="L52">
        <f t="shared" si="3"/>
        <v>29974</v>
      </c>
      <c r="M52">
        <v>29974</v>
      </c>
      <c r="N52">
        <v>332160</v>
      </c>
      <c r="O52" s="38"/>
      <c r="P52" s="2">
        <f t="shared" si="4"/>
        <v>457384</v>
      </c>
      <c r="AC52" s="9" t="s">
        <v>136</v>
      </c>
      <c r="AD52" s="13" t="s">
        <v>23</v>
      </c>
      <c r="AE52" s="9" t="s">
        <v>136</v>
      </c>
      <c r="AF52" s="13" t="s">
        <v>23</v>
      </c>
      <c r="AG52" s="9" t="s">
        <v>136</v>
      </c>
      <c r="AH52" s="13" t="s">
        <v>23</v>
      </c>
      <c r="AI52" s="9" t="s">
        <v>136</v>
      </c>
      <c r="AJ52" s="13" t="s">
        <v>23</v>
      </c>
    </row>
    <row r="53" spans="1:36" x14ac:dyDescent="0.25">
      <c r="A53" s="6">
        <v>43620</v>
      </c>
      <c r="B53">
        <v>1593</v>
      </c>
      <c r="C53">
        <v>28381</v>
      </c>
      <c r="D53">
        <v>426797</v>
      </c>
      <c r="E53">
        <v>613</v>
      </c>
      <c r="F53" s="38"/>
      <c r="G53" s="1">
        <f t="shared" si="5"/>
        <v>5.3146059918596118E-2</v>
      </c>
      <c r="H53" s="1">
        <f t="shared" si="0"/>
        <v>0.72212148685403443</v>
      </c>
      <c r="I53" s="1">
        <f t="shared" si="1"/>
        <v>9.9005593536357989E-2</v>
      </c>
      <c r="J53" s="1">
        <f t="shared" si="6"/>
        <v>0.93764856825241993</v>
      </c>
      <c r="K53" s="1">
        <f t="shared" si="2"/>
        <v>6.2351431747580066E-2</v>
      </c>
      <c r="L53">
        <f t="shared" si="3"/>
        <v>29974</v>
      </c>
      <c r="M53">
        <v>29974</v>
      </c>
      <c r="N53">
        <v>332160</v>
      </c>
      <c r="O53" s="38"/>
      <c r="P53" s="2">
        <f t="shared" si="4"/>
        <v>457384</v>
      </c>
      <c r="AC53" s="12">
        <v>129</v>
      </c>
      <c r="AD53" s="12">
        <v>16136</v>
      </c>
      <c r="AE53" s="12">
        <v>129</v>
      </c>
      <c r="AF53" s="12">
        <v>16136</v>
      </c>
      <c r="AG53" s="12">
        <v>129</v>
      </c>
      <c r="AH53" s="12">
        <v>16136</v>
      </c>
      <c r="AI53" s="12">
        <v>129</v>
      </c>
      <c r="AJ53" s="12">
        <v>23457</v>
      </c>
    </row>
    <row r="54" spans="1:36" x14ac:dyDescent="0.25">
      <c r="A54" s="6">
        <v>43622</v>
      </c>
      <c r="B54">
        <v>1593</v>
      </c>
      <c r="C54">
        <v>28381</v>
      </c>
      <c r="D54">
        <v>426797</v>
      </c>
      <c r="E54">
        <v>613</v>
      </c>
      <c r="F54" s="38"/>
      <c r="G54" s="1">
        <f t="shared" si="5"/>
        <v>5.3146059918596118E-2</v>
      </c>
      <c r="H54" s="1">
        <f t="shared" si="0"/>
        <v>0.72212148685403443</v>
      </c>
      <c r="I54" s="1">
        <f t="shared" si="1"/>
        <v>9.9005593536357989E-2</v>
      </c>
      <c r="J54" s="1">
        <f t="shared" si="6"/>
        <v>0.93764856825241993</v>
      </c>
      <c r="K54" s="1">
        <f t="shared" si="2"/>
        <v>6.2351431747580066E-2</v>
      </c>
      <c r="L54">
        <f t="shared" si="3"/>
        <v>29974</v>
      </c>
      <c r="M54">
        <v>29973</v>
      </c>
      <c r="N54">
        <v>332160</v>
      </c>
      <c r="O54" s="38"/>
      <c r="P54" s="2">
        <f t="shared" si="4"/>
        <v>457384</v>
      </c>
      <c r="AC54" s="12">
        <v>119</v>
      </c>
      <c r="AD54" s="12">
        <v>9518</v>
      </c>
      <c r="AE54" s="12">
        <v>119</v>
      </c>
      <c r="AF54" s="12">
        <v>9518</v>
      </c>
      <c r="AG54" s="12">
        <v>119</v>
      </c>
      <c r="AH54" s="12">
        <v>9518</v>
      </c>
      <c r="AI54" s="12">
        <v>119</v>
      </c>
      <c r="AJ54" s="12">
        <v>9518</v>
      </c>
    </row>
    <row r="55" spans="1:36" x14ac:dyDescent="0.25">
      <c r="A55" s="6">
        <v>43627</v>
      </c>
      <c r="B55">
        <v>1593</v>
      </c>
      <c r="C55">
        <v>28381</v>
      </c>
      <c r="D55">
        <v>426797</v>
      </c>
      <c r="E55">
        <v>613</v>
      </c>
      <c r="F55" s="38"/>
      <c r="G55" s="1">
        <f t="shared" si="5"/>
        <v>5.3146059918596118E-2</v>
      </c>
      <c r="H55" s="1">
        <f t="shared" si="0"/>
        <v>0.72212148685403443</v>
      </c>
      <c r="I55" s="1">
        <f t="shared" si="1"/>
        <v>9.9005593536357989E-2</v>
      </c>
      <c r="J55" s="1">
        <f t="shared" si="6"/>
        <v>0.93764856825241993</v>
      </c>
      <c r="K55" s="1">
        <f t="shared" si="2"/>
        <v>6.2351431747580066E-2</v>
      </c>
      <c r="L55">
        <f t="shared" si="3"/>
        <v>29974</v>
      </c>
      <c r="M55">
        <v>29973</v>
      </c>
      <c r="N55">
        <v>332160</v>
      </c>
      <c r="O55" s="38"/>
      <c r="P55" s="2">
        <f t="shared" si="4"/>
        <v>457384</v>
      </c>
      <c r="AC55" s="12">
        <v>120</v>
      </c>
      <c r="AD55" s="12">
        <v>2950</v>
      </c>
      <c r="AE55" s="12">
        <v>120</v>
      </c>
      <c r="AF55" s="12">
        <v>2950</v>
      </c>
      <c r="AG55" s="12">
        <v>120</v>
      </c>
      <c r="AH55" s="12">
        <v>2950</v>
      </c>
      <c r="AI55" s="12">
        <v>120</v>
      </c>
      <c r="AJ55" s="12">
        <v>2949</v>
      </c>
    </row>
    <row r="56" spans="1:36" x14ac:dyDescent="0.25">
      <c r="A56" s="6">
        <v>43629</v>
      </c>
      <c r="B56">
        <v>1593</v>
      </c>
      <c r="C56">
        <v>28381</v>
      </c>
      <c r="D56">
        <v>426797</v>
      </c>
      <c r="E56">
        <v>613</v>
      </c>
      <c r="F56" s="38"/>
      <c r="G56" s="1">
        <f t="shared" si="5"/>
        <v>5.3146059918596118E-2</v>
      </c>
      <c r="H56" s="1">
        <f t="shared" si="0"/>
        <v>0.72212148685403443</v>
      </c>
      <c r="I56" s="1">
        <f t="shared" si="1"/>
        <v>9.9005593536357989E-2</v>
      </c>
      <c r="J56" s="1">
        <f t="shared" si="6"/>
        <v>0.93764856825241993</v>
      </c>
      <c r="K56" s="1">
        <f t="shared" si="2"/>
        <v>6.2351431747580066E-2</v>
      </c>
      <c r="L56">
        <f t="shared" si="3"/>
        <v>29974</v>
      </c>
      <c r="M56">
        <v>29975</v>
      </c>
      <c r="N56">
        <v>332160</v>
      </c>
      <c r="O56" s="38"/>
      <c r="P56" s="2">
        <f t="shared" si="4"/>
        <v>457384</v>
      </c>
      <c r="AC56" s="12">
        <v>1</v>
      </c>
      <c r="AD56" s="12">
        <v>1339</v>
      </c>
      <c r="AE56" s="12">
        <v>139</v>
      </c>
      <c r="AF56" s="12">
        <v>1091</v>
      </c>
      <c r="AG56" s="12">
        <v>139</v>
      </c>
      <c r="AH56" s="12">
        <v>1091</v>
      </c>
      <c r="AI56" s="12">
        <v>139</v>
      </c>
      <c r="AJ56" s="12">
        <v>1091</v>
      </c>
    </row>
    <row r="57" spans="1:36" x14ac:dyDescent="0.25">
      <c r="A57" s="6">
        <v>43634</v>
      </c>
      <c r="B57">
        <v>1593</v>
      </c>
      <c r="C57">
        <v>28381</v>
      </c>
      <c r="D57">
        <v>426797</v>
      </c>
      <c r="E57">
        <v>613</v>
      </c>
      <c r="F57" s="38"/>
      <c r="G57" s="1">
        <f t="shared" si="5"/>
        <v>5.3146059918596118E-2</v>
      </c>
      <c r="H57" s="1">
        <f t="shared" si="0"/>
        <v>0.72212148685403443</v>
      </c>
      <c r="I57" s="1">
        <f t="shared" si="1"/>
        <v>9.9005593536357989E-2</v>
      </c>
      <c r="J57" s="1">
        <f t="shared" si="6"/>
        <v>0.93764856825241993</v>
      </c>
      <c r="K57" s="1">
        <f t="shared" si="2"/>
        <v>6.2351431747580066E-2</v>
      </c>
      <c r="L57">
        <f t="shared" si="3"/>
        <v>29974</v>
      </c>
      <c r="M57">
        <v>29976</v>
      </c>
      <c r="N57">
        <v>332160</v>
      </c>
      <c r="O57" s="38"/>
      <c r="P57" s="2">
        <f t="shared" si="4"/>
        <v>457384</v>
      </c>
      <c r="AC57" s="12">
        <v>139</v>
      </c>
      <c r="AD57" s="12">
        <v>1091</v>
      </c>
      <c r="AE57" s="12">
        <v>138</v>
      </c>
      <c r="AF57" s="12">
        <v>179</v>
      </c>
      <c r="AG57" s="12">
        <v>138</v>
      </c>
      <c r="AH57" s="12">
        <v>179</v>
      </c>
      <c r="AI57" s="12">
        <v>138</v>
      </c>
      <c r="AJ57" s="12">
        <v>179</v>
      </c>
    </row>
    <row r="58" spans="1:36" x14ac:dyDescent="0.25">
      <c r="A58" s="6">
        <v>43636</v>
      </c>
      <c r="B58">
        <v>1593</v>
      </c>
      <c r="C58">
        <v>28381</v>
      </c>
      <c r="D58">
        <v>426797</v>
      </c>
      <c r="E58">
        <v>613</v>
      </c>
      <c r="F58" s="38"/>
      <c r="G58" s="1">
        <f t="shared" si="5"/>
        <v>5.3146059918596118E-2</v>
      </c>
      <c r="H58" s="1">
        <f t="shared" si="0"/>
        <v>0.72212148685403443</v>
      </c>
      <c r="I58" s="1">
        <f t="shared" si="1"/>
        <v>9.9005593536357989E-2</v>
      </c>
      <c r="J58" s="1">
        <f t="shared" si="6"/>
        <v>0.93764856825241993</v>
      </c>
      <c r="K58" s="1">
        <f t="shared" si="2"/>
        <v>6.2351431747580066E-2</v>
      </c>
      <c r="L58">
        <f t="shared" si="3"/>
        <v>29974</v>
      </c>
      <c r="M58">
        <v>29973</v>
      </c>
      <c r="N58">
        <v>332160</v>
      </c>
      <c r="O58" s="38"/>
      <c r="P58" s="2">
        <f t="shared" si="4"/>
        <v>457384</v>
      </c>
      <c r="AC58" s="12">
        <v>138</v>
      </c>
      <c r="AD58" s="12">
        <v>179</v>
      </c>
      <c r="AE58" s="12">
        <v>1</v>
      </c>
      <c r="AF58" s="12">
        <v>65</v>
      </c>
      <c r="AG58" s="12">
        <v>1</v>
      </c>
      <c r="AH58" s="12">
        <v>65</v>
      </c>
      <c r="AI58" s="12">
        <v>1</v>
      </c>
      <c r="AJ58" s="12">
        <v>65</v>
      </c>
    </row>
    <row r="59" spans="1:36" x14ac:dyDescent="0.25">
      <c r="A59" s="6">
        <v>43637</v>
      </c>
      <c r="B59">
        <v>1593</v>
      </c>
      <c r="C59">
        <v>28381</v>
      </c>
      <c r="D59">
        <v>426797</v>
      </c>
      <c r="E59">
        <v>613</v>
      </c>
      <c r="F59" s="38"/>
      <c r="G59" s="1">
        <f t="shared" si="5"/>
        <v>5.3146059918596118E-2</v>
      </c>
      <c r="H59" s="1">
        <f t="shared" si="0"/>
        <v>0.72212148685403443</v>
      </c>
      <c r="I59" s="1">
        <f t="shared" si="1"/>
        <v>9.9005593536357989E-2</v>
      </c>
      <c r="J59" s="1">
        <f t="shared" si="6"/>
        <v>0.93764856825241993</v>
      </c>
      <c r="K59" s="1">
        <f t="shared" si="2"/>
        <v>6.2351431747580066E-2</v>
      </c>
      <c r="L59">
        <f t="shared" si="3"/>
        <v>29974</v>
      </c>
      <c r="M59">
        <v>29974</v>
      </c>
      <c r="N59">
        <v>332160</v>
      </c>
      <c r="O59" s="38"/>
      <c r="P59" s="2">
        <f t="shared" si="4"/>
        <v>457384</v>
      </c>
      <c r="AC59" s="12">
        <v>136</v>
      </c>
      <c r="AD59" s="12">
        <v>18</v>
      </c>
      <c r="AE59" s="12">
        <v>136</v>
      </c>
      <c r="AF59" s="12">
        <v>26</v>
      </c>
      <c r="AG59" s="12">
        <v>136</v>
      </c>
      <c r="AH59" s="12">
        <v>31</v>
      </c>
      <c r="AI59" s="12">
        <v>136</v>
      </c>
      <c r="AJ59" s="12">
        <v>39</v>
      </c>
    </row>
    <row r="60" spans="1:36" x14ac:dyDescent="0.25">
      <c r="A60" s="6">
        <v>43641</v>
      </c>
      <c r="B60">
        <v>1593</v>
      </c>
      <c r="C60">
        <v>28381</v>
      </c>
      <c r="D60">
        <v>426797</v>
      </c>
      <c r="E60">
        <v>613</v>
      </c>
      <c r="F60" s="38"/>
      <c r="G60" s="1">
        <f t="shared" si="5"/>
        <v>5.3146059918596118E-2</v>
      </c>
      <c r="H60" s="1">
        <f t="shared" si="0"/>
        <v>0.72212148685403443</v>
      </c>
      <c r="I60" s="1">
        <f t="shared" si="1"/>
        <v>9.9005593536357989E-2</v>
      </c>
      <c r="J60" s="1">
        <f t="shared" si="6"/>
        <v>0.93764856825241993</v>
      </c>
      <c r="K60" s="1">
        <f t="shared" si="2"/>
        <v>6.2351431747580066E-2</v>
      </c>
      <c r="L60">
        <f t="shared" si="3"/>
        <v>29974</v>
      </c>
      <c r="M60">
        <v>29973</v>
      </c>
      <c r="N60">
        <v>332160</v>
      </c>
      <c r="O60" s="38"/>
      <c r="P60" s="2">
        <f t="shared" si="4"/>
        <v>457384</v>
      </c>
      <c r="AC60" s="12">
        <v>137</v>
      </c>
      <c r="AD60" s="12">
        <v>13</v>
      </c>
      <c r="AE60" s="12">
        <v>137</v>
      </c>
      <c r="AF60" s="12">
        <v>13</v>
      </c>
      <c r="AG60" s="12">
        <v>137</v>
      </c>
      <c r="AH60" s="12">
        <v>13</v>
      </c>
      <c r="AI60" s="12">
        <v>137</v>
      </c>
      <c r="AJ60" s="12">
        <v>13</v>
      </c>
    </row>
    <row r="61" spans="1:36" x14ac:dyDescent="0.25">
      <c r="A61" s="6">
        <v>43643</v>
      </c>
      <c r="B61">
        <v>1593</v>
      </c>
      <c r="C61">
        <v>28381</v>
      </c>
      <c r="D61">
        <v>426797</v>
      </c>
      <c r="E61">
        <v>613</v>
      </c>
      <c r="F61" s="38"/>
      <c r="G61" s="1">
        <f t="shared" si="5"/>
        <v>5.3146059918596118E-2</v>
      </c>
      <c r="H61" s="1">
        <f t="shared" si="0"/>
        <v>0.72212148685403443</v>
      </c>
      <c r="I61" s="1">
        <f t="shared" si="1"/>
        <v>9.9005593536357989E-2</v>
      </c>
      <c r="J61" s="1">
        <f t="shared" si="6"/>
        <v>0.93764856825241993</v>
      </c>
      <c r="K61" s="1">
        <f t="shared" si="2"/>
        <v>6.2351431747580066E-2</v>
      </c>
      <c r="L61">
        <f t="shared" si="3"/>
        <v>29974</v>
      </c>
      <c r="M61">
        <v>29976</v>
      </c>
      <c r="N61">
        <v>332160</v>
      </c>
      <c r="O61" s="38"/>
      <c r="P61" s="2">
        <f t="shared" si="4"/>
        <v>457384</v>
      </c>
      <c r="AC61" s="12">
        <v>123</v>
      </c>
      <c r="AD61" s="12">
        <v>2</v>
      </c>
      <c r="AE61" s="12">
        <v>123</v>
      </c>
      <c r="AF61" s="12">
        <v>2</v>
      </c>
      <c r="AG61" s="12">
        <v>123</v>
      </c>
      <c r="AH61" s="12">
        <v>2</v>
      </c>
      <c r="AI61" s="12">
        <v>123</v>
      </c>
      <c r="AJ61" s="12">
        <v>2</v>
      </c>
    </row>
    <row r="62" spans="1:36" x14ac:dyDescent="0.25">
      <c r="A62" s="6">
        <v>43840</v>
      </c>
      <c r="B62">
        <v>1922</v>
      </c>
      <c r="C62">
        <v>35390</v>
      </c>
      <c r="D62">
        <v>419590</v>
      </c>
      <c r="E62">
        <v>302</v>
      </c>
      <c r="F62" s="38"/>
      <c r="G62" s="1">
        <f t="shared" si="5"/>
        <v>5.1511578044596912E-2</v>
      </c>
      <c r="H62" s="1">
        <f t="shared" si="0"/>
        <v>0.86420863309352514</v>
      </c>
      <c r="I62" s="1">
        <f t="shared" si="1"/>
        <v>9.7227842978551179E-2</v>
      </c>
      <c r="J62" s="1">
        <f t="shared" si="6"/>
        <v>0.92221636115873229</v>
      </c>
      <c r="K62" s="1">
        <f t="shared" si="2"/>
        <v>7.778363884126771E-2</v>
      </c>
      <c r="L62">
        <f t="shared" si="3"/>
        <v>37312</v>
      </c>
      <c r="M62">
        <v>37312</v>
      </c>
      <c r="N62">
        <v>332160</v>
      </c>
      <c r="O62" s="38">
        <v>458930</v>
      </c>
      <c r="P62" s="2">
        <f t="shared" si="4"/>
        <v>457204</v>
      </c>
      <c r="AC62" s="12">
        <v>128</v>
      </c>
      <c r="AD62" s="12">
        <v>2</v>
      </c>
      <c r="AE62" s="12">
        <v>128</v>
      </c>
      <c r="AF62" s="12">
        <v>2</v>
      </c>
      <c r="AG62" s="12">
        <v>128</v>
      </c>
      <c r="AH62" s="12">
        <v>2</v>
      </c>
      <c r="AI62" s="12">
        <v>128</v>
      </c>
      <c r="AJ62" s="12">
        <v>2</v>
      </c>
    </row>
    <row r="63" spans="1:36" x14ac:dyDescent="0.25">
      <c r="A63" s="6">
        <v>43844</v>
      </c>
      <c r="B63">
        <v>1922</v>
      </c>
      <c r="C63">
        <v>35390</v>
      </c>
      <c r="D63">
        <v>419590</v>
      </c>
      <c r="E63">
        <v>302</v>
      </c>
      <c r="F63" s="38"/>
      <c r="G63" s="1">
        <f t="shared" si="5"/>
        <v>5.1511578044596912E-2</v>
      </c>
      <c r="H63" s="1">
        <f t="shared" si="0"/>
        <v>0.86420863309352514</v>
      </c>
      <c r="I63" s="1">
        <f t="shared" si="1"/>
        <v>9.7227842978551179E-2</v>
      </c>
      <c r="J63" s="1">
        <f t="shared" si="6"/>
        <v>0.92221636115873229</v>
      </c>
      <c r="K63" s="1">
        <f t="shared" si="2"/>
        <v>7.778363884126771E-2</v>
      </c>
      <c r="L63">
        <f t="shared" si="3"/>
        <v>37312</v>
      </c>
      <c r="M63">
        <v>37311</v>
      </c>
      <c r="N63">
        <v>332160</v>
      </c>
      <c r="O63" s="38"/>
      <c r="P63" s="2">
        <f t="shared" si="4"/>
        <v>457204</v>
      </c>
    </row>
    <row r="64" spans="1:36" x14ac:dyDescent="0.25">
      <c r="A64" s="6">
        <v>43846</v>
      </c>
      <c r="B64">
        <v>1922</v>
      </c>
      <c r="C64">
        <v>35390</v>
      </c>
      <c r="D64">
        <v>419590</v>
      </c>
      <c r="E64">
        <v>302</v>
      </c>
      <c r="F64" s="38"/>
      <c r="G64" s="1">
        <f t="shared" si="5"/>
        <v>5.1511578044596912E-2</v>
      </c>
      <c r="H64" s="1">
        <f t="shared" si="0"/>
        <v>0.86420863309352514</v>
      </c>
      <c r="I64" s="1">
        <f t="shared" si="1"/>
        <v>9.7227842978551179E-2</v>
      </c>
      <c r="J64" s="1">
        <f t="shared" si="6"/>
        <v>0.92221636115873229</v>
      </c>
      <c r="K64" s="1">
        <f t="shared" si="2"/>
        <v>7.778363884126771E-2</v>
      </c>
      <c r="L64">
        <f t="shared" si="3"/>
        <v>37312</v>
      </c>
      <c r="M64">
        <v>37312</v>
      </c>
      <c r="N64">
        <v>332160</v>
      </c>
      <c r="O64" s="38"/>
      <c r="P64" s="2">
        <f t="shared" si="4"/>
        <v>457204</v>
      </c>
    </row>
    <row r="65" spans="1:36" x14ac:dyDescent="0.25">
      <c r="A65" s="6">
        <v>43851</v>
      </c>
      <c r="B65">
        <v>1922</v>
      </c>
      <c r="C65">
        <v>35390</v>
      </c>
      <c r="D65">
        <v>419590</v>
      </c>
      <c r="E65">
        <v>302</v>
      </c>
      <c r="F65" s="38"/>
      <c r="G65" s="1">
        <f t="shared" ref="G65:G70" si="7">B65/(B65+C65)</f>
        <v>5.1511578044596912E-2</v>
      </c>
      <c r="H65" s="1">
        <f t="shared" ref="H65:H70" si="8">(B65/(B65+E65))</f>
        <v>0.86420863309352514</v>
      </c>
      <c r="I65" s="1">
        <f t="shared" ref="I65:I70" si="9">(2*((G65*H65)/(G65+H65)))</f>
        <v>9.7227842978551179E-2</v>
      </c>
      <c r="J65" s="1">
        <f t="shared" ref="J65:J70" si="10">(D65/(D65+C65))</f>
        <v>0.92221636115873229</v>
      </c>
      <c r="K65" s="1">
        <f t="shared" si="2"/>
        <v>7.778363884126771E-2</v>
      </c>
      <c r="L65">
        <f t="shared" ref="L65:L70" si="11">SUM(B65+C65)</f>
        <v>37312</v>
      </c>
      <c r="M65">
        <v>37314</v>
      </c>
      <c r="N65">
        <v>332160</v>
      </c>
      <c r="O65" s="38"/>
      <c r="P65" s="2">
        <f t="shared" ref="P65:P70" si="12">SUM(B65+C65+D65+E65)</f>
        <v>457204</v>
      </c>
      <c r="AC65" s="9" t="s">
        <v>137</v>
      </c>
      <c r="AD65" s="9" t="s">
        <v>23</v>
      </c>
      <c r="AE65" s="9" t="s">
        <v>137</v>
      </c>
      <c r="AF65" s="9" t="s">
        <v>23</v>
      </c>
      <c r="AG65" s="9" t="s">
        <v>137</v>
      </c>
      <c r="AH65" s="9" t="s">
        <v>23</v>
      </c>
      <c r="AI65" s="9" t="s">
        <v>137</v>
      </c>
      <c r="AJ65" s="9" t="s">
        <v>23</v>
      </c>
    </row>
    <row r="66" spans="1:36" x14ac:dyDescent="0.25">
      <c r="A66" s="6">
        <v>43852</v>
      </c>
      <c r="B66">
        <v>1922</v>
      </c>
      <c r="C66">
        <v>35390</v>
      </c>
      <c r="D66">
        <v>419590</v>
      </c>
      <c r="E66">
        <v>302</v>
      </c>
      <c r="F66" s="38"/>
      <c r="G66" s="1">
        <f t="shared" si="7"/>
        <v>5.1511578044596912E-2</v>
      </c>
      <c r="H66" s="1">
        <f t="shared" si="8"/>
        <v>0.86420863309352514</v>
      </c>
      <c r="I66" s="1">
        <f t="shared" si="9"/>
        <v>9.7227842978551179E-2</v>
      </c>
      <c r="J66" s="1">
        <f t="shared" si="10"/>
        <v>0.92221636115873229</v>
      </c>
      <c r="K66" s="1">
        <f t="shared" si="2"/>
        <v>7.778363884126771E-2</v>
      </c>
      <c r="L66">
        <f t="shared" si="11"/>
        <v>37312</v>
      </c>
      <c r="M66">
        <v>37311</v>
      </c>
      <c r="N66">
        <v>332160</v>
      </c>
      <c r="O66" s="38"/>
      <c r="P66" s="2">
        <f t="shared" si="12"/>
        <v>457204</v>
      </c>
      <c r="AC66" s="12">
        <v>15</v>
      </c>
      <c r="AD66" t="s">
        <v>138</v>
      </c>
      <c r="AE66" s="12">
        <v>15</v>
      </c>
      <c r="AF66" t="s">
        <v>138</v>
      </c>
      <c r="AG66" s="12">
        <v>15</v>
      </c>
      <c r="AH66" t="s">
        <v>138</v>
      </c>
      <c r="AI66" s="12">
        <v>15</v>
      </c>
      <c r="AJ66" t="s">
        <v>138</v>
      </c>
    </row>
    <row r="67" spans="1:36" x14ac:dyDescent="0.25">
      <c r="A67" s="6">
        <v>43858</v>
      </c>
      <c r="B67">
        <v>1922</v>
      </c>
      <c r="C67">
        <v>35390</v>
      </c>
      <c r="D67">
        <v>419590</v>
      </c>
      <c r="E67">
        <v>302</v>
      </c>
      <c r="F67" s="38"/>
      <c r="G67" s="1">
        <f t="shared" si="7"/>
        <v>5.1511578044596912E-2</v>
      </c>
      <c r="H67" s="1">
        <f t="shared" si="8"/>
        <v>0.86420863309352514</v>
      </c>
      <c r="I67" s="1">
        <f t="shared" si="9"/>
        <v>9.7227842978551179E-2</v>
      </c>
      <c r="J67" s="1">
        <f t="shared" si="10"/>
        <v>0.92221636115873229</v>
      </c>
      <c r="K67" s="1">
        <f t="shared" si="2"/>
        <v>7.778363884126771E-2</v>
      </c>
      <c r="L67">
        <f t="shared" si="11"/>
        <v>37312</v>
      </c>
      <c r="M67">
        <v>37311</v>
      </c>
      <c r="N67">
        <v>332160</v>
      </c>
      <c r="O67" s="38"/>
      <c r="P67" s="2">
        <f t="shared" si="12"/>
        <v>457204</v>
      </c>
      <c r="AC67" s="12">
        <v>31</v>
      </c>
      <c r="AD67" t="s">
        <v>139</v>
      </c>
      <c r="AE67" s="12">
        <v>31</v>
      </c>
      <c r="AF67" t="s">
        <v>139</v>
      </c>
      <c r="AG67" s="12">
        <v>31</v>
      </c>
      <c r="AH67" t="s">
        <v>139</v>
      </c>
      <c r="AI67" s="12">
        <v>31</v>
      </c>
      <c r="AJ67" t="s">
        <v>139</v>
      </c>
    </row>
    <row r="68" spans="1:36" x14ac:dyDescent="0.25">
      <c r="A68" s="6">
        <v>43860</v>
      </c>
      <c r="B68">
        <v>1922</v>
      </c>
      <c r="C68">
        <v>35390</v>
      </c>
      <c r="D68">
        <v>419590</v>
      </c>
      <c r="E68">
        <v>302</v>
      </c>
      <c r="F68" s="38"/>
      <c r="G68" s="1">
        <f t="shared" si="7"/>
        <v>5.1511578044596912E-2</v>
      </c>
      <c r="H68" s="1">
        <f t="shared" si="8"/>
        <v>0.86420863309352514</v>
      </c>
      <c r="I68" s="1">
        <f t="shared" si="9"/>
        <v>9.7227842978551179E-2</v>
      </c>
      <c r="J68" s="1">
        <f t="shared" si="10"/>
        <v>0.92221636115873229</v>
      </c>
      <c r="K68" s="1">
        <f t="shared" ref="K68:K70" si="13">(1-J68)</f>
        <v>7.778363884126771E-2</v>
      </c>
      <c r="L68">
        <f t="shared" si="11"/>
        <v>37312</v>
      </c>
      <c r="M68">
        <v>37311</v>
      </c>
      <c r="N68">
        <v>332160</v>
      </c>
      <c r="O68" s="38"/>
      <c r="P68" s="2">
        <f t="shared" si="12"/>
        <v>457204</v>
      </c>
      <c r="AC68" s="12">
        <v>12</v>
      </c>
      <c r="AD68" t="s">
        <v>140</v>
      </c>
      <c r="AE68" s="12">
        <v>12</v>
      </c>
      <c r="AF68" t="s">
        <v>140</v>
      </c>
      <c r="AG68" s="12">
        <v>12</v>
      </c>
      <c r="AH68" t="s">
        <v>140</v>
      </c>
      <c r="AI68" s="12">
        <v>20</v>
      </c>
      <c r="AJ68" t="s">
        <v>141</v>
      </c>
    </row>
    <row r="69" spans="1:36" x14ac:dyDescent="0.25">
      <c r="A69" s="6">
        <v>43865</v>
      </c>
      <c r="B69">
        <v>1922</v>
      </c>
      <c r="C69">
        <v>35390</v>
      </c>
      <c r="D69">
        <v>419590</v>
      </c>
      <c r="E69">
        <v>302</v>
      </c>
      <c r="F69" s="38"/>
      <c r="G69" s="1">
        <f t="shared" si="7"/>
        <v>5.1511578044596912E-2</v>
      </c>
      <c r="H69" s="1">
        <f t="shared" si="8"/>
        <v>0.86420863309352514</v>
      </c>
      <c r="I69" s="1">
        <f t="shared" si="9"/>
        <v>9.7227842978551179E-2</v>
      </c>
      <c r="J69" s="1">
        <f t="shared" si="10"/>
        <v>0.92221636115873229</v>
      </c>
      <c r="K69" s="1">
        <f t="shared" si="13"/>
        <v>7.778363884126771E-2</v>
      </c>
      <c r="L69">
        <f t="shared" si="11"/>
        <v>37312</v>
      </c>
      <c r="M69">
        <v>37314</v>
      </c>
      <c r="N69">
        <v>332160</v>
      </c>
      <c r="O69" s="38"/>
      <c r="P69" s="2">
        <f t="shared" si="12"/>
        <v>457204</v>
      </c>
      <c r="AC69" s="12">
        <v>3</v>
      </c>
      <c r="AD69" t="s">
        <v>142</v>
      </c>
      <c r="AE69" s="12">
        <v>3</v>
      </c>
      <c r="AF69" t="s">
        <v>142</v>
      </c>
      <c r="AG69" s="12">
        <v>3</v>
      </c>
      <c r="AH69" t="s">
        <v>142</v>
      </c>
      <c r="AI69" s="12">
        <v>12</v>
      </c>
      <c r="AJ69" t="s">
        <v>140</v>
      </c>
    </row>
    <row r="70" spans="1:36" x14ac:dyDescent="0.25">
      <c r="A70" s="6">
        <v>43867</v>
      </c>
      <c r="B70">
        <v>1922</v>
      </c>
      <c r="C70">
        <v>35390</v>
      </c>
      <c r="D70">
        <v>419590</v>
      </c>
      <c r="E70">
        <v>302</v>
      </c>
      <c r="F70" s="38"/>
      <c r="G70" s="1">
        <f t="shared" si="7"/>
        <v>5.1511578044596912E-2</v>
      </c>
      <c r="H70" s="1">
        <f t="shared" si="8"/>
        <v>0.86420863309352514</v>
      </c>
      <c r="I70" s="1">
        <f t="shared" si="9"/>
        <v>9.7227842978551179E-2</v>
      </c>
      <c r="J70" s="1">
        <f t="shared" si="10"/>
        <v>0.92221636115873229</v>
      </c>
      <c r="K70" s="1">
        <f t="shared" si="13"/>
        <v>7.778363884126771E-2</v>
      </c>
      <c r="L70">
        <f t="shared" si="11"/>
        <v>37312</v>
      </c>
      <c r="M70">
        <v>37312</v>
      </c>
      <c r="N70">
        <v>332160</v>
      </c>
      <c r="O70" s="38"/>
      <c r="P70" s="2">
        <f t="shared" si="12"/>
        <v>457204</v>
      </c>
      <c r="AC70" s="12">
        <v>19</v>
      </c>
      <c r="AD70" t="s">
        <v>143</v>
      </c>
      <c r="AE70" s="12">
        <v>19</v>
      </c>
      <c r="AF70" t="s">
        <v>143</v>
      </c>
      <c r="AG70" s="12">
        <v>19</v>
      </c>
      <c r="AH70" t="s">
        <v>143</v>
      </c>
      <c r="AI70" s="12">
        <v>3</v>
      </c>
      <c r="AJ70" t="s">
        <v>142</v>
      </c>
    </row>
    <row r="71" spans="1:36" x14ac:dyDescent="0.25">
      <c r="G71" s="1"/>
      <c r="H71" s="1"/>
      <c r="I71" s="1"/>
      <c r="O71" s="1"/>
      <c r="AC71" s="12">
        <v>40360</v>
      </c>
      <c r="AD71" t="s">
        <v>144</v>
      </c>
      <c r="AE71" s="12">
        <v>1</v>
      </c>
      <c r="AF71" t="s">
        <v>732</v>
      </c>
      <c r="AG71" s="12">
        <v>1</v>
      </c>
      <c r="AH71" t="s">
        <v>733</v>
      </c>
      <c r="AI71" s="12">
        <v>19</v>
      </c>
      <c r="AJ71" t="s">
        <v>143</v>
      </c>
    </row>
    <row r="72" spans="1:36" x14ac:dyDescent="0.25">
      <c r="G72" s="1"/>
      <c r="H72" s="1"/>
      <c r="I72" s="1"/>
      <c r="O72" s="1"/>
      <c r="AC72" s="12">
        <v>1</v>
      </c>
      <c r="AD72" t="s">
        <v>145</v>
      </c>
      <c r="AE72" s="12">
        <v>5</v>
      </c>
      <c r="AF72" t="s">
        <v>147</v>
      </c>
      <c r="AG72" s="12">
        <v>5</v>
      </c>
      <c r="AH72" t="s">
        <v>147</v>
      </c>
      <c r="AI72" s="12">
        <v>1</v>
      </c>
      <c r="AJ72" t="s">
        <v>734</v>
      </c>
    </row>
    <row r="73" spans="1:36" x14ac:dyDescent="0.25">
      <c r="G73" s="1"/>
      <c r="H73" s="1"/>
      <c r="I73" s="1"/>
      <c r="O73" s="1"/>
      <c r="AC73" s="12">
        <v>5</v>
      </c>
      <c r="AD73" t="s">
        <v>147</v>
      </c>
      <c r="AE73" s="12">
        <v>14</v>
      </c>
      <c r="AF73" t="s">
        <v>148</v>
      </c>
      <c r="AG73" s="12">
        <v>14</v>
      </c>
      <c r="AH73" t="s">
        <v>148</v>
      </c>
      <c r="AI73" s="12">
        <v>5</v>
      </c>
      <c r="AJ73" t="s">
        <v>147</v>
      </c>
    </row>
    <row r="74" spans="1:36" x14ac:dyDescent="0.25">
      <c r="G74" s="1"/>
      <c r="H74" s="1"/>
      <c r="I74" s="1"/>
      <c r="O74" s="1"/>
      <c r="AC74" s="12">
        <v>14</v>
      </c>
      <c r="AD74" t="s">
        <v>148</v>
      </c>
      <c r="AE74" s="12">
        <v>8</v>
      </c>
      <c r="AF74" t="s">
        <v>149</v>
      </c>
      <c r="AG74" s="12">
        <v>8</v>
      </c>
      <c r="AH74" t="s">
        <v>149</v>
      </c>
      <c r="AI74" s="12">
        <v>14</v>
      </c>
      <c r="AJ74" t="s">
        <v>148</v>
      </c>
    </row>
    <row r="75" spans="1:36" x14ac:dyDescent="0.25">
      <c r="G75" s="1"/>
      <c r="H75" s="1"/>
      <c r="I75" s="1"/>
      <c r="O75" s="1"/>
      <c r="AC75" s="12">
        <v>8</v>
      </c>
      <c r="AD75" t="s">
        <v>149</v>
      </c>
      <c r="AE75" s="12">
        <v>40360</v>
      </c>
      <c r="AF75" t="s">
        <v>737</v>
      </c>
      <c r="AG75" s="12">
        <v>40360</v>
      </c>
      <c r="AH75" t="s">
        <v>738</v>
      </c>
      <c r="AI75" s="12">
        <v>8</v>
      </c>
      <c r="AJ75" t="s">
        <v>149</v>
      </c>
    </row>
    <row r="76" spans="1:36" x14ac:dyDescent="0.25">
      <c r="G76" s="1"/>
      <c r="H76" s="1"/>
      <c r="I76" s="1"/>
      <c r="O76" s="1"/>
      <c r="AC76" s="12">
        <v>2</v>
      </c>
      <c r="AD76" t="s">
        <v>152</v>
      </c>
      <c r="AE76" s="12">
        <v>2</v>
      </c>
      <c r="AF76" t="s">
        <v>152</v>
      </c>
      <c r="AG76" s="12">
        <v>2</v>
      </c>
      <c r="AH76" t="s">
        <v>152</v>
      </c>
      <c r="AI76" s="12">
        <v>40360</v>
      </c>
      <c r="AJ76" t="s">
        <v>150</v>
      </c>
    </row>
    <row r="77" spans="1:36" x14ac:dyDescent="0.25">
      <c r="G77" s="1"/>
      <c r="H77" s="1"/>
      <c r="I77" s="1"/>
      <c r="O77" s="1"/>
      <c r="AC77" s="12">
        <v>34</v>
      </c>
      <c r="AD77" t="s">
        <v>153</v>
      </c>
      <c r="AE77" s="12">
        <v>34</v>
      </c>
      <c r="AF77" t="s">
        <v>735</v>
      </c>
      <c r="AG77" s="12">
        <v>34</v>
      </c>
      <c r="AH77" t="s">
        <v>153</v>
      </c>
      <c r="AI77" s="12">
        <v>2</v>
      </c>
      <c r="AJ77" t="s">
        <v>152</v>
      </c>
    </row>
    <row r="78" spans="1:36" x14ac:dyDescent="0.25">
      <c r="G78" s="1"/>
      <c r="H78" s="1"/>
      <c r="I78" s="1"/>
      <c r="O78" s="1"/>
      <c r="AC78" s="12">
        <v>33</v>
      </c>
      <c r="AD78" t="s">
        <v>155</v>
      </c>
      <c r="AE78" s="12">
        <v>33</v>
      </c>
      <c r="AF78" t="s">
        <v>155</v>
      </c>
      <c r="AG78" s="12">
        <v>33</v>
      </c>
      <c r="AH78" t="s">
        <v>155</v>
      </c>
      <c r="AI78" s="12">
        <v>34</v>
      </c>
      <c r="AJ78" t="s">
        <v>153</v>
      </c>
    </row>
    <row r="79" spans="1:36" x14ac:dyDescent="0.25">
      <c r="G79" s="1"/>
      <c r="H79" s="1"/>
      <c r="I79" s="1"/>
      <c r="O79" s="1"/>
      <c r="AC79" s="12">
        <v>19439</v>
      </c>
      <c r="AD79" t="s">
        <v>157</v>
      </c>
      <c r="AE79" s="12">
        <v>19439</v>
      </c>
      <c r="AF79" t="s">
        <v>747</v>
      </c>
      <c r="AG79" s="12">
        <v>19439</v>
      </c>
      <c r="AH79" t="s">
        <v>748</v>
      </c>
      <c r="AI79" s="12">
        <v>33</v>
      </c>
      <c r="AJ79" t="s">
        <v>155</v>
      </c>
    </row>
    <row r="80" spans="1:36" x14ac:dyDescent="0.25">
      <c r="G80" s="1"/>
      <c r="H80" s="1"/>
      <c r="I80" s="1"/>
      <c r="AC80" s="12">
        <v>4</v>
      </c>
      <c r="AD80" t="s">
        <v>158</v>
      </c>
      <c r="AE80" s="12">
        <v>4</v>
      </c>
      <c r="AF80" t="s">
        <v>158</v>
      </c>
      <c r="AG80" s="12">
        <v>4</v>
      </c>
      <c r="AH80" t="s">
        <v>386</v>
      </c>
      <c r="AI80" s="12">
        <v>19439</v>
      </c>
      <c r="AJ80" t="s">
        <v>159</v>
      </c>
    </row>
    <row r="81" spans="29:36" x14ac:dyDescent="0.25">
      <c r="AC81" s="12">
        <v>7</v>
      </c>
      <c r="AD81" t="s">
        <v>158</v>
      </c>
      <c r="AE81" s="12">
        <v>7</v>
      </c>
      <c r="AF81" t="s">
        <v>158</v>
      </c>
      <c r="AG81" s="12">
        <v>7</v>
      </c>
      <c r="AH81" t="s">
        <v>158</v>
      </c>
      <c r="AI81" s="12">
        <v>4</v>
      </c>
      <c r="AJ81" t="s">
        <v>160</v>
      </c>
    </row>
    <row r="82" spans="29:36" x14ac:dyDescent="0.25">
      <c r="AC82" s="12">
        <v>9</v>
      </c>
      <c r="AD82" t="s">
        <v>161</v>
      </c>
      <c r="AE82" s="12">
        <v>9</v>
      </c>
      <c r="AF82" t="s">
        <v>161</v>
      </c>
      <c r="AG82" s="12">
        <v>9</v>
      </c>
      <c r="AH82" t="s">
        <v>161</v>
      </c>
      <c r="AI82" s="12">
        <v>7</v>
      </c>
      <c r="AJ82" t="s">
        <v>158</v>
      </c>
    </row>
    <row r="83" spans="29:36" x14ac:dyDescent="0.25">
      <c r="AC83" s="12">
        <v>6</v>
      </c>
      <c r="AD83" s="12">
        <v>1</v>
      </c>
      <c r="AE83" s="12">
        <v>6</v>
      </c>
      <c r="AF83" s="12">
        <v>1</v>
      </c>
      <c r="AG83" s="12">
        <v>6</v>
      </c>
      <c r="AH83" s="12">
        <v>1</v>
      </c>
      <c r="AI83" s="12">
        <v>9</v>
      </c>
      <c r="AJ83" t="s">
        <v>161</v>
      </c>
    </row>
    <row r="84" spans="29:36" x14ac:dyDescent="0.25">
      <c r="AD84"/>
      <c r="AF84"/>
      <c r="AI84" s="12">
        <v>6</v>
      </c>
      <c r="AJ84" s="12">
        <v>1</v>
      </c>
    </row>
    <row r="85" spans="29:36" x14ac:dyDescent="0.25">
      <c r="AD85" s="40" t="s">
        <v>736</v>
      </c>
      <c r="AE85" s="40"/>
      <c r="AF85" s="40"/>
      <c r="AG85" s="40"/>
    </row>
    <row r="86" spans="29:36" x14ac:dyDescent="0.25">
      <c r="AD86" s="12">
        <v>2017</v>
      </c>
      <c r="AE86" s="12">
        <v>2018</v>
      </c>
      <c r="AF86" s="12">
        <v>2019</v>
      </c>
      <c r="AG86" s="12">
        <v>2020</v>
      </c>
    </row>
    <row r="87" spans="29:36" x14ac:dyDescent="0.25">
      <c r="AC87" s="12">
        <v>40360</v>
      </c>
      <c r="AD87" s="12">
        <v>1</v>
      </c>
      <c r="AE87" s="12">
        <v>2</v>
      </c>
      <c r="AF87" s="12">
        <v>3</v>
      </c>
      <c r="AG87" s="12">
        <v>3</v>
      </c>
    </row>
    <row r="88" spans="29:36" x14ac:dyDescent="0.25">
      <c r="AC88" s="12">
        <v>19439</v>
      </c>
      <c r="AD88" s="12">
        <v>8</v>
      </c>
      <c r="AE88" s="12">
        <v>9</v>
      </c>
      <c r="AF88" s="12">
        <v>10</v>
      </c>
      <c r="AG88" s="12">
        <v>10</v>
      </c>
    </row>
    <row r="89" spans="29:36" x14ac:dyDescent="0.25">
      <c r="AC89">
        <v>1</v>
      </c>
      <c r="AD89" s="12" t="s">
        <v>739</v>
      </c>
    </row>
    <row r="90" spans="29:36" x14ac:dyDescent="0.25">
      <c r="AC90">
        <v>34</v>
      </c>
      <c r="AD90" s="40" t="s">
        <v>740</v>
      </c>
      <c r="AE90" s="40"/>
      <c r="AF90" s="40"/>
    </row>
    <row r="97" spans="16:29" x14ac:dyDescent="0.25">
      <c r="AA97" s="41" t="s">
        <v>753</v>
      </c>
      <c r="AB97" s="38">
        <v>2017</v>
      </c>
      <c r="AC97" t="s">
        <v>749</v>
      </c>
    </row>
    <row r="98" spans="16:29" x14ac:dyDescent="0.25">
      <c r="AA98" s="41"/>
      <c r="AB98" s="38"/>
      <c r="AC98" t="s">
        <v>750</v>
      </c>
    </row>
    <row r="99" spans="16:29" x14ac:dyDescent="0.25">
      <c r="P99" t="s">
        <v>162</v>
      </c>
      <c r="AA99" s="41"/>
      <c r="AB99" s="38"/>
      <c r="AC99" t="s">
        <v>751</v>
      </c>
    </row>
    <row r="100" spans="16:29" x14ac:dyDescent="0.25">
      <c r="AA100" s="41"/>
      <c r="AB100" s="38"/>
      <c r="AC100" t="s">
        <v>752</v>
      </c>
    </row>
    <row r="101" spans="16:29" x14ac:dyDescent="0.25">
      <c r="AA101" s="41"/>
      <c r="AB101" s="38">
        <v>2018</v>
      </c>
      <c r="AC101" t="s">
        <v>749</v>
      </c>
    </row>
    <row r="102" spans="16:29" x14ac:dyDescent="0.25">
      <c r="AA102" s="41"/>
      <c r="AB102" s="38"/>
      <c r="AC102" t="s">
        <v>750</v>
      </c>
    </row>
    <row r="103" spans="16:29" x14ac:dyDescent="0.25">
      <c r="AA103" s="41"/>
      <c r="AB103" s="38"/>
      <c r="AC103" t="s">
        <v>751</v>
      </c>
    </row>
    <row r="104" spans="16:29" x14ac:dyDescent="0.25">
      <c r="AA104" s="41"/>
      <c r="AB104" s="38"/>
      <c r="AC104" t="s">
        <v>752</v>
      </c>
    </row>
    <row r="105" spans="16:29" x14ac:dyDescent="0.25">
      <c r="AA105" s="41"/>
      <c r="AB105" s="38">
        <v>2019</v>
      </c>
      <c r="AC105" t="s">
        <v>749</v>
      </c>
    </row>
    <row r="106" spans="16:29" x14ac:dyDescent="0.25">
      <c r="AA106" s="41"/>
      <c r="AB106" s="38"/>
      <c r="AC106" t="s">
        <v>750</v>
      </c>
    </row>
    <row r="107" spans="16:29" x14ac:dyDescent="0.25">
      <c r="AA107" s="41"/>
      <c r="AB107" s="38"/>
      <c r="AC107" t="s">
        <v>751</v>
      </c>
    </row>
    <row r="108" spans="16:29" x14ac:dyDescent="0.25">
      <c r="AA108" s="41"/>
      <c r="AB108" s="38"/>
      <c r="AC108" t="s">
        <v>752</v>
      </c>
    </row>
    <row r="109" spans="16:29" x14ac:dyDescent="0.25">
      <c r="AA109" s="41"/>
      <c r="AB109" s="38">
        <v>2020</v>
      </c>
      <c r="AC109" t="s">
        <v>754</v>
      </c>
    </row>
    <row r="110" spans="16:29" x14ac:dyDescent="0.25">
      <c r="AB110" s="38"/>
      <c r="AC110" t="s">
        <v>750</v>
      </c>
    </row>
    <row r="111" spans="16:29" x14ac:dyDescent="0.25">
      <c r="AB111" s="38"/>
      <c r="AC111" t="s">
        <v>756</v>
      </c>
    </row>
    <row r="112" spans="16:29" x14ac:dyDescent="0.25">
      <c r="AB112" s="38"/>
      <c r="AC112" t="s">
        <v>757</v>
      </c>
    </row>
    <row r="113" spans="28:35" x14ac:dyDescent="0.25">
      <c r="AB113" s="38"/>
      <c r="AC113" t="s">
        <v>755</v>
      </c>
    </row>
    <row r="114" spans="28:35" x14ac:dyDescent="0.25">
      <c r="AB114" s="38"/>
    </row>
    <row r="123" spans="28:35" x14ac:dyDescent="0.25">
      <c r="AC123" t="s">
        <v>636</v>
      </c>
      <c r="AE123" t="s">
        <v>648</v>
      </c>
      <c r="AG123" t="s">
        <v>659</v>
      </c>
      <c r="AI123" t="s">
        <v>667</v>
      </c>
    </row>
    <row r="124" spans="28:35" x14ac:dyDescent="0.25">
      <c r="AC124" t="s">
        <v>637</v>
      </c>
      <c r="AE124" t="s">
        <v>649</v>
      </c>
      <c r="AG124" t="s">
        <v>660</v>
      </c>
      <c r="AI124" t="s">
        <v>668</v>
      </c>
    </row>
    <row r="125" spans="28:35" x14ac:dyDescent="0.25">
      <c r="AC125" t="s">
        <v>638</v>
      </c>
      <c r="AE125" t="s">
        <v>650</v>
      </c>
      <c r="AG125" t="s">
        <v>661</v>
      </c>
      <c r="AI125" t="s">
        <v>669</v>
      </c>
    </row>
    <row r="126" spans="28:35" x14ac:dyDescent="0.25">
      <c r="AC126" t="s">
        <v>639</v>
      </c>
      <c r="AE126" t="s">
        <v>651</v>
      </c>
      <c r="AG126" t="s">
        <v>662</v>
      </c>
      <c r="AI126" t="s">
        <v>670</v>
      </c>
    </row>
    <row r="127" spans="28:35" x14ac:dyDescent="0.25">
      <c r="AC127" t="s">
        <v>640</v>
      </c>
      <c r="AE127" t="s">
        <v>652</v>
      </c>
      <c r="AG127" t="s">
        <v>663</v>
      </c>
      <c r="AI127" t="s">
        <v>671</v>
      </c>
    </row>
    <row r="128" spans="28:35" x14ac:dyDescent="0.25">
      <c r="AC128" t="s">
        <v>731</v>
      </c>
      <c r="AE128" t="s">
        <v>729</v>
      </c>
      <c r="AG128" t="s">
        <v>730</v>
      </c>
      <c r="AI128" t="s">
        <v>730</v>
      </c>
    </row>
    <row r="129" spans="29:35" x14ac:dyDescent="0.25">
      <c r="AC129" t="s">
        <v>641</v>
      </c>
      <c r="AE129" t="s">
        <v>653</v>
      </c>
      <c r="AG129" t="s">
        <v>664</v>
      </c>
      <c r="AI129" t="s">
        <v>672</v>
      </c>
    </row>
    <row r="130" spans="29:35" x14ac:dyDescent="0.25">
      <c r="AC130" t="s">
        <v>642</v>
      </c>
      <c r="AE130" t="s">
        <v>654</v>
      </c>
      <c r="AG130" t="s">
        <v>665</v>
      </c>
      <c r="AI130" t="s">
        <v>673</v>
      </c>
    </row>
    <row r="131" spans="29:35" x14ac:dyDescent="0.25">
      <c r="AC131" t="s">
        <v>643</v>
      </c>
      <c r="AE131" t="s">
        <v>643</v>
      </c>
      <c r="AG131" t="s">
        <v>643</v>
      </c>
      <c r="AI131" t="s">
        <v>674</v>
      </c>
    </row>
    <row r="132" spans="29:35" x14ac:dyDescent="0.25">
      <c r="AC132" t="s">
        <v>644</v>
      </c>
      <c r="AE132" t="s">
        <v>655</v>
      </c>
      <c r="AG132" t="s">
        <v>666</v>
      </c>
      <c r="AI132" t="s">
        <v>675</v>
      </c>
    </row>
    <row r="133" spans="29:35" x14ac:dyDescent="0.25">
      <c r="AC133" t="s">
        <v>645</v>
      </c>
      <c r="AE133" t="s">
        <v>656</v>
      </c>
      <c r="AG133" t="s">
        <v>656</v>
      </c>
      <c r="AI133" t="s">
        <v>676</v>
      </c>
    </row>
    <row r="134" spans="29:35" x14ac:dyDescent="0.25">
      <c r="AC134" t="s">
        <v>646</v>
      </c>
      <c r="AE134" t="s">
        <v>657</v>
      </c>
      <c r="AG134" t="s">
        <v>657</v>
      </c>
      <c r="AI134" t="s">
        <v>677</v>
      </c>
    </row>
    <row r="135" spans="29:35" x14ac:dyDescent="0.25">
      <c r="AC135" t="s">
        <v>647</v>
      </c>
      <c r="AE135" t="s">
        <v>646</v>
      </c>
      <c r="AG135" t="s">
        <v>646</v>
      </c>
      <c r="AI135" t="s">
        <v>656</v>
      </c>
    </row>
    <row r="136" spans="29:35" x14ac:dyDescent="0.25">
      <c r="AC136" t="s">
        <v>658</v>
      </c>
      <c r="AE136" t="s">
        <v>658</v>
      </c>
      <c r="AG136" t="s">
        <v>658</v>
      </c>
      <c r="AI136" t="s">
        <v>658</v>
      </c>
    </row>
    <row r="143" spans="29:35" x14ac:dyDescent="0.25">
      <c r="AC143" t="s">
        <v>678</v>
      </c>
      <c r="AE143" t="s">
        <v>694</v>
      </c>
      <c r="AG143" t="s">
        <v>706</v>
      </c>
      <c r="AI143" t="s">
        <v>715</v>
      </c>
    </row>
    <row r="144" spans="29:35" x14ac:dyDescent="0.25">
      <c r="AC144" t="s">
        <v>679</v>
      </c>
      <c r="AE144" t="s">
        <v>695</v>
      </c>
      <c r="AG144" t="s">
        <v>707</v>
      </c>
      <c r="AI144" t="s">
        <v>716</v>
      </c>
    </row>
    <row r="145" spans="29:35" x14ac:dyDescent="0.25">
      <c r="AC145" t="s">
        <v>680</v>
      </c>
      <c r="AE145" t="s">
        <v>696</v>
      </c>
      <c r="AG145" t="s">
        <v>708</v>
      </c>
      <c r="AI145" t="s">
        <v>717</v>
      </c>
    </row>
    <row r="146" spans="29:35" x14ac:dyDescent="0.25">
      <c r="AC146" t="s">
        <v>681</v>
      </c>
      <c r="AE146" t="s">
        <v>697</v>
      </c>
      <c r="AG146" t="s">
        <v>709</v>
      </c>
      <c r="AI146" t="s">
        <v>718</v>
      </c>
    </row>
    <row r="147" spans="29:35" x14ac:dyDescent="0.25">
      <c r="AC147" t="s">
        <v>682</v>
      </c>
      <c r="AE147" t="s">
        <v>698</v>
      </c>
      <c r="AG147" t="s">
        <v>710</v>
      </c>
      <c r="AI147" t="s">
        <v>719</v>
      </c>
    </row>
    <row r="148" spans="29:35" x14ac:dyDescent="0.25">
      <c r="AC148" t="s">
        <v>683</v>
      </c>
      <c r="AE148" t="s">
        <v>699</v>
      </c>
      <c r="AG148" t="s">
        <v>711</v>
      </c>
      <c r="AI148" t="s">
        <v>720</v>
      </c>
    </row>
    <row r="149" spans="29:35" x14ac:dyDescent="0.25">
      <c r="AC149" t="s">
        <v>684</v>
      </c>
      <c r="AE149" t="s">
        <v>700</v>
      </c>
      <c r="AG149" t="s">
        <v>712</v>
      </c>
      <c r="AI149" t="s">
        <v>721</v>
      </c>
    </row>
    <row r="150" spans="29:35" x14ac:dyDescent="0.25">
      <c r="AC150" t="s">
        <v>685</v>
      </c>
      <c r="AE150" t="s">
        <v>701</v>
      </c>
      <c r="AG150" t="s">
        <v>713</v>
      </c>
      <c r="AI150" t="s">
        <v>722</v>
      </c>
    </row>
    <row r="151" spans="29:35" x14ac:dyDescent="0.25">
      <c r="AC151" t="s">
        <v>686</v>
      </c>
      <c r="AE151" t="s">
        <v>686</v>
      </c>
      <c r="AG151" t="s">
        <v>686</v>
      </c>
      <c r="AI151" t="s">
        <v>723</v>
      </c>
    </row>
    <row r="152" spans="29:35" x14ac:dyDescent="0.25">
      <c r="AC152" t="s">
        <v>687</v>
      </c>
      <c r="AE152" t="s">
        <v>702</v>
      </c>
      <c r="AG152" t="s">
        <v>714</v>
      </c>
      <c r="AI152" t="s">
        <v>724</v>
      </c>
    </row>
    <row r="153" spans="29:35" x14ac:dyDescent="0.25">
      <c r="AC153" t="s">
        <v>688</v>
      </c>
      <c r="AE153" t="s">
        <v>703</v>
      </c>
      <c r="AG153" t="s">
        <v>703</v>
      </c>
      <c r="AI153" t="s">
        <v>725</v>
      </c>
    </row>
    <row r="154" spans="29:35" x14ac:dyDescent="0.25">
      <c r="AC154" t="s">
        <v>689</v>
      </c>
      <c r="AE154" t="s">
        <v>704</v>
      </c>
      <c r="AG154" t="s">
        <v>689</v>
      </c>
      <c r="AI154" t="s">
        <v>703</v>
      </c>
    </row>
    <row r="155" spans="29:35" x14ac:dyDescent="0.25">
      <c r="AC155" t="s">
        <v>690</v>
      </c>
      <c r="AE155" t="s">
        <v>690</v>
      </c>
      <c r="AG155" t="s">
        <v>690</v>
      </c>
      <c r="AI155" t="s">
        <v>704</v>
      </c>
    </row>
    <row r="156" spans="29:35" x14ac:dyDescent="0.25">
      <c r="AC156" t="s">
        <v>691</v>
      </c>
      <c r="AE156" t="s">
        <v>705</v>
      </c>
      <c r="AG156" t="s">
        <v>705</v>
      </c>
      <c r="AI156" t="s">
        <v>726</v>
      </c>
    </row>
    <row r="157" spans="29:35" x14ac:dyDescent="0.25">
      <c r="AC157" t="s">
        <v>645</v>
      </c>
      <c r="AE157" t="s">
        <v>657</v>
      </c>
      <c r="AG157" t="s">
        <v>657</v>
      </c>
      <c r="AI157" t="s">
        <v>727</v>
      </c>
    </row>
    <row r="158" spans="29:35" x14ac:dyDescent="0.25">
      <c r="AC158" t="s">
        <v>692</v>
      </c>
      <c r="AE158" t="s">
        <v>692</v>
      </c>
      <c r="AG158" t="s">
        <v>692</v>
      </c>
      <c r="AI158" t="s">
        <v>705</v>
      </c>
    </row>
    <row r="159" spans="29:35" x14ac:dyDescent="0.25">
      <c r="AC159" t="s">
        <v>693</v>
      </c>
      <c r="AE159" t="s">
        <v>693</v>
      </c>
      <c r="AG159" t="s">
        <v>693</v>
      </c>
      <c r="AI159" t="s">
        <v>692</v>
      </c>
    </row>
    <row r="160" spans="29:35" x14ac:dyDescent="0.25">
      <c r="AI160" t="s">
        <v>693</v>
      </c>
    </row>
  </sheetData>
  <mergeCells count="33">
    <mergeCell ref="AC1:AD1"/>
    <mergeCell ref="AE1:AF1"/>
    <mergeCell ref="AG1:AH1"/>
    <mergeCell ref="AI1:AJ1"/>
    <mergeCell ref="P1:P2"/>
    <mergeCell ref="F43:F61"/>
    <mergeCell ref="F3:F21"/>
    <mergeCell ref="J1:J2"/>
    <mergeCell ref="O3:O22"/>
    <mergeCell ref="F62:F70"/>
    <mergeCell ref="F23:F41"/>
    <mergeCell ref="F1:F2"/>
    <mergeCell ref="I1:I2"/>
    <mergeCell ref="G1:G2"/>
    <mergeCell ref="H1:H2"/>
    <mergeCell ref="O23:O42"/>
    <mergeCell ref="O43:O61"/>
    <mergeCell ref="O62:O70"/>
    <mergeCell ref="M1:N1"/>
    <mergeCell ref="O1:O2"/>
    <mergeCell ref="K1:K2"/>
    <mergeCell ref="B1:B2"/>
    <mergeCell ref="C1:C2"/>
    <mergeCell ref="D1:D2"/>
    <mergeCell ref="E1:E2"/>
    <mergeCell ref="A1:A2"/>
    <mergeCell ref="AD85:AG85"/>
    <mergeCell ref="AD90:AF90"/>
    <mergeCell ref="AB97:AB100"/>
    <mergeCell ref="AA97:AA109"/>
    <mergeCell ref="AB101:AB104"/>
    <mergeCell ref="AB105:AB108"/>
    <mergeCell ref="AB109:AB114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B328-0DE6-4677-A408-746B4E014726}">
  <dimension ref="A1:AI173"/>
  <sheetViews>
    <sheetView zoomScale="90" zoomScaleNormal="90" workbookViewId="0">
      <selection activeCell="C48" sqref="C48"/>
    </sheetView>
  </sheetViews>
  <sheetFormatPr defaultRowHeight="15" x14ac:dyDescent="0.25"/>
  <cols>
    <col min="1" max="1" width="25.140625" customWidth="1"/>
    <col min="3" max="3" width="23.28515625" customWidth="1"/>
    <col min="4" max="4" width="49.28515625" customWidth="1"/>
    <col min="5" max="5" width="10.85546875" customWidth="1"/>
  </cols>
  <sheetData>
    <row r="1" spans="1:4" x14ac:dyDescent="0.25">
      <c r="A1">
        <v>2403318</v>
      </c>
      <c r="C1" s="9" t="s">
        <v>260</v>
      </c>
      <c r="D1" s="9" t="s">
        <v>23</v>
      </c>
    </row>
    <row r="2" spans="1:4" x14ac:dyDescent="0.25">
      <c r="A2" t="s">
        <v>306</v>
      </c>
      <c r="C2">
        <v>2403318</v>
      </c>
      <c r="D2">
        <v>1</v>
      </c>
    </row>
    <row r="3" spans="1:4" x14ac:dyDescent="0.25">
      <c r="A3" t="s">
        <v>272</v>
      </c>
      <c r="C3" t="s">
        <v>306</v>
      </c>
      <c r="D3" t="s">
        <v>307</v>
      </c>
    </row>
    <row r="4" spans="1:4" x14ac:dyDescent="0.25">
      <c r="A4" t="s">
        <v>375</v>
      </c>
      <c r="C4" t="s">
        <v>272</v>
      </c>
      <c r="D4" t="s">
        <v>273</v>
      </c>
    </row>
    <row r="5" spans="1:4" x14ac:dyDescent="0.25">
      <c r="A5" t="s">
        <v>278</v>
      </c>
      <c r="C5" t="s">
        <v>375</v>
      </c>
      <c r="D5" t="s">
        <v>386</v>
      </c>
    </row>
    <row r="6" spans="1:4" x14ac:dyDescent="0.25">
      <c r="A6" t="s">
        <v>294</v>
      </c>
      <c r="C6" t="s">
        <v>278</v>
      </c>
      <c r="D6" t="s">
        <v>279</v>
      </c>
    </row>
    <row r="7" spans="1:4" x14ac:dyDescent="0.25">
      <c r="A7" t="s">
        <v>349</v>
      </c>
      <c r="C7" t="s">
        <v>294</v>
      </c>
      <c r="D7" t="s">
        <v>295</v>
      </c>
    </row>
    <row r="8" spans="1:4" x14ac:dyDescent="0.25">
      <c r="A8" t="s">
        <v>292</v>
      </c>
      <c r="C8" t="s">
        <v>349</v>
      </c>
      <c r="D8" t="s">
        <v>350</v>
      </c>
    </row>
    <row r="9" spans="1:4" x14ac:dyDescent="0.25">
      <c r="A9" t="s">
        <v>313</v>
      </c>
      <c r="C9" t="s">
        <v>292</v>
      </c>
      <c r="D9" t="s">
        <v>293</v>
      </c>
    </row>
    <row r="10" spans="1:4" x14ac:dyDescent="0.25">
      <c r="A10" t="s">
        <v>280</v>
      </c>
      <c r="C10" t="s">
        <v>313</v>
      </c>
      <c r="D10" t="s">
        <v>314</v>
      </c>
    </row>
    <row r="11" spans="1:4" x14ac:dyDescent="0.25">
      <c r="A11" t="s">
        <v>308</v>
      </c>
      <c r="C11" t="s">
        <v>280</v>
      </c>
      <c r="D11" t="s">
        <v>285</v>
      </c>
    </row>
    <row r="12" spans="1:4" x14ac:dyDescent="0.25">
      <c r="A12" t="s">
        <v>274</v>
      </c>
      <c r="C12" t="s">
        <v>308</v>
      </c>
      <c r="D12" t="s">
        <v>309</v>
      </c>
    </row>
    <row r="13" spans="1:4" x14ac:dyDescent="0.25">
      <c r="A13" t="s">
        <v>310</v>
      </c>
      <c r="C13" t="s">
        <v>274</v>
      </c>
      <c r="D13" t="s">
        <v>275</v>
      </c>
    </row>
    <row r="14" spans="1:4" x14ac:dyDescent="0.25">
      <c r="A14" t="s">
        <v>304</v>
      </c>
      <c r="C14" t="s">
        <v>310</v>
      </c>
      <c r="D14" t="s">
        <v>311</v>
      </c>
    </row>
    <row r="15" spans="1:4" x14ac:dyDescent="0.25">
      <c r="A15" t="s">
        <v>326</v>
      </c>
      <c r="C15" t="s">
        <v>304</v>
      </c>
      <c r="D15" t="s">
        <v>305</v>
      </c>
    </row>
    <row r="16" spans="1:4" x14ac:dyDescent="0.25">
      <c r="A16" t="s">
        <v>283</v>
      </c>
      <c r="C16" t="s">
        <v>326</v>
      </c>
      <c r="D16" t="s">
        <v>327</v>
      </c>
    </row>
    <row r="17" spans="1:4" x14ac:dyDescent="0.25">
      <c r="A17" t="s">
        <v>383</v>
      </c>
      <c r="C17" t="s">
        <v>283</v>
      </c>
      <c r="D17" t="s">
        <v>284</v>
      </c>
    </row>
    <row r="18" spans="1:4" x14ac:dyDescent="0.25">
      <c r="A18" t="s">
        <v>290</v>
      </c>
      <c r="C18" t="s">
        <v>383</v>
      </c>
      <c r="D18" t="s">
        <v>380</v>
      </c>
    </row>
    <row r="19" spans="1:4" x14ac:dyDescent="0.25">
      <c r="A19" t="s">
        <v>300</v>
      </c>
      <c r="C19" t="s">
        <v>290</v>
      </c>
      <c r="D19" t="s">
        <v>291</v>
      </c>
    </row>
    <row r="20" spans="1:4" x14ac:dyDescent="0.25">
      <c r="A20" t="s">
        <v>365</v>
      </c>
      <c r="C20" t="s">
        <v>300</v>
      </c>
      <c r="D20" t="s">
        <v>301</v>
      </c>
    </row>
    <row r="21" spans="1:4" x14ac:dyDescent="0.25">
      <c r="A21" t="s">
        <v>342</v>
      </c>
      <c r="C21" t="s">
        <v>365</v>
      </c>
      <c r="D21" t="s">
        <v>350</v>
      </c>
    </row>
    <row r="22" spans="1:4" x14ac:dyDescent="0.25">
      <c r="A22" t="s">
        <v>281</v>
      </c>
      <c r="C22" t="s">
        <v>342</v>
      </c>
      <c r="D22" t="s">
        <v>343</v>
      </c>
    </row>
    <row r="23" spans="1:4" x14ac:dyDescent="0.25">
      <c r="A23" t="s">
        <v>276</v>
      </c>
      <c r="C23" t="s">
        <v>281</v>
      </c>
      <c r="D23" t="s">
        <v>282</v>
      </c>
    </row>
    <row r="24" spans="1:4" x14ac:dyDescent="0.25">
      <c r="A24" t="s">
        <v>286</v>
      </c>
      <c r="C24" t="s">
        <v>276</v>
      </c>
      <c r="D24" t="s">
        <v>277</v>
      </c>
    </row>
    <row r="25" spans="1:4" x14ac:dyDescent="0.25">
      <c r="A25" t="s">
        <v>369</v>
      </c>
      <c r="C25" t="s">
        <v>286</v>
      </c>
      <c r="D25" t="s">
        <v>287</v>
      </c>
    </row>
    <row r="26" spans="1:4" x14ac:dyDescent="0.25">
      <c r="A26" t="s">
        <v>371</v>
      </c>
      <c r="C26" t="s">
        <v>369</v>
      </c>
      <c r="D26" t="s">
        <v>370</v>
      </c>
    </row>
    <row r="27" spans="1:4" x14ac:dyDescent="0.25">
      <c r="A27" t="s">
        <v>406</v>
      </c>
      <c r="C27" t="s">
        <v>371</v>
      </c>
      <c r="D27" t="s">
        <v>370</v>
      </c>
    </row>
    <row r="28" spans="1:4" x14ac:dyDescent="0.25">
      <c r="A28" t="s">
        <v>389</v>
      </c>
      <c r="C28" t="s">
        <v>406</v>
      </c>
      <c r="D28" t="s">
        <v>401</v>
      </c>
    </row>
    <row r="29" spans="1:4" x14ac:dyDescent="0.25">
      <c r="A29" t="s">
        <v>320</v>
      </c>
      <c r="C29" t="s">
        <v>389</v>
      </c>
      <c r="D29" t="s">
        <v>386</v>
      </c>
    </row>
    <row r="30" spans="1:4" x14ac:dyDescent="0.25">
      <c r="A30" t="s">
        <v>298</v>
      </c>
      <c r="C30" t="s">
        <v>320</v>
      </c>
      <c r="D30" t="s">
        <v>321</v>
      </c>
    </row>
    <row r="31" spans="1:4" x14ac:dyDescent="0.25">
      <c r="A31" t="s">
        <v>336</v>
      </c>
      <c r="C31" t="s">
        <v>298</v>
      </c>
      <c r="D31" t="s">
        <v>299</v>
      </c>
    </row>
    <row r="32" spans="1:4" x14ac:dyDescent="0.25">
      <c r="A32" t="s">
        <v>270</v>
      </c>
      <c r="C32" t="s">
        <v>336</v>
      </c>
      <c r="D32" t="s">
        <v>337</v>
      </c>
    </row>
    <row r="33" spans="1:35" x14ac:dyDescent="0.25">
      <c r="A33" t="s">
        <v>269</v>
      </c>
      <c r="C33" t="s">
        <v>270</v>
      </c>
      <c r="D33" t="s">
        <v>271</v>
      </c>
    </row>
    <row r="34" spans="1:35" x14ac:dyDescent="0.25">
      <c r="A34" t="s">
        <v>296</v>
      </c>
      <c r="C34" t="s">
        <v>269</v>
      </c>
      <c r="D34" t="s">
        <v>268</v>
      </c>
    </row>
    <row r="35" spans="1:35" x14ac:dyDescent="0.25">
      <c r="A35" t="s">
        <v>322</v>
      </c>
      <c r="C35" t="s">
        <v>296</v>
      </c>
      <c r="D35" t="s">
        <v>297</v>
      </c>
    </row>
    <row r="36" spans="1:35" x14ac:dyDescent="0.25">
      <c r="A36" t="s">
        <v>397</v>
      </c>
      <c r="C36" t="s">
        <v>322</v>
      </c>
      <c r="D36" t="s">
        <v>156</v>
      </c>
    </row>
    <row r="37" spans="1:35" x14ac:dyDescent="0.25">
      <c r="A37" t="s">
        <v>418</v>
      </c>
      <c r="C37" t="s">
        <v>397</v>
      </c>
      <c r="D37" t="s">
        <v>394</v>
      </c>
      <c r="AA37" s="40" t="s">
        <v>743</v>
      </c>
      <c r="AB37" s="40"/>
      <c r="AC37" s="40"/>
      <c r="AD37" s="40"/>
      <c r="AE37" s="40"/>
      <c r="AF37" s="40"/>
      <c r="AG37" s="40"/>
      <c r="AH37" s="40"/>
      <c r="AI37" s="40"/>
    </row>
    <row r="38" spans="1:35" x14ac:dyDescent="0.25">
      <c r="A38" t="s">
        <v>408</v>
      </c>
      <c r="C38" t="s">
        <v>418</v>
      </c>
      <c r="D38" t="s">
        <v>380</v>
      </c>
      <c r="O38" s="40">
        <v>2017</v>
      </c>
      <c r="P38" s="40"/>
      <c r="S38" s="40">
        <v>2018</v>
      </c>
      <c r="T38" s="40"/>
      <c r="U38" s="40">
        <v>2019</v>
      </c>
      <c r="V38" s="40"/>
      <c r="W38" s="40">
        <v>2020</v>
      </c>
      <c r="X38" s="40"/>
      <c r="AA38" s="40" t="s">
        <v>741</v>
      </c>
      <c r="AB38" s="40"/>
      <c r="AC38" s="40"/>
      <c r="AD38" s="40"/>
      <c r="AF38" s="40" t="s">
        <v>742</v>
      </c>
      <c r="AG38" s="40"/>
      <c r="AH38" s="40"/>
      <c r="AI38" s="40"/>
    </row>
    <row r="39" spans="1:35" x14ac:dyDescent="0.25">
      <c r="A39" t="s">
        <v>396</v>
      </c>
      <c r="C39" t="s">
        <v>408</v>
      </c>
      <c r="D39" t="s">
        <v>161</v>
      </c>
      <c r="O39" s="9" t="s">
        <v>137</v>
      </c>
      <c r="P39" s="9" t="s">
        <v>23</v>
      </c>
      <c r="S39" s="9" t="s">
        <v>137</v>
      </c>
      <c r="T39" s="9" t="s">
        <v>23</v>
      </c>
      <c r="U39" s="9" t="s">
        <v>137</v>
      </c>
      <c r="V39" s="9" t="s">
        <v>23</v>
      </c>
      <c r="W39" s="9" t="s">
        <v>137</v>
      </c>
      <c r="X39" s="9" t="s">
        <v>23</v>
      </c>
    </row>
    <row r="40" spans="1:35" x14ac:dyDescent="0.25">
      <c r="A40" t="s">
        <v>492</v>
      </c>
      <c r="C40" t="s">
        <v>396</v>
      </c>
      <c r="D40" t="s">
        <v>394</v>
      </c>
      <c r="O40" s="12">
        <v>15</v>
      </c>
      <c r="P40" t="s">
        <v>138</v>
      </c>
      <c r="S40" s="12">
        <v>15</v>
      </c>
      <c r="T40" t="s">
        <v>138</v>
      </c>
      <c r="U40" s="12">
        <v>15</v>
      </c>
      <c r="V40" t="s">
        <v>138</v>
      </c>
      <c r="W40" s="12">
        <v>15</v>
      </c>
      <c r="X40" t="s">
        <v>138</v>
      </c>
      <c r="AA40">
        <v>2013504</v>
      </c>
      <c r="AB40">
        <v>2013504</v>
      </c>
      <c r="AC40">
        <v>2013504</v>
      </c>
      <c r="AI40">
        <v>2027757</v>
      </c>
    </row>
    <row r="41" spans="1:35" x14ac:dyDescent="0.25">
      <c r="A41" t="s">
        <v>497</v>
      </c>
      <c r="C41" t="s">
        <v>492</v>
      </c>
      <c r="D41" t="s">
        <v>158</v>
      </c>
      <c r="O41" s="12">
        <v>31</v>
      </c>
      <c r="P41" t="s">
        <v>139</v>
      </c>
      <c r="S41" s="12">
        <v>31</v>
      </c>
      <c r="T41" t="s">
        <v>139</v>
      </c>
      <c r="U41" s="12">
        <v>31</v>
      </c>
      <c r="V41" t="s">
        <v>139</v>
      </c>
      <c r="W41" s="12">
        <v>31</v>
      </c>
      <c r="X41" t="s">
        <v>139</v>
      </c>
      <c r="AA41">
        <v>2016149</v>
      </c>
      <c r="AB41">
        <v>2024364</v>
      </c>
      <c r="AC41">
        <v>2024364</v>
      </c>
      <c r="AI41">
        <v>2013504</v>
      </c>
    </row>
    <row r="42" spans="1:35" x14ac:dyDescent="0.25">
      <c r="A42" t="s">
        <v>437</v>
      </c>
      <c r="C42" t="s">
        <v>497</v>
      </c>
      <c r="D42" t="s">
        <v>161</v>
      </c>
      <c r="O42" s="12">
        <v>12</v>
      </c>
      <c r="P42" t="s">
        <v>140</v>
      </c>
      <c r="S42" s="12">
        <v>12</v>
      </c>
      <c r="T42" t="s">
        <v>140</v>
      </c>
      <c r="U42" s="12">
        <v>12</v>
      </c>
      <c r="V42" t="s">
        <v>140</v>
      </c>
      <c r="W42" s="12">
        <v>20</v>
      </c>
      <c r="X42" t="s">
        <v>141</v>
      </c>
      <c r="AB42">
        <v>2016149</v>
      </c>
      <c r="AC42">
        <v>2016149</v>
      </c>
      <c r="AF42">
        <v>2522342</v>
      </c>
      <c r="AI42">
        <v>2027758</v>
      </c>
    </row>
    <row r="43" spans="1:35" x14ac:dyDescent="0.25">
      <c r="A43" t="s">
        <v>444</v>
      </c>
      <c r="C43" t="s">
        <v>437</v>
      </c>
      <c r="D43" t="s">
        <v>158</v>
      </c>
      <c r="O43" s="12">
        <v>3</v>
      </c>
      <c r="P43" t="s">
        <v>142</v>
      </c>
      <c r="S43" s="12">
        <v>3</v>
      </c>
      <c r="T43" t="s">
        <v>142</v>
      </c>
      <c r="U43" s="12">
        <v>3</v>
      </c>
      <c r="V43" t="s">
        <v>142</v>
      </c>
      <c r="W43" s="12">
        <v>12</v>
      </c>
      <c r="X43" t="s">
        <v>140</v>
      </c>
      <c r="AA43">
        <v>2019401</v>
      </c>
      <c r="AB43">
        <v>2025275</v>
      </c>
      <c r="AC43">
        <v>2027390</v>
      </c>
      <c r="AI43">
        <v>2027863</v>
      </c>
    </row>
    <row r="44" spans="1:35" x14ac:dyDescent="0.25">
      <c r="A44" t="s">
        <v>438</v>
      </c>
      <c r="C44" t="s">
        <v>444</v>
      </c>
      <c r="D44" t="s">
        <v>161</v>
      </c>
      <c r="O44" s="12">
        <v>19</v>
      </c>
      <c r="P44" t="s">
        <v>143</v>
      </c>
      <c r="S44" s="12">
        <v>19</v>
      </c>
      <c r="T44" t="s">
        <v>143</v>
      </c>
      <c r="U44" s="12">
        <v>19</v>
      </c>
      <c r="V44" t="s">
        <v>143</v>
      </c>
      <c r="W44" s="12">
        <v>3</v>
      </c>
      <c r="X44" t="s">
        <v>142</v>
      </c>
      <c r="AC44">
        <v>2025275</v>
      </c>
      <c r="AD44">
        <v>2024364</v>
      </c>
      <c r="AF44">
        <v>2102123</v>
      </c>
      <c r="AG44">
        <v>2522306</v>
      </c>
    </row>
    <row r="45" spans="1:35" x14ac:dyDescent="0.25">
      <c r="A45" t="s">
        <v>490</v>
      </c>
      <c r="C45" t="s">
        <v>438</v>
      </c>
      <c r="D45" t="s">
        <v>364</v>
      </c>
      <c r="O45" s="12">
        <v>40360</v>
      </c>
      <c r="P45" t="s">
        <v>144</v>
      </c>
      <c r="S45" s="12">
        <v>1</v>
      </c>
      <c r="T45" t="s">
        <v>145</v>
      </c>
      <c r="U45" s="12">
        <v>1</v>
      </c>
      <c r="V45" t="s">
        <v>146</v>
      </c>
      <c r="W45" s="12">
        <v>19</v>
      </c>
      <c r="X45" t="s">
        <v>143</v>
      </c>
      <c r="AC45">
        <v>2012647</v>
      </c>
      <c r="AD45">
        <v>2016149</v>
      </c>
      <c r="AF45">
        <v>2016150</v>
      </c>
      <c r="AG45">
        <v>2102123</v>
      </c>
    </row>
    <row r="46" spans="1:35" x14ac:dyDescent="0.25">
      <c r="A46" t="s">
        <v>288</v>
      </c>
      <c r="C46" t="s">
        <v>490</v>
      </c>
      <c r="D46" t="s">
        <v>160</v>
      </c>
      <c r="O46" s="12">
        <v>1</v>
      </c>
      <c r="P46" t="s">
        <v>145</v>
      </c>
      <c r="S46" s="12">
        <v>5</v>
      </c>
      <c r="T46" t="s">
        <v>147</v>
      </c>
      <c r="U46" s="12">
        <v>5</v>
      </c>
      <c r="V46" t="s">
        <v>147</v>
      </c>
      <c r="W46" s="12">
        <v>1</v>
      </c>
      <c r="X46" t="s">
        <v>145</v>
      </c>
      <c r="AB46">
        <v>2016150</v>
      </c>
      <c r="AC46">
        <v>2102123</v>
      </c>
      <c r="AD46">
        <v>2027390</v>
      </c>
      <c r="AF46">
        <v>2000419</v>
      </c>
    </row>
    <row r="47" spans="1:35" x14ac:dyDescent="0.25">
      <c r="A47" t="s">
        <v>460</v>
      </c>
      <c r="C47" t="s">
        <v>288</v>
      </c>
      <c r="D47" t="s">
        <v>289</v>
      </c>
      <c r="O47" s="12">
        <v>5</v>
      </c>
      <c r="P47" t="s">
        <v>147</v>
      </c>
      <c r="S47" s="12">
        <v>14</v>
      </c>
      <c r="T47" t="s">
        <v>148</v>
      </c>
      <c r="U47" s="12">
        <v>14</v>
      </c>
      <c r="V47" t="s">
        <v>148</v>
      </c>
      <c r="W47" s="12">
        <v>5</v>
      </c>
      <c r="X47" t="s">
        <v>147</v>
      </c>
      <c r="AA47">
        <v>2023205</v>
      </c>
      <c r="AB47">
        <v>2023205</v>
      </c>
      <c r="AD47">
        <v>2012647</v>
      </c>
    </row>
    <row r="48" spans="1:35" x14ac:dyDescent="0.25">
      <c r="A48" t="s">
        <v>476</v>
      </c>
      <c r="C48" t="s">
        <v>460</v>
      </c>
      <c r="D48" t="s">
        <v>158</v>
      </c>
      <c r="O48" s="12">
        <v>14</v>
      </c>
      <c r="P48" t="s">
        <v>148</v>
      </c>
      <c r="S48" s="12">
        <v>8</v>
      </c>
      <c r="T48" t="s">
        <v>149</v>
      </c>
      <c r="U48" s="12">
        <v>8</v>
      </c>
      <c r="V48" t="s">
        <v>149</v>
      </c>
      <c r="W48" s="12">
        <v>14</v>
      </c>
      <c r="X48" t="s">
        <v>148</v>
      </c>
      <c r="AA48">
        <v>2019512</v>
      </c>
      <c r="AB48">
        <v>2019512</v>
      </c>
      <c r="AC48">
        <v>2023205</v>
      </c>
      <c r="AD48">
        <v>2025275</v>
      </c>
    </row>
    <row r="49" spans="1:34" x14ac:dyDescent="0.25">
      <c r="A49" t="s">
        <v>467</v>
      </c>
      <c r="C49" t="s">
        <v>476</v>
      </c>
      <c r="D49" t="s">
        <v>401</v>
      </c>
      <c r="O49" s="12">
        <v>8</v>
      </c>
      <c r="P49" t="s">
        <v>149</v>
      </c>
      <c r="S49" s="12">
        <v>40360</v>
      </c>
      <c r="T49" t="s">
        <v>150</v>
      </c>
      <c r="U49" s="12">
        <v>40360</v>
      </c>
      <c r="V49" t="s">
        <v>151</v>
      </c>
      <c r="W49" s="12">
        <v>8</v>
      </c>
      <c r="X49" t="s">
        <v>149</v>
      </c>
      <c r="AA49">
        <v>2023638</v>
      </c>
      <c r="AB49">
        <v>2023638</v>
      </c>
      <c r="AC49">
        <v>2019512</v>
      </c>
      <c r="AD49">
        <v>2102123</v>
      </c>
    </row>
    <row r="50" spans="1:34" x14ac:dyDescent="0.25">
      <c r="A50" t="s">
        <v>317</v>
      </c>
      <c r="C50" t="s">
        <v>467</v>
      </c>
      <c r="D50" t="s">
        <v>468</v>
      </c>
      <c r="O50" s="12">
        <v>2</v>
      </c>
      <c r="P50" t="s">
        <v>152</v>
      </c>
      <c r="S50" s="12">
        <v>2</v>
      </c>
      <c r="T50" t="s">
        <v>152</v>
      </c>
      <c r="U50" s="12">
        <v>2</v>
      </c>
      <c r="V50" t="s">
        <v>152</v>
      </c>
      <c r="W50" s="12">
        <v>40360</v>
      </c>
      <c r="X50" t="s">
        <v>150</v>
      </c>
      <c r="AA50">
        <v>2013031</v>
      </c>
      <c r="AB50">
        <v>2019401</v>
      </c>
      <c r="AD50">
        <v>2016150</v>
      </c>
      <c r="AH50">
        <v>2023638</v>
      </c>
    </row>
    <row r="51" spans="1:34" x14ac:dyDescent="0.25">
      <c r="A51" t="s">
        <v>331</v>
      </c>
      <c r="C51" t="s">
        <v>317</v>
      </c>
      <c r="D51" t="s">
        <v>318</v>
      </c>
      <c r="O51" s="12">
        <v>34</v>
      </c>
      <c r="P51" t="s">
        <v>153</v>
      </c>
      <c r="S51" s="12">
        <v>34</v>
      </c>
      <c r="T51" t="s">
        <v>154</v>
      </c>
      <c r="U51" s="12">
        <v>34</v>
      </c>
      <c r="V51" t="s">
        <v>153</v>
      </c>
      <c r="W51" s="12">
        <v>2</v>
      </c>
      <c r="X51" t="s">
        <v>152</v>
      </c>
      <c r="AA51">
        <v>2019416</v>
      </c>
      <c r="AB51">
        <v>2001581</v>
      </c>
      <c r="AC51">
        <v>2019401</v>
      </c>
      <c r="AD51">
        <v>2023205</v>
      </c>
    </row>
    <row r="52" spans="1:34" x14ac:dyDescent="0.25">
      <c r="A52" t="s">
        <v>443</v>
      </c>
      <c r="C52" t="s">
        <v>331</v>
      </c>
      <c r="D52" t="s">
        <v>332</v>
      </c>
      <c r="O52" s="12">
        <v>33</v>
      </c>
      <c r="P52" t="s">
        <v>155</v>
      </c>
      <c r="S52" s="12">
        <v>33</v>
      </c>
      <c r="T52" t="s">
        <v>155</v>
      </c>
      <c r="U52" s="12">
        <v>33</v>
      </c>
      <c r="V52" t="s">
        <v>155</v>
      </c>
      <c r="W52" s="12">
        <v>34</v>
      </c>
      <c r="X52" t="s">
        <v>153</v>
      </c>
      <c r="AA52">
        <v>2016360</v>
      </c>
      <c r="AB52">
        <v>2013031</v>
      </c>
      <c r="AC52">
        <v>2013031</v>
      </c>
      <c r="AD52">
        <v>2019401</v>
      </c>
    </row>
    <row r="53" spans="1:34" x14ac:dyDescent="0.25">
      <c r="A53" t="s">
        <v>407</v>
      </c>
      <c r="C53" t="s">
        <v>443</v>
      </c>
      <c r="D53" t="s">
        <v>399</v>
      </c>
      <c r="O53" s="12">
        <v>19439</v>
      </c>
      <c r="P53" t="s">
        <v>157</v>
      </c>
      <c r="S53" s="12">
        <v>19439</v>
      </c>
      <c r="T53" t="s">
        <v>157</v>
      </c>
      <c r="U53" s="12">
        <v>19439</v>
      </c>
      <c r="V53" t="s">
        <v>728</v>
      </c>
      <c r="W53" s="12">
        <v>33</v>
      </c>
      <c r="X53" t="s">
        <v>155</v>
      </c>
      <c r="AB53">
        <v>2019416</v>
      </c>
      <c r="AC53">
        <v>2019416</v>
      </c>
      <c r="AD53">
        <v>2023638</v>
      </c>
      <c r="AF53">
        <v>2015744</v>
      </c>
    </row>
    <row r="54" spans="1:34" x14ac:dyDescent="0.25">
      <c r="A54" t="s">
        <v>477</v>
      </c>
      <c r="C54" t="s">
        <v>407</v>
      </c>
      <c r="D54" t="s">
        <v>404</v>
      </c>
      <c r="O54" s="12">
        <v>4</v>
      </c>
      <c r="P54" t="s">
        <v>158</v>
      </c>
      <c r="S54" s="12">
        <v>4</v>
      </c>
      <c r="T54" t="s">
        <v>158</v>
      </c>
      <c r="U54" s="12">
        <v>4</v>
      </c>
      <c r="V54" t="s">
        <v>386</v>
      </c>
      <c r="W54" s="12">
        <v>19439</v>
      </c>
      <c r="X54" t="s">
        <v>159</v>
      </c>
      <c r="AB54">
        <v>2016360</v>
      </c>
      <c r="AC54">
        <v>2016360</v>
      </c>
      <c r="AD54">
        <v>2019512</v>
      </c>
      <c r="AF54">
        <v>2522790</v>
      </c>
    </row>
    <row r="55" spans="1:34" x14ac:dyDescent="0.25">
      <c r="A55" t="s">
        <v>402</v>
      </c>
      <c r="C55" t="s">
        <v>477</v>
      </c>
      <c r="D55" t="s">
        <v>401</v>
      </c>
      <c r="O55" s="12">
        <v>7</v>
      </c>
      <c r="P55" t="s">
        <v>158</v>
      </c>
      <c r="S55" s="12">
        <v>7</v>
      </c>
      <c r="T55" t="s">
        <v>158</v>
      </c>
      <c r="U55" s="12">
        <v>7</v>
      </c>
      <c r="V55" t="s">
        <v>158</v>
      </c>
      <c r="W55" s="12">
        <v>4</v>
      </c>
      <c r="X55" t="s">
        <v>160</v>
      </c>
      <c r="AA55">
        <v>2001581</v>
      </c>
      <c r="AC55">
        <v>2014380</v>
      </c>
      <c r="AD55">
        <v>2019416</v>
      </c>
      <c r="AG55">
        <v>2522836</v>
      </c>
    </row>
    <row r="56" spans="1:34" x14ac:dyDescent="0.25">
      <c r="A56" t="s">
        <v>382</v>
      </c>
      <c r="C56" t="s">
        <v>402</v>
      </c>
      <c r="D56" t="s">
        <v>160</v>
      </c>
      <c r="O56" s="12">
        <v>9</v>
      </c>
      <c r="P56" t="s">
        <v>161</v>
      </c>
      <c r="S56" s="12">
        <v>9</v>
      </c>
      <c r="T56" t="s">
        <v>161</v>
      </c>
      <c r="U56" s="12">
        <v>9</v>
      </c>
      <c r="V56" t="s">
        <v>161</v>
      </c>
      <c r="W56" s="12">
        <v>7</v>
      </c>
      <c r="X56" t="s">
        <v>158</v>
      </c>
      <c r="AC56">
        <v>2014381</v>
      </c>
      <c r="AD56">
        <v>2014380</v>
      </c>
    </row>
    <row r="57" spans="1:34" x14ac:dyDescent="0.25">
      <c r="A57" t="s">
        <v>432</v>
      </c>
      <c r="C57" t="s">
        <v>382</v>
      </c>
      <c r="D57" t="s">
        <v>394</v>
      </c>
      <c r="O57" s="12">
        <v>6</v>
      </c>
      <c r="P57" s="12">
        <v>1</v>
      </c>
      <c r="S57" s="12">
        <v>6</v>
      </c>
      <c r="T57" s="12">
        <v>1</v>
      </c>
      <c r="U57" s="12">
        <v>6</v>
      </c>
      <c r="V57" s="12">
        <v>1</v>
      </c>
      <c r="W57" s="12">
        <v>9</v>
      </c>
      <c r="X57" t="s">
        <v>161</v>
      </c>
      <c r="AD57">
        <v>2016360</v>
      </c>
      <c r="AH57">
        <v>2001581</v>
      </c>
    </row>
    <row r="58" spans="1:34" x14ac:dyDescent="0.25">
      <c r="A58" t="s">
        <v>416</v>
      </c>
      <c r="C58" t="s">
        <v>432</v>
      </c>
      <c r="D58" t="s">
        <v>380</v>
      </c>
      <c r="W58" s="12">
        <v>6</v>
      </c>
      <c r="X58" s="12">
        <v>1</v>
      </c>
      <c r="AD58">
        <v>2014381</v>
      </c>
    </row>
    <row r="59" spans="1:34" x14ac:dyDescent="0.25">
      <c r="A59" t="s">
        <v>439</v>
      </c>
      <c r="C59" t="s">
        <v>416</v>
      </c>
      <c r="D59" t="s">
        <v>399</v>
      </c>
    </row>
    <row r="60" spans="1:34" x14ac:dyDescent="0.25">
      <c r="A60" t="s">
        <v>440</v>
      </c>
      <c r="C60" t="s">
        <v>439</v>
      </c>
      <c r="D60" t="s">
        <v>364</v>
      </c>
    </row>
    <row r="61" spans="1:34" x14ac:dyDescent="0.25">
      <c r="A61" t="s">
        <v>421</v>
      </c>
      <c r="C61" t="s">
        <v>440</v>
      </c>
      <c r="D61" t="s">
        <v>350</v>
      </c>
    </row>
    <row r="62" spans="1:34" x14ac:dyDescent="0.25">
      <c r="A62" t="s">
        <v>352</v>
      </c>
      <c r="C62" t="s">
        <v>421</v>
      </c>
      <c r="D62" t="s">
        <v>380</v>
      </c>
    </row>
    <row r="63" spans="1:34" x14ac:dyDescent="0.25">
      <c r="A63" t="s">
        <v>340</v>
      </c>
      <c r="C63" t="s">
        <v>352</v>
      </c>
      <c r="D63" t="s">
        <v>353</v>
      </c>
    </row>
    <row r="64" spans="1:34" x14ac:dyDescent="0.25">
      <c r="A64" t="s">
        <v>452</v>
      </c>
      <c r="C64" t="s">
        <v>340</v>
      </c>
      <c r="D64" t="s">
        <v>341</v>
      </c>
      <c r="AA64">
        <v>2023207</v>
      </c>
    </row>
    <row r="65" spans="1:4" x14ac:dyDescent="0.25">
      <c r="A65" t="s">
        <v>491</v>
      </c>
      <c r="C65" t="s">
        <v>452</v>
      </c>
      <c r="D65" t="s">
        <v>394</v>
      </c>
    </row>
    <row r="66" spans="1:4" x14ac:dyDescent="0.25">
      <c r="A66" t="s">
        <v>481</v>
      </c>
      <c r="C66" t="s">
        <v>491</v>
      </c>
      <c r="D66" t="s">
        <v>160</v>
      </c>
    </row>
    <row r="67" spans="1:4" x14ac:dyDescent="0.25">
      <c r="A67" t="s">
        <v>494</v>
      </c>
      <c r="C67" t="s">
        <v>481</v>
      </c>
      <c r="D67" t="s">
        <v>411</v>
      </c>
    </row>
    <row r="68" spans="1:4" x14ac:dyDescent="0.25">
      <c r="A68" t="s">
        <v>471</v>
      </c>
      <c r="C68" t="s">
        <v>494</v>
      </c>
      <c r="D68" t="s">
        <v>161</v>
      </c>
    </row>
    <row r="69" spans="1:4" x14ac:dyDescent="0.25">
      <c r="A69" t="s">
        <v>461</v>
      </c>
      <c r="C69" t="s">
        <v>471</v>
      </c>
      <c r="D69" t="s">
        <v>380</v>
      </c>
    </row>
    <row r="70" spans="1:4" x14ac:dyDescent="0.25">
      <c r="A70" t="s">
        <v>376</v>
      </c>
      <c r="C70" t="s">
        <v>461</v>
      </c>
      <c r="D70" t="s">
        <v>370</v>
      </c>
    </row>
    <row r="71" spans="1:4" x14ac:dyDescent="0.25">
      <c r="A71" t="s">
        <v>348</v>
      </c>
      <c r="C71" t="s">
        <v>376</v>
      </c>
      <c r="D71" t="s">
        <v>355</v>
      </c>
    </row>
    <row r="72" spans="1:4" x14ac:dyDescent="0.25">
      <c r="A72" t="s">
        <v>447</v>
      </c>
      <c r="C72" t="s">
        <v>348</v>
      </c>
      <c r="D72" t="s">
        <v>345</v>
      </c>
    </row>
    <row r="73" spans="1:4" x14ac:dyDescent="0.25">
      <c r="A73" t="s">
        <v>458</v>
      </c>
      <c r="C73" t="s">
        <v>447</v>
      </c>
      <c r="D73" t="s">
        <v>152</v>
      </c>
    </row>
    <row r="74" spans="1:4" x14ac:dyDescent="0.25">
      <c r="A74" t="s">
        <v>454</v>
      </c>
      <c r="C74" t="s">
        <v>458</v>
      </c>
      <c r="D74" t="s">
        <v>160</v>
      </c>
    </row>
    <row r="75" spans="1:4" x14ac:dyDescent="0.25">
      <c r="A75" t="s">
        <v>387</v>
      </c>
      <c r="C75" t="s">
        <v>454</v>
      </c>
      <c r="D75" t="s">
        <v>160</v>
      </c>
    </row>
    <row r="76" spans="1:4" x14ac:dyDescent="0.25">
      <c r="A76" t="s">
        <v>412</v>
      </c>
      <c r="C76" t="s">
        <v>387</v>
      </c>
      <c r="D76" t="s">
        <v>343</v>
      </c>
    </row>
    <row r="77" spans="1:4" x14ac:dyDescent="0.25">
      <c r="A77" t="s">
        <v>414</v>
      </c>
      <c r="C77" t="s">
        <v>412</v>
      </c>
      <c r="D77" t="s">
        <v>156</v>
      </c>
    </row>
    <row r="78" spans="1:4" x14ac:dyDescent="0.25">
      <c r="A78" t="s">
        <v>415</v>
      </c>
      <c r="C78" t="s">
        <v>414</v>
      </c>
      <c r="D78" t="s">
        <v>428</v>
      </c>
    </row>
    <row r="79" spans="1:4" x14ac:dyDescent="0.25">
      <c r="A79" t="s">
        <v>374</v>
      </c>
      <c r="C79" t="s">
        <v>415</v>
      </c>
      <c r="D79" t="s">
        <v>404</v>
      </c>
    </row>
    <row r="80" spans="1:4" x14ac:dyDescent="0.25">
      <c r="A80" t="s">
        <v>363</v>
      </c>
      <c r="C80" t="s">
        <v>374</v>
      </c>
      <c r="D80" t="s">
        <v>394</v>
      </c>
    </row>
    <row r="81" spans="1:4" x14ac:dyDescent="0.25">
      <c r="A81" t="s">
        <v>451</v>
      </c>
      <c r="C81" t="s">
        <v>363</v>
      </c>
      <c r="D81" t="s">
        <v>153</v>
      </c>
    </row>
    <row r="82" spans="1:4" x14ac:dyDescent="0.25">
      <c r="A82" t="s">
        <v>483</v>
      </c>
      <c r="C82" t="s">
        <v>451</v>
      </c>
      <c r="D82" t="s">
        <v>394</v>
      </c>
    </row>
    <row r="83" spans="1:4" x14ac:dyDescent="0.25">
      <c r="A83" t="s">
        <v>474</v>
      </c>
      <c r="C83" t="s">
        <v>483</v>
      </c>
      <c r="D83" t="s">
        <v>411</v>
      </c>
    </row>
    <row r="84" spans="1:4" x14ac:dyDescent="0.25">
      <c r="A84" t="s">
        <v>448</v>
      </c>
      <c r="C84" t="s">
        <v>474</v>
      </c>
      <c r="D84" t="s">
        <v>394</v>
      </c>
    </row>
    <row r="85" spans="1:4" x14ac:dyDescent="0.25">
      <c r="A85" t="s">
        <v>361</v>
      </c>
      <c r="C85" t="s">
        <v>448</v>
      </c>
      <c r="D85" t="s">
        <v>153</v>
      </c>
    </row>
    <row r="86" spans="1:4" x14ac:dyDescent="0.25">
      <c r="A86" t="s">
        <v>373</v>
      </c>
      <c r="C86" t="s">
        <v>361</v>
      </c>
      <c r="D86" t="s">
        <v>357</v>
      </c>
    </row>
    <row r="87" spans="1:4" x14ac:dyDescent="0.25">
      <c r="A87" t="s">
        <v>354</v>
      </c>
      <c r="C87" t="s">
        <v>373</v>
      </c>
      <c r="D87" t="s">
        <v>401</v>
      </c>
    </row>
    <row r="88" spans="1:4" x14ac:dyDescent="0.25">
      <c r="A88" t="s">
        <v>456</v>
      </c>
      <c r="C88" t="s">
        <v>354</v>
      </c>
      <c r="D88" t="s">
        <v>394</v>
      </c>
    </row>
    <row r="89" spans="1:4" x14ac:dyDescent="0.25">
      <c r="A89" t="s">
        <v>449</v>
      </c>
      <c r="C89" t="s">
        <v>456</v>
      </c>
      <c r="D89" t="s">
        <v>411</v>
      </c>
    </row>
    <row r="90" spans="1:4" x14ac:dyDescent="0.25">
      <c r="A90" t="s">
        <v>426</v>
      </c>
      <c r="C90" t="s">
        <v>449</v>
      </c>
      <c r="D90" t="s">
        <v>153</v>
      </c>
    </row>
    <row r="91" spans="1:4" x14ac:dyDescent="0.25">
      <c r="A91" t="s">
        <v>485</v>
      </c>
      <c r="C91" t="s">
        <v>426</v>
      </c>
      <c r="D91" t="s">
        <v>156</v>
      </c>
    </row>
    <row r="92" spans="1:4" x14ac:dyDescent="0.25">
      <c r="A92" t="s">
        <v>441</v>
      </c>
      <c r="C92" t="s">
        <v>485</v>
      </c>
      <c r="D92" t="s">
        <v>413</v>
      </c>
    </row>
    <row r="93" spans="1:4" x14ac:dyDescent="0.25">
      <c r="A93" t="s">
        <v>479</v>
      </c>
      <c r="C93" t="s">
        <v>441</v>
      </c>
      <c r="D93" t="s">
        <v>390</v>
      </c>
    </row>
    <row r="94" spans="1:4" x14ac:dyDescent="0.25">
      <c r="A94" t="s">
        <v>403</v>
      </c>
      <c r="C94" t="s">
        <v>479</v>
      </c>
      <c r="D94" t="s">
        <v>411</v>
      </c>
    </row>
    <row r="95" spans="1:4" x14ac:dyDescent="0.25">
      <c r="A95" t="s">
        <v>351</v>
      </c>
      <c r="C95" t="s">
        <v>403</v>
      </c>
      <c r="D95" t="s">
        <v>404</v>
      </c>
    </row>
    <row r="96" spans="1:4" x14ac:dyDescent="0.25">
      <c r="A96" t="s">
        <v>372</v>
      </c>
      <c r="C96" t="s">
        <v>351</v>
      </c>
      <c r="D96" t="s">
        <v>423</v>
      </c>
    </row>
    <row r="97" spans="1:4" x14ac:dyDescent="0.25">
      <c r="A97" t="s">
        <v>328</v>
      </c>
      <c r="C97" t="s">
        <v>372</v>
      </c>
      <c r="D97" t="s">
        <v>339</v>
      </c>
    </row>
    <row r="98" spans="1:4" x14ac:dyDescent="0.25">
      <c r="A98" t="s">
        <v>434</v>
      </c>
      <c r="C98" t="s">
        <v>328</v>
      </c>
      <c r="D98" t="s">
        <v>329</v>
      </c>
    </row>
    <row r="99" spans="1:4" x14ac:dyDescent="0.25">
      <c r="A99" t="s">
        <v>315</v>
      </c>
      <c r="C99" t="s">
        <v>434</v>
      </c>
      <c r="D99" t="s">
        <v>380</v>
      </c>
    </row>
    <row r="100" spans="1:4" x14ac:dyDescent="0.25">
      <c r="A100" t="s">
        <v>377</v>
      </c>
      <c r="C100" t="s">
        <v>315</v>
      </c>
      <c r="D100" t="s">
        <v>316</v>
      </c>
    </row>
    <row r="101" spans="1:4" x14ac:dyDescent="0.25">
      <c r="A101" t="s">
        <v>410</v>
      </c>
      <c r="C101" t="s">
        <v>377</v>
      </c>
      <c r="D101" t="s">
        <v>370</v>
      </c>
    </row>
    <row r="102" spans="1:4" x14ac:dyDescent="0.25">
      <c r="A102" t="s">
        <v>323</v>
      </c>
      <c r="C102" t="s">
        <v>410</v>
      </c>
      <c r="D102" t="s">
        <v>359</v>
      </c>
    </row>
    <row r="103" spans="1:4" x14ac:dyDescent="0.25">
      <c r="A103" t="s">
        <v>302</v>
      </c>
      <c r="C103" t="s">
        <v>323</v>
      </c>
      <c r="D103" t="s">
        <v>324</v>
      </c>
    </row>
    <row r="104" spans="1:4" x14ac:dyDescent="0.25">
      <c r="A104" t="s">
        <v>430</v>
      </c>
      <c r="C104" t="s">
        <v>302</v>
      </c>
      <c r="D104" t="s">
        <v>303</v>
      </c>
    </row>
    <row r="105" spans="1:4" x14ac:dyDescent="0.25">
      <c r="A105" t="s">
        <v>472</v>
      </c>
      <c r="C105" t="s">
        <v>430</v>
      </c>
      <c r="D105" t="s">
        <v>394</v>
      </c>
    </row>
    <row r="106" spans="1:4" x14ac:dyDescent="0.25">
      <c r="A106" t="s">
        <v>417</v>
      </c>
      <c r="C106" t="s">
        <v>472</v>
      </c>
      <c r="D106" t="s">
        <v>386</v>
      </c>
    </row>
    <row r="107" spans="1:4" x14ac:dyDescent="0.25">
      <c r="A107" t="s">
        <v>422</v>
      </c>
      <c r="C107" t="s">
        <v>417</v>
      </c>
      <c r="D107" t="s">
        <v>428</v>
      </c>
    </row>
    <row r="108" spans="1:4" x14ac:dyDescent="0.25">
      <c r="A108" t="s">
        <v>334</v>
      </c>
      <c r="C108" t="s">
        <v>422</v>
      </c>
      <c r="D108" t="s">
        <v>468</v>
      </c>
    </row>
    <row r="109" spans="1:4" x14ac:dyDescent="0.25">
      <c r="A109" t="s">
        <v>338</v>
      </c>
      <c r="C109" t="s">
        <v>334</v>
      </c>
      <c r="D109" t="s">
        <v>335</v>
      </c>
    </row>
    <row r="110" spans="1:4" x14ac:dyDescent="0.25">
      <c r="A110" t="s">
        <v>400</v>
      </c>
      <c r="C110" t="s">
        <v>338</v>
      </c>
      <c r="D110" t="s">
        <v>384</v>
      </c>
    </row>
    <row r="111" spans="1:4" x14ac:dyDescent="0.25">
      <c r="A111" t="s">
        <v>325</v>
      </c>
      <c r="C111" t="s">
        <v>400</v>
      </c>
      <c r="D111" t="s">
        <v>359</v>
      </c>
    </row>
    <row r="112" spans="1:4" x14ac:dyDescent="0.25">
      <c r="A112" t="s">
        <v>319</v>
      </c>
      <c r="C112" t="s">
        <v>325</v>
      </c>
      <c r="D112" t="s">
        <v>330</v>
      </c>
    </row>
    <row r="113" spans="1:4" x14ac:dyDescent="0.25">
      <c r="A113" t="s">
        <v>450</v>
      </c>
      <c r="C113" t="s">
        <v>319</v>
      </c>
      <c r="D113" t="s">
        <v>404</v>
      </c>
    </row>
    <row r="114" spans="1:4" x14ac:dyDescent="0.25">
      <c r="A114" t="s">
        <v>405</v>
      </c>
      <c r="C114" t="s">
        <v>450</v>
      </c>
      <c r="D114" t="s">
        <v>153</v>
      </c>
    </row>
    <row r="115" spans="1:4" x14ac:dyDescent="0.25">
      <c r="A115" t="s">
        <v>455</v>
      </c>
      <c r="C115" t="s">
        <v>405</v>
      </c>
      <c r="D115" t="s">
        <v>404</v>
      </c>
    </row>
    <row r="116" spans="1:4" x14ac:dyDescent="0.25">
      <c r="A116" t="s">
        <v>446</v>
      </c>
      <c r="C116" t="s">
        <v>455</v>
      </c>
      <c r="D116" t="s">
        <v>153</v>
      </c>
    </row>
    <row r="117" spans="1:4" x14ac:dyDescent="0.25">
      <c r="A117" t="s">
        <v>431</v>
      </c>
      <c r="C117" t="s">
        <v>446</v>
      </c>
      <c r="D117" t="s">
        <v>152</v>
      </c>
    </row>
    <row r="118" spans="1:4" x14ac:dyDescent="0.25">
      <c r="A118" t="s">
        <v>344</v>
      </c>
      <c r="C118" t="s">
        <v>431</v>
      </c>
      <c r="D118" t="s">
        <v>428</v>
      </c>
    </row>
    <row r="119" spans="1:4" x14ac:dyDescent="0.25">
      <c r="A119" t="s">
        <v>424</v>
      </c>
      <c r="C119" t="s">
        <v>344</v>
      </c>
      <c r="D119" t="s">
        <v>345</v>
      </c>
    </row>
    <row r="120" spans="1:4" x14ac:dyDescent="0.25">
      <c r="A120" t="s">
        <v>435</v>
      </c>
      <c r="C120" t="s">
        <v>424</v>
      </c>
      <c r="D120" t="s">
        <v>423</v>
      </c>
    </row>
    <row r="121" spans="1:4" x14ac:dyDescent="0.25">
      <c r="A121" t="s">
        <v>368</v>
      </c>
      <c r="C121" t="s">
        <v>435</v>
      </c>
      <c r="D121" t="s">
        <v>364</v>
      </c>
    </row>
    <row r="122" spans="1:4" x14ac:dyDescent="0.25">
      <c r="A122" t="s">
        <v>378</v>
      </c>
      <c r="C122" t="s">
        <v>368</v>
      </c>
      <c r="D122" t="s">
        <v>399</v>
      </c>
    </row>
    <row r="123" spans="1:4" x14ac:dyDescent="0.25">
      <c r="A123" t="s">
        <v>442</v>
      </c>
      <c r="C123" t="s">
        <v>378</v>
      </c>
      <c r="D123" t="s">
        <v>390</v>
      </c>
    </row>
    <row r="124" spans="1:4" x14ac:dyDescent="0.25">
      <c r="A124" t="s">
        <v>459</v>
      </c>
      <c r="C124" t="s">
        <v>442</v>
      </c>
      <c r="D124" t="s">
        <v>350</v>
      </c>
    </row>
    <row r="125" spans="1:4" x14ac:dyDescent="0.25">
      <c r="A125" t="s">
        <v>358</v>
      </c>
      <c r="C125" t="s">
        <v>459</v>
      </c>
      <c r="D125" t="s">
        <v>155</v>
      </c>
    </row>
    <row r="126" spans="1:4" x14ac:dyDescent="0.25">
      <c r="A126" t="s">
        <v>366</v>
      </c>
      <c r="C126" t="s">
        <v>358</v>
      </c>
      <c r="D126" t="s">
        <v>392</v>
      </c>
    </row>
    <row r="127" spans="1:4" x14ac:dyDescent="0.25">
      <c r="A127" t="s">
        <v>360</v>
      </c>
      <c r="C127" t="s">
        <v>366</v>
      </c>
      <c r="D127" t="s">
        <v>367</v>
      </c>
    </row>
    <row r="128" spans="1:4" x14ac:dyDescent="0.25">
      <c r="A128" t="s">
        <v>419</v>
      </c>
      <c r="C128" t="s">
        <v>360</v>
      </c>
      <c r="D128" t="s">
        <v>156</v>
      </c>
    </row>
    <row r="129" spans="1:4" x14ac:dyDescent="0.25">
      <c r="A129" t="s">
        <v>312</v>
      </c>
      <c r="C129" t="s">
        <v>419</v>
      </c>
      <c r="D129" t="s">
        <v>359</v>
      </c>
    </row>
    <row r="130" spans="1:4" x14ac:dyDescent="0.25">
      <c r="A130" t="s">
        <v>346</v>
      </c>
      <c r="C130" t="s">
        <v>312</v>
      </c>
      <c r="D130" t="s">
        <v>404</v>
      </c>
    </row>
    <row r="131" spans="1:4" x14ac:dyDescent="0.25">
      <c r="A131" t="s">
        <v>395</v>
      </c>
      <c r="C131" t="s">
        <v>346</v>
      </c>
      <c r="D131" t="s">
        <v>392</v>
      </c>
    </row>
    <row r="132" spans="1:4" x14ac:dyDescent="0.25">
      <c r="A132" t="s">
        <v>385</v>
      </c>
      <c r="C132" t="s">
        <v>395</v>
      </c>
      <c r="D132" t="s">
        <v>392</v>
      </c>
    </row>
    <row r="133" spans="1:4" x14ac:dyDescent="0.25">
      <c r="A133" t="s">
        <v>379</v>
      </c>
      <c r="C133" t="s">
        <v>385</v>
      </c>
      <c r="D133" t="s">
        <v>404</v>
      </c>
    </row>
    <row r="134" spans="1:4" x14ac:dyDescent="0.25">
      <c r="A134" t="s">
        <v>362</v>
      </c>
      <c r="C134" t="s">
        <v>379</v>
      </c>
      <c r="D134" t="s">
        <v>390</v>
      </c>
    </row>
    <row r="135" spans="1:4" x14ac:dyDescent="0.25">
      <c r="A135" t="s">
        <v>388</v>
      </c>
      <c r="C135" t="s">
        <v>362</v>
      </c>
      <c r="D135" t="s">
        <v>155</v>
      </c>
    </row>
    <row r="136" spans="1:4" x14ac:dyDescent="0.25">
      <c r="A136" t="s">
        <v>398</v>
      </c>
      <c r="C136" t="s">
        <v>388</v>
      </c>
      <c r="D136" t="s">
        <v>386</v>
      </c>
    </row>
    <row r="137" spans="1:4" x14ac:dyDescent="0.25">
      <c r="A137" t="s">
        <v>433</v>
      </c>
      <c r="C137" t="s">
        <v>398</v>
      </c>
      <c r="D137" t="s">
        <v>359</v>
      </c>
    </row>
    <row r="138" spans="1:4" x14ac:dyDescent="0.25">
      <c r="A138" t="s">
        <v>333</v>
      </c>
      <c r="C138" t="s">
        <v>433</v>
      </c>
      <c r="D138" t="s">
        <v>380</v>
      </c>
    </row>
    <row r="139" spans="1:4" x14ac:dyDescent="0.25">
      <c r="A139" t="s">
        <v>478</v>
      </c>
      <c r="C139" t="s">
        <v>333</v>
      </c>
      <c r="D139" t="s">
        <v>386</v>
      </c>
    </row>
    <row r="140" spans="1:4" x14ac:dyDescent="0.25">
      <c r="A140" t="s">
        <v>427</v>
      </c>
      <c r="C140" t="s">
        <v>478</v>
      </c>
      <c r="D140" t="s">
        <v>411</v>
      </c>
    </row>
    <row r="141" spans="1:4" x14ac:dyDescent="0.25">
      <c r="A141" t="s">
        <v>381</v>
      </c>
      <c r="C141" t="s">
        <v>427</v>
      </c>
      <c r="D141" t="s">
        <v>428</v>
      </c>
    </row>
    <row r="142" spans="1:4" x14ac:dyDescent="0.25">
      <c r="A142" t="s">
        <v>393</v>
      </c>
      <c r="C142" t="s">
        <v>381</v>
      </c>
      <c r="D142" t="s">
        <v>355</v>
      </c>
    </row>
    <row r="143" spans="1:4" x14ac:dyDescent="0.25">
      <c r="A143" t="s">
        <v>347</v>
      </c>
      <c r="C143" t="s">
        <v>393</v>
      </c>
      <c r="D143" t="s">
        <v>350</v>
      </c>
    </row>
    <row r="144" spans="1:4" x14ac:dyDescent="0.25">
      <c r="A144" t="s">
        <v>420</v>
      </c>
      <c r="C144" t="s">
        <v>347</v>
      </c>
      <c r="D144" t="s">
        <v>401</v>
      </c>
    </row>
    <row r="145" spans="1:4" x14ac:dyDescent="0.25">
      <c r="A145" t="s">
        <v>445</v>
      </c>
      <c r="C145" t="s">
        <v>420</v>
      </c>
      <c r="D145" t="s">
        <v>394</v>
      </c>
    </row>
    <row r="146" spans="1:4" x14ac:dyDescent="0.25">
      <c r="A146" t="s">
        <v>486</v>
      </c>
      <c r="C146" t="s">
        <v>445</v>
      </c>
      <c r="D146" t="s">
        <v>350</v>
      </c>
    </row>
    <row r="147" spans="1:4" x14ac:dyDescent="0.25">
      <c r="A147" t="s">
        <v>488</v>
      </c>
      <c r="C147" t="s">
        <v>486</v>
      </c>
      <c r="D147" t="s">
        <v>413</v>
      </c>
    </row>
    <row r="148" spans="1:4" x14ac:dyDescent="0.25">
      <c r="A148" t="s">
        <v>475</v>
      </c>
      <c r="C148" t="s">
        <v>488</v>
      </c>
      <c r="D148" t="s">
        <v>413</v>
      </c>
    </row>
    <row r="149" spans="1:4" x14ac:dyDescent="0.25">
      <c r="A149" t="s">
        <v>495</v>
      </c>
      <c r="C149" t="s">
        <v>475</v>
      </c>
      <c r="D149" t="s">
        <v>401</v>
      </c>
    </row>
    <row r="150" spans="1:4" x14ac:dyDescent="0.25">
      <c r="A150" t="s">
        <v>466</v>
      </c>
      <c r="C150" t="s">
        <v>495</v>
      </c>
      <c r="D150" t="s">
        <v>161</v>
      </c>
    </row>
    <row r="151" spans="1:4" x14ac:dyDescent="0.25">
      <c r="A151" t="s">
        <v>489</v>
      </c>
      <c r="C151" t="s">
        <v>466</v>
      </c>
      <c r="D151" t="s">
        <v>390</v>
      </c>
    </row>
    <row r="152" spans="1:4" x14ac:dyDescent="0.25">
      <c r="A152" t="s">
        <v>429</v>
      </c>
      <c r="C152" t="s">
        <v>489</v>
      </c>
      <c r="D152" t="s">
        <v>160</v>
      </c>
    </row>
    <row r="153" spans="1:4" x14ac:dyDescent="0.25">
      <c r="A153" t="s">
        <v>464</v>
      </c>
      <c r="C153" t="s">
        <v>429</v>
      </c>
      <c r="D153" t="s">
        <v>428</v>
      </c>
    </row>
    <row r="154" spans="1:4" x14ac:dyDescent="0.25">
      <c r="A154" t="s">
        <v>356</v>
      </c>
      <c r="C154" t="s">
        <v>464</v>
      </c>
      <c r="D154" t="s">
        <v>390</v>
      </c>
    </row>
    <row r="155" spans="1:4" x14ac:dyDescent="0.25">
      <c r="A155" t="s">
        <v>409</v>
      </c>
      <c r="C155" t="s">
        <v>356</v>
      </c>
      <c r="D155" t="s">
        <v>357</v>
      </c>
    </row>
    <row r="156" spans="1:4" x14ac:dyDescent="0.25">
      <c r="A156" t="s">
        <v>470</v>
      </c>
      <c r="C156" t="s">
        <v>409</v>
      </c>
      <c r="D156" t="s">
        <v>404</v>
      </c>
    </row>
    <row r="157" spans="1:4" x14ac:dyDescent="0.25">
      <c r="A157" t="s">
        <v>436</v>
      </c>
      <c r="C157" t="s">
        <v>470</v>
      </c>
      <c r="D157" t="s">
        <v>380</v>
      </c>
    </row>
    <row r="158" spans="1:4" x14ac:dyDescent="0.25">
      <c r="A158" t="s">
        <v>465</v>
      </c>
      <c r="C158" t="s">
        <v>436</v>
      </c>
      <c r="D158" t="s">
        <v>364</v>
      </c>
    </row>
    <row r="159" spans="1:4" x14ac:dyDescent="0.25">
      <c r="A159" t="s">
        <v>496</v>
      </c>
      <c r="C159" t="s">
        <v>465</v>
      </c>
      <c r="D159" t="s">
        <v>390</v>
      </c>
    </row>
    <row r="160" spans="1:4" x14ac:dyDescent="0.25">
      <c r="A160" t="s">
        <v>499</v>
      </c>
      <c r="C160" t="s">
        <v>496</v>
      </c>
      <c r="D160" t="s">
        <v>161</v>
      </c>
    </row>
    <row r="161" spans="1:4" x14ac:dyDescent="0.25">
      <c r="A161" t="s">
        <v>391</v>
      </c>
      <c r="C161" t="s">
        <v>499</v>
      </c>
      <c r="D161" t="s">
        <v>161</v>
      </c>
    </row>
    <row r="162" spans="1:4" x14ac:dyDescent="0.25">
      <c r="A162" t="s">
        <v>493</v>
      </c>
      <c r="C162" t="s">
        <v>391</v>
      </c>
      <c r="D162" t="s">
        <v>392</v>
      </c>
    </row>
    <row r="163" spans="1:4" x14ac:dyDescent="0.25">
      <c r="A163" t="s">
        <v>482</v>
      </c>
      <c r="C163" t="s">
        <v>493</v>
      </c>
      <c r="D163" t="s">
        <v>158</v>
      </c>
    </row>
    <row r="164" spans="1:4" x14ac:dyDescent="0.25">
      <c r="A164" t="s">
        <v>473</v>
      </c>
      <c r="C164" t="s">
        <v>482</v>
      </c>
      <c r="D164" t="s">
        <v>411</v>
      </c>
    </row>
    <row r="165" spans="1:4" x14ac:dyDescent="0.25">
      <c r="A165" t="s">
        <v>463</v>
      </c>
      <c r="C165" t="s">
        <v>473</v>
      </c>
      <c r="D165" t="s">
        <v>394</v>
      </c>
    </row>
    <row r="166" spans="1:4" x14ac:dyDescent="0.25">
      <c r="A166" t="s">
        <v>469</v>
      </c>
      <c r="C166" t="s">
        <v>463</v>
      </c>
      <c r="D166" t="s">
        <v>399</v>
      </c>
    </row>
    <row r="167" spans="1:4" x14ac:dyDescent="0.25">
      <c r="A167" t="s">
        <v>498</v>
      </c>
      <c r="C167" t="s">
        <v>469</v>
      </c>
      <c r="D167" t="s">
        <v>468</v>
      </c>
    </row>
    <row r="168" spans="1:4" x14ac:dyDescent="0.25">
      <c r="A168" t="s">
        <v>425</v>
      </c>
      <c r="C168" t="s">
        <v>498</v>
      </c>
      <c r="D168" t="s">
        <v>161</v>
      </c>
    </row>
    <row r="169" spans="1:4" x14ac:dyDescent="0.25">
      <c r="A169" t="s">
        <v>480</v>
      </c>
      <c r="C169" t="s">
        <v>425</v>
      </c>
      <c r="D169" t="s">
        <v>423</v>
      </c>
    </row>
    <row r="170" spans="1:4" x14ac:dyDescent="0.25">
      <c r="A170" t="s">
        <v>484</v>
      </c>
      <c r="C170" t="s">
        <v>480</v>
      </c>
      <c r="D170" t="s">
        <v>411</v>
      </c>
    </row>
    <row r="171" spans="1:4" x14ac:dyDescent="0.25">
      <c r="A171" t="s">
        <v>487</v>
      </c>
      <c r="C171" t="s">
        <v>484</v>
      </c>
      <c r="D171" t="s">
        <v>411</v>
      </c>
    </row>
    <row r="172" spans="1:4" x14ac:dyDescent="0.25">
      <c r="A172" t="s">
        <v>267</v>
      </c>
      <c r="C172" t="s">
        <v>487</v>
      </c>
      <c r="D172" t="s">
        <v>413</v>
      </c>
    </row>
    <row r="173" spans="1:4" x14ac:dyDescent="0.25">
      <c r="C173" t="s">
        <v>267</v>
      </c>
      <c r="D173" t="s">
        <v>266</v>
      </c>
    </row>
  </sheetData>
  <sortState xmlns:xlrd2="http://schemas.microsoft.com/office/spreadsheetml/2017/richdata2" ref="C2:D173">
    <sortCondition ref="C2:C173"/>
  </sortState>
  <mergeCells count="7">
    <mergeCell ref="AF38:AI38"/>
    <mergeCell ref="AA37:AI37"/>
    <mergeCell ref="O38:P38"/>
    <mergeCell ref="S38:T38"/>
    <mergeCell ref="U38:V38"/>
    <mergeCell ref="W38:X38"/>
    <mergeCell ref="AA38:AD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73A6-0EFD-4E72-BCD3-B5B4780EC4B2}">
  <dimension ref="A1:AI81"/>
  <sheetViews>
    <sheetView zoomScale="85" zoomScaleNormal="85" workbookViewId="0">
      <selection activeCell="S2" sqref="S2:T5"/>
    </sheetView>
  </sheetViews>
  <sheetFormatPr defaultRowHeight="15" x14ac:dyDescent="0.25"/>
  <cols>
    <col min="1" max="1" width="23.42578125" style="7" customWidth="1"/>
    <col min="2" max="2" width="13.140625" customWidth="1"/>
    <col min="3" max="3" width="12.7109375" customWidth="1"/>
    <col min="4" max="4" width="13.85546875" customWidth="1"/>
    <col min="5" max="5" width="14.28515625" customWidth="1"/>
    <col min="6" max="6" width="11.28515625" customWidth="1"/>
    <col min="7" max="7" width="11.140625" customWidth="1"/>
    <col min="8" max="8" width="18" customWidth="1"/>
    <col min="10" max="11" width="17" customWidth="1"/>
    <col min="12" max="12" width="14.85546875" customWidth="1"/>
    <col min="14" max="14" width="18.28515625" customWidth="1"/>
    <col min="15" max="15" width="33.5703125" customWidth="1"/>
    <col min="16" max="16" width="19.7109375" customWidth="1"/>
    <col min="19" max="19" width="16.5703125" customWidth="1"/>
    <col min="20" max="20" width="17" customWidth="1"/>
    <col min="27" max="27" width="30" customWidth="1"/>
    <col min="28" max="28" width="51.7109375" customWidth="1"/>
    <col min="30" max="30" width="11.7109375" customWidth="1"/>
    <col min="32" max="32" width="12.28515625" customWidth="1"/>
    <col min="34" max="34" width="17" customWidth="1"/>
  </cols>
  <sheetData>
    <row r="1" spans="1:29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235</v>
      </c>
      <c r="G1" s="38" t="s">
        <v>5</v>
      </c>
      <c r="H1" s="38" t="s">
        <v>17</v>
      </c>
      <c r="I1" s="38" t="s">
        <v>7</v>
      </c>
      <c r="J1" s="38" t="s">
        <v>18</v>
      </c>
      <c r="K1" s="38" t="s">
        <v>19</v>
      </c>
      <c r="M1" s="40" t="s">
        <v>9</v>
      </c>
      <c r="N1" s="40"/>
      <c r="O1" s="40" t="s">
        <v>10</v>
      </c>
      <c r="P1" s="40" t="s">
        <v>11</v>
      </c>
      <c r="S1" t="s">
        <v>236</v>
      </c>
      <c r="T1" t="s">
        <v>237</v>
      </c>
    </row>
    <row r="2" spans="1:29" x14ac:dyDescent="0.2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t="s">
        <v>12</v>
      </c>
      <c r="M2" t="s">
        <v>13</v>
      </c>
      <c r="N2" t="s">
        <v>14</v>
      </c>
      <c r="O2" s="40"/>
      <c r="P2" s="40"/>
      <c r="S2">
        <f>AVERAGE(H3:H22)</f>
        <v>0.75109890109890109</v>
      </c>
      <c r="T2">
        <f>AVERAGE(K3:K22)</f>
        <v>0.13640810755346416</v>
      </c>
    </row>
    <row r="3" spans="1:29" x14ac:dyDescent="0.25">
      <c r="A3" s="6">
        <v>42874</v>
      </c>
      <c r="B3">
        <v>1367</v>
      </c>
      <c r="C3">
        <v>285820</v>
      </c>
      <c r="D3" s="2">
        <v>1809510</v>
      </c>
      <c r="E3">
        <v>453</v>
      </c>
      <c r="F3" s="1">
        <f>((B3+D3)/(B3+C3+D3+E3))</f>
        <v>0.86349426602770429</v>
      </c>
      <c r="G3" s="1">
        <f t="shared" ref="G3:G34" si="0">B3/(B3+C3)</f>
        <v>4.7599647616361467E-3</v>
      </c>
      <c r="H3" s="1">
        <f>(B3/(B3+E3))</f>
        <v>0.75109890109890109</v>
      </c>
      <c r="I3" s="1">
        <f t="shared" ref="I3:I34" si="1">(2*((G3*H3)/(G3+H3)))</f>
        <v>9.4599784780299446E-3</v>
      </c>
      <c r="J3" s="1">
        <f>(D3/(D3+C3))</f>
        <v>0.86359189244653589</v>
      </c>
      <c r="K3" s="1">
        <f>(1-J3)</f>
        <v>0.13640810755346411</v>
      </c>
      <c r="L3">
        <f t="shared" ref="L3:L34" si="2">(B3+C3)</f>
        <v>287187</v>
      </c>
      <c r="M3">
        <v>287189</v>
      </c>
      <c r="O3" s="42">
        <v>2097150</v>
      </c>
      <c r="P3" s="2">
        <f>(B3+C3+D3+E3)</f>
        <v>2097150</v>
      </c>
      <c r="S3">
        <f>AVERAGE(H23:H42)</f>
        <v>0.74419859686994083</v>
      </c>
      <c r="T3">
        <f>AVERAGE(K23:K42)</f>
        <v>0.13641789206971611</v>
      </c>
      <c r="AB3" s="9" t="s">
        <v>22</v>
      </c>
      <c r="AC3" s="13" t="s">
        <v>23</v>
      </c>
    </row>
    <row r="4" spans="1:29" x14ac:dyDescent="0.25">
      <c r="A4" s="6">
        <v>42878</v>
      </c>
      <c r="B4">
        <v>1367</v>
      </c>
      <c r="C4">
        <v>285820</v>
      </c>
      <c r="D4" s="2">
        <v>1809510</v>
      </c>
      <c r="E4">
        <v>453</v>
      </c>
      <c r="F4" s="1">
        <f t="shared" ref="F4:F67" si="3">((B4+D4)/(B4+C4+D4+E4))</f>
        <v>0.86349426602770429</v>
      </c>
      <c r="G4" s="1">
        <f t="shared" si="0"/>
        <v>4.7599647616361467E-3</v>
      </c>
      <c r="H4" s="1">
        <f t="shared" ref="H4:H34" si="4">(B4/(B4+E4))</f>
        <v>0.75109890109890109</v>
      </c>
      <c r="I4" s="1">
        <f t="shared" si="1"/>
        <v>9.4599784780299446E-3</v>
      </c>
      <c r="J4" s="1">
        <f t="shared" ref="J4:J34" si="5">(D4/(D4+C4))</f>
        <v>0.86359189244653589</v>
      </c>
      <c r="K4" s="1">
        <f t="shared" ref="K4:K67" si="6">(1-J4)</f>
        <v>0.13640810755346411</v>
      </c>
      <c r="L4">
        <f t="shared" si="2"/>
        <v>287187</v>
      </c>
      <c r="M4">
        <v>287189</v>
      </c>
      <c r="O4" s="38"/>
      <c r="P4" s="2">
        <f t="shared" ref="P4:P34" si="7">(B4+C4+D4+E4)</f>
        <v>2097150</v>
      </c>
      <c r="S4">
        <f>AVERAGE(H43:H61)</f>
        <v>0.75382870107770839</v>
      </c>
      <c r="T4">
        <f>AVERAGE(K43:K61)</f>
        <v>0.13642682712071805</v>
      </c>
      <c r="AB4" t="s">
        <v>238</v>
      </c>
      <c r="AC4">
        <v>286269</v>
      </c>
    </row>
    <row r="5" spans="1:29" x14ac:dyDescent="0.25">
      <c r="A5" s="6">
        <v>42880</v>
      </c>
      <c r="B5">
        <v>1367</v>
      </c>
      <c r="C5">
        <v>285820</v>
      </c>
      <c r="D5" s="2">
        <v>1809510</v>
      </c>
      <c r="E5">
        <v>453</v>
      </c>
      <c r="F5" s="1">
        <f t="shared" si="3"/>
        <v>0.86349426602770429</v>
      </c>
      <c r="G5" s="1">
        <f t="shared" si="0"/>
        <v>4.7599647616361467E-3</v>
      </c>
      <c r="H5" s="1">
        <f t="shared" si="4"/>
        <v>0.75109890109890109</v>
      </c>
      <c r="I5" s="1">
        <f t="shared" si="1"/>
        <v>9.4599784780299446E-3</v>
      </c>
      <c r="J5" s="1">
        <f>(D5/(D5+C5))</f>
        <v>0.86359189244653589</v>
      </c>
      <c r="K5" s="1">
        <f t="shared" si="6"/>
        <v>0.13640810755346411</v>
      </c>
      <c r="L5">
        <f t="shared" si="2"/>
        <v>287187</v>
      </c>
      <c r="M5">
        <v>287189</v>
      </c>
      <c r="O5" s="38"/>
      <c r="P5" s="2">
        <f t="shared" si="7"/>
        <v>2097150</v>
      </c>
      <c r="S5">
        <f>AVERAGE(H62:H70)</f>
        <v>0.77052999417588819</v>
      </c>
      <c r="T5">
        <f>AVERAGE(K62:K70)</f>
        <v>0.13644227433061951</v>
      </c>
      <c r="AB5" t="s">
        <v>239</v>
      </c>
      <c r="AC5">
        <v>873</v>
      </c>
    </row>
    <row r="6" spans="1:29" x14ac:dyDescent="0.25">
      <c r="A6" s="6">
        <v>42885</v>
      </c>
      <c r="B6">
        <v>1367</v>
      </c>
      <c r="C6">
        <v>285820</v>
      </c>
      <c r="D6" s="2">
        <v>1809510</v>
      </c>
      <c r="E6">
        <v>453</v>
      </c>
      <c r="F6" s="1">
        <f t="shared" si="3"/>
        <v>0.86349426602770429</v>
      </c>
      <c r="G6" s="1">
        <f t="shared" si="0"/>
        <v>4.7599647616361467E-3</v>
      </c>
      <c r="H6" s="1">
        <f t="shared" si="4"/>
        <v>0.75109890109890109</v>
      </c>
      <c r="I6" s="1">
        <f t="shared" si="1"/>
        <v>9.4599784780299446E-3</v>
      </c>
      <c r="J6" s="1">
        <f>(D6/(D6+C6))</f>
        <v>0.86359189244653589</v>
      </c>
      <c r="K6" s="1">
        <f t="shared" si="6"/>
        <v>0.13640810755346411</v>
      </c>
      <c r="L6">
        <f t="shared" si="2"/>
        <v>287187</v>
      </c>
      <c r="M6">
        <v>287189</v>
      </c>
      <c r="O6" s="38"/>
      <c r="P6" s="2">
        <f t="shared" si="7"/>
        <v>2097150</v>
      </c>
      <c r="AB6" t="s">
        <v>240</v>
      </c>
      <c r="AC6">
        <v>40</v>
      </c>
    </row>
    <row r="7" spans="1:29" x14ac:dyDescent="0.25">
      <c r="A7" s="6">
        <v>42887</v>
      </c>
      <c r="B7">
        <v>1367</v>
      </c>
      <c r="C7">
        <v>285820</v>
      </c>
      <c r="D7" s="2">
        <v>1809510</v>
      </c>
      <c r="E7">
        <v>453</v>
      </c>
      <c r="F7" s="1">
        <f t="shared" si="3"/>
        <v>0.86349426602770429</v>
      </c>
      <c r="G7" s="1">
        <f t="shared" si="0"/>
        <v>4.7599647616361467E-3</v>
      </c>
      <c r="H7" s="1">
        <f t="shared" si="4"/>
        <v>0.75109890109890109</v>
      </c>
      <c r="I7" s="1">
        <f t="shared" si="1"/>
        <v>9.4599784780299446E-3</v>
      </c>
      <c r="J7" s="1">
        <f t="shared" si="5"/>
        <v>0.86359189244653589</v>
      </c>
      <c r="K7" s="1">
        <f t="shared" si="6"/>
        <v>0.13640810755346411</v>
      </c>
      <c r="L7">
        <f t="shared" si="2"/>
        <v>287187</v>
      </c>
      <c r="M7">
        <v>287189</v>
      </c>
      <c r="O7" s="38"/>
      <c r="P7" s="2">
        <f t="shared" si="7"/>
        <v>2097150</v>
      </c>
      <c r="AB7" t="s">
        <v>241</v>
      </c>
      <c r="AC7">
        <v>3</v>
      </c>
    </row>
    <row r="8" spans="1:29" x14ac:dyDescent="0.25">
      <c r="A8" s="6">
        <v>42892</v>
      </c>
      <c r="B8">
        <v>1367</v>
      </c>
      <c r="C8">
        <v>285820</v>
      </c>
      <c r="D8" s="2">
        <v>1809510</v>
      </c>
      <c r="E8">
        <v>453</v>
      </c>
      <c r="F8" s="1">
        <f t="shared" si="3"/>
        <v>0.86349426602770429</v>
      </c>
      <c r="G8" s="1">
        <f t="shared" si="0"/>
        <v>4.7599647616361467E-3</v>
      </c>
      <c r="H8" s="1">
        <f t="shared" si="4"/>
        <v>0.75109890109890109</v>
      </c>
      <c r="I8" s="1">
        <f t="shared" si="1"/>
        <v>9.4599784780299446E-3</v>
      </c>
      <c r="J8" s="1">
        <f t="shared" si="5"/>
        <v>0.86359189244653589</v>
      </c>
      <c r="K8" s="1">
        <f t="shared" si="6"/>
        <v>0.13640810755346411</v>
      </c>
      <c r="L8">
        <f t="shared" si="2"/>
        <v>287187</v>
      </c>
      <c r="M8">
        <v>287189</v>
      </c>
      <c r="O8" s="38"/>
      <c r="P8" s="2">
        <f t="shared" si="7"/>
        <v>2097150</v>
      </c>
      <c r="AB8" t="s">
        <v>242</v>
      </c>
      <c r="AC8">
        <v>2</v>
      </c>
    </row>
    <row r="9" spans="1:29" x14ac:dyDescent="0.25">
      <c r="A9" s="6">
        <v>42894</v>
      </c>
      <c r="B9">
        <v>1367</v>
      </c>
      <c r="C9">
        <v>285820</v>
      </c>
      <c r="D9" s="2">
        <v>1809510</v>
      </c>
      <c r="E9">
        <v>453</v>
      </c>
      <c r="F9" s="1">
        <f t="shared" si="3"/>
        <v>0.86349426602770429</v>
      </c>
      <c r="G9" s="1">
        <f t="shared" si="0"/>
        <v>4.7599647616361467E-3</v>
      </c>
      <c r="H9" s="1">
        <f t="shared" si="4"/>
        <v>0.75109890109890109</v>
      </c>
      <c r="I9" s="1">
        <f t="shared" si="1"/>
        <v>9.4599784780299446E-3</v>
      </c>
      <c r="J9" s="1">
        <f t="shared" si="5"/>
        <v>0.86359189244653589</v>
      </c>
      <c r="K9" s="1">
        <f t="shared" si="6"/>
        <v>0.13640810755346411</v>
      </c>
      <c r="L9">
        <f t="shared" si="2"/>
        <v>287187</v>
      </c>
      <c r="M9">
        <v>287189</v>
      </c>
      <c r="O9" s="38"/>
      <c r="P9" s="2">
        <f t="shared" si="7"/>
        <v>2097150</v>
      </c>
    </row>
    <row r="10" spans="1:29" x14ac:dyDescent="0.25">
      <c r="A10" s="6">
        <v>42899</v>
      </c>
      <c r="B10">
        <v>1367</v>
      </c>
      <c r="C10">
        <v>285820</v>
      </c>
      <c r="D10" s="2">
        <v>1809510</v>
      </c>
      <c r="E10">
        <v>453</v>
      </c>
      <c r="F10" s="1">
        <f t="shared" si="3"/>
        <v>0.86349426602770429</v>
      </c>
      <c r="G10" s="1">
        <f t="shared" si="0"/>
        <v>4.7599647616361467E-3</v>
      </c>
      <c r="H10" s="1">
        <f t="shared" si="4"/>
        <v>0.75109890109890109</v>
      </c>
      <c r="I10" s="1">
        <f t="shared" si="1"/>
        <v>9.4599784780299446E-3</v>
      </c>
      <c r="J10" s="1">
        <f t="shared" si="5"/>
        <v>0.86359189244653589</v>
      </c>
      <c r="K10" s="1">
        <f t="shared" si="6"/>
        <v>0.13640810755346411</v>
      </c>
      <c r="L10">
        <f t="shared" si="2"/>
        <v>287187</v>
      </c>
      <c r="M10">
        <v>287189</v>
      </c>
      <c r="O10" s="38"/>
      <c r="P10" s="2">
        <f t="shared" si="7"/>
        <v>2097150</v>
      </c>
    </row>
    <row r="11" spans="1:29" x14ac:dyDescent="0.25">
      <c r="A11" s="6">
        <v>42901</v>
      </c>
      <c r="B11">
        <v>1367</v>
      </c>
      <c r="C11">
        <v>285820</v>
      </c>
      <c r="D11" s="2">
        <v>1809510</v>
      </c>
      <c r="E11">
        <v>453</v>
      </c>
      <c r="F11" s="1">
        <f t="shared" si="3"/>
        <v>0.86349426602770429</v>
      </c>
      <c r="G11" s="1">
        <f t="shared" si="0"/>
        <v>4.7599647616361467E-3</v>
      </c>
      <c r="H11" s="1">
        <f t="shared" si="4"/>
        <v>0.75109890109890109</v>
      </c>
      <c r="I11" s="1">
        <f t="shared" si="1"/>
        <v>9.4599784780299446E-3</v>
      </c>
      <c r="J11" s="1">
        <f t="shared" si="5"/>
        <v>0.86359189244653589</v>
      </c>
      <c r="K11" s="1">
        <f t="shared" si="6"/>
        <v>0.13640810755346411</v>
      </c>
      <c r="L11">
        <f t="shared" si="2"/>
        <v>287187</v>
      </c>
      <c r="M11">
        <v>287189</v>
      </c>
      <c r="O11" s="38"/>
      <c r="P11" s="2">
        <f t="shared" si="7"/>
        <v>2097150</v>
      </c>
    </row>
    <row r="12" spans="1:29" x14ac:dyDescent="0.25">
      <c r="A12" s="6">
        <v>42906</v>
      </c>
      <c r="B12">
        <v>1367</v>
      </c>
      <c r="C12">
        <v>285820</v>
      </c>
      <c r="D12" s="2">
        <v>1809510</v>
      </c>
      <c r="E12">
        <v>453</v>
      </c>
      <c r="F12" s="1">
        <f t="shared" si="3"/>
        <v>0.86349426602770429</v>
      </c>
      <c r="G12" s="1">
        <f t="shared" si="0"/>
        <v>4.7599647616361467E-3</v>
      </c>
      <c r="H12" s="1">
        <f t="shared" si="4"/>
        <v>0.75109890109890109</v>
      </c>
      <c r="I12" s="1">
        <f t="shared" si="1"/>
        <v>9.4599784780299446E-3</v>
      </c>
      <c r="J12" s="1">
        <f t="shared" si="5"/>
        <v>0.86359189244653589</v>
      </c>
      <c r="K12" s="1">
        <f t="shared" si="6"/>
        <v>0.13640810755346411</v>
      </c>
      <c r="L12">
        <f t="shared" si="2"/>
        <v>287187</v>
      </c>
      <c r="M12">
        <v>287189</v>
      </c>
      <c r="O12" s="38"/>
      <c r="P12" s="2">
        <f t="shared" si="7"/>
        <v>2097150</v>
      </c>
    </row>
    <row r="13" spans="1:29" x14ac:dyDescent="0.25">
      <c r="A13" s="6">
        <v>42908</v>
      </c>
      <c r="B13">
        <v>1367</v>
      </c>
      <c r="C13">
        <v>285820</v>
      </c>
      <c r="D13" s="2">
        <v>1809510</v>
      </c>
      <c r="E13">
        <v>453</v>
      </c>
      <c r="F13" s="1">
        <f t="shared" si="3"/>
        <v>0.86349426602770429</v>
      </c>
      <c r="G13" s="1">
        <f t="shared" si="0"/>
        <v>4.7599647616361467E-3</v>
      </c>
      <c r="H13" s="1">
        <f t="shared" si="4"/>
        <v>0.75109890109890109</v>
      </c>
      <c r="I13" s="1">
        <f t="shared" si="1"/>
        <v>9.4599784780299446E-3</v>
      </c>
      <c r="J13" s="1">
        <f t="shared" si="5"/>
        <v>0.86359189244653589</v>
      </c>
      <c r="K13" s="1">
        <f t="shared" si="6"/>
        <v>0.13640810755346411</v>
      </c>
      <c r="L13">
        <f t="shared" si="2"/>
        <v>287187</v>
      </c>
      <c r="M13">
        <v>287189</v>
      </c>
      <c r="O13" s="38"/>
      <c r="P13" s="2">
        <f t="shared" si="7"/>
        <v>2097150</v>
      </c>
    </row>
    <row r="14" spans="1:29" x14ac:dyDescent="0.25">
      <c r="A14" s="6">
        <v>42913</v>
      </c>
      <c r="B14">
        <v>1367</v>
      </c>
      <c r="C14">
        <v>285820</v>
      </c>
      <c r="D14" s="2">
        <v>1809510</v>
      </c>
      <c r="E14">
        <v>453</v>
      </c>
      <c r="F14" s="1">
        <f t="shared" si="3"/>
        <v>0.86349426602770429</v>
      </c>
      <c r="G14" s="1">
        <f t="shared" si="0"/>
        <v>4.7599647616361467E-3</v>
      </c>
      <c r="H14" s="1">
        <f t="shared" si="4"/>
        <v>0.75109890109890109</v>
      </c>
      <c r="I14" s="1">
        <f t="shared" si="1"/>
        <v>9.4599784780299446E-3</v>
      </c>
      <c r="J14" s="1">
        <f t="shared" si="5"/>
        <v>0.86359189244653589</v>
      </c>
      <c r="K14" s="1">
        <f t="shared" si="6"/>
        <v>0.13640810755346411</v>
      </c>
      <c r="L14">
        <f t="shared" si="2"/>
        <v>287187</v>
      </c>
      <c r="M14">
        <v>287189</v>
      </c>
      <c r="O14" s="38"/>
      <c r="P14" s="2">
        <f t="shared" si="7"/>
        <v>2097150</v>
      </c>
    </row>
    <row r="15" spans="1:29" x14ac:dyDescent="0.25">
      <c r="A15" s="6">
        <v>42915</v>
      </c>
      <c r="B15">
        <v>1367</v>
      </c>
      <c r="C15">
        <v>285820</v>
      </c>
      <c r="D15" s="2">
        <v>1809510</v>
      </c>
      <c r="E15">
        <v>453</v>
      </c>
      <c r="F15" s="1">
        <f t="shared" si="3"/>
        <v>0.86349426602770429</v>
      </c>
      <c r="G15" s="1">
        <f t="shared" si="0"/>
        <v>4.7599647616361467E-3</v>
      </c>
      <c r="H15" s="1">
        <f t="shared" si="4"/>
        <v>0.75109890109890109</v>
      </c>
      <c r="I15" s="1">
        <f t="shared" si="1"/>
        <v>9.4599784780299446E-3</v>
      </c>
      <c r="J15" s="1">
        <f t="shared" si="5"/>
        <v>0.86359189244653589</v>
      </c>
      <c r="K15" s="1">
        <f t="shared" si="6"/>
        <v>0.13640810755346411</v>
      </c>
      <c r="L15">
        <f t="shared" si="2"/>
        <v>287187</v>
      </c>
      <c r="M15">
        <v>287189</v>
      </c>
      <c r="O15" s="38"/>
      <c r="P15" s="2">
        <f t="shared" si="7"/>
        <v>2097150</v>
      </c>
    </row>
    <row r="16" spans="1:29" x14ac:dyDescent="0.25">
      <c r="A16" s="6">
        <v>42919</v>
      </c>
      <c r="B16">
        <v>1367</v>
      </c>
      <c r="C16">
        <v>285820</v>
      </c>
      <c r="D16" s="2">
        <v>1809510</v>
      </c>
      <c r="E16">
        <v>453</v>
      </c>
      <c r="F16" s="1">
        <f t="shared" si="3"/>
        <v>0.86349426602770429</v>
      </c>
      <c r="G16" s="1">
        <f t="shared" si="0"/>
        <v>4.7599647616361467E-3</v>
      </c>
      <c r="H16" s="1">
        <f t="shared" si="4"/>
        <v>0.75109890109890109</v>
      </c>
      <c r="I16" s="1">
        <f t="shared" si="1"/>
        <v>9.4599784780299446E-3</v>
      </c>
      <c r="J16" s="1">
        <f t="shared" si="5"/>
        <v>0.86359189244653589</v>
      </c>
      <c r="K16" s="1">
        <f t="shared" si="6"/>
        <v>0.13640810755346411</v>
      </c>
      <c r="L16">
        <f t="shared" si="2"/>
        <v>287187</v>
      </c>
      <c r="M16">
        <v>287189</v>
      </c>
      <c r="O16" s="38"/>
      <c r="P16" s="2">
        <f t="shared" si="7"/>
        <v>2097150</v>
      </c>
    </row>
    <row r="17" spans="1:29" x14ac:dyDescent="0.25">
      <c r="A17" s="6">
        <v>42922</v>
      </c>
      <c r="B17">
        <v>1367</v>
      </c>
      <c r="C17">
        <v>285820</v>
      </c>
      <c r="D17" s="2">
        <v>1809510</v>
      </c>
      <c r="E17">
        <v>453</v>
      </c>
      <c r="F17" s="1">
        <f t="shared" si="3"/>
        <v>0.86349426602770429</v>
      </c>
      <c r="G17" s="1">
        <f t="shared" si="0"/>
        <v>4.7599647616361467E-3</v>
      </c>
      <c r="H17" s="1">
        <f t="shared" si="4"/>
        <v>0.75109890109890109</v>
      </c>
      <c r="I17" s="1">
        <f t="shared" si="1"/>
        <v>9.4599784780299446E-3</v>
      </c>
      <c r="J17" s="1">
        <f t="shared" si="5"/>
        <v>0.86359189244653589</v>
      </c>
      <c r="K17" s="1">
        <f t="shared" si="6"/>
        <v>0.13640810755346411</v>
      </c>
      <c r="L17">
        <f t="shared" si="2"/>
        <v>287187</v>
      </c>
      <c r="M17">
        <v>287189</v>
      </c>
      <c r="O17" s="38"/>
      <c r="P17" s="2">
        <f t="shared" si="7"/>
        <v>2097150</v>
      </c>
    </row>
    <row r="18" spans="1:29" x14ac:dyDescent="0.25">
      <c r="A18" s="6">
        <v>42927</v>
      </c>
      <c r="B18">
        <v>1367</v>
      </c>
      <c r="C18">
        <v>285820</v>
      </c>
      <c r="D18" s="2">
        <v>1809510</v>
      </c>
      <c r="E18">
        <v>453</v>
      </c>
      <c r="F18" s="1">
        <f t="shared" si="3"/>
        <v>0.86349426602770429</v>
      </c>
      <c r="G18" s="1">
        <f t="shared" si="0"/>
        <v>4.7599647616361467E-3</v>
      </c>
      <c r="H18" s="1">
        <f t="shared" si="4"/>
        <v>0.75109890109890109</v>
      </c>
      <c r="I18" s="1">
        <f t="shared" si="1"/>
        <v>9.4599784780299446E-3</v>
      </c>
      <c r="J18" s="1">
        <f t="shared" si="5"/>
        <v>0.86359189244653589</v>
      </c>
      <c r="K18" s="1">
        <f t="shared" si="6"/>
        <v>0.13640810755346411</v>
      </c>
      <c r="L18">
        <f t="shared" si="2"/>
        <v>287187</v>
      </c>
      <c r="M18">
        <v>287189</v>
      </c>
      <c r="O18" s="38"/>
      <c r="P18" s="2">
        <f t="shared" si="7"/>
        <v>2097150</v>
      </c>
    </row>
    <row r="19" spans="1:29" x14ac:dyDescent="0.25">
      <c r="A19" s="6">
        <v>42929</v>
      </c>
      <c r="B19">
        <v>1367</v>
      </c>
      <c r="C19">
        <v>285820</v>
      </c>
      <c r="D19" s="2">
        <v>1809510</v>
      </c>
      <c r="E19">
        <v>453</v>
      </c>
      <c r="F19" s="1">
        <f t="shared" si="3"/>
        <v>0.86349426602770429</v>
      </c>
      <c r="G19" s="1">
        <f t="shared" si="0"/>
        <v>4.7599647616361467E-3</v>
      </c>
      <c r="H19" s="1">
        <f t="shared" si="4"/>
        <v>0.75109890109890109</v>
      </c>
      <c r="I19" s="1">
        <f t="shared" si="1"/>
        <v>9.4599784780299446E-3</v>
      </c>
      <c r="J19" s="1">
        <f t="shared" si="5"/>
        <v>0.86359189244653589</v>
      </c>
      <c r="K19" s="1">
        <f t="shared" si="6"/>
        <v>0.13640810755346411</v>
      </c>
      <c r="L19">
        <f t="shared" si="2"/>
        <v>287187</v>
      </c>
      <c r="M19">
        <v>287189</v>
      </c>
      <c r="O19" s="38"/>
      <c r="P19" s="2">
        <f t="shared" si="7"/>
        <v>2097150</v>
      </c>
    </row>
    <row r="20" spans="1:29" x14ac:dyDescent="0.25">
      <c r="A20" s="6">
        <v>42934</v>
      </c>
      <c r="B20">
        <v>1367</v>
      </c>
      <c r="C20">
        <v>285820</v>
      </c>
      <c r="D20" s="2">
        <v>1809510</v>
      </c>
      <c r="E20">
        <v>453</v>
      </c>
      <c r="F20" s="1">
        <f t="shared" si="3"/>
        <v>0.86349426602770429</v>
      </c>
      <c r="G20" s="1">
        <f t="shared" si="0"/>
        <v>4.7599647616361467E-3</v>
      </c>
      <c r="H20" s="1">
        <f t="shared" si="4"/>
        <v>0.75109890109890109</v>
      </c>
      <c r="I20" s="1">
        <f t="shared" si="1"/>
        <v>9.4599784780299446E-3</v>
      </c>
      <c r="J20" s="1">
        <f t="shared" si="5"/>
        <v>0.86359189244653589</v>
      </c>
      <c r="K20" s="1">
        <f t="shared" si="6"/>
        <v>0.13640810755346411</v>
      </c>
      <c r="L20">
        <f t="shared" si="2"/>
        <v>287187</v>
      </c>
      <c r="M20">
        <v>287189</v>
      </c>
      <c r="O20" s="38"/>
      <c r="P20" s="2">
        <f t="shared" si="7"/>
        <v>2097150</v>
      </c>
    </row>
    <row r="21" spans="1:29" x14ac:dyDescent="0.25">
      <c r="A21" s="6">
        <v>42936</v>
      </c>
      <c r="B21">
        <v>1367</v>
      </c>
      <c r="C21">
        <v>285820</v>
      </c>
      <c r="D21" s="2">
        <v>1809510</v>
      </c>
      <c r="E21">
        <v>453</v>
      </c>
      <c r="F21" s="1">
        <f t="shared" si="3"/>
        <v>0.86349426602770429</v>
      </c>
      <c r="G21" s="1">
        <f t="shared" si="0"/>
        <v>4.7599647616361467E-3</v>
      </c>
      <c r="H21" s="1">
        <f t="shared" si="4"/>
        <v>0.75109890109890109</v>
      </c>
      <c r="I21" s="1">
        <f t="shared" si="1"/>
        <v>9.4599784780299446E-3</v>
      </c>
      <c r="J21" s="1">
        <f t="shared" si="5"/>
        <v>0.86359189244653589</v>
      </c>
      <c r="K21" s="1">
        <f t="shared" si="6"/>
        <v>0.13640810755346411</v>
      </c>
      <c r="L21">
        <f t="shared" si="2"/>
        <v>287187</v>
      </c>
      <c r="M21">
        <v>287189</v>
      </c>
      <c r="O21" s="38"/>
      <c r="P21" s="2">
        <f t="shared" si="7"/>
        <v>2097150</v>
      </c>
    </row>
    <row r="22" spans="1:29" x14ac:dyDescent="0.25">
      <c r="A22" s="6">
        <v>42941</v>
      </c>
      <c r="B22">
        <v>1367</v>
      </c>
      <c r="C22">
        <v>285820</v>
      </c>
      <c r="D22" s="2">
        <v>1809510</v>
      </c>
      <c r="E22">
        <v>453</v>
      </c>
      <c r="F22" s="1">
        <f t="shared" si="3"/>
        <v>0.86349426602770429</v>
      </c>
      <c r="G22" s="1">
        <f t="shared" si="0"/>
        <v>4.7599647616361467E-3</v>
      </c>
      <c r="H22" s="1">
        <f t="shared" si="4"/>
        <v>0.75109890109890109</v>
      </c>
      <c r="I22" s="1">
        <f t="shared" si="1"/>
        <v>9.4599784780299446E-3</v>
      </c>
      <c r="J22" s="1">
        <f t="shared" si="5"/>
        <v>0.86359189244653589</v>
      </c>
      <c r="K22" s="1">
        <f t="shared" si="6"/>
        <v>0.13640810755346411</v>
      </c>
      <c r="L22">
        <f t="shared" si="2"/>
        <v>287187</v>
      </c>
      <c r="M22">
        <v>287189</v>
      </c>
      <c r="O22" s="38"/>
      <c r="P22" s="2">
        <f t="shared" si="7"/>
        <v>2097150</v>
      </c>
    </row>
    <row r="23" spans="1:29" x14ac:dyDescent="0.25">
      <c r="A23" s="6">
        <v>43182</v>
      </c>
      <c r="B23">
        <v>1379</v>
      </c>
      <c r="C23">
        <v>285836</v>
      </c>
      <c r="D23" s="2">
        <v>1809461</v>
      </c>
      <c r="E23">
        <v>474</v>
      </c>
      <c r="F23" s="1">
        <f t="shared" si="3"/>
        <v>0.86347662303602513</v>
      </c>
      <c r="G23" s="1">
        <f t="shared" si="0"/>
        <v>4.8012812701286496E-3</v>
      </c>
      <c r="H23" s="1">
        <f t="shared" si="4"/>
        <v>0.74419859686994061</v>
      </c>
      <c r="I23" s="1">
        <f t="shared" si="1"/>
        <v>9.5410076521787266E-3</v>
      </c>
      <c r="J23" s="1">
        <f t="shared" si="5"/>
        <v>0.86358210793028389</v>
      </c>
      <c r="K23" s="1">
        <f t="shared" si="6"/>
        <v>0.13641789206971611</v>
      </c>
      <c r="L23">
        <f t="shared" si="2"/>
        <v>287215</v>
      </c>
      <c r="M23">
        <v>287215</v>
      </c>
      <c r="O23" s="42">
        <v>2097150</v>
      </c>
      <c r="P23" s="2">
        <f t="shared" si="7"/>
        <v>2097150</v>
      </c>
    </row>
    <row r="24" spans="1:29" x14ac:dyDescent="0.25">
      <c r="A24" s="6">
        <v>43186</v>
      </c>
      <c r="B24">
        <v>1379</v>
      </c>
      <c r="C24">
        <v>285836</v>
      </c>
      <c r="D24" s="2">
        <v>1809461</v>
      </c>
      <c r="E24">
        <v>474</v>
      </c>
      <c r="F24" s="1">
        <f t="shared" si="3"/>
        <v>0.86347662303602513</v>
      </c>
      <c r="G24" s="1">
        <f t="shared" si="0"/>
        <v>4.8012812701286496E-3</v>
      </c>
      <c r="H24" s="1">
        <f t="shared" si="4"/>
        <v>0.74419859686994061</v>
      </c>
      <c r="I24" s="1">
        <f t="shared" si="1"/>
        <v>9.5410076521787266E-3</v>
      </c>
      <c r="J24" s="1">
        <f t="shared" si="5"/>
        <v>0.86358210793028389</v>
      </c>
      <c r="K24" s="1">
        <f t="shared" si="6"/>
        <v>0.13641789206971611</v>
      </c>
      <c r="L24">
        <f t="shared" si="2"/>
        <v>287215</v>
      </c>
      <c r="M24">
        <v>287215</v>
      </c>
      <c r="O24" s="38"/>
      <c r="P24" s="2">
        <f t="shared" si="7"/>
        <v>2097150</v>
      </c>
      <c r="AB24" s="9" t="s">
        <v>45</v>
      </c>
      <c r="AC24" s="13" t="s">
        <v>23</v>
      </c>
    </row>
    <row r="25" spans="1:29" x14ac:dyDescent="0.25">
      <c r="A25" s="6">
        <v>43188</v>
      </c>
      <c r="B25">
        <v>1379</v>
      </c>
      <c r="C25">
        <v>285836</v>
      </c>
      <c r="D25" s="2">
        <v>1809461</v>
      </c>
      <c r="E25">
        <v>474</v>
      </c>
      <c r="F25" s="1">
        <f t="shared" si="3"/>
        <v>0.86347662303602513</v>
      </c>
      <c r="G25" s="1">
        <f t="shared" si="0"/>
        <v>4.8012812701286496E-3</v>
      </c>
      <c r="H25" s="1">
        <f t="shared" si="4"/>
        <v>0.74419859686994061</v>
      </c>
      <c r="I25" s="1">
        <f t="shared" si="1"/>
        <v>9.5410076521787266E-3</v>
      </c>
      <c r="J25" s="1">
        <f t="shared" si="5"/>
        <v>0.86358210793028389</v>
      </c>
      <c r="K25" s="1">
        <f t="shared" si="6"/>
        <v>0.13641789206971611</v>
      </c>
      <c r="L25">
        <f t="shared" si="2"/>
        <v>287215</v>
      </c>
      <c r="M25">
        <v>287215</v>
      </c>
      <c r="O25" s="38"/>
      <c r="P25" s="2">
        <f t="shared" si="7"/>
        <v>2097150</v>
      </c>
      <c r="AB25" t="s">
        <v>243</v>
      </c>
      <c r="AC25">
        <v>284335</v>
      </c>
    </row>
    <row r="26" spans="1:29" x14ac:dyDescent="0.25">
      <c r="A26" s="6">
        <v>43193</v>
      </c>
      <c r="B26">
        <v>1379</v>
      </c>
      <c r="C26">
        <v>285836</v>
      </c>
      <c r="D26" s="2">
        <v>1809461</v>
      </c>
      <c r="E26">
        <v>474</v>
      </c>
      <c r="F26" s="1">
        <f t="shared" si="3"/>
        <v>0.86347662303602513</v>
      </c>
      <c r="G26" s="1">
        <f t="shared" si="0"/>
        <v>4.8012812701286496E-3</v>
      </c>
      <c r="H26" s="1">
        <f t="shared" si="4"/>
        <v>0.74419859686994061</v>
      </c>
      <c r="I26" s="1">
        <f t="shared" si="1"/>
        <v>9.5410076521787266E-3</v>
      </c>
      <c r="J26" s="1">
        <f t="shared" si="5"/>
        <v>0.86358210793028389</v>
      </c>
      <c r="K26" s="1">
        <f t="shared" si="6"/>
        <v>0.13641789206971611</v>
      </c>
      <c r="L26">
        <f t="shared" si="2"/>
        <v>287215</v>
      </c>
      <c r="M26">
        <v>287215</v>
      </c>
      <c r="O26" s="38"/>
      <c r="P26" s="2">
        <f t="shared" si="7"/>
        <v>2097150</v>
      </c>
      <c r="AB26" t="s">
        <v>244</v>
      </c>
      <c r="AC26">
        <v>1672</v>
      </c>
    </row>
    <row r="27" spans="1:29" x14ac:dyDescent="0.25">
      <c r="A27" s="6">
        <v>43195</v>
      </c>
      <c r="B27">
        <v>1379</v>
      </c>
      <c r="C27">
        <v>285836</v>
      </c>
      <c r="D27" s="2">
        <v>1809461</v>
      </c>
      <c r="E27">
        <v>474</v>
      </c>
      <c r="F27" s="1">
        <f t="shared" si="3"/>
        <v>0.86347662303602513</v>
      </c>
      <c r="G27" s="1">
        <f t="shared" si="0"/>
        <v>4.8012812701286496E-3</v>
      </c>
      <c r="H27" s="1">
        <f t="shared" si="4"/>
        <v>0.74419859686994061</v>
      </c>
      <c r="I27" s="1">
        <f t="shared" si="1"/>
        <v>9.5410076521787266E-3</v>
      </c>
      <c r="J27" s="1">
        <f t="shared" si="5"/>
        <v>0.86358210793028389</v>
      </c>
      <c r="K27" s="1">
        <f t="shared" si="6"/>
        <v>0.13641789206971611</v>
      </c>
      <c r="L27">
        <f t="shared" si="2"/>
        <v>287215</v>
      </c>
      <c r="M27">
        <v>287215</v>
      </c>
      <c r="O27" s="38"/>
      <c r="P27" s="2">
        <f t="shared" si="7"/>
        <v>2097150</v>
      </c>
      <c r="AB27" t="s">
        <v>245</v>
      </c>
      <c r="AC27">
        <v>723</v>
      </c>
    </row>
    <row r="28" spans="1:29" x14ac:dyDescent="0.25">
      <c r="A28" s="6">
        <v>43200</v>
      </c>
      <c r="B28">
        <v>1379</v>
      </c>
      <c r="C28">
        <v>285836</v>
      </c>
      <c r="D28" s="2">
        <v>1809461</v>
      </c>
      <c r="E28">
        <v>474</v>
      </c>
      <c r="F28" s="1">
        <f t="shared" si="3"/>
        <v>0.86347662303602513</v>
      </c>
      <c r="G28" s="1">
        <f t="shared" si="0"/>
        <v>4.8012812701286496E-3</v>
      </c>
      <c r="H28" s="1">
        <f t="shared" si="4"/>
        <v>0.74419859686994061</v>
      </c>
      <c r="I28" s="1">
        <f t="shared" si="1"/>
        <v>9.5410076521787266E-3</v>
      </c>
      <c r="J28" s="1">
        <f t="shared" si="5"/>
        <v>0.86358210793028389</v>
      </c>
      <c r="K28" s="1">
        <f t="shared" si="6"/>
        <v>0.13641789206971611</v>
      </c>
      <c r="L28">
        <f t="shared" si="2"/>
        <v>287215</v>
      </c>
      <c r="M28">
        <v>287215</v>
      </c>
      <c r="O28" s="38"/>
      <c r="P28" s="2">
        <f t="shared" si="7"/>
        <v>2097150</v>
      </c>
      <c r="AB28" t="s">
        <v>246</v>
      </c>
      <c r="AC28">
        <v>203</v>
      </c>
    </row>
    <row r="29" spans="1:29" x14ac:dyDescent="0.25">
      <c r="A29" s="6">
        <v>43202</v>
      </c>
      <c r="B29">
        <v>1379</v>
      </c>
      <c r="C29">
        <v>285836</v>
      </c>
      <c r="D29" s="2">
        <v>1809461</v>
      </c>
      <c r="E29">
        <v>474</v>
      </c>
      <c r="F29" s="1">
        <f t="shared" si="3"/>
        <v>0.86347662303602513</v>
      </c>
      <c r="G29" s="1">
        <f t="shared" si="0"/>
        <v>4.8012812701286496E-3</v>
      </c>
      <c r="H29" s="1">
        <f t="shared" si="4"/>
        <v>0.74419859686994061</v>
      </c>
      <c r="I29" s="1">
        <f t="shared" si="1"/>
        <v>9.5410076521787266E-3</v>
      </c>
      <c r="J29" s="1">
        <f t="shared" si="5"/>
        <v>0.86358210793028389</v>
      </c>
      <c r="K29" s="1">
        <f t="shared" si="6"/>
        <v>0.13641789206971611</v>
      </c>
      <c r="L29">
        <f t="shared" si="2"/>
        <v>287215</v>
      </c>
      <c r="M29">
        <v>287215</v>
      </c>
      <c r="O29" s="38"/>
      <c r="P29" s="2">
        <f t="shared" si="7"/>
        <v>2097150</v>
      </c>
      <c r="AB29" t="s">
        <v>51</v>
      </c>
      <c r="AC29">
        <v>138</v>
      </c>
    </row>
    <row r="30" spans="1:29" x14ac:dyDescent="0.25">
      <c r="A30" s="6">
        <v>43207</v>
      </c>
      <c r="B30">
        <v>1379</v>
      </c>
      <c r="C30">
        <v>285836</v>
      </c>
      <c r="D30" s="2">
        <v>1809461</v>
      </c>
      <c r="E30">
        <v>474</v>
      </c>
      <c r="F30" s="1">
        <f t="shared" si="3"/>
        <v>0.86347662303602513</v>
      </c>
      <c r="G30" s="1">
        <f t="shared" si="0"/>
        <v>4.8012812701286496E-3</v>
      </c>
      <c r="H30" s="1">
        <f t="shared" si="4"/>
        <v>0.74419859686994061</v>
      </c>
      <c r="I30" s="1">
        <f t="shared" si="1"/>
        <v>9.5410076521787266E-3</v>
      </c>
      <c r="J30" s="1">
        <f t="shared" si="5"/>
        <v>0.86358210793028389</v>
      </c>
      <c r="K30" s="1">
        <f t="shared" si="6"/>
        <v>0.13641789206971611</v>
      </c>
      <c r="L30">
        <f t="shared" si="2"/>
        <v>287215</v>
      </c>
      <c r="M30">
        <v>287215</v>
      </c>
      <c r="O30" s="38"/>
      <c r="P30" s="2">
        <f t="shared" si="7"/>
        <v>2097150</v>
      </c>
      <c r="AB30" t="s">
        <v>247</v>
      </c>
      <c r="AC30">
        <v>39</v>
      </c>
    </row>
    <row r="31" spans="1:29" x14ac:dyDescent="0.25">
      <c r="A31" s="6">
        <v>43209</v>
      </c>
      <c r="B31">
        <v>1379</v>
      </c>
      <c r="C31">
        <v>285836</v>
      </c>
      <c r="D31" s="2">
        <v>1809461</v>
      </c>
      <c r="E31">
        <v>474</v>
      </c>
      <c r="F31" s="1">
        <f t="shared" si="3"/>
        <v>0.86347662303602513</v>
      </c>
      <c r="G31" s="1">
        <f t="shared" si="0"/>
        <v>4.8012812701286496E-3</v>
      </c>
      <c r="H31" s="1">
        <f t="shared" si="4"/>
        <v>0.74419859686994061</v>
      </c>
      <c r="I31" s="1">
        <f t="shared" si="1"/>
        <v>9.5410076521787266E-3</v>
      </c>
      <c r="J31" s="1">
        <f t="shared" si="5"/>
        <v>0.86358210793028389</v>
      </c>
      <c r="K31" s="1">
        <f t="shared" si="6"/>
        <v>0.13641789206971611</v>
      </c>
      <c r="L31">
        <f t="shared" si="2"/>
        <v>287215</v>
      </c>
      <c r="M31">
        <v>287215</v>
      </c>
      <c r="O31" s="38"/>
      <c r="P31" s="2">
        <f t="shared" si="7"/>
        <v>2097150</v>
      </c>
      <c r="AB31" t="s">
        <v>248</v>
      </c>
      <c r="AC31">
        <v>33</v>
      </c>
    </row>
    <row r="32" spans="1:29" x14ac:dyDescent="0.25">
      <c r="A32" s="6">
        <v>43214</v>
      </c>
      <c r="B32">
        <v>1379</v>
      </c>
      <c r="C32">
        <v>285836</v>
      </c>
      <c r="D32" s="2">
        <v>1809461</v>
      </c>
      <c r="E32">
        <v>474</v>
      </c>
      <c r="F32" s="1">
        <f t="shared" si="3"/>
        <v>0.86347662303602513</v>
      </c>
      <c r="G32" s="1">
        <f t="shared" si="0"/>
        <v>4.8012812701286496E-3</v>
      </c>
      <c r="H32" s="1">
        <f t="shared" si="4"/>
        <v>0.74419859686994061</v>
      </c>
      <c r="I32" s="1">
        <f t="shared" si="1"/>
        <v>9.5410076521787266E-3</v>
      </c>
      <c r="J32" s="1">
        <f t="shared" si="5"/>
        <v>0.86358210793028389</v>
      </c>
      <c r="K32" s="1">
        <f t="shared" si="6"/>
        <v>0.13641789206971611</v>
      </c>
      <c r="L32">
        <f t="shared" si="2"/>
        <v>287215</v>
      </c>
      <c r="M32">
        <v>287215</v>
      </c>
      <c r="O32" s="38"/>
      <c r="P32" s="2">
        <f t="shared" si="7"/>
        <v>2097150</v>
      </c>
      <c r="Q32" s="1"/>
      <c r="R32" s="1"/>
      <c r="S32" s="1"/>
      <c r="AB32" t="s">
        <v>249</v>
      </c>
      <c r="AC32">
        <v>12</v>
      </c>
    </row>
    <row r="33" spans="1:29" x14ac:dyDescent="0.25">
      <c r="A33" s="6">
        <v>43216</v>
      </c>
      <c r="B33">
        <v>1379</v>
      </c>
      <c r="C33">
        <v>285836</v>
      </c>
      <c r="D33" s="2">
        <v>1809461</v>
      </c>
      <c r="E33">
        <v>474</v>
      </c>
      <c r="F33" s="1">
        <f t="shared" si="3"/>
        <v>0.86347662303602513</v>
      </c>
      <c r="G33" s="1">
        <f t="shared" si="0"/>
        <v>4.8012812701286496E-3</v>
      </c>
      <c r="H33" s="1">
        <f t="shared" si="4"/>
        <v>0.74419859686994061</v>
      </c>
      <c r="I33" s="1">
        <f t="shared" si="1"/>
        <v>9.5410076521787266E-3</v>
      </c>
      <c r="J33" s="1">
        <f t="shared" si="5"/>
        <v>0.86358210793028389</v>
      </c>
      <c r="K33" s="1">
        <f t="shared" si="6"/>
        <v>0.13641789206971611</v>
      </c>
      <c r="L33">
        <f t="shared" si="2"/>
        <v>287215</v>
      </c>
      <c r="M33">
        <v>287215</v>
      </c>
      <c r="O33" s="38"/>
      <c r="P33" s="2">
        <f t="shared" si="7"/>
        <v>2097150</v>
      </c>
      <c r="Q33" s="1"/>
      <c r="R33" s="1"/>
      <c r="S33" s="1"/>
      <c r="AB33" t="s">
        <v>250</v>
      </c>
      <c r="AC33">
        <v>7</v>
      </c>
    </row>
    <row r="34" spans="1:29" x14ac:dyDescent="0.25">
      <c r="A34" s="6">
        <v>43221</v>
      </c>
      <c r="B34">
        <v>1379</v>
      </c>
      <c r="C34">
        <v>285836</v>
      </c>
      <c r="D34" s="2">
        <v>1809461</v>
      </c>
      <c r="E34">
        <v>474</v>
      </c>
      <c r="F34" s="1">
        <f t="shared" si="3"/>
        <v>0.86347662303602513</v>
      </c>
      <c r="G34" s="1">
        <f t="shared" si="0"/>
        <v>4.8012812701286496E-3</v>
      </c>
      <c r="H34" s="1">
        <f t="shared" si="4"/>
        <v>0.74419859686994061</v>
      </c>
      <c r="I34" s="1">
        <f t="shared" si="1"/>
        <v>9.5410076521787266E-3</v>
      </c>
      <c r="J34" s="1">
        <f t="shared" si="5"/>
        <v>0.86358210793028389</v>
      </c>
      <c r="K34" s="1">
        <f t="shared" si="6"/>
        <v>0.13641789206971611</v>
      </c>
      <c r="L34">
        <f t="shared" si="2"/>
        <v>287215</v>
      </c>
      <c r="M34">
        <v>287215</v>
      </c>
      <c r="O34" s="38"/>
      <c r="P34" s="2">
        <f t="shared" si="7"/>
        <v>2097150</v>
      </c>
      <c r="Q34" s="1"/>
      <c r="R34" s="1"/>
      <c r="S34" s="1"/>
      <c r="AB34" t="s">
        <v>89</v>
      </c>
      <c r="AC34">
        <v>7</v>
      </c>
    </row>
    <row r="35" spans="1:29" x14ac:dyDescent="0.25">
      <c r="A35" s="6">
        <v>43264</v>
      </c>
      <c r="B35">
        <v>1379</v>
      </c>
      <c r="C35">
        <v>285836</v>
      </c>
      <c r="D35" s="2">
        <v>1809461</v>
      </c>
      <c r="E35">
        <v>474</v>
      </c>
      <c r="F35" s="1">
        <f t="shared" si="3"/>
        <v>0.86347662303602513</v>
      </c>
      <c r="G35" s="1">
        <f t="shared" ref="G35:G70" si="8">B35/(B35+C35)</f>
        <v>4.8012812701286496E-3</v>
      </c>
      <c r="H35" s="1">
        <f t="shared" ref="H35:H70" si="9">(B35/(B35+E35))</f>
        <v>0.74419859686994061</v>
      </c>
      <c r="I35" s="1">
        <f t="shared" ref="I35:I66" si="10">(2*((G35*H35)/(G35+H35)))</f>
        <v>9.5410076521787266E-3</v>
      </c>
      <c r="J35" s="1">
        <f t="shared" ref="J35:J70" si="11">(D35/(D35+C35))</f>
        <v>0.86358210793028389</v>
      </c>
      <c r="K35" s="1">
        <f t="shared" si="6"/>
        <v>0.13641789206971611</v>
      </c>
      <c r="L35">
        <f t="shared" ref="L35:L70" si="12">(B35+C35)</f>
        <v>287215</v>
      </c>
      <c r="M35">
        <v>287215</v>
      </c>
      <c r="O35" s="38"/>
      <c r="P35" s="2">
        <f t="shared" ref="P35:P70" si="13">(B35+C35+D35+E35)</f>
        <v>2097150</v>
      </c>
      <c r="Q35" s="1"/>
      <c r="R35" s="1"/>
      <c r="S35" s="1"/>
      <c r="AB35" t="s">
        <v>251</v>
      </c>
      <c r="AC35">
        <v>6</v>
      </c>
    </row>
    <row r="36" spans="1:29" x14ac:dyDescent="0.25">
      <c r="A36" s="6">
        <v>43265</v>
      </c>
      <c r="B36">
        <v>1379</v>
      </c>
      <c r="C36">
        <v>285836</v>
      </c>
      <c r="D36" s="2">
        <v>1809461</v>
      </c>
      <c r="E36">
        <v>474</v>
      </c>
      <c r="F36" s="1">
        <f t="shared" si="3"/>
        <v>0.86347662303602513</v>
      </c>
      <c r="G36" s="1">
        <f t="shared" si="8"/>
        <v>4.8012812701286496E-3</v>
      </c>
      <c r="H36" s="1">
        <f t="shared" si="9"/>
        <v>0.74419859686994061</v>
      </c>
      <c r="I36" s="1">
        <f t="shared" si="10"/>
        <v>9.5410076521787266E-3</v>
      </c>
      <c r="J36" s="1">
        <f t="shared" si="11"/>
        <v>0.86358210793028389</v>
      </c>
      <c r="K36" s="1">
        <f t="shared" si="6"/>
        <v>0.13641789206971611</v>
      </c>
      <c r="L36">
        <f t="shared" si="12"/>
        <v>287215</v>
      </c>
      <c r="M36">
        <v>287215</v>
      </c>
      <c r="O36" s="38"/>
      <c r="P36" s="2">
        <f t="shared" si="13"/>
        <v>2097150</v>
      </c>
      <c r="Q36" s="1"/>
      <c r="R36" s="1"/>
      <c r="S36" s="1"/>
      <c r="AB36" t="s">
        <v>252</v>
      </c>
      <c r="AC36">
        <v>5</v>
      </c>
    </row>
    <row r="37" spans="1:29" x14ac:dyDescent="0.25">
      <c r="A37" s="6">
        <v>43270</v>
      </c>
      <c r="B37">
        <v>1379</v>
      </c>
      <c r="C37">
        <v>285836</v>
      </c>
      <c r="D37" s="2">
        <v>1809461</v>
      </c>
      <c r="E37">
        <v>474</v>
      </c>
      <c r="F37" s="1">
        <f t="shared" si="3"/>
        <v>0.86347662303602513</v>
      </c>
      <c r="G37" s="1">
        <f t="shared" si="8"/>
        <v>4.8012812701286496E-3</v>
      </c>
      <c r="H37" s="1">
        <f t="shared" si="9"/>
        <v>0.74419859686994061</v>
      </c>
      <c r="I37" s="1">
        <f t="shared" si="10"/>
        <v>9.5410076521787266E-3</v>
      </c>
      <c r="J37" s="1">
        <f t="shared" si="11"/>
        <v>0.86358210793028389</v>
      </c>
      <c r="K37" s="1">
        <f t="shared" si="6"/>
        <v>0.13641789206971611</v>
      </c>
      <c r="L37">
        <f t="shared" si="12"/>
        <v>287215</v>
      </c>
      <c r="M37">
        <v>287215</v>
      </c>
      <c r="O37" s="38"/>
      <c r="P37" s="2">
        <f t="shared" si="13"/>
        <v>2097150</v>
      </c>
      <c r="Q37" s="1"/>
      <c r="R37" s="1"/>
      <c r="S37" s="1"/>
      <c r="AB37" t="s">
        <v>253</v>
      </c>
      <c r="AC37">
        <v>2</v>
      </c>
    </row>
    <row r="38" spans="1:29" x14ac:dyDescent="0.25">
      <c r="A38" s="6">
        <v>43272</v>
      </c>
      <c r="B38">
        <v>1379</v>
      </c>
      <c r="C38">
        <v>285836</v>
      </c>
      <c r="D38" s="2">
        <v>1809461</v>
      </c>
      <c r="E38">
        <v>474</v>
      </c>
      <c r="F38" s="1">
        <f t="shared" si="3"/>
        <v>0.86347662303602513</v>
      </c>
      <c r="G38" s="1">
        <f t="shared" si="8"/>
        <v>4.8012812701286496E-3</v>
      </c>
      <c r="H38" s="1">
        <f t="shared" si="9"/>
        <v>0.74419859686994061</v>
      </c>
      <c r="I38" s="1">
        <f t="shared" si="10"/>
        <v>9.5410076521787266E-3</v>
      </c>
      <c r="J38" s="1">
        <f t="shared" si="11"/>
        <v>0.86358210793028389</v>
      </c>
      <c r="K38" s="1">
        <f t="shared" si="6"/>
        <v>0.13641789206971611</v>
      </c>
      <c r="L38">
        <f t="shared" si="12"/>
        <v>287215</v>
      </c>
      <c r="M38">
        <v>287215</v>
      </c>
      <c r="O38" s="38"/>
      <c r="P38" s="2">
        <f t="shared" si="13"/>
        <v>2097150</v>
      </c>
      <c r="Q38" s="1"/>
      <c r="R38" s="1"/>
      <c r="S38" s="1"/>
    </row>
    <row r="39" spans="1:29" x14ac:dyDescent="0.25">
      <c r="A39" s="6">
        <v>43277</v>
      </c>
      <c r="B39">
        <v>1379</v>
      </c>
      <c r="C39">
        <v>285836</v>
      </c>
      <c r="D39" s="2">
        <v>1809461</v>
      </c>
      <c r="E39">
        <v>474</v>
      </c>
      <c r="F39" s="1">
        <f t="shared" si="3"/>
        <v>0.86347662303602513</v>
      </c>
      <c r="G39" s="1">
        <f t="shared" si="8"/>
        <v>4.8012812701286496E-3</v>
      </c>
      <c r="H39" s="1">
        <f t="shared" si="9"/>
        <v>0.74419859686994061</v>
      </c>
      <c r="I39" s="1">
        <f t="shared" si="10"/>
        <v>9.5410076521787266E-3</v>
      </c>
      <c r="J39" s="1">
        <f t="shared" si="11"/>
        <v>0.86358210793028389</v>
      </c>
      <c r="K39" s="1">
        <f t="shared" si="6"/>
        <v>0.13641789206971611</v>
      </c>
      <c r="L39">
        <f t="shared" si="12"/>
        <v>287215</v>
      </c>
      <c r="M39">
        <v>287215</v>
      </c>
      <c r="O39" s="38"/>
      <c r="P39" s="2">
        <f t="shared" si="13"/>
        <v>2097150</v>
      </c>
      <c r="Q39" s="1"/>
      <c r="R39" s="1"/>
      <c r="S39" s="1"/>
    </row>
    <row r="40" spans="1:29" x14ac:dyDescent="0.25">
      <c r="A40" s="6">
        <v>43279</v>
      </c>
      <c r="B40">
        <v>1379</v>
      </c>
      <c r="C40">
        <v>285836</v>
      </c>
      <c r="D40" s="2">
        <v>1809461</v>
      </c>
      <c r="E40">
        <v>474</v>
      </c>
      <c r="F40" s="1">
        <f t="shared" si="3"/>
        <v>0.86347662303602513</v>
      </c>
      <c r="G40" s="1">
        <f t="shared" si="8"/>
        <v>4.8012812701286496E-3</v>
      </c>
      <c r="H40" s="1">
        <f t="shared" si="9"/>
        <v>0.74419859686994061</v>
      </c>
      <c r="I40" s="1">
        <f t="shared" si="10"/>
        <v>9.5410076521787266E-3</v>
      </c>
      <c r="J40" s="1">
        <f t="shared" si="11"/>
        <v>0.86358210793028389</v>
      </c>
      <c r="K40" s="1">
        <f t="shared" si="6"/>
        <v>0.13641789206971611</v>
      </c>
      <c r="L40">
        <f t="shared" si="12"/>
        <v>287215</v>
      </c>
      <c r="M40">
        <v>287215</v>
      </c>
      <c r="O40" s="38"/>
      <c r="P40" s="2">
        <f t="shared" si="13"/>
        <v>2097150</v>
      </c>
      <c r="Q40" s="1"/>
      <c r="R40" s="1"/>
      <c r="S40" s="1"/>
    </row>
    <row r="41" spans="1:29" x14ac:dyDescent="0.25">
      <c r="A41" s="6">
        <v>43284</v>
      </c>
      <c r="B41">
        <v>1379</v>
      </c>
      <c r="C41">
        <v>285836</v>
      </c>
      <c r="D41" s="2">
        <v>1809461</v>
      </c>
      <c r="E41">
        <v>474</v>
      </c>
      <c r="F41" s="1">
        <f t="shared" si="3"/>
        <v>0.86347662303602513</v>
      </c>
      <c r="G41" s="1">
        <f t="shared" si="8"/>
        <v>4.8012812701286496E-3</v>
      </c>
      <c r="H41" s="1">
        <f t="shared" si="9"/>
        <v>0.74419859686994061</v>
      </c>
      <c r="I41" s="1">
        <f t="shared" si="10"/>
        <v>9.5410076521787266E-3</v>
      </c>
      <c r="J41" s="1">
        <f t="shared" si="11"/>
        <v>0.86358210793028389</v>
      </c>
      <c r="K41" s="1">
        <f t="shared" si="6"/>
        <v>0.13641789206971611</v>
      </c>
      <c r="L41">
        <f t="shared" si="12"/>
        <v>287215</v>
      </c>
      <c r="M41">
        <v>287215</v>
      </c>
      <c r="O41" s="38"/>
      <c r="P41" s="2">
        <f t="shared" si="13"/>
        <v>2097150</v>
      </c>
      <c r="Q41" s="1"/>
      <c r="R41" s="1"/>
      <c r="S41" s="1"/>
    </row>
    <row r="42" spans="1:29" x14ac:dyDescent="0.25">
      <c r="A42" s="7">
        <v>43286</v>
      </c>
      <c r="B42">
        <v>1379</v>
      </c>
      <c r="C42">
        <v>285836</v>
      </c>
      <c r="D42" s="2">
        <v>1809461</v>
      </c>
      <c r="E42">
        <v>474</v>
      </c>
      <c r="F42" s="1">
        <f t="shared" si="3"/>
        <v>0.86347662303602513</v>
      </c>
      <c r="G42" s="1">
        <f t="shared" si="8"/>
        <v>4.8012812701286496E-3</v>
      </c>
      <c r="H42" s="1">
        <f t="shared" si="9"/>
        <v>0.74419859686994061</v>
      </c>
      <c r="I42" s="1">
        <f t="shared" si="10"/>
        <v>9.5410076521787266E-3</v>
      </c>
      <c r="J42" s="1">
        <f t="shared" si="11"/>
        <v>0.86358210793028389</v>
      </c>
      <c r="K42" s="1">
        <f t="shared" si="6"/>
        <v>0.13641789206971611</v>
      </c>
      <c r="L42">
        <f t="shared" si="12"/>
        <v>287215</v>
      </c>
      <c r="M42">
        <v>287215</v>
      </c>
      <c r="O42" s="38"/>
      <c r="P42" s="2">
        <f t="shared" si="13"/>
        <v>2097150</v>
      </c>
      <c r="Q42" s="1"/>
      <c r="R42" s="1"/>
      <c r="S42" s="1"/>
    </row>
    <row r="43" spans="1:29" x14ac:dyDescent="0.25">
      <c r="A43" s="6">
        <v>43587</v>
      </c>
      <c r="B43">
        <v>1329</v>
      </c>
      <c r="C43">
        <v>285867</v>
      </c>
      <c r="D43" s="2">
        <v>1809520</v>
      </c>
      <c r="E43">
        <v>434</v>
      </c>
      <c r="F43" s="1">
        <f t="shared" si="3"/>
        <v>0.86348091457454168</v>
      </c>
      <c r="G43" s="1">
        <f t="shared" si="8"/>
        <v>4.6275017757907494E-3</v>
      </c>
      <c r="H43" s="1">
        <f t="shared" si="9"/>
        <v>0.7538287010777085</v>
      </c>
      <c r="I43" s="1">
        <f t="shared" si="10"/>
        <v>9.1985368166418082E-3</v>
      </c>
      <c r="J43" s="1">
        <f t="shared" si="11"/>
        <v>0.86357317287928193</v>
      </c>
      <c r="K43" s="1">
        <f t="shared" si="6"/>
        <v>0.13642682712071807</v>
      </c>
      <c r="L43">
        <f t="shared" si="12"/>
        <v>287196</v>
      </c>
      <c r="M43">
        <v>287196</v>
      </c>
      <c r="O43" s="42">
        <v>2097150</v>
      </c>
      <c r="P43" s="2">
        <f t="shared" si="13"/>
        <v>2097150</v>
      </c>
      <c r="Q43" s="1"/>
      <c r="R43" s="1"/>
      <c r="S43" s="1"/>
    </row>
    <row r="44" spans="1:29" x14ac:dyDescent="0.25">
      <c r="A44" s="6">
        <v>43592</v>
      </c>
      <c r="B44">
        <v>1329</v>
      </c>
      <c r="C44">
        <v>285867</v>
      </c>
      <c r="D44" s="2">
        <v>1809520</v>
      </c>
      <c r="E44">
        <v>434</v>
      </c>
      <c r="F44" s="1">
        <f t="shared" si="3"/>
        <v>0.86348091457454168</v>
      </c>
      <c r="G44" s="1">
        <f t="shared" si="8"/>
        <v>4.6275017757907494E-3</v>
      </c>
      <c r="H44" s="1">
        <f t="shared" si="9"/>
        <v>0.7538287010777085</v>
      </c>
      <c r="I44" s="1">
        <f t="shared" si="10"/>
        <v>9.1985368166418082E-3</v>
      </c>
      <c r="J44" s="1">
        <f t="shared" si="11"/>
        <v>0.86357317287928193</v>
      </c>
      <c r="K44" s="1">
        <f t="shared" si="6"/>
        <v>0.13642682712071807</v>
      </c>
      <c r="L44">
        <f t="shared" si="12"/>
        <v>287196</v>
      </c>
      <c r="M44">
        <v>287196</v>
      </c>
      <c r="O44" s="38"/>
      <c r="P44" s="2">
        <f t="shared" si="13"/>
        <v>2097150</v>
      </c>
      <c r="Q44" s="1"/>
      <c r="R44" s="1"/>
      <c r="S44" s="1"/>
      <c r="AB44" s="9" t="s">
        <v>136</v>
      </c>
      <c r="AC44" s="13" t="s">
        <v>23</v>
      </c>
    </row>
    <row r="45" spans="1:29" x14ac:dyDescent="0.25">
      <c r="A45" s="6">
        <v>43594</v>
      </c>
      <c r="B45">
        <v>1329</v>
      </c>
      <c r="C45">
        <v>285867</v>
      </c>
      <c r="D45" s="2">
        <v>1809520</v>
      </c>
      <c r="E45">
        <v>434</v>
      </c>
      <c r="F45" s="1">
        <f t="shared" si="3"/>
        <v>0.86348091457454168</v>
      </c>
      <c r="G45" s="1">
        <f t="shared" si="8"/>
        <v>4.6275017757907494E-3</v>
      </c>
      <c r="H45" s="1">
        <f t="shared" si="9"/>
        <v>0.7538287010777085</v>
      </c>
      <c r="I45" s="1">
        <f t="shared" si="10"/>
        <v>9.1985368166418082E-3</v>
      </c>
      <c r="J45" s="1">
        <f t="shared" si="11"/>
        <v>0.86357317287928193</v>
      </c>
      <c r="K45" s="1">
        <f t="shared" si="6"/>
        <v>0.13642682712071807</v>
      </c>
      <c r="L45">
        <f t="shared" si="12"/>
        <v>287196</v>
      </c>
      <c r="M45">
        <v>287196</v>
      </c>
      <c r="O45" s="38"/>
      <c r="P45" s="2">
        <f t="shared" si="13"/>
        <v>2097150</v>
      </c>
      <c r="Q45" s="1"/>
      <c r="R45" s="1"/>
      <c r="S45" s="1"/>
      <c r="AB45" s="12">
        <v>129</v>
      </c>
      <c r="AC45">
        <v>286256</v>
      </c>
    </row>
    <row r="46" spans="1:29" x14ac:dyDescent="0.25">
      <c r="A46" s="6">
        <v>43599</v>
      </c>
      <c r="B46">
        <v>1329</v>
      </c>
      <c r="C46">
        <v>285867</v>
      </c>
      <c r="D46" s="2">
        <v>1809520</v>
      </c>
      <c r="E46">
        <v>434</v>
      </c>
      <c r="F46" s="1">
        <f t="shared" si="3"/>
        <v>0.86348091457454168</v>
      </c>
      <c r="G46" s="1">
        <f t="shared" si="8"/>
        <v>4.6275017757907494E-3</v>
      </c>
      <c r="H46" s="1">
        <f t="shared" si="9"/>
        <v>0.7538287010777085</v>
      </c>
      <c r="I46" s="1">
        <f t="shared" si="10"/>
        <v>9.1985368166418082E-3</v>
      </c>
      <c r="J46" s="1">
        <f t="shared" si="11"/>
        <v>0.86357317287928193</v>
      </c>
      <c r="K46" s="1">
        <f t="shared" si="6"/>
        <v>0.13642682712071807</v>
      </c>
      <c r="L46">
        <f t="shared" si="12"/>
        <v>287196</v>
      </c>
      <c r="M46">
        <v>287196</v>
      </c>
      <c r="O46" s="38"/>
      <c r="P46" s="2">
        <f t="shared" si="13"/>
        <v>2097150</v>
      </c>
      <c r="Q46" s="1"/>
      <c r="R46" s="1"/>
      <c r="S46" s="1"/>
      <c r="AB46" s="12">
        <v>120</v>
      </c>
      <c r="AC46">
        <v>728</v>
      </c>
    </row>
    <row r="47" spans="1:29" x14ac:dyDescent="0.25">
      <c r="A47" s="6">
        <v>43601</v>
      </c>
      <c r="B47">
        <v>1329</v>
      </c>
      <c r="C47">
        <v>285867</v>
      </c>
      <c r="D47" s="2">
        <v>1809520</v>
      </c>
      <c r="E47">
        <v>434</v>
      </c>
      <c r="F47" s="1">
        <f t="shared" si="3"/>
        <v>0.86348091457454168</v>
      </c>
      <c r="G47" s="1">
        <f t="shared" si="8"/>
        <v>4.6275017757907494E-3</v>
      </c>
      <c r="H47" s="1">
        <f t="shared" si="9"/>
        <v>0.7538287010777085</v>
      </c>
      <c r="I47" s="1">
        <f t="shared" si="10"/>
        <v>9.1985368166418082E-3</v>
      </c>
      <c r="J47" s="1">
        <f t="shared" si="11"/>
        <v>0.86357317287928193</v>
      </c>
      <c r="K47" s="1">
        <f t="shared" si="6"/>
        <v>0.13642682712071807</v>
      </c>
      <c r="L47">
        <f t="shared" si="12"/>
        <v>287196</v>
      </c>
      <c r="M47">
        <v>287196</v>
      </c>
      <c r="O47" s="38"/>
      <c r="P47" s="2">
        <f t="shared" si="13"/>
        <v>2097150</v>
      </c>
      <c r="Q47" s="1"/>
      <c r="R47" s="1"/>
      <c r="S47" s="1"/>
      <c r="AB47" s="12">
        <v>119</v>
      </c>
      <c r="AC47">
        <v>184</v>
      </c>
    </row>
    <row r="48" spans="1:29" x14ac:dyDescent="0.25">
      <c r="A48" s="6">
        <v>43605</v>
      </c>
      <c r="B48">
        <v>1329</v>
      </c>
      <c r="C48">
        <v>285867</v>
      </c>
      <c r="D48" s="2">
        <v>1809520</v>
      </c>
      <c r="E48">
        <v>434</v>
      </c>
      <c r="F48" s="1">
        <f t="shared" si="3"/>
        <v>0.86348091457454168</v>
      </c>
      <c r="G48" s="1">
        <f t="shared" si="8"/>
        <v>4.6275017757907494E-3</v>
      </c>
      <c r="H48" s="1">
        <f t="shared" si="9"/>
        <v>0.7538287010777085</v>
      </c>
      <c r="I48" s="1">
        <f t="shared" si="10"/>
        <v>9.1985368166418082E-3</v>
      </c>
      <c r="J48" s="1">
        <f t="shared" si="11"/>
        <v>0.86357317287928193</v>
      </c>
      <c r="K48" s="1">
        <f t="shared" si="6"/>
        <v>0.13642682712071807</v>
      </c>
      <c r="L48">
        <f t="shared" si="12"/>
        <v>287196</v>
      </c>
      <c r="M48">
        <v>287196</v>
      </c>
      <c r="O48" s="38"/>
      <c r="P48" s="2">
        <f t="shared" si="13"/>
        <v>2097150</v>
      </c>
      <c r="Q48" s="1"/>
      <c r="R48" s="1"/>
      <c r="S48" s="1"/>
      <c r="AB48" s="12">
        <v>140</v>
      </c>
      <c r="AC48">
        <v>12</v>
      </c>
    </row>
    <row r="49" spans="1:35" x14ac:dyDescent="0.25">
      <c r="A49" s="6">
        <v>43608</v>
      </c>
      <c r="B49">
        <v>1329</v>
      </c>
      <c r="C49">
        <v>285867</v>
      </c>
      <c r="D49" s="2">
        <v>1809520</v>
      </c>
      <c r="E49">
        <v>434</v>
      </c>
      <c r="F49" s="1">
        <f t="shared" si="3"/>
        <v>0.86348091457454168</v>
      </c>
      <c r="G49" s="1">
        <f t="shared" si="8"/>
        <v>4.6275017757907494E-3</v>
      </c>
      <c r="H49" s="1">
        <f t="shared" si="9"/>
        <v>0.7538287010777085</v>
      </c>
      <c r="I49" s="1">
        <f t="shared" si="10"/>
        <v>9.1985368166418082E-3</v>
      </c>
      <c r="J49" s="1">
        <f t="shared" si="11"/>
        <v>0.86357317287928193</v>
      </c>
      <c r="K49" s="1">
        <f t="shared" si="6"/>
        <v>0.13642682712071807</v>
      </c>
      <c r="L49">
        <f t="shared" si="12"/>
        <v>287196</v>
      </c>
      <c r="M49">
        <v>287196</v>
      </c>
      <c r="O49" s="38"/>
      <c r="P49" s="2">
        <f t="shared" si="13"/>
        <v>2097150</v>
      </c>
      <c r="Q49" s="1"/>
      <c r="R49" s="1"/>
      <c r="S49" s="1"/>
      <c r="AB49" s="12">
        <v>1</v>
      </c>
      <c r="AC49">
        <v>5</v>
      </c>
    </row>
    <row r="50" spans="1:35" x14ac:dyDescent="0.25">
      <c r="A50" s="6">
        <v>43609</v>
      </c>
      <c r="B50">
        <v>1329</v>
      </c>
      <c r="C50">
        <v>285867</v>
      </c>
      <c r="D50" s="2">
        <v>1809520</v>
      </c>
      <c r="E50">
        <v>434</v>
      </c>
      <c r="F50" s="1">
        <f t="shared" si="3"/>
        <v>0.86348091457454168</v>
      </c>
      <c r="G50" s="1">
        <f t="shared" si="8"/>
        <v>4.6275017757907494E-3</v>
      </c>
      <c r="H50" s="1">
        <f t="shared" si="9"/>
        <v>0.7538287010777085</v>
      </c>
      <c r="I50" s="1">
        <f t="shared" si="10"/>
        <v>9.1985368166418082E-3</v>
      </c>
      <c r="J50" s="1">
        <f t="shared" si="11"/>
        <v>0.86357317287928193</v>
      </c>
      <c r="K50" s="1">
        <f t="shared" si="6"/>
        <v>0.13642682712071807</v>
      </c>
      <c r="L50">
        <f t="shared" si="12"/>
        <v>287196</v>
      </c>
      <c r="M50">
        <v>287196</v>
      </c>
      <c r="O50" s="38"/>
      <c r="P50" s="2">
        <f t="shared" si="13"/>
        <v>2097150</v>
      </c>
      <c r="Q50" s="1"/>
      <c r="R50" s="1"/>
      <c r="S50" s="1"/>
      <c r="AB50" s="12">
        <v>137</v>
      </c>
      <c r="AC50">
        <v>2</v>
      </c>
    </row>
    <row r="51" spans="1:35" x14ac:dyDescent="0.25">
      <c r="A51" s="6">
        <v>43613</v>
      </c>
      <c r="B51">
        <v>1329</v>
      </c>
      <c r="C51">
        <v>285867</v>
      </c>
      <c r="D51" s="2">
        <v>1809520</v>
      </c>
      <c r="E51">
        <v>434</v>
      </c>
      <c r="F51" s="1">
        <f t="shared" si="3"/>
        <v>0.86348091457454168</v>
      </c>
      <c r="G51" s="1">
        <f t="shared" si="8"/>
        <v>4.6275017757907494E-3</v>
      </c>
      <c r="H51" s="1">
        <f t="shared" si="9"/>
        <v>0.7538287010777085</v>
      </c>
      <c r="I51" s="1">
        <f t="shared" si="10"/>
        <v>9.1985368166418082E-3</v>
      </c>
      <c r="J51" s="1">
        <f t="shared" si="11"/>
        <v>0.86357317287928193</v>
      </c>
      <c r="K51" s="1">
        <f t="shared" si="6"/>
        <v>0.13642682712071807</v>
      </c>
      <c r="L51">
        <f t="shared" si="12"/>
        <v>287196</v>
      </c>
      <c r="M51">
        <v>287196</v>
      </c>
      <c r="O51" s="38"/>
      <c r="P51" s="2">
        <f t="shared" si="13"/>
        <v>2097150</v>
      </c>
    </row>
    <row r="52" spans="1:35" x14ac:dyDescent="0.25">
      <c r="A52" s="6">
        <v>43615</v>
      </c>
      <c r="B52">
        <v>1329</v>
      </c>
      <c r="C52">
        <v>285867</v>
      </c>
      <c r="D52" s="2">
        <v>1809520</v>
      </c>
      <c r="E52">
        <v>434</v>
      </c>
      <c r="F52" s="1">
        <f t="shared" si="3"/>
        <v>0.86348091457454168</v>
      </c>
      <c r="G52" s="1">
        <f t="shared" si="8"/>
        <v>4.6275017757907494E-3</v>
      </c>
      <c r="H52" s="1">
        <f t="shared" si="9"/>
        <v>0.7538287010777085</v>
      </c>
      <c r="I52" s="1">
        <f t="shared" si="10"/>
        <v>9.1985368166418082E-3</v>
      </c>
      <c r="J52" s="1">
        <f t="shared" si="11"/>
        <v>0.86357317287928193</v>
      </c>
      <c r="K52" s="1">
        <f t="shared" si="6"/>
        <v>0.13642682712071807</v>
      </c>
      <c r="L52">
        <f t="shared" si="12"/>
        <v>287196</v>
      </c>
      <c r="M52">
        <v>287196</v>
      </c>
      <c r="O52" s="38"/>
      <c r="P52" s="2">
        <f t="shared" si="13"/>
        <v>2097150</v>
      </c>
    </row>
    <row r="53" spans="1:35" x14ac:dyDescent="0.25">
      <c r="A53" s="6">
        <v>43620</v>
      </c>
      <c r="B53">
        <v>1329</v>
      </c>
      <c r="C53">
        <v>285867</v>
      </c>
      <c r="D53" s="2">
        <v>1809520</v>
      </c>
      <c r="E53">
        <v>434</v>
      </c>
      <c r="F53" s="1">
        <f t="shared" si="3"/>
        <v>0.86348091457454168</v>
      </c>
      <c r="G53" s="1">
        <f t="shared" si="8"/>
        <v>4.6275017757907494E-3</v>
      </c>
      <c r="H53" s="1">
        <f t="shared" si="9"/>
        <v>0.7538287010777085</v>
      </c>
      <c r="I53" s="1">
        <f t="shared" si="10"/>
        <v>9.1985368166418082E-3</v>
      </c>
      <c r="J53" s="1">
        <f t="shared" si="11"/>
        <v>0.86357317287928193</v>
      </c>
      <c r="K53" s="1">
        <f t="shared" si="6"/>
        <v>0.13642682712071807</v>
      </c>
      <c r="L53">
        <f t="shared" si="12"/>
        <v>287196</v>
      </c>
      <c r="M53">
        <v>287196</v>
      </c>
      <c r="O53" s="38"/>
      <c r="P53" s="2">
        <f t="shared" si="13"/>
        <v>2097150</v>
      </c>
    </row>
    <row r="54" spans="1:35" x14ac:dyDescent="0.25">
      <c r="A54" s="6">
        <v>43622</v>
      </c>
      <c r="B54">
        <v>1329</v>
      </c>
      <c r="C54">
        <v>285867</v>
      </c>
      <c r="D54" s="2">
        <v>1809520</v>
      </c>
      <c r="E54">
        <v>434</v>
      </c>
      <c r="F54" s="1">
        <f t="shared" si="3"/>
        <v>0.86348091457454168</v>
      </c>
      <c r="G54" s="1">
        <f t="shared" si="8"/>
        <v>4.6275017757907494E-3</v>
      </c>
      <c r="H54" s="1">
        <f t="shared" si="9"/>
        <v>0.7538287010777085</v>
      </c>
      <c r="I54" s="1">
        <f t="shared" si="10"/>
        <v>9.1985368166418082E-3</v>
      </c>
      <c r="J54" s="1">
        <f t="shared" si="11"/>
        <v>0.86357317287928193</v>
      </c>
      <c r="K54" s="1">
        <f t="shared" si="6"/>
        <v>0.13642682712071807</v>
      </c>
      <c r="L54">
        <f t="shared" si="12"/>
        <v>287196</v>
      </c>
      <c r="M54">
        <v>287196</v>
      </c>
      <c r="O54" s="38"/>
      <c r="P54" s="2">
        <f t="shared" si="13"/>
        <v>2097150</v>
      </c>
      <c r="AB54" s="9" t="s">
        <v>137</v>
      </c>
      <c r="AC54" s="9" t="s">
        <v>23</v>
      </c>
      <c r="AD54" s="9" t="s">
        <v>137</v>
      </c>
      <c r="AE54" s="9" t="s">
        <v>23</v>
      </c>
      <c r="AF54" s="9" t="s">
        <v>137</v>
      </c>
      <c r="AG54" s="9" t="s">
        <v>23</v>
      </c>
      <c r="AH54" s="9" t="s">
        <v>137</v>
      </c>
      <c r="AI54" s="9" t="s">
        <v>23</v>
      </c>
    </row>
    <row r="55" spans="1:35" x14ac:dyDescent="0.25">
      <c r="A55" s="6">
        <v>43627</v>
      </c>
      <c r="B55">
        <v>1329</v>
      </c>
      <c r="C55">
        <v>285867</v>
      </c>
      <c r="D55" s="2">
        <v>1809520</v>
      </c>
      <c r="E55">
        <v>434</v>
      </c>
      <c r="F55" s="1">
        <f t="shared" si="3"/>
        <v>0.86348091457454168</v>
      </c>
      <c r="G55" s="1">
        <f t="shared" si="8"/>
        <v>4.6275017757907494E-3</v>
      </c>
      <c r="H55" s="1">
        <f t="shared" si="9"/>
        <v>0.7538287010777085</v>
      </c>
      <c r="I55" s="1">
        <f t="shared" si="10"/>
        <v>9.1985368166418082E-3</v>
      </c>
      <c r="J55" s="1">
        <f t="shared" si="11"/>
        <v>0.86357317287928193</v>
      </c>
      <c r="K55" s="1">
        <f t="shared" si="6"/>
        <v>0.13642682712071807</v>
      </c>
      <c r="L55">
        <f t="shared" si="12"/>
        <v>287196</v>
      </c>
      <c r="M55">
        <v>287196</v>
      </c>
      <c r="O55" s="38"/>
      <c r="P55" s="2">
        <f t="shared" si="13"/>
        <v>2097150</v>
      </c>
      <c r="AB55" s="12">
        <v>12</v>
      </c>
      <c r="AC55">
        <v>284335</v>
      </c>
      <c r="AD55" s="12">
        <v>12</v>
      </c>
      <c r="AE55">
        <v>284341</v>
      </c>
      <c r="AF55" s="12">
        <v>12</v>
      </c>
      <c r="AG55">
        <v>284325</v>
      </c>
      <c r="AH55" s="12">
        <v>12</v>
      </c>
      <c r="AI55">
        <v>284329</v>
      </c>
    </row>
    <row r="56" spans="1:35" x14ac:dyDescent="0.25">
      <c r="A56" s="6">
        <v>43629</v>
      </c>
      <c r="B56">
        <v>1329</v>
      </c>
      <c r="C56">
        <v>285867</v>
      </c>
      <c r="D56" s="2">
        <v>1809520</v>
      </c>
      <c r="E56">
        <v>434</v>
      </c>
      <c r="F56" s="1">
        <f t="shared" si="3"/>
        <v>0.86348091457454168</v>
      </c>
      <c r="G56" s="1">
        <f t="shared" si="8"/>
        <v>4.6275017757907494E-3</v>
      </c>
      <c r="H56" s="1">
        <f t="shared" si="9"/>
        <v>0.7538287010777085</v>
      </c>
      <c r="I56" s="1">
        <f t="shared" si="10"/>
        <v>9.1985368166418082E-3</v>
      </c>
      <c r="J56" s="1">
        <f t="shared" si="11"/>
        <v>0.86357317287928193</v>
      </c>
      <c r="K56" s="1">
        <f t="shared" si="6"/>
        <v>0.13642682712071807</v>
      </c>
      <c r="L56">
        <f t="shared" si="12"/>
        <v>287196</v>
      </c>
      <c r="M56">
        <v>287196</v>
      </c>
      <c r="O56" s="38"/>
      <c r="P56" s="2">
        <f t="shared" si="13"/>
        <v>2097150</v>
      </c>
      <c r="AB56" s="12">
        <v>15</v>
      </c>
      <c r="AC56">
        <v>1672</v>
      </c>
      <c r="AD56" s="12">
        <v>15</v>
      </c>
      <c r="AE56">
        <v>1672</v>
      </c>
      <c r="AF56" s="12">
        <v>15</v>
      </c>
      <c r="AG56">
        <v>1672</v>
      </c>
      <c r="AH56" s="12">
        <v>15</v>
      </c>
      <c r="AI56">
        <v>1672</v>
      </c>
    </row>
    <row r="57" spans="1:35" x14ac:dyDescent="0.25">
      <c r="A57" s="6">
        <v>43634</v>
      </c>
      <c r="B57">
        <v>1329</v>
      </c>
      <c r="C57">
        <v>285867</v>
      </c>
      <c r="D57" s="2">
        <v>1809520</v>
      </c>
      <c r="E57">
        <v>434</v>
      </c>
      <c r="F57" s="1">
        <f t="shared" si="3"/>
        <v>0.86348091457454168</v>
      </c>
      <c r="G57" s="1">
        <f t="shared" si="8"/>
        <v>4.6275017757907494E-3</v>
      </c>
      <c r="H57" s="1">
        <f t="shared" si="9"/>
        <v>0.7538287010777085</v>
      </c>
      <c r="I57" s="1">
        <f t="shared" si="10"/>
        <v>9.1985368166418082E-3</v>
      </c>
      <c r="J57" s="1">
        <f t="shared" si="11"/>
        <v>0.86357317287928193</v>
      </c>
      <c r="K57" s="1">
        <f t="shared" si="6"/>
        <v>0.13642682712071807</v>
      </c>
      <c r="L57">
        <f t="shared" si="12"/>
        <v>287196</v>
      </c>
      <c r="M57">
        <v>287196</v>
      </c>
      <c r="O57" s="38"/>
      <c r="P57" s="2">
        <f t="shared" si="13"/>
        <v>2097150</v>
      </c>
      <c r="AB57" s="12">
        <v>3</v>
      </c>
      <c r="AC57">
        <v>723</v>
      </c>
      <c r="AD57" s="12">
        <v>3</v>
      </c>
      <c r="AE57">
        <v>723</v>
      </c>
      <c r="AF57" s="12">
        <v>3</v>
      </c>
      <c r="AG57">
        <v>723</v>
      </c>
      <c r="AH57" s="12">
        <v>3</v>
      </c>
      <c r="AI57">
        <v>723</v>
      </c>
    </row>
    <row r="58" spans="1:35" x14ac:dyDescent="0.25">
      <c r="A58" s="6">
        <v>43636</v>
      </c>
      <c r="B58">
        <v>1329</v>
      </c>
      <c r="C58">
        <v>285867</v>
      </c>
      <c r="D58" s="2">
        <v>1809520</v>
      </c>
      <c r="E58">
        <v>434</v>
      </c>
      <c r="F58" s="1">
        <f t="shared" si="3"/>
        <v>0.86348091457454168</v>
      </c>
      <c r="G58" s="1">
        <f t="shared" si="8"/>
        <v>4.6275017757907494E-3</v>
      </c>
      <c r="H58" s="1">
        <f t="shared" si="9"/>
        <v>0.7538287010777085</v>
      </c>
      <c r="I58" s="1">
        <f t="shared" si="10"/>
        <v>9.1985368166418082E-3</v>
      </c>
      <c r="J58" s="1">
        <f t="shared" si="11"/>
        <v>0.86357317287928193</v>
      </c>
      <c r="K58" s="1">
        <f t="shared" si="6"/>
        <v>0.13642682712071807</v>
      </c>
      <c r="L58">
        <f t="shared" si="12"/>
        <v>287196</v>
      </c>
      <c r="M58">
        <v>287196</v>
      </c>
      <c r="O58" s="38"/>
      <c r="P58" s="2">
        <f t="shared" si="13"/>
        <v>2097150</v>
      </c>
      <c r="AB58" s="12">
        <v>5</v>
      </c>
      <c r="AC58">
        <v>203</v>
      </c>
      <c r="AD58" s="12">
        <v>5</v>
      </c>
      <c r="AE58">
        <v>203</v>
      </c>
      <c r="AF58" s="12">
        <v>5</v>
      </c>
      <c r="AG58">
        <v>203</v>
      </c>
      <c r="AH58" s="12">
        <v>5</v>
      </c>
      <c r="AI58">
        <v>203</v>
      </c>
    </row>
    <row r="59" spans="1:35" x14ac:dyDescent="0.25">
      <c r="A59" s="6">
        <v>43637</v>
      </c>
      <c r="B59">
        <v>1329</v>
      </c>
      <c r="C59">
        <v>285867</v>
      </c>
      <c r="D59" s="2">
        <v>1809520</v>
      </c>
      <c r="E59">
        <v>434</v>
      </c>
      <c r="F59" s="1">
        <f t="shared" si="3"/>
        <v>0.86348091457454168</v>
      </c>
      <c r="G59" s="1">
        <f t="shared" si="8"/>
        <v>4.6275017757907494E-3</v>
      </c>
      <c r="H59" s="1">
        <f t="shared" si="9"/>
        <v>0.7538287010777085</v>
      </c>
      <c r="I59" s="1">
        <f t="shared" si="10"/>
        <v>9.1985368166418082E-3</v>
      </c>
      <c r="J59" s="1">
        <f t="shared" si="11"/>
        <v>0.86357317287928193</v>
      </c>
      <c r="K59" s="1">
        <f t="shared" si="6"/>
        <v>0.13642682712071807</v>
      </c>
      <c r="L59">
        <f t="shared" si="12"/>
        <v>287196</v>
      </c>
      <c r="M59">
        <v>287196</v>
      </c>
      <c r="O59" s="38"/>
      <c r="P59" s="2">
        <f t="shared" si="13"/>
        <v>2097150</v>
      </c>
      <c r="AB59" s="12">
        <v>31</v>
      </c>
      <c r="AC59">
        <v>138</v>
      </c>
      <c r="AD59" s="12">
        <v>31</v>
      </c>
      <c r="AE59">
        <v>138</v>
      </c>
      <c r="AF59" s="12">
        <v>31</v>
      </c>
      <c r="AG59">
        <v>138</v>
      </c>
      <c r="AH59" s="12">
        <v>31</v>
      </c>
      <c r="AI59">
        <v>138</v>
      </c>
    </row>
    <row r="60" spans="1:35" x14ac:dyDescent="0.25">
      <c r="A60" s="6">
        <v>43641</v>
      </c>
      <c r="B60">
        <v>1329</v>
      </c>
      <c r="C60">
        <v>285867</v>
      </c>
      <c r="D60" s="2">
        <v>1809520</v>
      </c>
      <c r="E60">
        <v>434</v>
      </c>
      <c r="F60" s="1">
        <f t="shared" si="3"/>
        <v>0.86348091457454168</v>
      </c>
      <c r="G60" s="1">
        <f t="shared" si="8"/>
        <v>4.6275017757907494E-3</v>
      </c>
      <c r="H60" s="1">
        <f t="shared" si="9"/>
        <v>0.7538287010777085</v>
      </c>
      <c r="I60" s="1">
        <f t="shared" si="10"/>
        <v>9.1985368166418082E-3</v>
      </c>
      <c r="J60" s="1">
        <f t="shared" si="11"/>
        <v>0.86357317287928193</v>
      </c>
      <c r="K60" s="1">
        <f t="shared" si="6"/>
        <v>0.13642682712071807</v>
      </c>
      <c r="L60">
        <f t="shared" si="12"/>
        <v>287196</v>
      </c>
      <c r="M60">
        <v>287215</v>
      </c>
      <c r="O60" s="38"/>
      <c r="P60" s="2">
        <f t="shared" si="13"/>
        <v>2097150</v>
      </c>
      <c r="AB60" s="12">
        <v>23493</v>
      </c>
      <c r="AC60">
        <v>58</v>
      </c>
      <c r="AD60" s="12">
        <v>23493</v>
      </c>
      <c r="AE60">
        <v>58</v>
      </c>
      <c r="AF60" s="12">
        <v>23493</v>
      </c>
      <c r="AG60">
        <v>48</v>
      </c>
      <c r="AH60" s="12">
        <v>23493</v>
      </c>
      <c r="AI60">
        <v>51</v>
      </c>
    </row>
    <row r="61" spans="1:35" x14ac:dyDescent="0.25">
      <c r="A61" s="6">
        <v>43643</v>
      </c>
      <c r="B61">
        <v>1329</v>
      </c>
      <c r="C61">
        <v>285867</v>
      </c>
      <c r="D61" s="2">
        <v>1809520</v>
      </c>
      <c r="E61">
        <v>434</v>
      </c>
      <c r="F61" s="1">
        <f t="shared" si="3"/>
        <v>0.86348091457454168</v>
      </c>
      <c r="G61" s="1">
        <f t="shared" si="8"/>
        <v>4.6275017757907494E-3</v>
      </c>
      <c r="H61" s="1">
        <f t="shared" si="9"/>
        <v>0.7538287010777085</v>
      </c>
      <c r="I61" s="1">
        <f t="shared" si="10"/>
        <v>9.1985368166418082E-3</v>
      </c>
      <c r="J61" s="1">
        <f t="shared" si="11"/>
        <v>0.86357317287928193</v>
      </c>
      <c r="K61" s="1">
        <f t="shared" si="6"/>
        <v>0.13642682712071807</v>
      </c>
      <c r="L61">
        <f t="shared" si="12"/>
        <v>287196</v>
      </c>
      <c r="M61">
        <v>287215</v>
      </c>
      <c r="O61" s="38"/>
      <c r="P61" s="2">
        <f t="shared" si="13"/>
        <v>2097150</v>
      </c>
      <c r="AB61" s="12">
        <v>31136</v>
      </c>
      <c r="AC61">
        <v>41</v>
      </c>
      <c r="AD61" s="12">
        <v>31136</v>
      </c>
      <c r="AE61">
        <v>46</v>
      </c>
      <c r="AF61" s="12">
        <v>31136</v>
      </c>
      <c r="AG61">
        <v>47</v>
      </c>
      <c r="AH61" s="12">
        <v>31136</v>
      </c>
      <c r="AI61">
        <v>49</v>
      </c>
    </row>
    <row r="62" spans="1:35" x14ac:dyDescent="0.25">
      <c r="A62" s="6">
        <v>43840</v>
      </c>
      <c r="B62">
        <v>1323</v>
      </c>
      <c r="C62">
        <v>285892</v>
      </c>
      <c r="D62" s="2">
        <v>1809441</v>
      </c>
      <c r="E62">
        <v>394</v>
      </c>
      <c r="F62" s="1">
        <f t="shared" si="3"/>
        <v>0.86348155742590782</v>
      </c>
      <c r="G62" s="1">
        <f t="shared" si="8"/>
        <v>4.606305380986369E-3</v>
      </c>
      <c r="H62" s="1">
        <f t="shared" si="9"/>
        <v>0.77052999417588819</v>
      </c>
      <c r="I62" s="1">
        <f t="shared" si="10"/>
        <v>9.1578641341215229E-3</v>
      </c>
      <c r="J62" s="1">
        <f t="shared" si="11"/>
        <v>0.86355772566938049</v>
      </c>
      <c r="K62" s="1">
        <f t="shared" si="6"/>
        <v>0.13644227433061951</v>
      </c>
      <c r="L62">
        <f t="shared" si="12"/>
        <v>287215</v>
      </c>
      <c r="M62">
        <v>287215</v>
      </c>
      <c r="O62" s="42">
        <v>2097150</v>
      </c>
      <c r="P62" s="2">
        <f t="shared" si="13"/>
        <v>2097050</v>
      </c>
      <c r="AB62" s="12">
        <v>14</v>
      </c>
      <c r="AC62">
        <v>39</v>
      </c>
      <c r="AD62" s="12">
        <v>14</v>
      </c>
      <c r="AE62">
        <v>39</v>
      </c>
      <c r="AF62" s="12">
        <v>14</v>
      </c>
      <c r="AG62">
        <v>39</v>
      </c>
      <c r="AH62" s="12">
        <v>14</v>
      </c>
      <c r="AI62">
        <v>39</v>
      </c>
    </row>
    <row r="63" spans="1:35" x14ac:dyDescent="0.25">
      <c r="A63" s="6">
        <v>43844</v>
      </c>
      <c r="B63">
        <v>1323</v>
      </c>
      <c r="C63">
        <v>285892</v>
      </c>
      <c r="D63" s="2">
        <v>1809441</v>
      </c>
      <c r="E63">
        <v>394</v>
      </c>
      <c r="F63" s="1">
        <f t="shared" si="3"/>
        <v>0.86348155742590782</v>
      </c>
      <c r="G63" s="1">
        <f t="shared" si="8"/>
        <v>4.606305380986369E-3</v>
      </c>
      <c r="H63" s="1">
        <f t="shared" si="9"/>
        <v>0.77052999417588819</v>
      </c>
      <c r="I63" s="1">
        <f t="shared" si="10"/>
        <v>9.1578641341215229E-3</v>
      </c>
      <c r="J63" s="1">
        <f t="shared" si="11"/>
        <v>0.86355772566938049</v>
      </c>
      <c r="K63" s="1">
        <f t="shared" si="6"/>
        <v>0.13644227433061951</v>
      </c>
      <c r="L63">
        <f t="shared" si="12"/>
        <v>287215</v>
      </c>
      <c r="M63">
        <v>287215</v>
      </c>
      <c r="O63" s="38"/>
      <c r="P63" s="2">
        <f t="shared" si="13"/>
        <v>2097050</v>
      </c>
      <c r="AB63" s="12">
        <v>2</v>
      </c>
      <c r="AC63">
        <v>33</v>
      </c>
      <c r="AD63" s="12">
        <v>2</v>
      </c>
      <c r="AE63">
        <v>33</v>
      </c>
      <c r="AF63" s="12">
        <v>2</v>
      </c>
      <c r="AG63">
        <v>33</v>
      </c>
      <c r="AH63" s="12">
        <v>2</v>
      </c>
      <c r="AI63">
        <v>33</v>
      </c>
    </row>
    <row r="64" spans="1:35" x14ac:dyDescent="0.25">
      <c r="A64" s="6">
        <v>43846</v>
      </c>
      <c r="B64">
        <v>1323</v>
      </c>
      <c r="C64">
        <v>285892</v>
      </c>
      <c r="D64" s="2">
        <v>1809441</v>
      </c>
      <c r="E64">
        <v>394</v>
      </c>
      <c r="F64" s="1">
        <f t="shared" si="3"/>
        <v>0.86348155742590782</v>
      </c>
      <c r="G64" s="1">
        <f t="shared" si="8"/>
        <v>4.606305380986369E-3</v>
      </c>
      <c r="H64" s="1">
        <f t="shared" si="9"/>
        <v>0.77052999417588819</v>
      </c>
      <c r="I64" s="1">
        <f t="shared" si="10"/>
        <v>9.1578641341215229E-3</v>
      </c>
      <c r="J64" s="1">
        <f t="shared" si="11"/>
        <v>0.86355772566938049</v>
      </c>
      <c r="K64" s="1">
        <f t="shared" si="6"/>
        <v>0.13644227433061951</v>
      </c>
      <c r="L64">
        <f t="shared" si="12"/>
        <v>287215</v>
      </c>
      <c r="M64">
        <v>287215</v>
      </c>
      <c r="O64" s="38"/>
      <c r="P64" s="2">
        <f t="shared" si="13"/>
        <v>2097050</v>
      </c>
      <c r="AB64" s="12">
        <v>1</v>
      </c>
      <c r="AC64">
        <v>32</v>
      </c>
      <c r="AD64" s="12">
        <v>1</v>
      </c>
      <c r="AE64">
        <v>32</v>
      </c>
      <c r="AF64" s="12">
        <v>1</v>
      </c>
      <c r="AG64">
        <v>32</v>
      </c>
      <c r="AH64" s="12">
        <v>1</v>
      </c>
      <c r="AI64">
        <v>32</v>
      </c>
    </row>
    <row r="65" spans="1:35" x14ac:dyDescent="0.25">
      <c r="A65" s="6">
        <v>43851</v>
      </c>
      <c r="B65">
        <v>1323</v>
      </c>
      <c r="C65">
        <v>285892</v>
      </c>
      <c r="D65" s="2">
        <v>1809441</v>
      </c>
      <c r="E65">
        <v>394</v>
      </c>
      <c r="F65" s="1">
        <f t="shared" si="3"/>
        <v>0.86348155742590782</v>
      </c>
      <c r="G65" s="1">
        <f t="shared" si="8"/>
        <v>4.606305380986369E-3</v>
      </c>
      <c r="H65" s="1">
        <f t="shared" si="9"/>
        <v>0.77052999417588819</v>
      </c>
      <c r="I65" s="1">
        <f t="shared" si="10"/>
        <v>9.1578641341215229E-3</v>
      </c>
      <c r="J65" s="1">
        <f t="shared" si="11"/>
        <v>0.86355772566938049</v>
      </c>
      <c r="K65" s="1">
        <f t="shared" si="6"/>
        <v>0.13644227433061951</v>
      </c>
      <c r="L65">
        <f t="shared" si="12"/>
        <v>287215</v>
      </c>
      <c r="M65">
        <v>287215</v>
      </c>
      <c r="O65" s="38"/>
      <c r="P65" s="2">
        <f t="shared" si="13"/>
        <v>2097050</v>
      </c>
      <c r="AB65" s="12">
        <v>42016</v>
      </c>
      <c r="AC65">
        <v>23</v>
      </c>
      <c r="AD65" s="12">
        <v>42016</v>
      </c>
      <c r="AE65">
        <v>29</v>
      </c>
      <c r="AF65" s="12">
        <v>42016</v>
      </c>
      <c r="AG65">
        <v>29</v>
      </c>
      <c r="AH65" s="12">
        <v>42016</v>
      </c>
      <c r="AI65">
        <v>31</v>
      </c>
    </row>
    <row r="66" spans="1:35" x14ac:dyDescent="0.25">
      <c r="A66" s="6">
        <v>43852</v>
      </c>
      <c r="B66">
        <v>1323</v>
      </c>
      <c r="C66">
        <v>285892</v>
      </c>
      <c r="D66" s="2">
        <v>1809441</v>
      </c>
      <c r="E66">
        <v>394</v>
      </c>
      <c r="F66" s="1">
        <f t="shared" si="3"/>
        <v>0.86348155742590782</v>
      </c>
      <c r="G66" s="1">
        <f t="shared" si="8"/>
        <v>4.606305380986369E-3</v>
      </c>
      <c r="H66" s="1">
        <f t="shared" si="9"/>
        <v>0.77052999417588819</v>
      </c>
      <c r="I66" s="1">
        <f t="shared" si="10"/>
        <v>9.1578641341215229E-3</v>
      </c>
      <c r="J66" s="1">
        <f t="shared" si="11"/>
        <v>0.86355772566938049</v>
      </c>
      <c r="K66" s="1">
        <f t="shared" si="6"/>
        <v>0.13644227433061951</v>
      </c>
      <c r="L66">
        <f t="shared" si="12"/>
        <v>287215</v>
      </c>
      <c r="M66">
        <v>287215</v>
      </c>
      <c r="O66" s="38"/>
      <c r="P66" s="2">
        <f t="shared" si="13"/>
        <v>2097050</v>
      </c>
      <c r="AB66" s="12">
        <v>18</v>
      </c>
      <c r="AC66">
        <v>12</v>
      </c>
      <c r="AD66" s="12">
        <v>18</v>
      </c>
      <c r="AE66">
        <v>12</v>
      </c>
      <c r="AF66" s="12">
        <v>18</v>
      </c>
      <c r="AG66">
        <v>12</v>
      </c>
      <c r="AH66" s="12">
        <v>18</v>
      </c>
      <c r="AI66">
        <v>12</v>
      </c>
    </row>
    <row r="67" spans="1:35" x14ac:dyDescent="0.25">
      <c r="A67" s="6">
        <v>43858</v>
      </c>
      <c r="B67">
        <v>1323</v>
      </c>
      <c r="C67">
        <v>285892</v>
      </c>
      <c r="D67" s="2">
        <v>1809441</v>
      </c>
      <c r="E67">
        <v>394</v>
      </c>
      <c r="F67" s="1">
        <f t="shared" si="3"/>
        <v>0.86348155742590782</v>
      </c>
      <c r="G67" s="1">
        <f t="shared" si="8"/>
        <v>4.606305380986369E-3</v>
      </c>
      <c r="H67" s="1">
        <f t="shared" si="9"/>
        <v>0.77052999417588819</v>
      </c>
      <c r="I67" s="1">
        <f t="shared" ref="I67:I70" si="14">(2*((G67*H67)/(G67+H67)))</f>
        <v>9.1578641341215229E-3</v>
      </c>
      <c r="J67" s="1">
        <f t="shared" si="11"/>
        <v>0.86355772566938049</v>
      </c>
      <c r="K67" s="1">
        <f t="shared" si="6"/>
        <v>0.13644227433061951</v>
      </c>
      <c r="L67">
        <f t="shared" si="12"/>
        <v>287215</v>
      </c>
      <c r="M67">
        <v>287215</v>
      </c>
      <c r="O67" s="38"/>
      <c r="P67" s="2">
        <f t="shared" si="13"/>
        <v>2097050</v>
      </c>
      <c r="AB67" s="12">
        <v>7</v>
      </c>
      <c r="AC67">
        <v>11</v>
      </c>
      <c r="AD67" s="12">
        <v>7</v>
      </c>
      <c r="AE67">
        <v>11</v>
      </c>
      <c r="AF67" s="12">
        <v>7</v>
      </c>
      <c r="AG67">
        <v>9</v>
      </c>
      <c r="AH67" s="12">
        <v>7</v>
      </c>
      <c r="AI67">
        <v>11</v>
      </c>
    </row>
    <row r="68" spans="1:35" x14ac:dyDescent="0.25">
      <c r="A68" s="6">
        <v>43860</v>
      </c>
      <c r="B68">
        <v>1323</v>
      </c>
      <c r="C68">
        <v>285892</v>
      </c>
      <c r="D68" s="2">
        <v>1809441</v>
      </c>
      <c r="E68">
        <v>394</v>
      </c>
      <c r="F68" s="1">
        <f t="shared" ref="F68:F70" si="15">((B68+D68)/(B68+C68+D68+E68))</f>
        <v>0.86348155742590782</v>
      </c>
      <c r="G68" s="1">
        <f t="shared" si="8"/>
        <v>4.606305380986369E-3</v>
      </c>
      <c r="H68" s="1">
        <f t="shared" si="9"/>
        <v>0.77052999417588819</v>
      </c>
      <c r="I68" s="1">
        <f t="shared" si="14"/>
        <v>9.1578641341215229E-3</v>
      </c>
      <c r="J68" s="1">
        <f t="shared" si="11"/>
        <v>0.86355772566938049</v>
      </c>
      <c r="K68" s="1">
        <f t="shared" ref="K68:K70" si="16">(1-J68)</f>
        <v>0.13644227433061951</v>
      </c>
      <c r="L68">
        <f t="shared" si="12"/>
        <v>287215</v>
      </c>
      <c r="M68">
        <v>287215</v>
      </c>
      <c r="O68" s="38"/>
      <c r="P68" s="2">
        <f t="shared" si="13"/>
        <v>2097050</v>
      </c>
      <c r="AB68" s="12">
        <v>33</v>
      </c>
      <c r="AC68">
        <v>7</v>
      </c>
      <c r="AD68" s="12">
        <v>33</v>
      </c>
      <c r="AE68">
        <v>7</v>
      </c>
      <c r="AF68" s="12">
        <v>33</v>
      </c>
      <c r="AG68">
        <v>7</v>
      </c>
      <c r="AH68" s="12">
        <v>33</v>
      </c>
      <c r="AI68">
        <v>7</v>
      </c>
    </row>
    <row r="69" spans="1:35" x14ac:dyDescent="0.25">
      <c r="A69" s="6">
        <v>43865</v>
      </c>
      <c r="B69">
        <v>1323</v>
      </c>
      <c r="C69">
        <v>285892</v>
      </c>
      <c r="D69" s="2">
        <v>1809441</v>
      </c>
      <c r="E69">
        <v>394</v>
      </c>
      <c r="F69" s="1">
        <f t="shared" si="15"/>
        <v>0.86348155742590782</v>
      </c>
      <c r="G69" s="1">
        <f t="shared" si="8"/>
        <v>4.606305380986369E-3</v>
      </c>
      <c r="H69" s="1">
        <f t="shared" si="9"/>
        <v>0.77052999417588819</v>
      </c>
      <c r="I69" s="1">
        <f t="shared" si="14"/>
        <v>9.1578641341215229E-3</v>
      </c>
      <c r="J69" s="1">
        <f t="shared" si="11"/>
        <v>0.86355772566938049</v>
      </c>
      <c r="K69" s="1">
        <f t="shared" si="16"/>
        <v>0.13644227433061951</v>
      </c>
      <c r="L69">
        <f t="shared" si="12"/>
        <v>287215</v>
      </c>
      <c r="M69">
        <v>287215</v>
      </c>
      <c r="O69" s="38"/>
      <c r="P69" s="2">
        <f t="shared" si="13"/>
        <v>2097050</v>
      </c>
      <c r="AB69" s="12">
        <v>8</v>
      </c>
      <c r="AC69">
        <v>7</v>
      </c>
      <c r="AD69" s="12">
        <v>8</v>
      </c>
      <c r="AE69">
        <v>7</v>
      </c>
      <c r="AF69" s="12">
        <v>8</v>
      </c>
      <c r="AG69">
        <v>7</v>
      </c>
      <c r="AH69" s="12">
        <v>8</v>
      </c>
      <c r="AI69">
        <v>7</v>
      </c>
    </row>
    <row r="70" spans="1:35" x14ac:dyDescent="0.25">
      <c r="A70" s="6">
        <v>43867</v>
      </c>
      <c r="B70">
        <v>1323</v>
      </c>
      <c r="C70">
        <v>285892</v>
      </c>
      <c r="D70" s="2">
        <v>1809441</v>
      </c>
      <c r="E70">
        <v>394</v>
      </c>
      <c r="F70" s="1">
        <f t="shared" si="15"/>
        <v>0.86348155742590782</v>
      </c>
      <c r="G70" s="1">
        <f t="shared" si="8"/>
        <v>4.606305380986369E-3</v>
      </c>
      <c r="H70" s="1">
        <f t="shared" si="9"/>
        <v>0.77052999417588819</v>
      </c>
      <c r="I70" s="1">
        <f t="shared" si="14"/>
        <v>9.1578641341215229E-3</v>
      </c>
      <c r="J70" s="1">
        <f t="shared" si="11"/>
        <v>0.86355772566938049</v>
      </c>
      <c r="K70" s="1">
        <f t="shared" si="16"/>
        <v>0.13644227433061951</v>
      </c>
      <c r="L70">
        <f t="shared" si="12"/>
        <v>287215</v>
      </c>
      <c r="M70">
        <v>287215</v>
      </c>
      <c r="O70" s="38"/>
      <c r="P70" s="2">
        <f t="shared" si="13"/>
        <v>2097050</v>
      </c>
    </row>
    <row r="71" spans="1:35" x14ac:dyDescent="0.25">
      <c r="G71" s="1"/>
      <c r="H71" s="1"/>
      <c r="I71" s="1"/>
      <c r="J71" s="1"/>
      <c r="K71" s="1"/>
      <c r="O71" s="38"/>
      <c r="P71" s="2"/>
    </row>
    <row r="72" spans="1:35" x14ac:dyDescent="0.25">
      <c r="G72" s="1"/>
      <c r="H72" s="1"/>
      <c r="I72" s="1"/>
      <c r="J72" s="1"/>
      <c r="K72" s="1"/>
      <c r="O72" s="38"/>
      <c r="P72" s="2"/>
    </row>
    <row r="73" spans="1:35" x14ac:dyDescent="0.25">
      <c r="G73" s="1"/>
      <c r="H73" s="1"/>
      <c r="I73" s="1"/>
      <c r="J73" s="1"/>
      <c r="K73" s="1"/>
      <c r="O73" s="38"/>
      <c r="P73" s="2"/>
    </row>
    <row r="74" spans="1:35" x14ac:dyDescent="0.25">
      <c r="G74" s="1"/>
      <c r="H74" s="1"/>
      <c r="I74" s="1"/>
      <c r="J74" s="1"/>
      <c r="K74" s="1"/>
      <c r="O74" s="38"/>
      <c r="P74" s="2"/>
    </row>
    <row r="75" spans="1:35" x14ac:dyDescent="0.25">
      <c r="G75" s="1"/>
      <c r="H75" s="1"/>
      <c r="I75" s="1"/>
      <c r="J75" s="1"/>
      <c r="K75" s="1"/>
      <c r="O75" s="38"/>
      <c r="P75" s="2"/>
    </row>
    <row r="76" spans="1:35" x14ac:dyDescent="0.25">
      <c r="G76" s="1"/>
      <c r="H76" s="1"/>
      <c r="I76" s="1"/>
      <c r="J76" s="1"/>
      <c r="K76" s="1"/>
      <c r="O76" s="38"/>
      <c r="P76" s="2"/>
      <c r="AB76" s="12">
        <v>23493</v>
      </c>
    </row>
    <row r="77" spans="1:35" x14ac:dyDescent="0.25">
      <c r="G77" s="1"/>
      <c r="H77" s="1"/>
      <c r="I77" s="1"/>
      <c r="J77" s="1"/>
      <c r="K77" s="1"/>
      <c r="O77" s="38"/>
      <c r="P77" s="2"/>
      <c r="AB77" s="12">
        <v>31136</v>
      </c>
    </row>
    <row r="78" spans="1:35" x14ac:dyDescent="0.25">
      <c r="G78" s="1"/>
      <c r="H78" s="1"/>
      <c r="I78" s="1"/>
      <c r="J78" s="1"/>
      <c r="K78" s="1"/>
      <c r="O78" s="38"/>
      <c r="P78" s="2"/>
      <c r="AB78" s="12">
        <v>42016</v>
      </c>
      <c r="AC78">
        <v>1</v>
      </c>
      <c r="AD78">
        <v>2</v>
      </c>
      <c r="AE78">
        <v>2</v>
      </c>
      <c r="AF78">
        <v>3</v>
      </c>
    </row>
    <row r="79" spans="1:35" x14ac:dyDescent="0.25">
      <c r="G79" s="1"/>
      <c r="H79" s="1"/>
      <c r="I79" s="1"/>
      <c r="J79" s="1"/>
      <c r="K79" s="1"/>
      <c r="O79" s="38"/>
      <c r="P79" s="2"/>
    </row>
    <row r="80" spans="1:35" x14ac:dyDescent="0.25">
      <c r="G80" s="1"/>
      <c r="H80" s="1"/>
      <c r="I80" s="1"/>
      <c r="J80" s="1"/>
      <c r="K80" s="1"/>
      <c r="P80" s="2"/>
    </row>
    <row r="81" spans="7:16" x14ac:dyDescent="0.25">
      <c r="G81" s="1"/>
      <c r="H81" s="1"/>
      <c r="I81" s="1"/>
      <c r="J81" s="1"/>
      <c r="K81" s="1"/>
      <c r="P81" s="2"/>
    </row>
  </sheetData>
  <mergeCells count="18">
    <mergeCell ref="P1:P2"/>
    <mergeCell ref="O3:O22"/>
    <mergeCell ref="O23:O42"/>
    <mergeCell ref="F1:F2"/>
    <mergeCell ref="G1:G2"/>
    <mergeCell ref="H1:H2"/>
    <mergeCell ref="I1:I2"/>
    <mergeCell ref="J1:J2"/>
    <mergeCell ref="O43:O61"/>
    <mergeCell ref="O62:O79"/>
    <mergeCell ref="A1:A2"/>
    <mergeCell ref="B1:B2"/>
    <mergeCell ref="C1:C2"/>
    <mergeCell ref="D1:D2"/>
    <mergeCell ref="E1:E2"/>
    <mergeCell ref="O1:O2"/>
    <mergeCell ref="M1:N1"/>
    <mergeCell ref="K1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D3FD-554C-4DD8-9E5A-AB695494EF34}">
  <dimension ref="A1:R81"/>
  <sheetViews>
    <sheetView zoomScale="85" zoomScaleNormal="85" workbookViewId="0">
      <selection activeCell="R5" sqref="R5"/>
    </sheetView>
  </sheetViews>
  <sheetFormatPr defaultRowHeight="15" x14ac:dyDescent="0.25"/>
  <cols>
    <col min="1" max="1" width="23.42578125" style="7" customWidth="1"/>
    <col min="2" max="2" width="13.140625" customWidth="1"/>
    <col min="3" max="3" width="12.7109375" customWidth="1"/>
    <col min="4" max="4" width="13.85546875" customWidth="1"/>
    <col min="5" max="5" width="14.28515625" customWidth="1"/>
    <col min="6" max="6" width="11.28515625" customWidth="1"/>
    <col min="7" max="7" width="11.140625" customWidth="1"/>
    <col min="8" max="8" width="18" customWidth="1"/>
    <col min="10" max="10" width="14.85546875" customWidth="1"/>
    <col min="12" max="12" width="19.7109375" customWidth="1"/>
    <col min="13" max="13" width="18.28515625" customWidth="1"/>
    <col min="14" max="14" width="33.5703125" customWidth="1"/>
  </cols>
  <sheetData>
    <row r="1" spans="1:14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/>
      <c r="G1" s="38" t="s">
        <v>5</v>
      </c>
      <c r="H1" s="38" t="s">
        <v>6</v>
      </c>
      <c r="I1" s="38" t="s">
        <v>7</v>
      </c>
      <c r="J1" s="38" t="s">
        <v>8</v>
      </c>
      <c r="L1" s="40" t="s">
        <v>11</v>
      </c>
      <c r="N1" s="40" t="s">
        <v>10</v>
      </c>
    </row>
    <row r="2" spans="1:14" x14ac:dyDescent="0.25">
      <c r="A2" s="37"/>
      <c r="B2" s="38"/>
      <c r="C2" s="38"/>
      <c r="D2" s="38"/>
      <c r="E2" s="38"/>
      <c r="F2" s="38"/>
      <c r="G2" s="38"/>
      <c r="H2" s="38"/>
      <c r="I2" s="38"/>
      <c r="J2" s="38"/>
      <c r="K2" t="s">
        <v>12</v>
      </c>
      <c r="L2" s="40"/>
      <c r="N2" s="40"/>
    </row>
    <row r="3" spans="1:14" ht="15" customHeight="1" x14ac:dyDescent="0.25">
      <c r="A3" s="6">
        <v>42856</v>
      </c>
      <c r="B3">
        <v>4</v>
      </c>
      <c r="C3">
        <v>2</v>
      </c>
      <c r="D3">
        <v>801420</v>
      </c>
      <c r="E3">
        <v>1366301</v>
      </c>
      <c r="F3" s="38"/>
      <c r="G3" s="1">
        <f>B3/(B3+C3)</f>
        <v>0.66666666666666663</v>
      </c>
      <c r="H3" s="1">
        <f>(B3/(B3+E3))</f>
        <v>2.9276040122812987E-6</v>
      </c>
      <c r="I3" s="1">
        <f>(2*((G3*H3)/(G3+H3)))</f>
        <v>5.8551823120797529E-6</v>
      </c>
      <c r="J3" s="1">
        <f>(D3/(D3+C3))</f>
        <v>0.99999750443586521</v>
      </c>
      <c r="L3" s="2">
        <f>SUM(B3+C3+D3+E3)</f>
        <v>2167727</v>
      </c>
      <c r="N3" s="39" t="s">
        <v>254</v>
      </c>
    </row>
    <row r="4" spans="1:14" x14ac:dyDescent="0.25">
      <c r="A4" s="6">
        <v>42858</v>
      </c>
      <c r="B4">
        <v>4</v>
      </c>
      <c r="C4">
        <v>2</v>
      </c>
      <c r="D4">
        <v>801420</v>
      </c>
      <c r="E4">
        <v>1366301</v>
      </c>
      <c r="F4" s="38"/>
      <c r="G4" s="1">
        <f t="shared" ref="G4:G67" si="0">B4/(B4+C4)</f>
        <v>0.66666666666666663</v>
      </c>
      <c r="H4" s="1">
        <f t="shared" ref="H4:H67" si="1">(B4/(B4+E4))</f>
        <v>2.9276040122812987E-6</v>
      </c>
      <c r="I4" s="1">
        <f t="shared" ref="I4:I67" si="2">(2*((G4*H4)/(G4+H4)))</f>
        <v>5.8551823120797529E-6</v>
      </c>
      <c r="J4" s="1">
        <f t="shared" ref="J4:J67" si="3">(D4/(D4+C4))</f>
        <v>0.99999750443586521</v>
      </c>
      <c r="L4" s="2">
        <f t="shared" ref="L4:L67" si="4">SUM(B4+C4+D4+E4)</f>
        <v>2167727</v>
      </c>
      <c r="N4" s="38"/>
    </row>
    <row r="5" spans="1:14" x14ac:dyDescent="0.25">
      <c r="A5" s="6">
        <v>42859</v>
      </c>
      <c r="B5">
        <v>4</v>
      </c>
      <c r="C5">
        <v>2</v>
      </c>
      <c r="D5">
        <v>801420</v>
      </c>
      <c r="E5">
        <v>1366301</v>
      </c>
      <c r="F5" s="38"/>
      <c r="G5" s="1">
        <f t="shared" si="0"/>
        <v>0.66666666666666663</v>
      </c>
      <c r="H5" s="1">
        <f t="shared" si="1"/>
        <v>2.9276040122812987E-6</v>
      </c>
      <c r="I5" s="1">
        <f t="shared" si="2"/>
        <v>5.8551823120797529E-6</v>
      </c>
      <c r="J5" s="1">
        <f t="shared" si="3"/>
        <v>0.99999750443586521</v>
      </c>
      <c r="L5" s="2">
        <f t="shared" si="4"/>
        <v>2167727</v>
      </c>
      <c r="N5" s="38"/>
    </row>
    <row r="6" spans="1:14" x14ac:dyDescent="0.25">
      <c r="A6" s="6">
        <v>42860</v>
      </c>
      <c r="B6">
        <v>4</v>
      </c>
      <c r="C6">
        <v>2</v>
      </c>
      <c r="D6">
        <v>801420</v>
      </c>
      <c r="E6">
        <v>1366301</v>
      </c>
      <c r="F6" s="38"/>
      <c r="G6" s="1">
        <f t="shared" si="0"/>
        <v>0.66666666666666663</v>
      </c>
      <c r="H6" s="1">
        <f t="shared" si="1"/>
        <v>2.9276040122812987E-6</v>
      </c>
      <c r="I6" s="1">
        <f t="shared" si="2"/>
        <v>5.8551823120797529E-6</v>
      </c>
      <c r="J6" s="1">
        <f t="shared" si="3"/>
        <v>0.99999750443586521</v>
      </c>
      <c r="L6" s="2">
        <f t="shared" si="4"/>
        <v>2167727</v>
      </c>
      <c r="N6" s="38"/>
    </row>
    <row r="7" spans="1:14" x14ac:dyDescent="0.25">
      <c r="A7" s="6">
        <v>42861</v>
      </c>
      <c r="B7">
        <v>4</v>
      </c>
      <c r="C7">
        <v>2</v>
      </c>
      <c r="D7">
        <v>801420</v>
      </c>
      <c r="E7">
        <v>1366301</v>
      </c>
      <c r="F7" s="38"/>
      <c r="G7" s="1">
        <f t="shared" si="0"/>
        <v>0.66666666666666663</v>
      </c>
      <c r="H7" s="1">
        <f t="shared" si="1"/>
        <v>2.9276040122812987E-6</v>
      </c>
      <c r="I7" s="1">
        <f t="shared" si="2"/>
        <v>5.8551823120797529E-6</v>
      </c>
      <c r="J7" s="1">
        <f t="shared" si="3"/>
        <v>0.99999750443586521</v>
      </c>
      <c r="L7" s="2">
        <f t="shared" si="4"/>
        <v>2167727</v>
      </c>
      <c r="N7" s="38"/>
    </row>
    <row r="8" spans="1:14" x14ac:dyDescent="0.25">
      <c r="A8" s="6">
        <v>42874</v>
      </c>
      <c r="B8">
        <v>4</v>
      </c>
      <c r="C8">
        <v>2</v>
      </c>
      <c r="D8">
        <v>801420</v>
      </c>
      <c r="E8">
        <v>1366301</v>
      </c>
      <c r="F8" s="38"/>
      <c r="G8" s="1">
        <f t="shared" si="0"/>
        <v>0.66666666666666663</v>
      </c>
      <c r="H8" s="1">
        <f t="shared" si="1"/>
        <v>2.9276040122812987E-6</v>
      </c>
      <c r="I8" s="1">
        <f t="shared" si="2"/>
        <v>5.8551823120797529E-6</v>
      </c>
      <c r="J8" s="1">
        <f t="shared" si="3"/>
        <v>0.99999750443586521</v>
      </c>
      <c r="L8" s="2">
        <f t="shared" si="4"/>
        <v>2167727</v>
      </c>
      <c r="N8" s="38"/>
    </row>
    <row r="9" spans="1:14" x14ac:dyDescent="0.25">
      <c r="A9" s="6">
        <v>42875</v>
      </c>
      <c r="B9">
        <v>4</v>
      </c>
      <c r="C9">
        <v>2</v>
      </c>
      <c r="D9">
        <v>801420</v>
      </c>
      <c r="E9">
        <v>1366301</v>
      </c>
      <c r="F9" s="38"/>
      <c r="G9" s="1">
        <f t="shared" si="0"/>
        <v>0.66666666666666663</v>
      </c>
      <c r="H9" s="1">
        <f t="shared" si="1"/>
        <v>2.9276040122812987E-6</v>
      </c>
      <c r="I9" s="1">
        <f t="shared" si="2"/>
        <v>5.8551823120797529E-6</v>
      </c>
      <c r="J9" s="1">
        <f t="shared" si="3"/>
        <v>0.99999750443586521</v>
      </c>
      <c r="L9" s="2">
        <f t="shared" si="4"/>
        <v>2167727</v>
      </c>
      <c r="N9" s="38"/>
    </row>
    <row r="10" spans="1:14" x14ac:dyDescent="0.25">
      <c r="A10" s="6">
        <v>42877</v>
      </c>
      <c r="B10">
        <v>4</v>
      </c>
      <c r="C10">
        <v>2</v>
      </c>
      <c r="D10">
        <v>801420</v>
      </c>
      <c r="E10">
        <v>1366301</v>
      </c>
      <c r="F10" s="38"/>
      <c r="G10" s="1">
        <f t="shared" si="0"/>
        <v>0.66666666666666663</v>
      </c>
      <c r="H10" s="1">
        <f t="shared" si="1"/>
        <v>2.9276040122812987E-6</v>
      </c>
      <c r="I10" s="1">
        <f t="shared" si="2"/>
        <v>5.8551823120797529E-6</v>
      </c>
      <c r="J10" s="1">
        <f t="shared" si="3"/>
        <v>0.99999750443586521</v>
      </c>
      <c r="L10" s="2">
        <f t="shared" si="4"/>
        <v>2167727</v>
      </c>
      <c r="N10" s="38"/>
    </row>
    <row r="11" spans="1:14" x14ac:dyDescent="0.25">
      <c r="A11" s="6">
        <v>42878</v>
      </c>
      <c r="B11">
        <v>4</v>
      </c>
      <c r="C11">
        <v>2</v>
      </c>
      <c r="D11">
        <v>801420</v>
      </c>
      <c r="E11">
        <v>1366301</v>
      </c>
      <c r="F11" s="38"/>
      <c r="G11" s="1">
        <f t="shared" si="0"/>
        <v>0.66666666666666663</v>
      </c>
      <c r="H11" s="1">
        <f t="shared" si="1"/>
        <v>2.9276040122812987E-6</v>
      </c>
      <c r="I11" s="1">
        <f t="shared" si="2"/>
        <v>5.8551823120797529E-6</v>
      </c>
      <c r="J11" s="1">
        <f t="shared" si="3"/>
        <v>0.99999750443586521</v>
      </c>
      <c r="L11" s="2">
        <f t="shared" si="4"/>
        <v>2167727</v>
      </c>
      <c r="N11" s="38"/>
    </row>
    <row r="12" spans="1:14" x14ac:dyDescent="0.25">
      <c r="A12" s="6">
        <v>42879</v>
      </c>
      <c r="B12">
        <v>4</v>
      </c>
      <c r="C12">
        <v>2</v>
      </c>
      <c r="D12">
        <v>801420</v>
      </c>
      <c r="E12">
        <v>1366301</v>
      </c>
      <c r="F12" s="38"/>
      <c r="G12" s="1">
        <f t="shared" si="0"/>
        <v>0.66666666666666663</v>
      </c>
      <c r="H12" s="1">
        <f t="shared" si="1"/>
        <v>2.9276040122812987E-6</v>
      </c>
      <c r="I12" s="1">
        <f t="shared" si="2"/>
        <v>5.8551823120797529E-6</v>
      </c>
      <c r="J12" s="1">
        <f t="shared" si="3"/>
        <v>0.99999750443586521</v>
      </c>
      <c r="L12" s="2">
        <f t="shared" si="4"/>
        <v>2167727</v>
      </c>
      <c r="N12" s="38"/>
    </row>
    <row r="13" spans="1:14" x14ac:dyDescent="0.25">
      <c r="A13" s="6">
        <v>42880</v>
      </c>
      <c r="B13">
        <v>4</v>
      </c>
      <c r="C13">
        <v>2</v>
      </c>
      <c r="D13">
        <v>801420</v>
      </c>
      <c r="E13">
        <v>1366301</v>
      </c>
      <c r="F13" s="38"/>
      <c r="G13" s="1">
        <f t="shared" si="0"/>
        <v>0.66666666666666663</v>
      </c>
      <c r="H13" s="1">
        <f t="shared" si="1"/>
        <v>2.9276040122812987E-6</v>
      </c>
      <c r="I13" s="1">
        <f t="shared" si="2"/>
        <v>5.8551823120797529E-6</v>
      </c>
      <c r="J13" s="1">
        <f t="shared" si="3"/>
        <v>0.99999750443586521</v>
      </c>
      <c r="L13" s="2">
        <f t="shared" si="4"/>
        <v>2167727</v>
      </c>
      <c r="N13" s="38"/>
    </row>
    <row r="14" spans="1:14" x14ac:dyDescent="0.25">
      <c r="A14" s="6">
        <v>42885</v>
      </c>
      <c r="B14">
        <v>4</v>
      </c>
      <c r="C14">
        <v>2</v>
      </c>
      <c r="D14">
        <v>801420</v>
      </c>
      <c r="E14">
        <v>1366301</v>
      </c>
      <c r="F14" s="38"/>
      <c r="G14" s="1">
        <f t="shared" si="0"/>
        <v>0.66666666666666663</v>
      </c>
      <c r="H14" s="1">
        <f t="shared" si="1"/>
        <v>2.9276040122812987E-6</v>
      </c>
      <c r="I14" s="1">
        <f t="shared" si="2"/>
        <v>5.8551823120797529E-6</v>
      </c>
      <c r="J14" s="1">
        <f t="shared" si="3"/>
        <v>0.99999750443586521</v>
      </c>
      <c r="L14" s="2">
        <f t="shared" si="4"/>
        <v>2167727</v>
      </c>
      <c r="N14" s="38"/>
    </row>
    <row r="15" spans="1:14" x14ac:dyDescent="0.25">
      <c r="A15" s="6">
        <v>42886</v>
      </c>
      <c r="B15">
        <v>4</v>
      </c>
      <c r="C15">
        <v>2</v>
      </c>
      <c r="D15">
        <v>801420</v>
      </c>
      <c r="E15">
        <v>1366301</v>
      </c>
      <c r="F15" s="38"/>
      <c r="G15" s="1">
        <f t="shared" si="0"/>
        <v>0.66666666666666663</v>
      </c>
      <c r="H15" s="1">
        <f t="shared" si="1"/>
        <v>2.9276040122812987E-6</v>
      </c>
      <c r="I15" s="1">
        <f t="shared" si="2"/>
        <v>5.8551823120797529E-6</v>
      </c>
      <c r="J15" s="1">
        <f t="shared" si="3"/>
        <v>0.99999750443586521</v>
      </c>
      <c r="L15" s="2">
        <f t="shared" si="4"/>
        <v>2167727</v>
      </c>
      <c r="N15" s="38"/>
    </row>
    <row r="16" spans="1:14" x14ac:dyDescent="0.25">
      <c r="A16" s="6">
        <v>42887</v>
      </c>
      <c r="B16">
        <v>4</v>
      </c>
      <c r="C16">
        <v>2</v>
      </c>
      <c r="D16">
        <v>801420</v>
      </c>
      <c r="E16">
        <v>1366301</v>
      </c>
      <c r="F16" s="38"/>
      <c r="G16" s="1">
        <f t="shared" si="0"/>
        <v>0.66666666666666663</v>
      </c>
      <c r="H16" s="1">
        <f t="shared" si="1"/>
        <v>2.9276040122812987E-6</v>
      </c>
      <c r="I16" s="1">
        <f t="shared" si="2"/>
        <v>5.8551823120797529E-6</v>
      </c>
      <c r="J16" s="1">
        <f t="shared" si="3"/>
        <v>0.99999750443586521</v>
      </c>
      <c r="L16" s="2">
        <f t="shared" si="4"/>
        <v>2167727</v>
      </c>
      <c r="N16" s="38"/>
    </row>
    <row r="17" spans="1:18" x14ac:dyDescent="0.25">
      <c r="A17" s="6">
        <v>42888</v>
      </c>
      <c r="B17">
        <v>4</v>
      </c>
      <c r="C17">
        <v>2</v>
      </c>
      <c r="D17">
        <v>801420</v>
      </c>
      <c r="E17">
        <v>1366301</v>
      </c>
      <c r="F17" s="38"/>
      <c r="G17" s="1">
        <f t="shared" si="0"/>
        <v>0.66666666666666663</v>
      </c>
      <c r="H17" s="1">
        <f t="shared" si="1"/>
        <v>2.9276040122812987E-6</v>
      </c>
      <c r="I17" s="1">
        <f t="shared" si="2"/>
        <v>5.8551823120797529E-6</v>
      </c>
      <c r="J17" s="1">
        <f t="shared" si="3"/>
        <v>0.99999750443586521</v>
      </c>
      <c r="L17" s="2">
        <f t="shared" si="4"/>
        <v>2167727</v>
      </c>
      <c r="N17" s="38"/>
    </row>
    <row r="18" spans="1:18" x14ac:dyDescent="0.25">
      <c r="A18" s="6">
        <v>42891</v>
      </c>
      <c r="B18">
        <v>4</v>
      </c>
      <c r="C18">
        <v>2</v>
      </c>
      <c r="D18">
        <v>801420</v>
      </c>
      <c r="E18">
        <v>1366301</v>
      </c>
      <c r="F18" s="38"/>
      <c r="G18" s="1">
        <f t="shared" si="0"/>
        <v>0.66666666666666663</v>
      </c>
      <c r="H18" s="1">
        <f t="shared" si="1"/>
        <v>2.9276040122812987E-6</v>
      </c>
      <c r="I18" s="1">
        <f t="shared" si="2"/>
        <v>5.8551823120797529E-6</v>
      </c>
      <c r="J18" s="1">
        <f t="shared" si="3"/>
        <v>0.99999750443586521</v>
      </c>
      <c r="L18" s="2">
        <f t="shared" si="4"/>
        <v>2167727</v>
      </c>
      <c r="N18" s="38"/>
    </row>
    <row r="19" spans="1:18" x14ac:dyDescent="0.25">
      <c r="A19" s="6">
        <v>42892</v>
      </c>
      <c r="B19">
        <v>4</v>
      </c>
      <c r="C19">
        <v>2</v>
      </c>
      <c r="D19">
        <v>801420</v>
      </c>
      <c r="E19">
        <v>1366301</v>
      </c>
      <c r="F19" s="38"/>
      <c r="G19" s="1">
        <f t="shared" si="0"/>
        <v>0.66666666666666663</v>
      </c>
      <c r="H19" s="1">
        <f t="shared" si="1"/>
        <v>2.9276040122812987E-6</v>
      </c>
      <c r="I19" s="1">
        <f t="shared" si="2"/>
        <v>5.8551823120797529E-6</v>
      </c>
      <c r="J19" s="1">
        <f t="shared" si="3"/>
        <v>0.99999750443586521</v>
      </c>
      <c r="L19" s="2">
        <f t="shared" si="4"/>
        <v>2167727</v>
      </c>
      <c r="N19" s="38"/>
    </row>
    <row r="20" spans="1:18" x14ac:dyDescent="0.25">
      <c r="A20" s="7">
        <v>42893</v>
      </c>
      <c r="B20">
        <v>4</v>
      </c>
      <c r="C20">
        <v>2</v>
      </c>
      <c r="D20">
        <v>801420</v>
      </c>
      <c r="E20">
        <v>1366301</v>
      </c>
      <c r="F20" s="38"/>
      <c r="G20" s="1">
        <f t="shared" si="0"/>
        <v>0.66666666666666663</v>
      </c>
      <c r="H20" s="1">
        <f t="shared" si="1"/>
        <v>2.9276040122812987E-6</v>
      </c>
      <c r="I20" s="1">
        <f t="shared" si="2"/>
        <v>5.8551823120797529E-6</v>
      </c>
      <c r="J20" s="1">
        <f t="shared" si="3"/>
        <v>0.99999750443586521</v>
      </c>
      <c r="L20" s="2">
        <f t="shared" si="4"/>
        <v>2167727</v>
      </c>
      <c r="N20" s="38"/>
    </row>
    <row r="21" spans="1:18" x14ac:dyDescent="0.25">
      <c r="A21" s="7">
        <v>42894</v>
      </c>
      <c r="B21">
        <v>4</v>
      </c>
      <c r="C21">
        <v>2</v>
      </c>
      <c r="D21">
        <v>801420</v>
      </c>
      <c r="E21">
        <v>1366301</v>
      </c>
      <c r="F21" s="38"/>
      <c r="G21" s="1">
        <f t="shared" si="0"/>
        <v>0.66666666666666663</v>
      </c>
      <c r="H21" s="1">
        <f t="shared" si="1"/>
        <v>2.9276040122812987E-6</v>
      </c>
      <c r="I21" s="1">
        <f t="shared" si="2"/>
        <v>5.8551823120797529E-6</v>
      </c>
      <c r="J21" s="1">
        <f t="shared" si="3"/>
        <v>0.99999750443586521</v>
      </c>
      <c r="L21" s="2">
        <f t="shared" si="4"/>
        <v>2167727</v>
      </c>
      <c r="N21" s="38"/>
    </row>
    <row r="22" spans="1:18" x14ac:dyDescent="0.25">
      <c r="A22" s="7">
        <v>42895</v>
      </c>
      <c r="B22">
        <v>4</v>
      </c>
      <c r="C22">
        <v>2</v>
      </c>
      <c r="D22">
        <v>801420</v>
      </c>
      <c r="E22">
        <v>1366301</v>
      </c>
      <c r="G22" s="1">
        <f t="shared" si="0"/>
        <v>0.66666666666666663</v>
      </c>
      <c r="H22" s="1">
        <f t="shared" si="1"/>
        <v>2.9276040122812987E-6</v>
      </c>
      <c r="I22" s="1">
        <f t="shared" si="2"/>
        <v>5.8551823120797529E-6</v>
      </c>
      <c r="J22" s="1">
        <f t="shared" si="3"/>
        <v>0.99999750443586521</v>
      </c>
      <c r="L22" s="2">
        <f t="shared" si="4"/>
        <v>2167727</v>
      </c>
      <c r="N22" s="38"/>
    </row>
    <row r="23" spans="1:18" x14ac:dyDescent="0.25">
      <c r="A23" s="7">
        <v>43139</v>
      </c>
      <c r="B23">
        <v>4</v>
      </c>
      <c r="C23">
        <v>2</v>
      </c>
      <c r="D23">
        <v>801422</v>
      </c>
      <c r="E23">
        <v>1365701</v>
      </c>
      <c r="F23" s="38"/>
      <c r="G23" s="1">
        <f t="shared" si="0"/>
        <v>0.66666666666666663</v>
      </c>
      <c r="H23" s="1">
        <f t="shared" si="1"/>
        <v>2.9288902068894819E-6</v>
      </c>
      <c r="I23" s="1">
        <f t="shared" si="2"/>
        <v>5.857754678698494E-6</v>
      </c>
      <c r="J23" s="1">
        <f t="shared" si="3"/>
        <v>0.99999750444209312</v>
      </c>
      <c r="L23" s="2">
        <f t="shared" si="4"/>
        <v>2167129</v>
      </c>
      <c r="N23" s="39" t="s">
        <v>255</v>
      </c>
    </row>
    <row r="24" spans="1:18" x14ac:dyDescent="0.25">
      <c r="A24" s="7">
        <v>43140</v>
      </c>
      <c r="B24">
        <v>4</v>
      </c>
      <c r="C24">
        <v>2</v>
      </c>
      <c r="D24">
        <v>801422</v>
      </c>
      <c r="E24">
        <v>1365701</v>
      </c>
      <c r="F24" s="38"/>
      <c r="G24" s="1">
        <f t="shared" si="0"/>
        <v>0.66666666666666663</v>
      </c>
      <c r="H24" s="1">
        <f t="shared" si="1"/>
        <v>2.9288902068894819E-6</v>
      </c>
      <c r="I24" s="1">
        <f t="shared" si="2"/>
        <v>5.857754678698494E-6</v>
      </c>
      <c r="J24" s="1">
        <f t="shared" si="3"/>
        <v>0.99999750444209312</v>
      </c>
      <c r="L24" s="2">
        <f t="shared" si="4"/>
        <v>2167129</v>
      </c>
      <c r="N24" s="38"/>
    </row>
    <row r="25" spans="1:18" x14ac:dyDescent="0.25">
      <c r="A25" s="7">
        <v>43143</v>
      </c>
      <c r="B25">
        <v>4</v>
      </c>
      <c r="C25">
        <v>2</v>
      </c>
      <c r="D25">
        <v>801422</v>
      </c>
      <c r="E25">
        <v>1365701</v>
      </c>
      <c r="F25" s="38"/>
      <c r="G25" s="1">
        <f t="shared" si="0"/>
        <v>0.66666666666666663</v>
      </c>
      <c r="H25" s="1">
        <f t="shared" si="1"/>
        <v>2.9288902068894819E-6</v>
      </c>
      <c r="I25" s="1">
        <f t="shared" si="2"/>
        <v>5.857754678698494E-6</v>
      </c>
      <c r="J25" s="1">
        <f t="shared" si="3"/>
        <v>0.99999750444209312</v>
      </c>
      <c r="L25" s="2">
        <f t="shared" si="4"/>
        <v>2167129</v>
      </c>
      <c r="N25" s="38"/>
    </row>
    <row r="26" spans="1:18" x14ac:dyDescent="0.25">
      <c r="A26" s="7">
        <v>43145</v>
      </c>
      <c r="B26">
        <v>4</v>
      </c>
      <c r="C26">
        <v>2</v>
      </c>
      <c r="D26">
        <v>801422</v>
      </c>
      <c r="E26">
        <v>1365701</v>
      </c>
      <c r="F26" s="38"/>
      <c r="G26" s="1">
        <f t="shared" si="0"/>
        <v>0.66666666666666663</v>
      </c>
      <c r="H26" s="1">
        <f t="shared" si="1"/>
        <v>2.9288902068894819E-6</v>
      </c>
      <c r="I26" s="1">
        <f t="shared" si="2"/>
        <v>5.857754678698494E-6</v>
      </c>
      <c r="J26" s="1">
        <f t="shared" si="3"/>
        <v>0.99999750444209312</v>
      </c>
      <c r="L26" s="2">
        <f t="shared" si="4"/>
        <v>2167129</v>
      </c>
      <c r="N26" s="38"/>
    </row>
    <row r="27" spans="1:18" x14ac:dyDescent="0.25">
      <c r="A27" s="6">
        <v>43146</v>
      </c>
      <c r="B27">
        <v>4</v>
      </c>
      <c r="C27">
        <v>2</v>
      </c>
      <c r="D27">
        <v>801422</v>
      </c>
      <c r="E27">
        <v>1365701</v>
      </c>
      <c r="F27" s="38"/>
      <c r="G27" s="1">
        <f t="shared" si="0"/>
        <v>0.66666666666666663</v>
      </c>
      <c r="H27" s="1">
        <f t="shared" si="1"/>
        <v>2.9288902068894819E-6</v>
      </c>
      <c r="I27" s="1">
        <f t="shared" si="2"/>
        <v>5.857754678698494E-6</v>
      </c>
      <c r="J27" s="1">
        <f t="shared" si="3"/>
        <v>0.99999750444209312</v>
      </c>
      <c r="L27" s="2">
        <f t="shared" si="4"/>
        <v>2167129</v>
      </c>
      <c r="N27" s="38"/>
    </row>
    <row r="28" spans="1:18" x14ac:dyDescent="0.25">
      <c r="A28" s="6">
        <v>43147</v>
      </c>
      <c r="B28">
        <v>4</v>
      </c>
      <c r="C28">
        <v>2</v>
      </c>
      <c r="D28">
        <v>801422</v>
      </c>
      <c r="E28">
        <v>1365701</v>
      </c>
      <c r="F28" s="38"/>
      <c r="G28" s="1">
        <f t="shared" si="0"/>
        <v>0.66666666666666663</v>
      </c>
      <c r="H28" s="1">
        <f t="shared" si="1"/>
        <v>2.9288902068894819E-6</v>
      </c>
      <c r="I28" s="1">
        <f t="shared" si="2"/>
        <v>5.857754678698494E-6</v>
      </c>
      <c r="J28" s="1">
        <f t="shared" si="3"/>
        <v>0.99999750444209312</v>
      </c>
      <c r="L28" s="2">
        <f t="shared" si="4"/>
        <v>2167129</v>
      </c>
      <c r="N28" s="38"/>
    </row>
    <row r="29" spans="1:18" x14ac:dyDescent="0.25">
      <c r="A29" s="6">
        <v>43150</v>
      </c>
      <c r="B29">
        <v>4</v>
      </c>
      <c r="C29">
        <v>2</v>
      </c>
      <c r="D29">
        <v>801422</v>
      </c>
      <c r="E29">
        <v>1365701</v>
      </c>
      <c r="F29" s="38"/>
      <c r="G29" s="1">
        <f t="shared" si="0"/>
        <v>0.66666666666666663</v>
      </c>
      <c r="H29" s="1">
        <f t="shared" si="1"/>
        <v>2.9288902068894819E-6</v>
      </c>
      <c r="I29" s="1">
        <f t="shared" si="2"/>
        <v>5.857754678698494E-6</v>
      </c>
      <c r="J29" s="1">
        <f t="shared" si="3"/>
        <v>0.99999750444209312</v>
      </c>
      <c r="L29" s="2">
        <f t="shared" si="4"/>
        <v>2167129</v>
      </c>
      <c r="N29" s="38"/>
    </row>
    <row r="30" spans="1:18" x14ac:dyDescent="0.25">
      <c r="A30" s="6">
        <v>43151</v>
      </c>
      <c r="B30">
        <v>4</v>
      </c>
      <c r="C30">
        <v>2</v>
      </c>
      <c r="D30">
        <v>801422</v>
      </c>
      <c r="E30">
        <v>1365701</v>
      </c>
      <c r="F30" s="38"/>
      <c r="G30" s="1">
        <f t="shared" si="0"/>
        <v>0.66666666666666663</v>
      </c>
      <c r="H30" s="1">
        <f t="shared" si="1"/>
        <v>2.9288902068894819E-6</v>
      </c>
      <c r="I30" s="1">
        <f t="shared" si="2"/>
        <v>5.857754678698494E-6</v>
      </c>
      <c r="J30" s="1">
        <f t="shared" si="3"/>
        <v>0.99999750444209312</v>
      </c>
      <c r="L30" s="2">
        <f t="shared" si="4"/>
        <v>2167129</v>
      </c>
      <c r="N30" s="38"/>
    </row>
    <row r="31" spans="1:18" x14ac:dyDescent="0.25">
      <c r="A31" s="6">
        <v>43152</v>
      </c>
      <c r="B31">
        <v>4</v>
      </c>
      <c r="C31">
        <v>2</v>
      </c>
      <c r="D31">
        <v>801422</v>
      </c>
      <c r="E31">
        <v>1365701</v>
      </c>
      <c r="F31" s="38"/>
      <c r="G31" s="1">
        <f t="shared" si="0"/>
        <v>0.66666666666666663</v>
      </c>
      <c r="H31" s="1">
        <f t="shared" si="1"/>
        <v>2.9288902068894819E-6</v>
      </c>
      <c r="I31" s="1">
        <f t="shared" si="2"/>
        <v>5.857754678698494E-6</v>
      </c>
      <c r="J31" s="1">
        <f t="shared" si="3"/>
        <v>0.99999750444209312</v>
      </c>
      <c r="L31" s="2">
        <f t="shared" si="4"/>
        <v>2167129</v>
      </c>
      <c r="N31" s="38"/>
    </row>
    <row r="32" spans="1:18" x14ac:dyDescent="0.25">
      <c r="A32" s="6">
        <v>43153</v>
      </c>
      <c r="B32">
        <v>4</v>
      </c>
      <c r="C32">
        <v>2</v>
      </c>
      <c r="D32">
        <v>801422</v>
      </c>
      <c r="E32">
        <v>1365701</v>
      </c>
      <c r="F32" s="38"/>
      <c r="G32" s="1">
        <f t="shared" si="0"/>
        <v>0.66666666666666663</v>
      </c>
      <c r="H32" s="1">
        <f t="shared" si="1"/>
        <v>2.9288902068894819E-6</v>
      </c>
      <c r="I32" s="1">
        <f t="shared" si="2"/>
        <v>5.857754678698494E-6</v>
      </c>
      <c r="J32" s="1">
        <f t="shared" si="3"/>
        <v>0.99999750444209312</v>
      </c>
      <c r="L32" s="2">
        <f t="shared" si="4"/>
        <v>2167129</v>
      </c>
      <c r="N32" s="38"/>
      <c r="P32" s="1"/>
      <c r="Q32" s="1"/>
      <c r="R32" s="1"/>
    </row>
    <row r="33" spans="1:18" x14ac:dyDescent="0.25">
      <c r="A33" s="6">
        <v>43154</v>
      </c>
      <c r="B33">
        <v>4</v>
      </c>
      <c r="C33">
        <v>2</v>
      </c>
      <c r="D33">
        <v>801422</v>
      </c>
      <c r="E33">
        <v>1365701</v>
      </c>
      <c r="F33" s="38"/>
      <c r="G33" s="1">
        <f t="shared" si="0"/>
        <v>0.66666666666666663</v>
      </c>
      <c r="H33" s="1">
        <f t="shared" si="1"/>
        <v>2.9288902068894819E-6</v>
      </c>
      <c r="I33" s="1">
        <f t="shared" si="2"/>
        <v>5.857754678698494E-6</v>
      </c>
      <c r="J33" s="1">
        <f t="shared" si="3"/>
        <v>0.99999750444209312</v>
      </c>
      <c r="L33" s="2">
        <f t="shared" si="4"/>
        <v>2167129</v>
      </c>
      <c r="N33" s="38"/>
      <c r="P33" s="1"/>
      <c r="Q33" s="1"/>
      <c r="R33" s="1"/>
    </row>
    <row r="34" spans="1:18" x14ac:dyDescent="0.25">
      <c r="A34" s="6">
        <v>43157</v>
      </c>
      <c r="B34">
        <v>4</v>
      </c>
      <c r="C34">
        <v>2</v>
      </c>
      <c r="D34">
        <v>801422</v>
      </c>
      <c r="E34">
        <v>1365701</v>
      </c>
      <c r="F34" s="38"/>
      <c r="G34" s="1">
        <f t="shared" si="0"/>
        <v>0.66666666666666663</v>
      </c>
      <c r="H34" s="1">
        <f t="shared" si="1"/>
        <v>2.9288902068894819E-6</v>
      </c>
      <c r="I34" s="1">
        <f t="shared" si="2"/>
        <v>5.857754678698494E-6</v>
      </c>
      <c r="J34" s="1">
        <f t="shared" si="3"/>
        <v>0.99999750444209312</v>
      </c>
      <c r="L34" s="2">
        <f t="shared" si="4"/>
        <v>2167129</v>
      </c>
      <c r="N34" s="38"/>
      <c r="P34" s="1"/>
      <c r="Q34" s="1"/>
      <c r="R34" s="1"/>
    </row>
    <row r="35" spans="1:18" x14ac:dyDescent="0.25">
      <c r="A35" s="6">
        <v>43158</v>
      </c>
      <c r="B35">
        <v>4</v>
      </c>
      <c r="C35">
        <v>2</v>
      </c>
      <c r="D35">
        <v>801422</v>
      </c>
      <c r="E35">
        <v>1365701</v>
      </c>
      <c r="F35" s="38"/>
      <c r="G35" s="1">
        <f t="shared" si="0"/>
        <v>0.66666666666666663</v>
      </c>
      <c r="H35" s="1">
        <f t="shared" si="1"/>
        <v>2.9288902068894819E-6</v>
      </c>
      <c r="I35" s="1">
        <f t="shared" si="2"/>
        <v>5.857754678698494E-6</v>
      </c>
      <c r="J35" s="1">
        <f t="shared" si="3"/>
        <v>0.99999750444209312</v>
      </c>
      <c r="L35" s="2">
        <f t="shared" si="4"/>
        <v>2167129</v>
      </c>
      <c r="N35" s="38"/>
      <c r="P35" s="1"/>
      <c r="Q35" s="1"/>
      <c r="R35" s="1"/>
    </row>
    <row r="36" spans="1:18" x14ac:dyDescent="0.25">
      <c r="A36" s="6">
        <v>43160</v>
      </c>
      <c r="B36">
        <v>4</v>
      </c>
      <c r="C36">
        <v>2</v>
      </c>
      <c r="D36">
        <v>801422</v>
      </c>
      <c r="E36">
        <v>1365701</v>
      </c>
      <c r="F36" s="38"/>
      <c r="G36" s="1">
        <f t="shared" si="0"/>
        <v>0.66666666666666663</v>
      </c>
      <c r="H36" s="1">
        <f t="shared" si="1"/>
        <v>2.9288902068894819E-6</v>
      </c>
      <c r="I36" s="1">
        <f t="shared" si="2"/>
        <v>5.857754678698494E-6</v>
      </c>
      <c r="J36" s="1">
        <f t="shared" si="3"/>
        <v>0.99999750444209312</v>
      </c>
      <c r="L36" s="2">
        <f t="shared" si="4"/>
        <v>2167129</v>
      </c>
      <c r="N36" s="38"/>
      <c r="P36" s="1"/>
      <c r="Q36" s="1"/>
      <c r="R36" s="1"/>
    </row>
    <row r="37" spans="1:18" x14ac:dyDescent="0.25">
      <c r="A37" s="6">
        <v>43161</v>
      </c>
      <c r="B37">
        <v>4</v>
      </c>
      <c r="C37">
        <v>2</v>
      </c>
      <c r="D37">
        <v>801422</v>
      </c>
      <c r="E37">
        <v>1365701</v>
      </c>
      <c r="F37" s="38"/>
      <c r="G37" s="1">
        <f t="shared" si="0"/>
        <v>0.66666666666666663</v>
      </c>
      <c r="H37" s="1">
        <f t="shared" si="1"/>
        <v>2.9288902068894819E-6</v>
      </c>
      <c r="I37" s="1">
        <f t="shared" si="2"/>
        <v>5.857754678698494E-6</v>
      </c>
      <c r="J37" s="1">
        <f t="shared" si="3"/>
        <v>0.99999750444209312</v>
      </c>
      <c r="L37" s="2">
        <f t="shared" si="4"/>
        <v>2167129</v>
      </c>
      <c r="N37" s="38"/>
      <c r="P37" s="1"/>
      <c r="Q37" s="1"/>
      <c r="R37" s="1"/>
    </row>
    <row r="38" spans="1:18" x14ac:dyDescent="0.25">
      <c r="A38" s="6">
        <v>43164</v>
      </c>
      <c r="B38">
        <v>4</v>
      </c>
      <c r="C38">
        <v>2</v>
      </c>
      <c r="D38">
        <v>801422</v>
      </c>
      <c r="E38">
        <v>1365701</v>
      </c>
      <c r="F38" s="38"/>
      <c r="G38" s="1">
        <f t="shared" si="0"/>
        <v>0.66666666666666663</v>
      </c>
      <c r="H38" s="1">
        <f t="shared" si="1"/>
        <v>2.9288902068894819E-6</v>
      </c>
      <c r="I38" s="1">
        <f t="shared" si="2"/>
        <v>5.857754678698494E-6</v>
      </c>
      <c r="J38" s="1">
        <f t="shared" si="3"/>
        <v>0.99999750444209312</v>
      </c>
      <c r="L38" s="2">
        <f t="shared" si="4"/>
        <v>2167129</v>
      </c>
      <c r="N38" s="38"/>
      <c r="P38" s="1"/>
      <c r="Q38" s="1"/>
      <c r="R38" s="1"/>
    </row>
    <row r="39" spans="1:18" x14ac:dyDescent="0.25">
      <c r="A39" s="6">
        <v>43165</v>
      </c>
      <c r="B39">
        <v>4</v>
      </c>
      <c r="C39">
        <v>2</v>
      </c>
      <c r="D39">
        <v>801422</v>
      </c>
      <c r="E39">
        <v>1365701</v>
      </c>
      <c r="F39" s="38"/>
      <c r="G39" s="1">
        <f t="shared" si="0"/>
        <v>0.66666666666666663</v>
      </c>
      <c r="H39" s="1">
        <f t="shared" si="1"/>
        <v>2.9288902068894819E-6</v>
      </c>
      <c r="I39" s="1">
        <f t="shared" si="2"/>
        <v>5.857754678698494E-6</v>
      </c>
      <c r="J39" s="1">
        <f t="shared" si="3"/>
        <v>0.99999750444209312</v>
      </c>
      <c r="L39" s="2">
        <f t="shared" si="4"/>
        <v>2167129</v>
      </c>
      <c r="N39" s="38"/>
      <c r="P39" s="1"/>
      <c r="Q39" s="1"/>
      <c r="R39" s="1"/>
    </row>
    <row r="40" spans="1:18" x14ac:dyDescent="0.25">
      <c r="A40" s="6">
        <v>43167</v>
      </c>
      <c r="B40">
        <v>4</v>
      </c>
      <c r="C40">
        <v>2</v>
      </c>
      <c r="D40">
        <v>801422</v>
      </c>
      <c r="E40">
        <v>1365701</v>
      </c>
      <c r="F40" s="38"/>
      <c r="G40" s="1">
        <f t="shared" si="0"/>
        <v>0.66666666666666663</v>
      </c>
      <c r="H40" s="1">
        <f t="shared" si="1"/>
        <v>2.9288902068894819E-6</v>
      </c>
      <c r="I40" s="1">
        <f t="shared" si="2"/>
        <v>5.857754678698494E-6</v>
      </c>
      <c r="J40" s="1">
        <f t="shared" si="3"/>
        <v>0.99999750444209312</v>
      </c>
      <c r="L40" s="2">
        <f t="shared" si="4"/>
        <v>2167129</v>
      </c>
      <c r="N40" s="38"/>
      <c r="P40" s="1"/>
      <c r="Q40" s="1"/>
      <c r="R40" s="1"/>
    </row>
    <row r="41" spans="1:18" x14ac:dyDescent="0.25">
      <c r="A41" s="7">
        <v>43169</v>
      </c>
      <c r="B41">
        <v>4</v>
      </c>
      <c r="C41">
        <v>2</v>
      </c>
      <c r="D41">
        <v>801422</v>
      </c>
      <c r="E41">
        <v>1365701</v>
      </c>
      <c r="F41" s="38"/>
      <c r="G41" s="1">
        <f t="shared" si="0"/>
        <v>0.66666666666666663</v>
      </c>
      <c r="H41" s="1">
        <f t="shared" si="1"/>
        <v>2.9288902068894819E-6</v>
      </c>
      <c r="I41" s="1">
        <f t="shared" si="2"/>
        <v>5.857754678698494E-6</v>
      </c>
      <c r="J41" s="1">
        <f t="shared" si="3"/>
        <v>0.99999750444209312</v>
      </c>
      <c r="L41" s="2">
        <f t="shared" si="4"/>
        <v>2167129</v>
      </c>
      <c r="N41" s="38"/>
      <c r="P41" s="1"/>
      <c r="Q41" s="1"/>
      <c r="R41" s="1"/>
    </row>
    <row r="42" spans="1:18" x14ac:dyDescent="0.25">
      <c r="A42" s="7">
        <v>43171</v>
      </c>
      <c r="B42">
        <v>4</v>
      </c>
      <c r="C42">
        <v>2</v>
      </c>
      <c r="D42">
        <v>801422</v>
      </c>
      <c r="E42">
        <v>1365701</v>
      </c>
      <c r="G42" s="1">
        <f t="shared" si="0"/>
        <v>0.66666666666666663</v>
      </c>
      <c r="H42" s="1">
        <f t="shared" si="1"/>
        <v>2.9288902068894819E-6</v>
      </c>
      <c r="I42" s="1">
        <f t="shared" si="2"/>
        <v>5.857754678698494E-6</v>
      </c>
      <c r="J42" s="1">
        <f t="shared" si="3"/>
        <v>0.99999750444209312</v>
      </c>
      <c r="L42" s="2">
        <f t="shared" si="4"/>
        <v>2167129</v>
      </c>
      <c r="N42" s="38"/>
      <c r="P42" s="1"/>
      <c r="Q42" s="1"/>
      <c r="R42" s="1"/>
    </row>
    <row r="43" spans="1:18" x14ac:dyDescent="0.25">
      <c r="A43" s="6">
        <v>43621</v>
      </c>
      <c r="B43">
        <v>4</v>
      </c>
      <c r="C43">
        <v>0</v>
      </c>
      <c r="D43">
        <v>801422</v>
      </c>
      <c r="E43">
        <v>1365709</v>
      </c>
      <c r="F43" s="38"/>
      <c r="G43" s="1">
        <f t="shared" si="0"/>
        <v>1</v>
      </c>
      <c r="H43" s="1">
        <f t="shared" si="1"/>
        <v>2.928873050194294E-6</v>
      </c>
      <c r="I43" s="1">
        <f t="shared" si="2"/>
        <v>5.85772894384415E-6</v>
      </c>
      <c r="J43" s="1">
        <f t="shared" si="3"/>
        <v>1</v>
      </c>
      <c r="L43" s="2">
        <f t="shared" si="4"/>
        <v>2167135</v>
      </c>
      <c r="N43" s="39" t="s">
        <v>255</v>
      </c>
      <c r="P43" s="1"/>
      <c r="Q43" s="1"/>
      <c r="R43" s="1"/>
    </row>
    <row r="44" spans="1:18" x14ac:dyDescent="0.25">
      <c r="A44" s="6">
        <v>43623</v>
      </c>
      <c r="B44">
        <v>4</v>
      </c>
      <c r="C44">
        <v>0</v>
      </c>
      <c r="D44">
        <v>801422</v>
      </c>
      <c r="E44">
        <v>1365709</v>
      </c>
      <c r="F44" s="38"/>
      <c r="G44" s="1">
        <f t="shared" si="0"/>
        <v>1</v>
      </c>
      <c r="H44" s="1">
        <f t="shared" si="1"/>
        <v>2.928873050194294E-6</v>
      </c>
      <c r="I44" s="1">
        <f t="shared" si="2"/>
        <v>5.85772894384415E-6</v>
      </c>
      <c r="J44" s="1">
        <f t="shared" si="3"/>
        <v>1</v>
      </c>
      <c r="L44" s="2">
        <f t="shared" si="4"/>
        <v>2167135</v>
      </c>
      <c r="N44" s="38"/>
      <c r="P44" s="1"/>
      <c r="Q44" s="1"/>
      <c r="R44" s="1"/>
    </row>
    <row r="45" spans="1:18" x14ac:dyDescent="0.25">
      <c r="A45" s="6">
        <v>43627</v>
      </c>
      <c r="B45">
        <v>4</v>
      </c>
      <c r="C45">
        <v>0</v>
      </c>
      <c r="D45">
        <v>801422</v>
      </c>
      <c r="E45">
        <v>1365709</v>
      </c>
      <c r="F45" s="38"/>
      <c r="G45" s="1">
        <f t="shared" si="0"/>
        <v>1</v>
      </c>
      <c r="H45" s="1">
        <f t="shared" si="1"/>
        <v>2.928873050194294E-6</v>
      </c>
      <c r="I45" s="1">
        <f t="shared" si="2"/>
        <v>5.85772894384415E-6</v>
      </c>
      <c r="J45" s="1">
        <f t="shared" si="3"/>
        <v>1</v>
      </c>
      <c r="L45" s="2">
        <f t="shared" si="4"/>
        <v>2167135</v>
      </c>
      <c r="N45" s="38"/>
      <c r="P45" s="1"/>
      <c r="Q45" s="1"/>
      <c r="R45" s="1"/>
    </row>
    <row r="46" spans="1:18" x14ac:dyDescent="0.25">
      <c r="A46" s="6">
        <v>43628</v>
      </c>
      <c r="B46">
        <v>4</v>
      </c>
      <c r="C46">
        <v>0</v>
      </c>
      <c r="D46">
        <v>801422</v>
      </c>
      <c r="E46">
        <v>1365709</v>
      </c>
      <c r="F46" s="38"/>
      <c r="G46" s="1">
        <f t="shared" si="0"/>
        <v>1</v>
      </c>
      <c r="H46" s="1">
        <f>(B46/(B46+E46))</f>
        <v>2.928873050194294E-6</v>
      </c>
      <c r="I46" s="1">
        <f t="shared" si="2"/>
        <v>5.85772894384415E-6</v>
      </c>
      <c r="J46" s="1">
        <f t="shared" si="3"/>
        <v>1</v>
      </c>
      <c r="L46" s="2">
        <f t="shared" si="4"/>
        <v>2167135</v>
      </c>
      <c r="N46" s="38"/>
      <c r="P46" s="1"/>
      <c r="Q46" s="1"/>
      <c r="R46" s="1"/>
    </row>
    <row r="47" spans="1:18" x14ac:dyDescent="0.25">
      <c r="A47" s="6">
        <v>43629</v>
      </c>
      <c r="B47">
        <v>4</v>
      </c>
      <c r="C47">
        <v>0</v>
      </c>
      <c r="D47">
        <v>801422</v>
      </c>
      <c r="E47">
        <v>1365709</v>
      </c>
      <c r="F47" s="38"/>
      <c r="G47" s="1">
        <f t="shared" si="0"/>
        <v>1</v>
      </c>
      <c r="H47" s="1">
        <f t="shared" si="1"/>
        <v>2.928873050194294E-6</v>
      </c>
      <c r="I47" s="1">
        <f t="shared" si="2"/>
        <v>5.85772894384415E-6</v>
      </c>
      <c r="J47" s="1">
        <f t="shared" si="3"/>
        <v>1</v>
      </c>
      <c r="L47" s="2">
        <f t="shared" si="4"/>
        <v>2167135</v>
      </c>
      <c r="N47" s="38"/>
      <c r="P47" s="1"/>
      <c r="Q47" s="1"/>
      <c r="R47" s="1"/>
    </row>
    <row r="48" spans="1:18" x14ac:dyDescent="0.25">
      <c r="A48" s="6">
        <v>43630</v>
      </c>
      <c r="B48">
        <v>4</v>
      </c>
      <c r="C48">
        <v>0</v>
      </c>
      <c r="D48">
        <v>801422</v>
      </c>
      <c r="E48">
        <v>1365709</v>
      </c>
      <c r="F48" s="38"/>
      <c r="G48" s="1">
        <f t="shared" si="0"/>
        <v>1</v>
      </c>
      <c r="H48" s="1">
        <f t="shared" si="1"/>
        <v>2.928873050194294E-6</v>
      </c>
      <c r="I48" s="1">
        <f t="shared" si="2"/>
        <v>5.85772894384415E-6</v>
      </c>
      <c r="J48" s="1">
        <f t="shared" si="3"/>
        <v>1</v>
      </c>
      <c r="L48" s="2">
        <f t="shared" si="4"/>
        <v>2167135</v>
      </c>
      <c r="N48" s="38"/>
      <c r="P48" s="1"/>
      <c r="Q48" s="1"/>
      <c r="R48" s="1"/>
    </row>
    <row r="49" spans="1:18" x14ac:dyDescent="0.25">
      <c r="A49" s="6">
        <v>43633</v>
      </c>
      <c r="B49">
        <v>4</v>
      </c>
      <c r="C49">
        <v>0</v>
      </c>
      <c r="D49">
        <v>801422</v>
      </c>
      <c r="E49">
        <v>1365709</v>
      </c>
      <c r="F49" s="38"/>
      <c r="G49" s="1">
        <f t="shared" si="0"/>
        <v>1</v>
      </c>
      <c r="H49" s="1">
        <f t="shared" si="1"/>
        <v>2.928873050194294E-6</v>
      </c>
      <c r="I49" s="1">
        <f t="shared" si="2"/>
        <v>5.85772894384415E-6</v>
      </c>
      <c r="J49" s="1">
        <f t="shared" si="3"/>
        <v>1</v>
      </c>
      <c r="L49" s="2">
        <f t="shared" si="4"/>
        <v>2167135</v>
      </c>
      <c r="N49" s="38"/>
      <c r="P49" s="1"/>
      <c r="Q49" s="1"/>
      <c r="R49" s="1"/>
    </row>
    <row r="50" spans="1:18" x14ac:dyDescent="0.25">
      <c r="A50" s="6">
        <v>43634</v>
      </c>
      <c r="B50">
        <v>4</v>
      </c>
      <c r="C50">
        <v>0</v>
      </c>
      <c r="D50">
        <v>801422</v>
      </c>
      <c r="E50">
        <v>1365709</v>
      </c>
      <c r="F50" s="38"/>
      <c r="G50" s="1">
        <f t="shared" si="0"/>
        <v>1</v>
      </c>
      <c r="H50" s="1">
        <f t="shared" si="1"/>
        <v>2.928873050194294E-6</v>
      </c>
      <c r="I50" s="1">
        <f t="shared" si="2"/>
        <v>5.85772894384415E-6</v>
      </c>
      <c r="J50" s="1">
        <f t="shared" si="3"/>
        <v>1</v>
      </c>
      <c r="L50" s="2">
        <f t="shared" si="4"/>
        <v>2167135</v>
      </c>
      <c r="N50" s="38"/>
      <c r="P50" s="1"/>
      <c r="Q50" s="1"/>
      <c r="R50" s="1"/>
    </row>
    <row r="51" spans="1:18" x14ac:dyDescent="0.25">
      <c r="A51" s="6">
        <v>43635</v>
      </c>
      <c r="B51">
        <v>4</v>
      </c>
      <c r="C51">
        <v>0</v>
      </c>
      <c r="D51">
        <v>801422</v>
      </c>
      <c r="E51">
        <v>1365709</v>
      </c>
      <c r="F51" s="38"/>
      <c r="G51" s="1">
        <f t="shared" si="0"/>
        <v>1</v>
      </c>
      <c r="H51" s="1">
        <f t="shared" si="1"/>
        <v>2.928873050194294E-6</v>
      </c>
      <c r="I51" s="1">
        <f t="shared" si="2"/>
        <v>5.85772894384415E-6</v>
      </c>
      <c r="J51" s="1">
        <f t="shared" si="3"/>
        <v>1</v>
      </c>
      <c r="L51" s="2">
        <f t="shared" si="4"/>
        <v>2167135</v>
      </c>
      <c r="N51" s="38"/>
    </row>
    <row r="52" spans="1:18" x14ac:dyDescent="0.25">
      <c r="A52" s="6">
        <v>43636</v>
      </c>
      <c r="B52">
        <v>4</v>
      </c>
      <c r="C52">
        <v>0</v>
      </c>
      <c r="D52">
        <v>801422</v>
      </c>
      <c r="E52">
        <v>1365709</v>
      </c>
      <c r="F52" s="38"/>
      <c r="G52" s="1">
        <f t="shared" si="0"/>
        <v>1</v>
      </c>
      <c r="H52" s="1">
        <f t="shared" si="1"/>
        <v>2.928873050194294E-6</v>
      </c>
      <c r="I52" s="1">
        <f t="shared" si="2"/>
        <v>5.85772894384415E-6</v>
      </c>
      <c r="J52" s="1">
        <f t="shared" si="3"/>
        <v>1</v>
      </c>
      <c r="L52" s="2">
        <f t="shared" si="4"/>
        <v>2167135</v>
      </c>
      <c r="N52" s="38"/>
    </row>
    <row r="53" spans="1:18" x14ac:dyDescent="0.25">
      <c r="A53" s="6">
        <v>43638</v>
      </c>
      <c r="B53">
        <v>4</v>
      </c>
      <c r="C53">
        <v>0</v>
      </c>
      <c r="D53">
        <v>801422</v>
      </c>
      <c r="E53">
        <v>1365709</v>
      </c>
      <c r="F53" s="38"/>
      <c r="G53" s="1">
        <f t="shared" si="0"/>
        <v>1</v>
      </c>
      <c r="H53" s="1">
        <f t="shared" si="1"/>
        <v>2.928873050194294E-6</v>
      </c>
      <c r="I53" s="1">
        <f t="shared" si="2"/>
        <v>5.85772894384415E-6</v>
      </c>
      <c r="J53" s="1">
        <f t="shared" si="3"/>
        <v>1</v>
      </c>
      <c r="L53" s="2">
        <f t="shared" si="4"/>
        <v>2167135</v>
      </c>
      <c r="N53" s="38"/>
    </row>
    <row r="54" spans="1:18" x14ac:dyDescent="0.25">
      <c r="A54" s="6">
        <v>43640</v>
      </c>
      <c r="B54">
        <v>4</v>
      </c>
      <c r="C54">
        <v>0</v>
      </c>
      <c r="D54">
        <v>801422</v>
      </c>
      <c r="E54">
        <v>1365709</v>
      </c>
      <c r="F54" s="38"/>
      <c r="G54" s="1">
        <f t="shared" si="0"/>
        <v>1</v>
      </c>
      <c r="H54" s="1">
        <f t="shared" si="1"/>
        <v>2.928873050194294E-6</v>
      </c>
      <c r="I54" s="1">
        <f t="shared" si="2"/>
        <v>5.85772894384415E-6</v>
      </c>
      <c r="J54" s="1">
        <f t="shared" si="3"/>
        <v>1</v>
      </c>
      <c r="L54" s="2">
        <f t="shared" si="4"/>
        <v>2167135</v>
      </c>
      <c r="N54" s="38"/>
    </row>
    <row r="55" spans="1:18" x14ac:dyDescent="0.25">
      <c r="A55" s="6">
        <v>43641</v>
      </c>
      <c r="B55">
        <v>4</v>
      </c>
      <c r="C55">
        <v>0</v>
      </c>
      <c r="D55">
        <v>801422</v>
      </c>
      <c r="E55">
        <v>1365709</v>
      </c>
      <c r="F55" s="38"/>
      <c r="G55" s="1">
        <f t="shared" si="0"/>
        <v>1</v>
      </c>
      <c r="H55" s="1">
        <f t="shared" si="1"/>
        <v>2.928873050194294E-6</v>
      </c>
      <c r="I55" s="1">
        <f t="shared" si="2"/>
        <v>5.85772894384415E-6</v>
      </c>
      <c r="J55" s="1">
        <f t="shared" si="3"/>
        <v>1</v>
      </c>
      <c r="L55" s="2">
        <f t="shared" si="4"/>
        <v>2167135</v>
      </c>
      <c r="N55" s="38"/>
    </row>
    <row r="56" spans="1:18" x14ac:dyDescent="0.25">
      <c r="A56" s="6">
        <v>43643</v>
      </c>
      <c r="B56">
        <v>4</v>
      </c>
      <c r="C56">
        <v>0</v>
      </c>
      <c r="D56">
        <v>801422</v>
      </c>
      <c r="E56">
        <v>1365709</v>
      </c>
      <c r="F56" s="38"/>
      <c r="G56" s="1">
        <f t="shared" si="0"/>
        <v>1</v>
      </c>
      <c r="H56" s="1">
        <f t="shared" si="1"/>
        <v>2.928873050194294E-6</v>
      </c>
      <c r="I56" s="1">
        <f t="shared" si="2"/>
        <v>5.85772894384415E-6</v>
      </c>
      <c r="J56" s="1">
        <f t="shared" si="3"/>
        <v>1</v>
      </c>
      <c r="L56" s="2">
        <f t="shared" si="4"/>
        <v>2167135</v>
      </c>
      <c r="N56" s="38"/>
    </row>
    <row r="57" spans="1:18" x14ac:dyDescent="0.25">
      <c r="A57" s="6">
        <v>43637</v>
      </c>
      <c r="B57">
        <v>4</v>
      </c>
      <c r="C57">
        <v>0</v>
      </c>
      <c r="D57">
        <v>801422</v>
      </c>
      <c r="E57">
        <v>1365709</v>
      </c>
      <c r="F57" s="38"/>
      <c r="G57" s="1">
        <f t="shared" si="0"/>
        <v>1</v>
      </c>
      <c r="H57" s="1">
        <f t="shared" si="1"/>
        <v>2.928873050194294E-6</v>
      </c>
      <c r="I57" s="1">
        <f t="shared" si="2"/>
        <v>5.85772894384415E-6</v>
      </c>
      <c r="J57" s="1">
        <f t="shared" si="3"/>
        <v>1</v>
      </c>
      <c r="L57" s="2">
        <f t="shared" si="4"/>
        <v>2167135</v>
      </c>
      <c r="N57" s="38"/>
    </row>
    <row r="58" spans="1:18" x14ac:dyDescent="0.25">
      <c r="A58" s="6">
        <v>43647</v>
      </c>
      <c r="B58">
        <v>4</v>
      </c>
      <c r="C58">
        <v>0</v>
      </c>
      <c r="D58">
        <v>801422</v>
      </c>
      <c r="E58">
        <v>1365709</v>
      </c>
      <c r="F58" s="38"/>
      <c r="G58" s="1">
        <f t="shared" si="0"/>
        <v>1</v>
      </c>
      <c r="H58" s="1">
        <f t="shared" si="1"/>
        <v>2.928873050194294E-6</v>
      </c>
      <c r="I58" s="1">
        <f t="shared" si="2"/>
        <v>5.85772894384415E-6</v>
      </c>
      <c r="J58" s="1">
        <f t="shared" si="3"/>
        <v>1</v>
      </c>
      <c r="L58" s="2">
        <f t="shared" si="4"/>
        <v>2167135</v>
      </c>
      <c r="N58" s="38"/>
    </row>
    <row r="59" spans="1:18" x14ac:dyDescent="0.25">
      <c r="A59" s="6">
        <v>43648</v>
      </c>
      <c r="B59">
        <v>4</v>
      </c>
      <c r="C59">
        <v>0</v>
      </c>
      <c r="D59">
        <v>801422</v>
      </c>
      <c r="E59">
        <v>1365709</v>
      </c>
      <c r="F59" s="38"/>
      <c r="G59" s="1">
        <f t="shared" si="0"/>
        <v>1</v>
      </c>
      <c r="H59" s="1">
        <f t="shared" si="1"/>
        <v>2.928873050194294E-6</v>
      </c>
      <c r="I59" s="1">
        <f t="shared" si="2"/>
        <v>5.85772894384415E-6</v>
      </c>
      <c r="J59" s="1">
        <f t="shared" si="3"/>
        <v>1</v>
      </c>
      <c r="L59" s="2">
        <f t="shared" si="4"/>
        <v>2167135</v>
      </c>
      <c r="N59" s="38"/>
    </row>
    <row r="60" spans="1:18" x14ac:dyDescent="0.25">
      <c r="A60" s="6">
        <v>43649</v>
      </c>
      <c r="B60">
        <v>4</v>
      </c>
      <c r="C60">
        <v>0</v>
      </c>
      <c r="D60">
        <v>801422</v>
      </c>
      <c r="E60">
        <v>1365709</v>
      </c>
      <c r="F60" s="38"/>
      <c r="G60" s="1">
        <f t="shared" si="0"/>
        <v>1</v>
      </c>
      <c r="H60" s="1">
        <f t="shared" si="1"/>
        <v>2.928873050194294E-6</v>
      </c>
      <c r="I60" s="1">
        <f t="shared" si="2"/>
        <v>5.85772894384415E-6</v>
      </c>
      <c r="J60" s="1">
        <f t="shared" si="3"/>
        <v>1</v>
      </c>
      <c r="L60" s="2">
        <f t="shared" si="4"/>
        <v>2167135</v>
      </c>
      <c r="N60" s="38"/>
    </row>
    <row r="61" spans="1:18" x14ac:dyDescent="0.25">
      <c r="A61" s="6">
        <v>43650</v>
      </c>
      <c r="B61">
        <v>4</v>
      </c>
      <c r="C61">
        <v>0</v>
      </c>
      <c r="D61">
        <v>801422</v>
      </c>
      <c r="E61">
        <v>1365709</v>
      </c>
      <c r="F61" s="38"/>
      <c r="G61" s="1">
        <f t="shared" si="0"/>
        <v>1</v>
      </c>
      <c r="H61" s="1">
        <f t="shared" si="1"/>
        <v>2.928873050194294E-6</v>
      </c>
      <c r="I61" s="1">
        <f t="shared" si="2"/>
        <v>5.85772894384415E-6</v>
      </c>
      <c r="J61" s="1">
        <f t="shared" si="3"/>
        <v>1</v>
      </c>
      <c r="L61" s="2">
        <f t="shared" si="4"/>
        <v>2167135</v>
      </c>
      <c r="N61" s="38"/>
    </row>
    <row r="62" spans="1:18" x14ac:dyDescent="0.25">
      <c r="A62" s="6">
        <v>43840</v>
      </c>
      <c r="B62">
        <v>4</v>
      </c>
      <c r="C62">
        <v>0</v>
      </c>
      <c r="D62">
        <v>801429</v>
      </c>
      <c r="E62">
        <v>1366018</v>
      </c>
      <c r="F62" s="38"/>
      <c r="G62" s="1">
        <f t="shared" si="0"/>
        <v>1</v>
      </c>
      <c r="H62" s="1">
        <f t="shared" si="1"/>
        <v>2.9282105266240223E-6</v>
      </c>
      <c r="I62" s="1">
        <f t="shared" si="2"/>
        <v>5.8564039044644825E-6</v>
      </c>
      <c r="J62" s="1">
        <f t="shared" si="3"/>
        <v>1</v>
      </c>
      <c r="L62" s="2">
        <f t="shared" si="4"/>
        <v>2167451</v>
      </c>
      <c r="N62" s="39" t="s">
        <v>255</v>
      </c>
    </row>
    <row r="63" spans="1:18" x14ac:dyDescent="0.25">
      <c r="A63" s="6">
        <v>43844</v>
      </c>
      <c r="B63">
        <v>4</v>
      </c>
      <c r="C63">
        <v>0</v>
      </c>
      <c r="D63">
        <v>801429</v>
      </c>
      <c r="E63">
        <v>1366018</v>
      </c>
      <c r="F63" s="38"/>
      <c r="G63" s="1">
        <f t="shared" si="0"/>
        <v>1</v>
      </c>
      <c r="H63" s="1">
        <f t="shared" si="1"/>
        <v>2.9282105266240223E-6</v>
      </c>
      <c r="I63" s="1">
        <f t="shared" si="2"/>
        <v>5.8564039044644825E-6</v>
      </c>
      <c r="J63" s="1">
        <f t="shared" si="3"/>
        <v>1</v>
      </c>
      <c r="L63" s="2">
        <f t="shared" si="4"/>
        <v>2167451</v>
      </c>
      <c r="N63" s="38"/>
    </row>
    <row r="64" spans="1:18" x14ac:dyDescent="0.25">
      <c r="A64" s="6">
        <v>43846</v>
      </c>
      <c r="B64">
        <v>4</v>
      </c>
      <c r="C64">
        <v>0</v>
      </c>
      <c r="D64">
        <v>801429</v>
      </c>
      <c r="E64">
        <v>1366018</v>
      </c>
      <c r="F64" s="38"/>
      <c r="G64" s="1">
        <f t="shared" si="0"/>
        <v>1</v>
      </c>
      <c r="H64" s="1">
        <f t="shared" si="1"/>
        <v>2.9282105266240223E-6</v>
      </c>
      <c r="I64" s="1">
        <f t="shared" si="2"/>
        <v>5.8564039044644825E-6</v>
      </c>
      <c r="J64" s="1">
        <f t="shared" si="3"/>
        <v>1</v>
      </c>
      <c r="L64" s="2">
        <f t="shared" si="4"/>
        <v>2167451</v>
      </c>
      <c r="N64" s="38"/>
    </row>
    <row r="65" spans="1:14" x14ac:dyDescent="0.25">
      <c r="A65" s="6">
        <v>43851</v>
      </c>
      <c r="B65">
        <v>4</v>
      </c>
      <c r="C65">
        <v>0</v>
      </c>
      <c r="D65">
        <v>801429</v>
      </c>
      <c r="E65">
        <v>1366018</v>
      </c>
      <c r="F65" s="38"/>
      <c r="G65" s="1">
        <f t="shared" si="0"/>
        <v>1</v>
      </c>
      <c r="H65" s="1">
        <f t="shared" si="1"/>
        <v>2.9282105266240223E-6</v>
      </c>
      <c r="I65" s="1">
        <f t="shared" si="2"/>
        <v>5.8564039044644825E-6</v>
      </c>
      <c r="J65" s="1">
        <f t="shared" si="3"/>
        <v>1</v>
      </c>
      <c r="L65" s="2">
        <f t="shared" si="4"/>
        <v>2167451</v>
      </c>
      <c r="N65" s="38"/>
    </row>
    <row r="66" spans="1:14" x14ac:dyDescent="0.25">
      <c r="A66" s="6">
        <v>43852</v>
      </c>
      <c r="B66">
        <v>4</v>
      </c>
      <c r="C66">
        <v>0</v>
      </c>
      <c r="D66">
        <v>801429</v>
      </c>
      <c r="E66">
        <v>1366018</v>
      </c>
      <c r="F66" s="38"/>
      <c r="G66" s="1">
        <f t="shared" si="0"/>
        <v>1</v>
      </c>
      <c r="H66" s="1">
        <f t="shared" si="1"/>
        <v>2.9282105266240223E-6</v>
      </c>
      <c r="I66" s="1">
        <f t="shared" si="2"/>
        <v>5.8564039044644825E-6</v>
      </c>
      <c r="J66" s="1">
        <f t="shared" si="3"/>
        <v>1</v>
      </c>
      <c r="L66" s="2">
        <f t="shared" si="4"/>
        <v>2167451</v>
      </c>
      <c r="N66" s="38"/>
    </row>
    <row r="67" spans="1:14" x14ac:dyDescent="0.25">
      <c r="A67" s="6">
        <v>43858</v>
      </c>
      <c r="B67">
        <v>4</v>
      </c>
      <c r="C67">
        <v>0</v>
      </c>
      <c r="D67">
        <v>801429</v>
      </c>
      <c r="E67">
        <v>1366018</v>
      </c>
      <c r="F67" s="38"/>
      <c r="G67" s="1">
        <f t="shared" si="0"/>
        <v>1</v>
      </c>
      <c r="H67" s="1">
        <f t="shared" si="1"/>
        <v>2.9282105266240223E-6</v>
      </c>
      <c r="I67" s="1">
        <f t="shared" si="2"/>
        <v>5.8564039044644825E-6</v>
      </c>
      <c r="J67" s="1">
        <f t="shared" si="3"/>
        <v>1</v>
      </c>
      <c r="L67" s="2">
        <f t="shared" si="4"/>
        <v>2167451</v>
      </c>
      <c r="N67" s="38"/>
    </row>
    <row r="68" spans="1:14" x14ac:dyDescent="0.25">
      <c r="A68" s="6">
        <v>43860</v>
      </c>
      <c r="B68">
        <v>4</v>
      </c>
      <c r="C68">
        <v>0</v>
      </c>
      <c r="D68">
        <v>801429</v>
      </c>
      <c r="E68">
        <v>1366018</v>
      </c>
      <c r="F68" s="38"/>
      <c r="G68" s="1">
        <f t="shared" ref="G68:G81" si="5">B68/(B68+C68)</f>
        <v>1</v>
      </c>
      <c r="H68" s="1">
        <f t="shared" ref="H68:H81" si="6">(B68/(B68+E68))</f>
        <v>2.9282105266240223E-6</v>
      </c>
      <c r="I68" s="1">
        <f t="shared" ref="I68:I81" si="7">(2*((G68*H68)/(G68+H68)))</f>
        <v>5.8564039044644825E-6</v>
      </c>
      <c r="J68" s="1">
        <f t="shared" ref="J68:J81" si="8">(D68/(D68+C68))</f>
        <v>1</v>
      </c>
      <c r="L68" s="2">
        <f t="shared" ref="L68:L81" si="9">SUM(B68+C68+D68+E68)</f>
        <v>2167451</v>
      </c>
      <c r="N68" s="38"/>
    </row>
    <row r="69" spans="1:14" x14ac:dyDescent="0.25">
      <c r="A69" s="6">
        <v>43865</v>
      </c>
      <c r="B69">
        <v>4</v>
      </c>
      <c r="C69">
        <v>0</v>
      </c>
      <c r="D69">
        <v>801429</v>
      </c>
      <c r="E69">
        <v>1366018</v>
      </c>
      <c r="F69" s="38"/>
      <c r="G69" s="1">
        <f t="shared" si="5"/>
        <v>1</v>
      </c>
      <c r="H69" s="1">
        <f t="shared" si="6"/>
        <v>2.9282105266240223E-6</v>
      </c>
      <c r="I69" s="1">
        <f t="shared" si="7"/>
        <v>5.8564039044644825E-6</v>
      </c>
      <c r="J69" s="1">
        <f t="shared" si="8"/>
        <v>1</v>
      </c>
      <c r="L69" s="2">
        <f t="shared" si="9"/>
        <v>2167451</v>
      </c>
      <c r="N69" s="38"/>
    </row>
    <row r="70" spans="1:14" x14ac:dyDescent="0.25">
      <c r="A70" s="6">
        <v>43867</v>
      </c>
      <c r="B70">
        <v>4</v>
      </c>
      <c r="C70">
        <v>0</v>
      </c>
      <c r="D70">
        <v>801429</v>
      </c>
      <c r="E70">
        <v>1366018</v>
      </c>
      <c r="F70" s="38"/>
      <c r="G70" s="1">
        <f t="shared" si="5"/>
        <v>1</v>
      </c>
      <c r="H70" s="1">
        <f t="shared" si="6"/>
        <v>2.9282105266240223E-6</v>
      </c>
      <c r="I70" s="1">
        <f t="shared" si="7"/>
        <v>5.8564039044644825E-6</v>
      </c>
      <c r="J70" s="1">
        <f t="shared" si="8"/>
        <v>1</v>
      </c>
      <c r="L70" s="2">
        <f t="shared" si="9"/>
        <v>2167451</v>
      </c>
      <c r="N70" s="38"/>
    </row>
    <row r="71" spans="1:14" x14ac:dyDescent="0.25">
      <c r="A71" s="7">
        <v>43868</v>
      </c>
      <c r="B71">
        <v>4</v>
      </c>
      <c r="C71">
        <v>0</v>
      </c>
      <c r="D71">
        <v>801429</v>
      </c>
      <c r="E71">
        <v>1366018</v>
      </c>
      <c r="G71" s="1">
        <f t="shared" si="5"/>
        <v>1</v>
      </c>
      <c r="H71" s="1">
        <f t="shared" si="6"/>
        <v>2.9282105266240223E-6</v>
      </c>
      <c r="I71" s="1">
        <f t="shared" si="7"/>
        <v>5.8564039044644825E-6</v>
      </c>
      <c r="J71" s="1">
        <f t="shared" si="8"/>
        <v>1</v>
      </c>
      <c r="L71" s="2">
        <f t="shared" si="9"/>
        <v>2167451</v>
      </c>
      <c r="N71" s="38"/>
    </row>
    <row r="72" spans="1:14" x14ac:dyDescent="0.25">
      <c r="A72" s="7">
        <v>43869</v>
      </c>
      <c r="B72">
        <v>4</v>
      </c>
      <c r="C72">
        <v>0</v>
      </c>
      <c r="D72">
        <v>801429</v>
      </c>
      <c r="E72">
        <v>1366018</v>
      </c>
      <c r="G72" s="1">
        <f t="shared" si="5"/>
        <v>1</v>
      </c>
      <c r="H72" s="1">
        <f t="shared" si="6"/>
        <v>2.9282105266240223E-6</v>
      </c>
      <c r="I72" s="1">
        <f t="shared" si="7"/>
        <v>5.8564039044644825E-6</v>
      </c>
      <c r="J72" s="1">
        <f t="shared" si="8"/>
        <v>1</v>
      </c>
      <c r="L72" s="2">
        <f t="shared" si="9"/>
        <v>2167451</v>
      </c>
      <c r="N72" s="38"/>
    </row>
    <row r="73" spans="1:14" x14ac:dyDescent="0.25">
      <c r="A73" s="7">
        <v>43872</v>
      </c>
      <c r="B73">
        <v>4</v>
      </c>
      <c r="C73">
        <v>0</v>
      </c>
      <c r="D73">
        <v>801429</v>
      </c>
      <c r="E73">
        <v>1366018</v>
      </c>
      <c r="G73" s="1">
        <f t="shared" si="5"/>
        <v>1</v>
      </c>
      <c r="H73" s="1">
        <f t="shared" si="6"/>
        <v>2.9282105266240223E-6</v>
      </c>
      <c r="I73" s="1">
        <f t="shared" si="7"/>
        <v>5.8564039044644825E-6</v>
      </c>
      <c r="J73" s="1">
        <f t="shared" si="8"/>
        <v>1</v>
      </c>
      <c r="L73" s="2">
        <f t="shared" si="9"/>
        <v>2167451</v>
      </c>
      <c r="N73" s="38"/>
    </row>
    <row r="74" spans="1:14" x14ac:dyDescent="0.25">
      <c r="A74" s="7">
        <v>43873</v>
      </c>
      <c r="B74">
        <v>4</v>
      </c>
      <c r="C74">
        <v>0</v>
      </c>
      <c r="D74">
        <v>801429</v>
      </c>
      <c r="E74">
        <v>1366018</v>
      </c>
      <c r="G74" s="1">
        <f t="shared" si="5"/>
        <v>1</v>
      </c>
      <c r="H74" s="1">
        <f t="shared" si="6"/>
        <v>2.9282105266240223E-6</v>
      </c>
      <c r="I74" s="1">
        <f t="shared" si="7"/>
        <v>5.8564039044644825E-6</v>
      </c>
      <c r="J74" s="1">
        <f t="shared" si="8"/>
        <v>1</v>
      </c>
      <c r="L74" s="2">
        <f t="shared" si="9"/>
        <v>2167451</v>
      </c>
      <c r="N74" s="38"/>
    </row>
    <row r="75" spans="1:14" x14ac:dyDescent="0.25">
      <c r="A75" s="7">
        <v>43874</v>
      </c>
      <c r="B75">
        <v>4</v>
      </c>
      <c r="C75">
        <v>0</v>
      </c>
      <c r="D75">
        <v>801429</v>
      </c>
      <c r="E75">
        <v>1366018</v>
      </c>
      <c r="G75" s="1">
        <f t="shared" si="5"/>
        <v>1</v>
      </c>
      <c r="H75" s="1">
        <f t="shared" si="6"/>
        <v>2.9282105266240223E-6</v>
      </c>
      <c r="I75" s="1">
        <f t="shared" si="7"/>
        <v>5.8564039044644825E-6</v>
      </c>
      <c r="J75" s="1">
        <f t="shared" si="8"/>
        <v>1</v>
      </c>
      <c r="L75" s="2">
        <f t="shared" si="9"/>
        <v>2167451</v>
      </c>
      <c r="N75" s="38"/>
    </row>
    <row r="76" spans="1:14" x14ac:dyDescent="0.25">
      <c r="A76" s="7">
        <v>43875</v>
      </c>
      <c r="B76">
        <v>4</v>
      </c>
      <c r="C76">
        <v>0</v>
      </c>
      <c r="D76">
        <v>801429</v>
      </c>
      <c r="E76">
        <v>1366018</v>
      </c>
      <c r="G76" s="1">
        <f t="shared" si="5"/>
        <v>1</v>
      </c>
      <c r="H76" s="1">
        <f t="shared" si="6"/>
        <v>2.9282105266240223E-6</v>
      </c>
      <c r="I76" s="1">
        <f t="shared" si="7"/>
        <v>5.8564039044644825E-6</v>
      </c>
      <c r="J76" s="1">
        <f t="shared" si="8"/>
        <v>1</v>
      </c>
      <c r="L76" s="2">
        <f t="shared" si="9"/>
        <v>2167451</v>
      </c>
      <c r="N76" s="38"/>
    </row>
    <row r="77" spans="1:14" x14ac:dyDescent="0.25">
      <c r="A77" s="7">
        <v>43876</v>
      </c>
      <c r="B77">
        <v>4</v>
      </c>
      <c r="C77">
        <v>0</v>
      </c>
      <c r="D77">
        <v>801429</v>
      </c>
      <c r="E77">
        <v>1366018</v>
      </c>
      <c r="G77" s="1">
        <f t="shared" si="5"/>
        <v>1</v>
      </c>
      <c r="H77" s="1">
        <f t="shared" si="6"/>
        <v>2.9282105266240223E-6</v>
      </c>
      <c r="I77" s="1">
        <f t="shared" si="7"/>
        <v>5.8564039044644825E-6</v>
      </c>
      <c r="J77" s="1">
        <f t="shared" si="8"/>
        <v>1</v>
      </c>
      <c r="L77" s="2">
        <f t="shared" si="9"/>
        <v>2167451</v>
      </c>
      <c r="N77" s="38"/>
    </row>
    <row r="78" spans="1:14" x14ac:dyDescent="0.25">
      <c r="A78" s="7">
        <v>43879</v>
      </c>
      <c r="B78">
        <v>4</v>
      </c>
      <c r="C78">
        <v>0</v>
      </c>
      <c r="D78">
        <v>801429</v>
      </c>
      <c r="E78">
        <v>1366018</v>
      </c>
      <c r="G78" s="1">
        <f t="shared" si="5"/>
        <v>1</v>
      </c>
      <c r="H78" s="1">
        <f t="shared" si="6"/>
        <v>2.9282105266240223E-6</v>
      </c>
      <c r="I78" s="1">
        <f t="shared" si="7"/>
        <v>5.8564039044644825E-6</v>
      </c>
      <c r="J78" s="1">
        <f t="shared" si="8"/>
        <v>1</v>
      </c>
      <c r="L78" s="2">
        <f t="shared" si="9"/>
        <v>2167451</v>
      </c>
      <c r="N78" s="38"/>
    </row>
    <row r="79" spans="1:14" x14ac:dyDescent="0.25">
      <c r="A79" s="7">
        <v>43880</v>
      </c>
      <c r="B79">
        <v>4</v>
      </c>
      <c r="C79">
        <v>0</v>
      </c>
      <c r="D79">
        <v>801429</v>
      </c>
      <c r="E79">
        <v>1366018</v>
      </c>
      <c r="G79" s="1">
        <f t="shared" si="5"/>
        <v>1</v>
      </c>
      <c r="H79" s="1">
        <f t="shared" si="6"/>
        <v>2.9282105266240223E-6</v>
      </c>
      <c r="I79" s="1">
        <f t="shared" si="7"/>
        <v>5.8564039044644825E-6</v>
      </c>
      <c r="J79" s="1">
        <f t="shared" si="8"/>
        <v>1</v>
      </c>
      <c r="L79" s="2">
        <f t="shared" si="9"/>
        <v>2167451</v>
      </c>
      <c r="N79" s="38"/>
    </row>
    <row r="80" spans="1:14" x14ac:dyDescent="0.25">
      <c r="A80" s="7">
        <v>43881</v>
      </c>
      <c r="B80">
        <v>4</v>
      </c>
      <c r="C80">
        <v>0</v>
      </c>
      <c r="D80">
        <v>801429</v>
      </c>
      <c r="E80">
        <v>1366018</v>
      </c>
      <c r="G80" s="1">
        <f t="shared" si="5"/>
        <v>1</v>
      </c>
      <c r="H80" s="1">
        <f t="shared" si="6"/>
        <v>2.9282105266240223E-6</v>
      </c>
      <c r="I80" s="1">
        <f t="shared" si="7"/>
        <v>5.8564039044644825E-6</v>
      </c>
      <c r="J80" s="1">
        <f t="shared" si="8"/>
        <v>1</v>
      </c>
      <c r="L80" s="2">
        <f t="shared" si="9"/>
        <v>2167451</v>
      </c>
    </row>
    <row r="81" spans="1:12" x14ac:dyDescent="0.25">
      <c r="A81" s="7">
        <v>43882</v>
      </c>
      <c r="B81">
        <v>4</v>
      </c>
      <c r="C81">
        <v>0</v>
      </c>
      <c r="D81">
        <v>801429</v>
      </c>
      <c r="E81">
        <v>1366018</v>
      </c>
      <c r="G81" s="1">
        <f t="shared" si="5"/>
        <v>1</v>
      </c>
      <c r="H81" s="1">
        <f t="shared" si="6"/>
        <v>2.9282105266240223E-6</v>
      </c>
      <c r="I81" s="1">
        <f t="shared" si="7"/>
        <v>5.8564039044644825E-6</v>
      </c>
      <c r="J81" s="1">
        <f t="shared" si="8"/>
        <v>1</v>
      </c>
      <c r="L81" s="2">
        <f t="shared" si="9"/>
        <v>2167451</v>
      </c>
    </row>
  </sheetData>
  <mergeCells count="20">
    <mergeCell ref="I1:I2"/>
    <mergeCell ref="J1:J2"/>
    <mergeCell ref="F43:F61"/>
    <mergeCell ref="N43:N61"/>
    <mergeCell ref="F62:F70"/>
    <mergeCell ref="N62:N79"/>
    <mergeCell ref="N1:N2"/>
    <mergeCell ref="L1:L2"/>
    <mergeCell ref="F3:F21"/>
    <mergeCell ref="N3:N22"/>
    <mergeCell ref="F23:F41"/>
    <mergeCell ref="N23:N42"/>
    <mergeCell ref="F1:F2"/>
    <mergeCell ref="G1:G2"/>
    <mergeCell ref="H1:H2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CE458-61AE-4490-A168-A6EAB6E805DB}">
  <dimension ref="A1:AP81"/>
  <sheetViews>
    <sheetView zoomScale="80" zoomScaleNormal="80" workbookViewId="0">
      <selection activeCell="R2" sqref="R2:S5"/>
    </sheetView>
  </sheetViews>
  <sheetFormatPr defaultRowHeight="15" x14ac:dyDescent="0.25"/>
  <cols>
    <col min="1" max="1" width="23.42578125" style="5" customWidth="1"/>
    <col min="2" max="2" width="13.140625" customWidth="1"/>
    <col min="3" max="3" width="12.7109375" customWidth="1"/>
    <col min="4" max="4" width="13.85546875" customWidth="1"/>
    <col min="5" max="5" width="14.28515625" customWidth="1"/>
    <col min="6" max="6" width="11.28515625" customWidth="1"/>
    <col min="7" max="7" width="11.140625" customWidth="1"/>
    <col min="8" max="8" width="25.85546875" customWidth="1"/>
    <col min="10" max="10" width="32.7109375" customWidth="1"/>
    <col min="11" max="11" width="14.85546875" customWidth="1"/>
    <col min="13" max="13" width="18.28515625" customWidth="1"/>
    <col min="14" max="14" width="33.5703125" customWidth="1"/>
    <col min="15" max="15" width="19.7109375" customWidth="1"/>
    <col min="18" max="18" width="20.7109375" customWidth="1"/>
    <col min="19" max="19" width="17.42578125" customWidth="1"/>
    <col min="26" max="26" width="30" customWidth="1"/>
    <col min="27" max="27" width="97" customWidth="1"/>
    <col min="28" max="28" width="24" customWidth="1"/>
    <col min="32" max="32" width="28.28515625" customWidth="1"/>
    <col min="33" max="33" width="89" customWidth="1"/>
    <col min="34" max="34" width="12.85546875" customWidth="1"/>
    <col min="35" max="35" width="20.140625" customWidth="1"/>
    <col min="36" max="36" width="36.42578125" customWidth="1"/>
    <col min="37" max="37" width="92.85546875" customWidth="1"/>
    <col min="39" max="39" width="17.28515625" customWidth="1"/>
    <col min="40" max="40" width="31.85546875" customWidth="1"/>
    <col min="41" max="41" width="98.85546875" customWidth="1"/>
    <col min="42" max="42" width="9.5703125" customWidth="1"/>
  </cols>
  <sheetData>
    <row r="1" spans="1:42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8"/>
      <c r="G1" s="38" t="s">
        <v>5</v>
      </c>
      <c r="H1" s="38" t="s">
        <v>17</v>
      </c>
      <c r="I1" s="38" t="s">
        <v>7</v>
      </c>
      <c r="J1" s="38" t="s">
        <v>18</v>
      </c>
      <c r="K1" s="40" t="s">
        <v>19</v>
      </c>
      <c r="L1" s="40"/>
      <c r="M1" s="40"/>
      <c r="N1" s="40" t="s">
        <v>163</v>
      </c>
      <c r="O1" s="40" t="s">
        <v>11</v>
      </c>
      <c r="R1" t="s">
        <v>164</v>
      </c>
      <c r="S1" t="s">
        <v>165</v>
      </c>
      <c r="Z1" t="s">
        <v>166</v>
      </c>
      <c r="AA1" t="s">
        <v>167</v>
      </c>
      <c r="AB1" t="s">
        <v>168</v>
      </c>
      <c r="AF1" t="s">
        <v>166</v>
      </c>
      <c r="AG1" t="s">
        <v>167</v>
      </c>
      <c r="AH1" t="s">
        <v>168</v>
      </c>
      <c r="AJ1" t="s">
        <v>166</v>
      </c>
      <c r="AK1" t="s">
        <v>167</v>
      </c>
      <c r="AL1" t="s">
        <v>168</v>
      </c>
      <c r="AN1" t="s">
        <v>166</v>
      </c>
      <c r="AO1" t="s">
        <v>167</v>
      </c>
      <c r="AP1" t="s">
        <v>168</v>
      </c>
    </row>
    <row r="2" spans="1:42" x14ac:dyDescent="0.25">
      <c r="F2" s="38"/>
      <c r="G2" s="38"/>
      <c r="H2" s="38"/>
      <c r="I2" s="38"/>
      <c r="J2" s="38"/>
      <c r="K2" s="40"/>
      <c r="M2" t="s">
        <v>12</v>
      </c>
      <c r="N2" s="40"/>
      <c r="O2" s="40"/>
      <c r="R2">
        <f>AVERAGE(H3:H22)</f>
        <v>0.85945945945945945</v>
      </c>
      <c r="S2">
        <f>AVERAGE(K3:K22)</f>
        <v>5.0378172421101097E-2</v>
      </c>
    </row>
    <row r="3" spans="1:42" x14ac:dyDescent="0.25">
      <c r="A3" s="17">
        <v>42856</v>
      </c>
      <c r="B3">
        <v>1908</v>
      </c>
      <c r="C3">
        <v>22107</v>
      </c>
      <c r="D3">
        <v>416714</v>
      </c>
      <c r="E3">
        <v>312</v>
      </c>
      <c r="F3" s="38"/>
      <c r="G3" s="1">
        <f>B3/(B3+C3)</f>
        <v>7.9450343535290444E-2</v>
      </c>
      <c r="H3" s="1">
        <f>(B3/(B3+E3))</f>
        <v>0.85945945945945945</v>
      </c>
      <c r="I3" s="1">
        <f>(2*((G3*H3)/(G3+H3)))</f>
        <v>0.14545454545454545</v>
      </c>
      <c r="J3" s="1">
        <f>(D3/(D3+C3))</f>
        <v>0.9496218275788989</v>
      </c>
      <c r="K3">
        <f>(1-J3)</f>
        <v>5.0378172421101097E-2</v>
      </c>
      <c r="M3">
        <f>(B3+C3)</f>
        <v>24015</v>
      </c>
      <c r="N3" s="38">
        <v>458930</v>
      </c>
      <c r="O3" s="2">
        <f>SUM(B3+C3+D3+E3)</f>
        <v>441041</v>
      </c>
      <c r="R3">
        <f>AVERAGE(H23:H42)</f>
        <v>0.86384129846708768</v>
      </c>
      <c r="S3">
        <f>AVERAGE(K23:K42)</f>
        <v>5.0538636669226755E-2</v>
      </c>
      <c r="Z3">
        <v>2023207</v>
      </c>
      <c r="AA3" t="s">
        <v>169</v>
      </c>
      <c r="AB3">
        <v>23761</v>
      </c>
      <c r="AF3">
        <v>2023207</v>
      </c>
      <c r="AG3" t="s">
        <v>170</v>
      </c>
      <c r="AH3">
        <v>23723</v>
      </c>
      <c r="AJ3">
        <v>2023207</v>
      </c>
      <c r="AK3" t="s">
        <v>171</v>
      </c>
      <c r="AL3">
        <v>23731</v>
      </c>
      <c r="AN3">
        <v>2023207</v>
      </c>
      <c r="AO3" t="s">
        <v>172</v>
      </c>
      <c r="AP3">
        <v>23757</v>
      </c>
    </row>
    <row r="4" spans="1:42" x14ac:dyDescent="0.25">
      <c r="A4" s="17">
        <v>42858</v>
      </c>
      <c r="B4">
        <v>1908</v>
      </c>
      <c r="C4">
        <v>22107</v>
      </c>
      <c r="D4">
        <v>416714</v>
      </c>
      <c r="E4">
        <v>312</v>
      </c>
      <c r="F4" s="38"/>
      <c r="G4" s="1">
        <f t="shared" ref="G4:G64" si="0">B4/(B4+C4)</f>
        <v>7.9450343535290444E-2</v>
      </c>
      <c r="H4" s="1">
        <f>(B4/(B4+E4))</f>
        <v>0.85945945945945945</v>
      </c>
      <c r="I4" s="1">
        <f t="shared" ref="I4:I64" si="1">(2*((G4*H4)/(G4+H4)))</f>
        <v>0.14545454545454545</v>
      </c>
      <c r="J4" s="1">
        <f>(D4/(D4+C4))</f>
        <v>0.9496218275788989</v>
      </c>
      <c r="K4">
        <f t="shared" ref="K4:K67" si="2">(1-J4)</f>
        <v>5.0378172421101097E-2</v>
      </c>
      <c r="M4">
        <f t="shared" ref="M4:M67" si="3">(B4+C4)</f>
        <v>24015</v>
      </c>
      <c r="N4" s="38"/>
      <c r="O4" s="2">
        <f t="shared" ref="O4:O64" si="4">SUM(B4+C4+D4+E4)</f>
        <v>441041</v>
      </c>
      <c r="R4">
        <f>AVERAGE(H43:H61)</f>
        <v>0.86588658865886581</v>
      </c>
      <c r="S4">
        <f>AVERAGE(K43:K60)</f>
        <v>5.0983213429256602E-2</v>
      </c>
      <c r="Z4">
        <v>2013504</v>
      </c>
      <c r="AA4" t="s">
        <v>173</v>
      </c>
      <c r="AB4">
        <v>203</v>
      </c>
      <c r="AF4">
        <v>2013504</v>
      </c>
      <c r="AG4" t="s">
        <v>174</v>
      </c>
      <c r="AH4">
        <v>203</v>
      </c>
      <c r="AJ4">
        <v>2013504</v>
      </c>
      <c r="AK4" t="s">
        <v>174</v>
      </c>
      <c r="AL4">
        <v>203</v>
      </c>
      <c r="AN4">
        <v>2027757</v>
      </c>
      <c r="AO4" t="s">
        <v>175</v>
      </c>
      <c r="AP4">
        <v>271</v>
      </c>
    </row>
    <row r="5" spans="1:42" x14ac:dyDescent="0.25">
      <c r="A5" s="17">
        <v>42859</v>
      </c>
      <c r="B5">
        <v>1908</v>
      </c>
      <c r="C5">
        <v>22107</v>
      </c>
      <c r="D5">
        <v>416714</v>
      </c>
      <c r="E5">
        <v>312</v>
      </c>
      <c r="F5" s="38"/>
      <c r="G5" s="1">
        <f t="shared" si="0"/>
        <v>7.9450343535290444E-2</v>
      </c>
      <c r="H5" s="1">
        <f>(B5/(B5+E5))</f>
        <v>0.85945945945945945</v>
      </c>
      <c r="I5" s="1">
        <f t="shared" si="1"/>
        <v>0.14545454545454545</v>
      </c>
      <c r="J5" s="1">
        <f>(D5/(D5+C5))</f>
        <v>0.9496218275788989</v>
      </c>
      <c r="K5">
        <f t="shared" si="2"/>
        <v>5.0378172421101097E-2</v>
      </c>
      <c r="M5">
        <f t="shared" si="3"/>
        <v>24015</v>
      </c>
      <c r="N5" s="38"/>
      <c r="O5" s="2">
        <f t="shared" si="4"/>
        <v>441041</v>
      </c>
      <c r="R5">
        <f>AVERAGE(H62:H81)</f>
        <v>0.87186261558784717</v>
      </c>
      <c r="S5">
        <f>AVERAGE(K62:K81)</f>
        <v>5.1538874817714353E-2</v>
      </c>
      <c r="Z5">
        <v>2016149</v>
      </c>
      <c r="AA5" t="s">
        <v>176</v>
      </c>
      <c r="AB5">
        <v>94</v>
      </c>
      <c r="AF5">
        <v>2024364</v>
      </c>
      <c r="AG5" t="s">
        <v>177</v>
      </c>
      <c r="AH5">
        <v>96</v>
      </c>
      <c r="AJ5">
        <v>2024364</v>
      </c>
      <c r="AK5" t="s">
        <v>178</v>
      </c>
      <c r="AL5">
        <v>96</v>
      </c>
      <c r="AN5">
        <v>2013504</v>
      </c>
      <c r="AO5" t="s">
        <v>174</v>
      </c>
      <c r="AP5">
        <v>203</v>
      </c>
    </row>
    <row r="6" spans="1:42" x14ac:dyDescent="0.25">
      <c r="A6" s="17">
        <v>42860</v>
      </c>
      <c r="B6">
        <v>1908</v>
      </c>
      <c r="C6">
        <v>22107</v>
      </c>
      <c r="D6">
        <v>416714</v>
      </c>
      <c r="E6">
        <v>312</v>
      </c>
      <c r="F6" s="38"/>
      <c r="G6" s="1">
        <f t="shared" si="0"/>
        <v>7.9450343535290444E-2</v>
      </c>
      <c r="H6" s="1">
        <f>(B6/(B6+E6))</f>
        <v>0.85945945945945945</v>
      </c>
      <c r="I6" s="1">
        <f t="shared" si="1"/>
        <v>0.14545454545454545</v>
      </c>
      <c r="J6" s="1">
        <f t="shared" ref="J6:J64" si="5">(D6/(D6+C6))</f>
        <v>0.9496218275788989</v>
      </c>
      <c r="K6">
        <f t="shared" si="2"/>
        <v>5.0378172421101097E-2</v>
      </c>
      <c r="M6">
        <f t="shared" si="3"/>
        <v>24015</v>
      </c>
      <c r="N6" s="38"/>
      <c r="O6" s="2">
        <f t="shared" si="4"/>
        <v>441041</v>
      </c>
      <c r="Z6">
        <v>2522342</v>
      </c>
      <c r="AA6" t="s">
        <v>179</v>
      </c>
      <c r="AB6">
        <v>22</v>
      </c>
      <c r="AF6">
        <v>2016149</v>
      </c>
      <c r="AG6" t="s">
        <v>180</v>
      </c>
      <c r="AH6">
        <v>94</v>
      </c>
      <c r="AJ6">
        <v>2016149</v>
      </c>
      <c r="AK6" t="s">
        <v>176</v>
      </c>
      <c r="AL6">
        <v>94</v>
      </c>
      <c r="AN6">
        <v>2027758</v>
      </c>
      <c r="AO6" t="s">
        <v>181</v>
      </c>
      <c r="AP6">
        <v>151</v>
      </c>
    </row>
    <row r="7" spans="1:42" x14ac:dyDescent="0.25">
      <c r="A7" s="17">
        <v>42861</v>
      </c>
      <c r="B7">
        <v>1908</v>
      </c>
      <c r="C7">
        <v>22107</v>
      </c>
      <c r="D7">
        <v>416714</v>
      </c>
      <c r="E7">
        <v>312</v>
      </c>
      <c r="F7" s="38"/>
      <c r="G7" s="1">
        <f t="shared" si="0"/>
        <v>7.9450343535290444E-2</v>
      </c>
      <c r="H7" s="1">
        <f t="shared" ref="H7:H64" si="6">(B7/(B7+E7))</f>
        <v>0.85945945945945945</v>
      </c>
      <c r="I7" s="1">
        <f t="shared" si="1"/>
        <v>0.14545454545454545</v>
      </c>
      <c r="J7" s="1">
        <f t="shared" si="5"/>
        <v>0.9496218275788989</v>
      </c>
      <c r="K7">
        <f t="shared" si="2"/>
        <v>5.0378172421101097E-2</v>
      </c>
      <c r="M7">
        <f t="shared" si="3"/>
        <v>24015</v>
      </c>
      <c r="N7" s="38"/>
      <c r="O7" s="2">
        <f t="shared" si="4"/>
        <v>441041</v>
      </c>
      <c r="Z7">
        <v>2019401</v>
      </c>
      <c r="AA7" t="s">
        <v>182</v>
      </c>
      <c r="AB7">
        <v>7</v>
      </c>
      <c r="AF7">
        <v>2025275</v>
      </c>
      <c r="AG7" t="s">
        <v>183</v>
      </c>
      <c r="AH7">
        <v>28</v>
      </c>
      <c r="AJ7">
        <v>2027390</v>
      </c>
      <c r="AK7" t="s">
        <v>184</v>
      </c>
      <c r="AL7">
        <v>56</v>
      </c>
      <c r="AN7">
        <v>2027863</v>
      </c>
      <c r="AO7" t="s">
        <v>185</v>
      </c>
      <c r="AP7">
        <v>144</v>
      </c>
    </row>
    <row r="8" spans="1:42" x14ac:dyDescent="0.25">
      <c r="A8" s="17">
        <v>42874</v>
      </c>
      <c r="B8">
        <v>1908</v>
      </c>
      <c r="C8">
        <v>22107</v>
      </c>
      <c r="D8">
        <v>416714</v>
      </c>
      <c r="E8">
        <v>312</v>
      </c>
      <c r="F8" s="38"/>
      <c r="G8" s="1">
        <f t="shared" si="0"/>
        <v>7.9450343535290444E-2</v>
      </c>
      <c r="H8" s="1">
        <f t="shared" si="6"/>
        <v>0.85945945945945945</v>
      </c>
      <c r="I8" s="1">
        <f t="shared" si="1"/>
        <v>0.14545454545454545</v>
      </c>
      <c r="J8" s="1">
        <f t="shared" si="5"/>
        <v>0.9496218275788989</v>
      </c>
      <c r="K8">
        <f t="shared" si="2"/>
        <v>5.0378172421101097E-2</v>
      </c>
      <c r="M8">
        <f t="shared" si="3"/>
        <v>24015</v>
      </c>
      <c r="N8" s="38"/>
      <c r="O8" s="2">
        <f t="shared" si="4"/>
        <v>441041</v>
      </c>
      <c r="Z8">
        <v>2102123</v>
      </c>
      <c r="AA8" t="s">
        <v>186</v>
      </c>
      <c r="AB8">
        <v>5</v>
      </c>
      <c r="AF8">
        <v>2522306</v>
      </c>
      <c r="AG8" t="s">
        <v>187</v>
      </c>
      <c r="AH8">
        <v>18</v>
      </c>
      <c r="AJ8">
        <v>2025275</v>
      </c>
      <c r="AK8" t="s">
        <v>188</v>
      </c>
      <c r="AL8">
        <v>28</v>
      </c>
      <c r="AN8">
        <v>2024364</v>
      </c>
      <c r="AO8" t="s">
        <v>189</v>
      </c>
      <c r="AP8">
        <v>96</v>
      </c>
    </row>
    <row r="9" spans="1:42" x14ac:dyDescent="0.25">
      <c r="A9" s="17">
        <v>42875</v>
      </c>
      <c r="B9">
        <v>1908</v>
      </c>
      <c r="C9">
        <v>22107</v>
      </c>
      <c r="D9">
        <v>416714</v>
      </c>
      <c r="E9">
        <v>312</v>
      </c>
      <c r="F9" s="38"/>
      <c r="G9" s="1">
        <f t="shared" si="0"/>
        <v>7.9450343535290444E-2</v>
      </c>
      <c r="H9" s="1">
        <f t="shared" si="6"/>
        <v>0.85945945945945945</v>
      </c>
      <c r="I9" s="1">
        <f t="shared" si="1"/>
        <v>0.14545454545454545</v>
      </c>
      <c r="J9" s="1">
        <f t="shared" si="5"/>
        <v>0.9496218275788989</v>
      </c>
      <c r="K9">
        <f t="shared" si="2"/>
        <v>5.0378172421101097E-2</v>
      </c>
      <c r="M9">
        <f t="shared" si="3"/>
        <v>24015</v>
      </c>
      <c r="N9" s="38"/>
      <c r="O9" s="2">
        <f t="shared" si="4"/>
        <v>441041</v>
      </c>
      <c r="Z9">
        <v>2016150</v>
      </c>
      <c r="AA9" t="s">
        <v>190</v>
      </c>
      <c r="AB9">
        <v>4</v>
      </c>
      <c r="AF9">
        <v>2102123</v>
      </c>
      <c r="AG9" t="s">
        <v>191</v>
      </c>
      <c r="AH9">
        <v>5</v>
      </c>
      <c r="AJ9">
        <v>2012647</v>
      </c>
      <c r="AK9" t="s">
        <v>192</v>
      </c>
      <c r="AL9">
        <v>13</v>
      </c>
      <c r="AN9">
        <v>2016149</v>
      </c>
      <c r="AO9" t="s">
        <v>193</v>
      </c>
      <c r="AP9">
        <v>94</v>
      </c>
    </row>
    <row r="10" spans="1:42" x14ac:dyDescent="0.25">
      <c r="A10" s="17">
        <v>42877</v>
      </c>
      <c r="B10">
        <v>1908</v>
      </c>
      <c r="C10">
        <v>22107</v>
      </c>
      <c r="D10">
        <v>416714</v>
      </c>
      <c r="E10">
        <v>312</v>
      </c>
      <c r="F10" s="38"/>
      <c r="G10" s="1">
        <f t="shared" si="0"/>
        <v>7.9450343535290444E-2</v>
      </c>
      <c r="H10" s="1">
        <f t="shared" si="6"/>
        <v>0.85945945945945945</v>
      </c>
      <c r="I10" s="1">
        <f t="shared" si="1"/>
        <v>0.14545454545454545</v>
      </c>
      <c r="J10" s="1">
        <f t="shared" si="5"/>
        <v>0.9496218275788989</v>
      </c>
      <c r="K10">
        <f t="shared" si="2"/>
        <v>5.0378172421101097E-2</v>
      </c>
      <c r="M10">
        <f t="shared" si="3"/>
        <v>24015</v>
      </c>
      <c r="N10" s="38"/>
      <c r="O10" s="2">
        <f t="shared" si="4"/>
        <v>441041</v>
      </c>
      <c r="Z10">
        <v>2000419</v>
      </c>
      <c r="AA10" t="s">
        <v>194</v>
      </c>
      <c r="AB10">
        <v>4</v>
      </c>
      <c r="AF10">
        <v>2016150</v>
      </c>
      <c r="AG10" t="s">
        <v>195</v>
      </c>
      <c r="AH10">
        <v>4</v>
      </c>
      <c r="AJ10">
        <v>2102123</v>
      </c>
      <c r="AK10" t="s">
        <v>196</v>
      </c>
      <c r="AL10">
        <v>10</v>
      </c>
      <c r="AN10">
        <v>2027390</v>
      </c>
      <c r="AO10" t="s">
        <v>197</v>
      </c>
      <c r="AP10">
        <v>56</v>
      </c>
    </row>
    <row r="11" spans="1:42" x14ac:dyDescent="0.25">
      <c r="A11" s="17">
        <v>42878</v>
      </c>
      <c r="B11">
        <v>1908</v>
      </c>
      <c r="C11">
        <v>22107</v>
      </c>
      <c r="D11">
        <v>416714</v>
      </c>
      <c r="E11">
        <v>312</v>
      </c>
      <c r="F11" s="38"/>
      <c r="G11" s="1">
        <f t="shared" si="0"/>
        <v>7.9450343535290444E-2</v>
      </c>
      <c r="H11" s="1">
        <f t="shared" si="6"/>
        <v>0.85945945945945945</v>
      </c>
      <c r="I11" s="1">
        <f t="shared" si="1"/>
        <v>0.14545454545454545</v>
      </c>
      <c r="J11" s="1">
        <f t="shared" si="5"/>
        <v>0.9496218275788989</v>
      </c>
      <c r="K11">
        <f t="shared" si="2"/>
        <v>5.0378172421101097E-2</v>
      </c>
      <c r="M11">
        <f t="shared" si="3"/>
        <v>24015</v>
      </c>
      <c r="N11" s="38"/>
      <c r="O11" s="2">
        <f t="shared" si="4"/>
        <v>441041</v>
      </c>
      <c r="Z11">
        <v>2023205</v>
      </c>
      <c r="AA11" t="s">
        <v>198</v>
      </c>
      <c r="AB11">
        <v>3</v>
      </c>
      <c r="AF11">
        <v>2023205</v>
      </c>
      <c r="AG11" t="s">
        <v>199</v>
      </c>
      <c r="AH11">
        <v>3</v>
      </c>
      <c r="AJ11">
        <v>2016150</v>
      </c>
      <c r="AK11" t="s">
        <v>200</v>
      </c>
      <c r="AL11">
        <v>4</v>
      </c>
      <c r="AN11">
        <v>2012647</v>
      </c>
      <c r="AO11" t="s">
        <v>201</v>
      </c>
      <c r="AP11">
        <v>10</v>
      </c>
    </row>
    <row r="12" spans="1:42" x14ac:dyDescent="0.25">
      <c r="A12" s="17">
        <v>42879</v>
      </c>
      <c r="B12">
        <v>1908</v>
      </c>
      <c r="C12">
        <v>22107</v>
      </c>
      <c r="D12">
        <v>416714</v>
      </c>
      <c r="E12">
        <v>312</v>
      </c>
      <c r="F12" s="38"/>
      <c r="G12" s="1">
        <f t="shared" si="0"/>
        <v>7.9450343535290444E-2</v>
      </c>
      <c r="H12" s="1">
        <f t="shared" si="6"/>
        <v>0.85945945945945945</v>
      </c>
      <c r="I12" s="1">
        <f t="shared" si="1"/>
        <v>0.14545454545454545</v>
      </c>
      <c r="J12" s="1">
        <f t="shared" si="5"/>
        <v>0.9496218275788989</v>
      </c>
      <c r="K12">
        <f t="shared" si="2"/>
        <v>5.0378172421101097E-2</v>
      </c>
      <c r="M12">
        <f t="shared" si="3"/>
        <v>24015</v>
      </c>
      <c r="N12" s="38"/>
      <c r="O12" s="2">
        <f t="shared" si="4"/>
        <v>441041</v>
      </c>
      <c r="Z12">
        <v>2019512</v>
      </c>
      <c r="AA12" t="s">
        <v>202</v>
      </c>
      <c r="AB12">
        <v>2</v>
      </c>
      <c r="AF12">
        <v>2019512</v>
      </c>
      <c r="AG12" t="s">
        <v>203</v>
      </c>
      <c r="AH12">
        <v>2</v>
      </c>
      <c r="AJ12">
        <v>2023205</v>
      </c>
      <c r="AK12" t="s">
        <v>199</v>
      </c>
      <c r="AL12">
        <v>3</v>
      </c>
      <c r="AN12">
        <v>2025275</v>
      </c>
      <c r="AO12" t="s">
        <v>183</v>
      </c>
      <c r="AP12">
        <v>9</v>
      </c>
    </row>
    <row r="13" spans="1:42" x14ac:dyDescent="0.25">
      <c r="A13" s="17">
        <v>42880</v>
      </c>
      <c r="B13">
        <v>1908</v>
      </c>
      <c r="C13">
        <v>22107</v>
      </c>
      <c r="D13">
        <v>416714</v>
      </c>
      <c r="E13">
        <v>312</v>
      </c>
      <c r="F13" s="38"/>
      <c r="G13" s="1">
        <f t="shared" si="0"/>
        <v>7.9450343535290444E-2</v>
      </c>
      <c r="H13" s="1">
        <f t="shared" si="6"/>
        <v>0.85945945945945945</v>
      </c>
      <c r="I13" s="1">
        <f t="shared" si="1"/>
        <v>0.14545454545454545</v>
      </c>
      <c r="J13" s="1">
        <f t="shared" si="5"/>
        <v>0.9496218275788989</v>
      </c>
      <c r="K13">
        <f t="shared" si="2"/>
        <v>5.0378172421101097E-2</v>
      </c>
      <c r="M13">
        <f t="shared" si="3"/>
        <v>24015</v>
      </c>
      <c r="N13" s="38"/>
      <c r="O13" s="2">
        <f t="shared" si="4"/>
        <v>441041</v>
      </c>
      <c r="Z13">
        <v>2023638</v>
      </c>
      <c r="AA13" t="s">
        <v>204</v>
      </c>
      <c r="AB13">
        <v>2</v>
      </c>
      <c r="AF13">
        <v>2023638</v>
      </c>
      <c r="AG13" t="s">
        <v>205</v>
      </c>
      <c r="AH13">
        <v>2</v>
      </c>
      <c r="AJ13">
        <v>2019512</v>
      </c>
      <c r="AK13" t="s">
        <v>206</v>
      </c>
      <c r="AL13">
        <v>2</v>
      </c>
      <c r="AN13">
        <v>2102123</v>
      </c>
      <c r="AO13" t="s">
        <v>207</v>
      </c>
      <c r="AP13">
        <v>5</v>
      </c>
    </row>
    <row r="14" spans="1:42" x14ac:dyDescent="0.25">
      <c r="A14" s="17">
        <v>42885</v>
      </c>
      <c r="B14">
        <v>1908</v>
      </c>
      <c r="C14">
        <v>22107</v>
      </c>
      <c r="D14">
        <v>416714</v>
      </c>
      <c r="E14">
        <v>312</v>
      </c>
      <c r="F14" s="38"/>
      <c r="G14" s="1">
        <f t="shared" si="0"/>
        <v>7.9450343535290444E-2</v>
      </c>
      <c r="H14" s="1">
        <f t="shared" si="6"/>
        <v>0.85945945945945945</v>
      </c>
      <c r="I14" s="1">
        <f t="shared" si="1"/>
        <v>0.14545454545454545</v>
      </c>
      <c r="J14" s="1">
        <f t="shared" si="5"/>
        <v>0.9496218275788989</v>
      </c>
      <c r="K14">
        <f t="shared" si="2"/>
        <v>5.0378172421101097E-2</v>
      </c>
      <c r="M14">
        <f t="shared" si="3"/>
        <v>24015</v>
      </c>
      <c r="N14" s="38"/>
      <c r="O14" s="2">
        <f t="shared" si="4"/>
        <v>441041</v>
      </c>
      <c r="Z14">
        <v>2013031</v>
      </c>
      <c r="AA14" t="s">
        <v>208</v>
      </c>
      <c r="AB14">
        <v>2</v>
      </c>
      <c r="AF14">
        <v>2019401</v>
      </c>
      <c r="AG14" t="s">
        <v>209</v>
      </c>
      <c r="AH14">
        <v>2</v>
      </c>
      <c r="AJ14">
        <v>2023638</v>
      </c>
      <c r="AK14" t="s">
        <v>210</v>
      </c>
      <c r="AL14">
        <v>2</v>
      </c>
      <c r="AN14">
        <v>2016150</v>
      </c>
      <c r="AO14" t="s">
        <v>211</v>
      </c>
      <c r="AP14">
        <v>4</v>
      </c>
    </row>
    <row r="15" spans="1:42" x14ac:dyDescent="0.25">
      <c r="A15" s="17">
        <v>42886</v>
      </c>
      <c r="B15">
        <v>1908</v>
      </c>
      <c r="C15">
        <v>22107</v>
      </c>
      <c r="D15">
        <v>416714</v>
      </c>
      <c r="E15">
        <v>312</v>
      </c>
      <c r="F15" s="38"/>
      <c r="G15" s="1">
        <f t="shared" si="0"/>
        <v>7.9450343535290444E-2</v>
      </c>
      <c r="H15" s="1">
        <f t="shared" si="6"/>
        <v>0.85945945945945945</v>
      </c>
      <c r="I15" s="1">
        <f t="shared" si="1"/>
        <v>0.14545454545454545</v>
      </c>
      <c r="J15" s="1">
        <f t="shared" si="5"/>
        <v>0.9496218275788989</v>
      </c>
      <c r="K15">
        <f t="shared" si="2"/>
        <v>5.0378172421101097E-2</v>
      </c>
      <c r="M15">
        <f t="shared" si="3"/>
        <v>24015</v>
      </c>
      <c r="N15" s="38"/>
      <c r="O15" s="2">
        <f t="shared" si="4"/>
        <v>441041</v>
      </c>
      <c r="Z15">
        <v>2019416</v>
      </c>
      <c r="AA15" t="s">
        <v>212</v>
      </c>
      <c r="AB15">
        <v>2</v>
      </c>
      <c r="AF15">
        <v>2001581</v>
      </c>
      <c r="AG15" t="s">
        <v>213</v>
      </c>
      <c r="AH15">
        <v>2</v>
      </c>
      <c r="AJ15">
        <v>2019401</v>
      </c>
      <c r="AK15" t="s">
        <v>182</v>
      </c>
      <c r="AL15">
        <v>2</v>
      </c>
      <c r="AN15">
        <v>2023205</v>
      </c>
      <c r="AO15" t="s">
        <v>214</v>
      </c>
      <c r="AP15">
        <v>3</v>
      </c>
    </row>
    <row r="16" spans="1:42" x14ac:dyDescent="0.25">
      <c r="A16" s="17">
        <v>42887</v>
      </c>
      <c r="B16">
        <v>1908</v>
      </c>
      <c r="C16">
        <v>22107</v>
      </c>
      <c r="D16">
        <v>416714</v>
      </c>
      <c r="E16">
        <v>312</v>
      </c>
      <c r="F16" s="38"/>
      <c r="G16" s="1">
        <f t="shared" si="0"/>
        <v>7.9450343535290444E-2</v>
      </c>
      <c r="H16" s="1">
        <f t="shared" si="6"/>
        <v>0.85945945945945945</v>
      </c>
      <c r="I16" s="1">
        <f t="shared" si="1"/>
        <v>0.14545454545454545</v>
      </c>
      <c r="J16" s="1">
        <f t="shared" si="5"/>
        <v>0.9496218275788989</v>
      </c>
      <c r="K16">
        <f t="shared" si="2"/>
        <v>5.0378172421101097E-2</v>
      </c>
      <c r="M16">
        <f t="shared" si="3"/>
        <v>24015</v>
      </c>
      <c r="N16" s="38"/>
      <c r="O16" s="2">
        <f t="shared" si="4"/>
        <v>441041</v>
      </c>
      <c r="Z16">
        <v>2016360</v>
      </c>
      <c r="AA16" t="s">
        <v>215</v>
      </c>
      <c r="AB16">
        <v>1</v>
      </c>
      <c r="AF16">
        <v>2013031</v>
      </c>
      <c r="AG16" t="s">
        <v>208</v>
      </c>
      <c r="AH16">
        <v>2</v>
      </c>
      <c r="AJ16">
        <v>2013031</v>
      </c>
      <c r="AK16" t="s">
        <v>216</v>
      </c>
      <c r="AL16">
        <v>2</v>
      </c>
      <c r="AN16">
        <v>2019401</v>
      </c>
      <c r="AO16" t="s">
        <v>217</v>
      </c>
      <c r="AP16">
        <v>2</v>
      </c>
    </row>
    <row r="17" spans="1:42" x14ac:dyDescent="0.25">
      <c r="A17" s="17">
        <v>42888</v>
      </c>
      <c r="B17">
        <v>1908</v>
      </c>
      <c r="C17">
        <v>22107</v>
      </c>
      <c r="D17">
        <v>416714</v>
      </c>
      <c r="E17">
        <v>312</v>
      </c>
      <c r="F17" s="38"/>
      <c r="G17" s="1">
        <f t="shared" si="0"/>
        <v>7.9450343535290444E-2</v>
      </c>
      <c r="H17" s="1">
        <f t="shared" si="6"/>
        <v>0.85945945945945945</v>
      </c>
      <c r="I17" s="1">
        <f t="shared" si="1"/>
        <v>0.14545454545454545</v>
      </c>
      <c r="J17" s="1">
        <f t="shared" si="5"/>
        <v>0.9496218275788989</v>
      </c>
      <c r="K17">
        <f t="shared" si="2"/>
        <v>5.0378172421101097E-2</v>
      </c>
      <c r="M17">
        <f t="shared" si="3"/>
        <v>24015</v>
      </c>
      <c r="N17" s="38"/>
      <c r="O17" s="2">
        <f t="shared" si="4"/>
        <v>441041</v>
      </c>
      <c r="Z17">
        <v>2015744</v>
      </c>
      <c r="AA17" t="s">
        <v>218</v>
      </c>
      <c r="AB17">
        <v>1</v>
      </c>
      <c r="AF17">
        <v>2019416</v>
      </c>
      <c r="AG17" t="s">
        <v>219</v>
      </c>
      <c r="AH17">
        <v>2</v>
      </c>
      <c r="AJ17">
        <v>2019416</v>
      </c>
      <c r="AK17" t="s">
        <v>212</v>
      </c>
      <c r="AL17">
        <v>2</v>
      </c>
      <c r="AN17">
        <v>2023638</v>
      </c>
      <c r="AO17" t="s">
        <v>220</v>
      </c>
      <c r="AP17">
        <v>2</v>
      </c>
    </row>
    <row r="18" spans="1:42" x14ac:dyDescent="0.25">
      <c r="A18" s="17">
        <v>42891</v>
      </c>
      <c r="B18">
        <v>1908</v>
      </c>
      <c r="C18">
        <v>22107</v>
      </c>
      <c r="D18">
        <v>416714</v>
      </c>
      <c r="E18">
        <v>312</v>
      </c>
      <c r="F18" s="38"/>
      <c r="G18" s="1">
        <f t="shared" si="0"/>
        <v>7.9450343535290444E-2</v>
      </c>
      <c r="H18" s="1">
        <f t="shared" si="6"/>
        <v>0.85945945945945945</v>
      </c>
      <c r="I18" s="1">
        <f t="shared" si="1"/>
        <v>0.14545454545454545</v>
      </c>
      <c r="J18" s="1">
        <f t="shared" si="5"/>
        <v>0.9496218275788989</v>
      </c>
      <c r="K18">
        <f t="shared" si="2"/>
        <v>5.0378172421101097E-2</v>
      </c>
      <c r="M18">
        <f t="shared" si="3"/>
        <v>24015</v>
      </c>
      <c r="N18" s="38"/>
      <c r="O18" s="2">
        <f t="shared" si="4"/>
        <v>441041</v>
      </c>
      <c r="Z18">
        <v>2522790</v>
      </c>
      <c r="AA18" t="s">
        <v>221</v>
      </c>
      <c r="AB18">
        <v>1</v>
      </c>
      <c r="AF18">
        <v>2016360</v>
      </c>
      <c r="AG18" t="s">
        <v>222</v>
      </c>
      <c r="AH18">
        <v>1</v>
      </c>
      <c r="AJ18">
        <v>2016360</v>
      </c>
      <c r="AK18" t="s">
        <v>223</v>
      </c>
      <c r="AL18">
        <v>1</v>
      </c>
      <c r="AN18">
        <v>2019512</v>
      </c>
      <c r="AO18" t="s">
        <v>224</v>
      </c>
      <c r="AP18">
        <v>2</v>
      </c>
    </row>
    <row r="19" spans="1:42" x14ac:dyDescent="0.25">
      <c r="A19" s="17">
        <v>42892</v>
      </c>
      <c r="B19">
        <v>1908</v>
      </c>
      <c r="C19">
        <v>22107</v>
      </c>
      <c r="D19">
        <v>416714</v>
      </c>
      <c r="E19">
        <v>312</v>
      </c>
      <c r="F19" s="38"/>
      <c r="G19" s="1">
        <f t="shared" si="0"/>
        <v>7.9450343535290444E-2</v>
      </c>
      <c r="H19" s="1">
        <f t="shared" si="6"/>
        <v>0.85945945945945945</v>
      </c>
      <c r="I19" s="1">
        <f t="shared" si="1"/>
        <v>0.14545454545454545</v>
      </c>
      <c r="J19" s="1">
        <f t="shared" si="5"/>
        <v>0.9496218275788989</v>
      </c>
      <c r="K19">
        <f t="shared" si="2"/>
        <v>5.0378172421101097E-2</v>
      </c>
      <c r="M19">
        <f t="shared" si="3"/>
        <v>24015</v>
      </c>
      <c r="N19" s="38"/>
      <c r="O19" s="2">
        <f t="shared" si="4"/>
        <v>441041</v>
      </c>
      <c r="Z19">
        <v>2001581</v>
      </c>
      <c r="AA19" t="s">
        <v>225</v>
      </c>
      <c r="AB19">
        <v>1</v>
      </c>
      <c r="AF19">
        <v>2522836</v>
      </c>
      <c r="AG19" t="s">
        <v>226</v>
      </c>
      <c r="AH19">
        <v>1</v>
      </c>
      <c r="AJ19">
        <v>2014380</v>
      </c>
      <c r="AK19" t="s">
        <v>227</v>
      </c>
      <c r="AL19">
        <v>1</v>
      </c>
      <c r="AN19">
        <v>2019416</v>
      </c>
      <c r="AO19" t="s">
        <v>228</v>
      </c>
      <c r="AP19">
        <v>2</v>
      </c>
    </row>
    <row r="20" spans="1:42" x14ac:dyDescent="0.25">
      <c r="A20" s="18">
        <v>42893</v>
      </c>
      <c r="B20">
        <v>1908</v>
      </c>
      <c r="C20">
        <v>22107</v>
      </c>
      <c r="D20">
        <v>416714</v>
      </c>
      <c r="E20">
        <v>312</v>
      </c>
      <c r="F20" s="38"/>
      <c r="G20" s="1">
        <f t="shared" si="0"/>
        <v>7.9450343535290444E-2</v>
      </c>
      <c r="H20" s="1">
        <f t="shared" si="6"/>
        <v>0.85945945945945945</v>
      </c>
      <c r="I20" s="1">
        <f t="shared" si="1"/>
        <v>0.14545454545454545</v>
      </c>
      <c r="J20" s="1">
        <f t="shared" si="5"/>
        <v>0.9496218275788989</v>
      </c>
      <c r="K20">
        <f t="shared" si="2"/>
        <v>5.0378172421101097E-2</v>
      </c>
      <c r="M20">
        <f t="shared" si="3"/>
        <v>24015</v>
      </c>
      <c r="N20" s="38"/>
      <c r="O20" s="2">
        <f t="shared" si="4"/>
        <v>441041</v>
      </c>
      <c r="AJ20">
        <v>2014381</v>
      </c>
      <c r="AK20" t="s">
        <v>229</v>
      </c>
      <c r="AL20">
        <v>1</v>
      </c>
      <c r="AN20">
        <v>2014380</v>
      </c>
      <c r="AO20" t="s">
        <v>230</v>
      </c>
      <c r="AP20">
        <v>1</v>
      </c>
    </row>
    <row r="21" spans="1:42" x14ac:dyDescent="0.25">
      <c r="A21" s="18">
        <v>42894</v>
      </c>
      <c r="B21">
        <v>1908</v>
      </c>
      <c r="C21">
        <v>22107</v>
      </c>
      <c r="D21">
        <v>416714</v>
      </c>
      <c r="E21">
        <v>312</v>
      </c>
      <c r="F21" s="38"/>
      <c r="G21" s="1">
        <f t="shared" si="0"/>
        <v>7.9450343535290444E-2</v>
      </c>
      <c r="H21" s="1">
        <f t="shared" si="6"/>
        <v>0.85945945945945945</v>
      </c>
      <c r="I21" s="1">
        <f t="shared" si="1"/>
        <v>0.14545454545454545</v>
      </c>
      <c r="J21" s="1">
        <f t="shared" si="5"/>
        <v>0.9496218275788989</v>
      </c>
      <c r="K21">
        <f t="shared" si="2"/>
        <v>5.0378172421101097E-2</v>
      </c>
      <c r="M21">
        <f t="shared" si="3"/>
        <v>24015</v>
      </c>
      <c r="N21" s="38"/>
      <c r="O21" s="2">
        <f t="shared" si="4"/>
        <v>441041</v>
      </c>
      <c r="AJ21">
        <v>2001581</v>
      </c>
      <c r="AK21" t="s">
        <v>231</v>
      </c>
      <c r="AL21">
        <v>1</v>
      </c>
      <c r="AN21">
        <v>2016360</v>
      </c>
      <c r="AO21" t="s">
        <v>232</v>
      </c>
      <c r="AP21">
        <v>1</v>
      </c>
    </row>
    <row r="22" spans="1:42" x14ac:dyDescent="0.25">
      <c r="A22" s="18">
        <v>42895</v>
      </c>
      <c r="B22">
        <v>1908</v>
      </c>
      <c r="C22">
        <v>22107</v>
      </c>
      <c r="D22">
        <v>416714</v>
      </c>
      <c r="E22">
        <v>312</v>
      </c>
      <c r="G22" s="1">
        <f t="shared" si="0"/>
        <v>7.9450343535290444E-2</v>
      </c>
      <c r="H22" s="1">
        <f t="shared" si="6"/>
        <v>0.85945945945945945</v>
      </c>
      <c r="I22" s="1">
        <f t="shared" si="1"/>
        <v>0.14545454545454545</v>
      </c>
      <c r="J22" s="1">
        <f t="shared" si="5"/>
        <v>0.9496218275788989</v>
      </c>
      <c r="K22">
        <f t="shared" si="2"/>
        <v>5.0378172421101097E-2</v>
      </c>
      <c r="M22">
        <f t="shared" si="3"/>
        <v>24015</v>
      </c>
      <c r="N22" s="38"/>
      <c r="O22" s="2">
        <f t="shared" si="4"/>
        <v>441041</v>
      </c>
      <c r="AN22">
        <v>2014381</v>
      </c>
      <c r="AO22" t="s">
        <v>233</v>
      </c>
      <c r="AP22">
        <v>1</v>
      </c>
    </row>
    <row r="23" spans="1:42" x14ac:dyDescent="0.25">
      <c r="A23" s="18">
        <v>43139</v>
      </c>
      <c r="B23">
        <v>1916</v>
      </c>
      <c r="C23">
        <v>22176</v>
      </c>
      <c r="D23">
        <v>416617</v>
      </c>
      <c r="E23">
        <v>302</v>
      </c>
      <c r="F23" s="38"/>
      <c r="G23" s="1">
        <f t="shared" si="0"/>
        <v>7.9528474182301176E-2</v>
      </c>
      <c r="H23" s="1">
        <f t="shared" si="6"/>
        <v>0.86384129846708746</v>
      </c>
      <c r="I23" s="1">
        <f t="shared" si="1"/>
        <v>0.14564804256936525</v>
      </c>
      <c r="J23" s="1">
        <f t="shared" si="5"/>
        <v>0.94946136333077324</v>
      </c>
      <c r="K23">
        <f t="shared" si="2"/>
        <v>5.0538636669226755E-2</v>
      </c>
      <c r="M23">
        <f t="shared" si="3"/>
        <v>24092</v>
      </c>
      <c r="N23" s="38">
        <v>458930</v>
      </c>
      <c r="O23" s="2">
        <f t="shared" si="4"/>
        <v>441011</v>
      </c>
      <c r="AE23">
        <v>2522342</v>
      </c>
      <c r="AF23" t="s">
        <v>761</v>
      </c>
    </row>
    <row r="24" spans="1:42" x14ac:dyDescent="0.25">
      <c r="A24" s="18">
        <v>43140</v>
      </c>
      <c r="B24">
        <v>1916</v>
      </c>
      <c r="C24">
        <v>22176</v>
      </c>
      <c r="D24">
        <v>416617</v>
      </c>
      <c r="E24">
        <v>302</v>
      </c>
      <c r="F24" s="38"/>
      <c r="G24" s="1">
        <f t="shared" si="0"/>
        <v>7.9528474182301176E-2</v>
      </c>
      <c r="H24" s="1">
        <f t="shared" si="6"/>
        <v>0.86384129846708746</v>
      </c>
      <c r="I24" s="1">
        <f t="shared" si="1"/>
        <v>0.14564804256936525</v>
      </c>
      <c r="J24" s="1">
        <f t="shared" si="5"/>
        <v>0.94946136333077324</v>
      </c>
      <c r="K24">
        <f t="shared" si="2"/>
        <v>5.0538636669226755E-2</v>
      </c>
      <c r="M24">
        <f t="shared" si="3"/>
        <v>24092</v>
      </c>
      <c r="N24" s="38"/>
      <c r="O24" s="2">
        <f t="shared" si="4"/>
        <v>441011</v>
      </c>
      <c r="AE24">
        <v>2000419</v>
      </c>
      <c r="AF24" t="s">
        <v>762</v>
      </c>
    </row>
    <row r="25" spans="1:42" x14ac:dyDescent="0.25">
      <c r="A25" s="18">
        <v>43143</v>
      </c>
      <c r="B25">
        <v>1916</v>
      </c>
      <c r="C25">
        <v>22176</v>
      </c>
      <c r="D25">
        <v>416617</v>
      </c>
      <c r="E25">
        <v>302</v>
      </c>
      <c r="F25" s="38"/>
      <c r="G25" s="1">
        <f t="shared" si="0"/>
        <v>7.9528474182301176E-2</v>
      </c>
      <c r="H25" s="1">
        <f t="shared" si="6"/>
        <v>0.86384129846708746</v>
      </c>
      <c r="I25" s="1">
        <f t="shared" si="1"/>
        <v>0.14564804256936525</v>
      </c>
      <c r="J25" s="1">
        <f t="shared" si="5"/>
        <v>0.94946136333077324</v>
      </c>
      <c r="K25">
        <f t="shared" si="2"/>
        <v>5.0538636669226755E-2</v>
      </c>
      <c r="M25">
        <f t="shared" si="3"/>
        <v>24092</v>
      </c>
      <c r="N25" s="38"/>
      <c r="O25" s="2">
        <f t="shared" si="4"/>
        <v>441011</v>
      </c>
      <c r="AE25">
        <v>2019401</v>
      </c>
      <c r="AF25" t="s">
        <v>744</v>
      </c>
    </row>
    <row r="26" spans="1:42" x14ac:dyDescent="0.25">
      <c r="A26" s="18">
        <v>43145</v>
      </c>
      <c r="B26">
        <v>1916</v>
      </c>
      <c r="C26">
        <v>22176</v>
      </c>
      <c r="D26">
        <v>416617</v>
      </c>
      <c r="E26">
        <v>302</v>
      </c>
      <c r="F26" s="38"/>
      <c r="G26" s="1">
        <f t="shared" si="0"/>
        <v>7.9528474182301176E-2</v>
      </c>
      <c r="H26" s="1">
        <f t="shared" si="6"/>
        <v>0.86384129846708746</v>
      </c>
      <c r="I26" s="1">
        <f t="shared" si="1"/>
        <v>0.14564804256936525</v>
      </c>
      <c r="J26" s="1">
        <f t="shared" si="5"/>
        <v>0.94946136333077324</v>
      </c>
      <c r="K26">
        <f t="shared" si="2"/>
        <v>5.0538636669226755E-2</v>
      </c>
      <c r="M26">
        <f t="shared" si="3"/>
        <v>24092</v>
      </c>
      <c r="N26" s="38"/>
      <c r="O26" s="2">
        <f t="shared" si="4"/>
        <v>441011</v>
      </c>
      <c r="AE26">
        <v>2013031</v>
      </c>
      <c r="AF26" t="s">
        <v>763</v>
      </c>
    </row>
    <row r="27" spans="1:42" x14ac:dyDescent="0.25">
      <c r="A27" s="17">
        <v>43146</v>
      </c>
      <c r="B27">
        <v>1916</v>
      </c>
      <c r="C27">
        <v>22176</v>
      </c>
      <c r="D27">
        <v>416617</v>
      </c>
      <c r="E27">
        <v>302</v>
      </c>
      <c r="F27" s="38"/>
      <c r="G27" s="1">
        <f t="shared" si="0"/>
        <v>7.9528474182301176E-2</v>
      </c>
      <c r="H27" s="1">
        <f t="shared" si="6"/>
        <v>0.86384129846708746</v>
      </c>
      <c r="I27" s="1">
        <f t="shared" si="1"/>
        <v>0.14564804256936525</v>
      </c>
      <c r="J27" s="1">
        <f t="shared" si="5"/>
        <v>0.94946136333077324</v>
      </c>
      <c r="K27">
        <f t="shared" si="2"/>
        <v>5.0538636669226755E-2</v>
      </c>
      <c r="M27">
        <f t="shared" si="3"/>
        <v>24092</v>
      </c>
      <c r="N27" s="38"/>
      <c r="O27" s="2">
        <f t="shared" si="4"/>
        <v>441011</v>
      </c>
    </row>
    <row r="28" spans="1:42" x14ac:dyDescent="0.25">
      <c r="A28" s="17">
        <v>43147</v>
      </c>
      <c r="B28">
        <v>1916</v>
      </c>
      <c r="C28">
        <v>22176</v>
      </c>
      <c r="D28">
        <v>416617</v>
      </c>
      <c r="E28">
        <v>302</v>
      </c>
      <c r="F28" s="38"/>
      <c r="G28" s="1">
        <f t="shared" si="0"/>
        <v>7.9528474182301176E-2</v>
      </c>
      <c r="H28" s="1">
        <f t="shared" si="6"/>
        <v>0.86384129846708746</v>
      </c>
      <c r="I28" s="1">
        <f t="shared" si="1"/>
        <v>0.14564804256936525</v>
      </c>
      <c r="J28" s="1">
        <f t="shared" si="5"/>
        <v>0.94946136333077324</v>
      </c>
      <c r="K28">
        <f t="shared" si="2"/>
        <v>5.0538636669226755E-2</v>
      </c>
      <c r="M28">
        <f t="shared" si="3"/>
        <v>24092</v>
      </c>
      <c r="N28" s="38"/>
      <c r="O28" s="2">
        <f t="shared" si="4"/>
        <v>441011</v>
      </c>
      <c r="AE28">
        <v>2522790</v>
      </c>
      <c r="AF28" t="s">
        <v>761</v>
      </c>
    </row>
    <row r="29" spans="1:42" x14ac:dyDescent="0.25">
      <c r="A29" s="17">
        <v>43150</v>
      </c>
      <c r="B29">
        <v>1916</v>
      </c>
      <c r="C29">
        <v>22176</v>
      </c>
      <c r="D29">
        <v>416617</v>
      </c>
      <c r="E29">
        <v>302</v>
      </c>
      <c r="F29" s="38"/>
      <c r="G29" s="1">
        <f t="shared" si="0"/>
        <v>7.9528474182301176E-2</v>
      </c>
      <c r="H29" s="1">
        <f t="shared" si="6"/>
        <v>0.86384129846708746</v>
      </c>
      <c r="I29" s="1">
        <f t="shared" si="1"/>
        <v>0.14564804256936525</v>
      </c>
      <c r="J29" s="1">
        <f t="shared" si="5"/>
        <v>0.94946136333077324</v>
      </c>
      <c r="K29">
        <f t="shared" si="2"/>
        <v>5.0538636669226755E-2</v>
      </c>
      <c r="M29">
        <f t="shared" si="3"/>
        <v>24092</v>
      </c>
      <c r="N29" s="38"/>
      <c r="O29" s="2">
        <f t="shared" si="4"/>
        <v>441011</v>
      </c>
      <c r="AE29">
        <v>2015744</v>
      </c>
      <c r="AF29" t="s">
        <v>764</v>
      </c>
    </row>
    <row r="30" spans="1:42" x14ac:dyDescent="0.25">
      <c r="A30" s="17">
        <v>43151</v>
      </c>
      <c r="B30">
        <v>1916</v>
      </c>
      <c r="C30">
        <v>22176</v>
      </c>
      <c r="D30">
        <v>416617</v>
      </c>
      <c r="E30">
        <v>302</v>
      </c>
      <c r="F30" s="38"/>
      <c r="G30" s="1">
        <f t="shared" si="0"/>
        <v>7.9528474182301176E-2</v>
      </c>
      <c r="H30" s="1">
        <f t="shared" si="6"/>
        <v>0.86384129846708746</v>
      </c>
      <c r="I30" s="1">
        <f t="shared" si="1"/>
        <v>0.14564804256936525</v>
      </c>
      <c r="J30" s="1">
        <f t="shared" si="5"/>
        <v>0.94946136333077324</v>
      </c>
      <c r="K30">
        <f t="shared" si="2"/>
        <v>5.0538636669226755E-2</v>
      </c>
      <c r="M30">
        <f t="shared" si="3"/>
        <v>24092</v>
      </c>
      <c r="N30" s="38"/>
      <c r="O30" s="2">
        <f t="shared" si="4"/>
        <v>441011</v>
      </c>
    </row>
    <row r="31" spans="1:42" x14ac:dyDescent="0.25">
      <c r="A31" s="17">
        <v>43152</v>
      </c>
      <c r="B31">
        <v>1916</v>
      </c>
      <c r="C31">
        <v>22176</v>
      </c>
      <c r="D31">
        <v>416617</v>
      </c>
      <c r="E31">
        <v>302</v>
      </c>
      <c r="F31" s="38"/>
      <c r="G31" s="1">
        <f t="shared" si="0"/>
        <v>7.9528474182301176E-2</v>
      </c>
      <c r="H31" s="1">
        <f t="shared" si="6"/>
        <v>0.86384129846708746</v>
      </c>
      <c r="I31" s="1">
        <f t="shared" si="1"/>
        <v>0.14564804256936525</v>
      </c>
      <c r="J31" s="1">
        <f t="shared" si="5"/>
        <v>0.94946136333077324</v>
      </c>
      <c r="K31">
        <f t="shared" si="2"/>
        <v>5.0538636669226755E-2</v>
      </c>
      <c r="M31">
        <f t="shared" si="3"/>
        <v>24092</v>
      </c>
      <c r="N31" s="38"/>
      <c r="O31" s="2">
        <f t="shared" si="4"/>
        <v>441011</v>
      </c>
    </row>
    <row r="32" spans="1:42" x14ac:dyDescent="0.25">
      <c r="A32" s="17">
        <v>43153</v>
      </c>
      <c r="B32">
        <v>1916</v>
      </c>
      <c r="C32">
        <v>22176</v>
      </c>
      <c r="D32">
        <v>416617</v>
      </c>
      <c r="E32">
        <v>302</v>
      </c>
      <c r="F32" s="38"/>
      <c r="G32" s="1">
        <f t="shared" si="0"/>
        <v>7.9528474182301176E-2</v>
      </c>
      <c r="H32" s="1">
        <f t="shared" si="6"/>
        <v>0.86384129846708746</v>
      </c>
      <c r="I32" s="1">
        <f t="shared" si="1"/>
        <v>0.14564804256936525</v>
      </c>
      <c r="J32" s="1">
        <f t="shared" si="5"/>
        <v>0.94946136333077324</v>
      </c>
      <c r="K32">
        <f t="shared" si="2"/>
        <v>5.0538636669226755E-2</v>
      </c>
      <c r="M32">
        <f t="shared" si="3"/>
        <v>24092</v>
      </c>
      <c r="N32" s="38"/>
      <c r="O32" s="2">
        <f t="shared" si="4"/>
        <v>441011</v>
      </c>
      <c r="P32" s="1"/>
      <c r="Q32" s="1"/>
      <c r="R32" s="1"/>
    </row>
    <row r="33" spans="1:32" x14ac:dyDescent="0.25">
      <c r="A33" s="17">
        <v>43154</v>
      </c>
      <c r="B33">
        <v>1916</v>
      </c>
      <c r="C33">
        <v>22176</v>
      </c>
      <c r="D33">
        <v>416617</v>
      </c>
      <c r="E33">
        <v>302</v>
      </c>
      <c r="F33" s="38"/>
      <c r="G33" s="1">
        <f t="shared" si="0"/>
        <v>7.9528474182301176E-2</v>
      </c>
      <c r="H33" s="1">
        <f t="shared" si="6"/>
        <v>0.86384129846708746</v>
      </c>
      <c r="I33" s="1">
        <f t="shared" si="1"/>
        <v>0.14564804256936525</v>
      </c>
      <c r="J33" s="1">
        <f t="shared" si="5"/>
        <v>0.94946136333077324</v>
      </c>
      <c r="K33">
        <f t="shared" si="2"/>
        <v>5.0538636669226755E-2</v>
      </c>
      <c r="M33">
        <f t="shared" si="3"/>
        <v>24092</v>
      </c>
      <c r="N33" s="38"/>
      <c r="O33" s="2">
        <f t="shared" si="4"/>
        <v>441011</v>
      </c>
      <c r="P33" s="1"/>
      <c r="Q33" s="1"/>
      <c r="R33" s="1"/>
    </row>
    <row r="34" spans="1:32" x14ac:dyDescent="0.25">
      <c r="A34" s="17">
        <v>43157</v>
      </c>
      <c r="B34">
        <v>1916</v>
      </c>
      <c r="C34">
        <v>22176</v>
      </c>
      <c r="D34">
        <v>416617</v>
      </c>
      <c r="E34">
        <v>302</v>
      </c>
      <c r="F34" s="38"/>
      <c r="G34" s="1">
        <f t="shared" si="0"/>
        <v>7.9528474182301176E-2</v>
      </c>
      <c r="H34" s="1">
        <f t="shared" si="6"/>
        <v>0.86384129846708746</v>
      </c>
      <c r="I34" s="1">
        <f t="shared" si="1"/>
        <v>0.14564804256936525</v>
      </c>
      <c r="J34" s="1">
        <f t="shared" si="5"/>
        <v>0.94946136333077324</v>
      </c>
      <c r="K34">
        <f t="shared" si="2"/>
        <v>5.0538636669226755E-2</v>
      </c>
      <c r="M34">
        <f t="shared" si="3"/>
        <v>24092</v>
      </c>
      <c r="N34" s="38"/>
      <c r="O34" s="2">
        <f t="shared" si="4"/>
        <v>441011</v>
      </c>
      <c r="P34" s="1"/>
      <c r="Q34" s="1"/>
      <c r="R34" s="1"/>
    </row>
    <row r="35" spans="1:32" x14ac:dyDescent="0.25">
      <c r="A35" s="17">
        <v>43158</v>
      </c>
      <c r="B35">
        <v>1916</v>
      </c>
      <c r="C35">
        <v>22176</v>
      </c>
      <c r="D35">
        <v>416617</v>
      </c>
      <c r="E35">
        <v>302</v>
      </c>
      <c r="F35" s="38"/>
      <c r="G35" s="1">
        <f t="shared" si="0"/>
        <v>7.9528474182301176E-2</v>
      </c>
      <c r="H35" s="1">
        <f t="shared" si="6"/>
        <v>0.86384129846708746</v>
      </c>
      <c r="I35" s="1">
        <f t="shared" si="1"/>
        <v>0.14564804256936525</v>
      </c>
      <c r="J35" s="1">
        <f t="shared" si="5"/>
        <v>0.94946136333077324</v>
      </c>
      <c r="K35">
        <f t="shared" si="2"/>
        <v>5.0538636669226755E-2</v>
      </c>
      <c r="M35">
        <f t="shared" si="3"/>
        <v>24092</v>
      </c>
      <c r="N35" s="38"/>
      <c r="O35" s="2">
        <f t="shared" si="4"/>
        <v>441011</v>
      </c>
      <c r="P35" s="1"/>
      <c r="Q35" s="1"/>
      <c r="R35" s="1"/>
    </row>
    <row r="36" spans="1:32" x14ac:dyDescent="0.25">
      <c r="A36" s="17">
        <v>43160</v>
      </c>
      <c r="B36">
        <v>1916</v>
      </c>
      <c r="C36">
        <v>22176</v>
      </c>
      <c r="D36">
        <v>416617</v>
      </c>
      <c r="E36">
        <v>302</v>
      </c>
      <c r="F36" s="38"/>
      <c r="G36" s="1">
        <f t="shared" si="0"/>
        <v>7.9528474182301176E-2</v>
      </c>
      <c r="H36" s="1">
        <f t="shared" si="6"/>
        <v>0.86384129846708746</v>
      </c>
      <c r="I36" s="1">
        <f t="shared" si="1"/>
        <v>0.14564804256936525</v>
      </c>
      <c r="J36" s="1">
        <f t="shared" si="5"/>
        <v>0.94946136333077324</v>
      </c>
      <c r="K36">
        <f t="shared" si="2"/>
        <v>5.0538636669226755E-2</v>
      </c>
      <c r="M36">
        <f t="shared" si="3"/>
        <v>24092</v>
      </c>
      <c r="N36" s="38"/>
      <c r="O36" s="2">
        <f t="shared" si="4"/>
        <v>441011</v>
      </c>
      <c r="P36" s="1"/>
      <c r="Q36" s="1"/>
      <c r="R36" s="1"/>
    </row>
    <row r="37" spans="1:32" x14ac:dyDescent="0.25">
      <c r="A37" s="17">
        <v>43161</v>
      </c>
      <c r="B37">
        <v>1916</v>
      </c>
      <c r="C37">
        <v>22176</v>
      </c>
      <c r="D37">
        <v>416617</v>
      </c>
      <c r="E37">
        <v>302</v>
      </c>
      <c r="F37" s="38"/>
      <c r="G37" s="1">
        <f t="shared" si="0"/>
        <v>7.9528474182301176E-2</v>
      </c>
      <c r="H37" s="1">
        <f t="shared" si="6"/>
        <v>0.86384129846708746</v>
      </c>
      <c r="I37" s="1">
        <f t="shared" si="1"/>
        <v>0.14564804256936525</v>
      </c>
      <c r="J37" s="1">
        <f t="shared" si="5"/>
        <v>0.94946136333077324</v>
      </c>
      <c r="K37">
        <f t="shared" si="2"/>
        <v>5.0538636669226755E-2</v>
      </c>
      <c r="M37">
        <f t="shared" si="3"/>
        <v>24092</v>
      </c>
      <c r="N37" s="38"/>
      <c r="O37" s="2">
        <f t="shared" si="4"/>
        <v>441011</v>
      </c>
      <c r="P37" s="1"/>
      <c r="Q37" s="1"/>
      <c r="R37" s="1"/>
      <c r="AE37">
        <v>2023207</v>
      </c>
      <c r="AF37" t="s">
        <v>746</v>
      </c>
    </row>
    <row r="38" spans="1:32" x14ac:dyDescent="0.25">
      <c r="A38" s="17">
        <v>43164</v>
      </c>
      <c r="B38">
        <v>1916</v>
      </c>
      <c r="C38">
        <v>22176</v>
      </c>
      <c r="D38">
        <v>416617</v>
      </c>
      <c r="E38">
        <v>302</v>
      </c>
      <c r="F38" s="38"/>
      <c r="G38" s="1">
        <f t="shared" si="0"/>
        <v>7.9528474182301176E-2</v>
      </c>
      <c r="H38" s="1">
        <f t="shared" si="6"/>
        <v>0.86384129846708746</v>
      </c>
      <c r="I38" s="1">
        <f t="shared" si="1"/>
        <v>0.14564804256936525</v>
      </c>
      <c r="J38" s="1">
        <f t="shared" si="5"/>
        <v>0.94946136333077324</v>
      </c>
      <c r="K38">
        <f t="shared" si="2"/>
        <v>5.0538636669226755E-2</v>
      </c>
      <c r="M38">
        <f t="shared" si="3"/>
        <v>24092</v>
      </c>
      <c r="N38" s="38"/>
      <c r="O38" s="2">
        <f t="shared" si="4"/>
        <v>441011</v>
      </c>
      <c r="P38" s="1"/>
      <c r="Q38" s="1"/>
      <c r="R38" s="1"/>
      <c r="AE38">
        <v>2001581</v>
      </c>
      <c r="AF38" t="s">
        <v>765</v>
      </c>
    </row>
    <row r="39" spans="1:32" x14ac:dyDescent="0.25">
      <c r="A39" s="17">
        <v>43165</v>
      </c>
      <c r="B39">
        <v>1916</v>
      </c>
      <c r="C39">
        <v>22176</v>
      </c>
      <c r="D39">
        <v>416617</v>
      </c>
      <c r="E39">
        <v>302</v>
      </c>
      <c r="F39" s="38"/>
      <c r="G39" s="1">
        <f t="shared" si="0"/>
        <v>7.9528474182301176E-2</v>
      </c>
      <c r="H39" s="1">
        <f t="shared" si="6"/>
        <v>0.86384129846708746</v>
      </c>
      <c r="I39" s="1">
        <f t="shared" si="1"/>
        <v>0.14564804256936525</v>
      </c>
      <c r="J39" s="1">
        <f t="shared" si="5"/>
        <v>0.94946136333077324</v>
      </c>
      <c r="K39">
        <f t="shared" si="2"/>
        <v>5.0538636669226755E-2</v>
      </c>
      <c r="M39">
        <f t="shared" si="3"/>
        <v>24092</v>
      </c>
      <c r="N39" s="38"/>
      <c r="O39" s="2">
        <f t="shared" si="4"/>
        <v>441011</v>
      </c>
      <c r="P39" s="1"/>
      <c r="Q39" s="1"/>
      <c r="R39" s="1"/>
    </row>
    <row r="40" spans="1:32" x14ac:dyDescent="0.25">
      <c r="A40" s="17">
        <v>43167</v>
      </c>
      <c r="B40">
        <v>1916</v>
      </c>
      <c r="C40">
        <v>22176</v>
      </c>
      <c r="D40">
        <v>416617</v>
      </c>
      <c r="E40">
        <v>302</v>
      </c>
      <c r="F40" s="38"/>
      <c r="G40" s="1">
        <f t="shared" si="0"/>
        <v>7.9528474182301176E-2</v>
      </c>
      <c r="H40" s="1">
        <f t="shared" si="6"/>
        <v>0.86384129846708746</v>
      </c>
      <c r="I40" s="1">
        <f t="shared" si="1"/>
        <v>0.14564804256936525</v>
      </c>
      <c r="J40" s="1">
        <f t="shared" si="5"/>
        <v>0.94946136333077324</v>
      </c>
      <c r="K40">
        <f t="shared" si="2"/>
        <v>5.0538636669226755E-2</v>
      </c>
      <c r="M40">
        <f t="shared" si="3"/>
        <v>24092</v>
      </c>
      <c r="N40" s="38"/>
      <c r="O40" s="2">
        <f t="shared" si="4"/>
        <v>441011</v>
      </c>
      <c r="P40" s="1"/>
      <c r="Q40" s="1"/>
      <c r="R40" s="1"/>
      <c r="AE40">
        <v>2522306</v>
      </c>
      <c r="AF40" t="s">
        <v>761</v>
      </c>
    </row>
    <row r="41" spans="1:32" x14ac:dyDescent="0.25">
      <c r="A41" s="18">
        <v>43169</v>
      </c>
      <c r="B41">
        <v>1916</v>
      </c>
      <c r="C41">
        <v>22176</v>
      </c>
      <c r="D41">
        <v>416617</v>
      </c>
      <c r="E41">
        <v>302</v>
      </c>
      <c r="F41" s="38"/>
      <c r="G41" s="1">
        <f t="shared" si="0"/>
        <v>7.9528474182301176E-2</v>
      </c>
      <c r="H41" s="1">
        <f t="shared" si="6"/>
        <v>0.86384129846708746</v>
      </c>
      <c r="I41" s="1">
        <f t="shared" si="1"/>
        <v>0.14564804256936525</v>
      </c>
      <c r="J41" s="1">
        <f t="shared" si="5"/>
        <v>0.94946136333077324</v>
      </c>
      <c r="K41">
        <f t="shared" si="2"/>
        <v>5.0538636669226755E-2</v>
      </c>
      <c r="M41">
        <f t="shared" si="3"/>
        <v>24092</v>
      </c>
      <c r="N41" s="38"/>
      <c r="O41" s="2">
        <f t="shared" si="4"/>
        <v>441011</v>
      </c>
      <c r="P41" s="1"/>
      <c r="Q41" s="1"/>
      <c r="R41" s="1"/>
      <c r="AE41">
        <v>2025275</v>
      </c>
      <c r="AF41" t="s">
        <v>745</v>
      </c>
    </row>
    <row r="42" spans="1:32" x14ac:dyDescent="0.25">
      <c r="A42" s="18">
        <v>43171</v>
      </c>
      <c r="B42">
        <v>1916</v>
      </c>
      <c r="C42">
        <v>22176</v>
      </c>
      <c r="D42">
        <v>416617</v>
      </c>
      <c r="E42">
        <v>302</v>
      </c>
      <c r="G42" s="1">
        <f t="shared" si="0"/>
        <v>7.9528474182301176E-2</v>
      </c>
      <c r="H42" s="1">
        <f t="shared" si="6"/>
        <v>0.86384129846708746</v>
      </c>
      <c r="I42" s="1">
        <f t="shared" si="1"/>
        <v>0.14564804256936525</v>
      </c>
      <c r="J42" s="1">
        <f t="shared" si="5"/>
        <v>0.94946136333077324</v>
      </c>
      <c r="K42">
        <f t="shared" si="2"/>
        <v>5.0538636669226755E-2</v>
      </c>
      <c r="M42">
        <f t="shared" si="3"/>
        <v>24092</v>
      </c>
      <c r="N42" s="38"/>
      <c r="O42" s="2">
        <f t="shared" si="4"/>
        <v>441011</v>
      </c>
      <c r="P42" s="1"/>
      <c r="Q42" s="1"/>
      <c r="R42" s="1"/>
      <c r="AE42">
        <v>2522836</v>
      </c>
      <c r="AF42" t="s">
        <v>761</v>
      </c>
    </row>
    <row r="43" spans="1:32" x14ac:dyDescent="0.25">
      <c r="A43" s="17">
        <v>43621</v>
      </c>
      <c r="B43">
        <v>1924</v>
      </c>
      <c r="C43">
        <v>22323</v>
      </c>
      <c r="D43">
        <v>415527</v>
      </c>
      <c r="E43">
        <v>298</v>
      </c>
      <c r="F43" s="38"/>
      <c r="G43" s="1">
        <f t="shared" si="0"/>
        <v>7.9350022683218543E-2</v>
      </c>
      <c r="H43" s="1">
        <f t="shared" si="6"/>
        <v>0.86588658865886592</v>
      </c>
      <c r="I43" s="1">
        <f t="shared" si="1"/>
        <v>0.14537761154558163</v>
      </c>
      <c r="J43" s="1">
        <f t="shared" si="5"/>
        <v>0.9490167865707434</v>
      </c>
      <c r="K43">
        <f t="shared" si="2"/>
        <v>5.0983213429256602E-2</v>
      </c>
      <c r="M43">
        <f t="shared" si="3"/>
        <v>24247</v>
      </c>
      <c r="N43" s="38">
        <v>458930</v>
      </c>
      <c r="O43" s="2">
        <f t="shared" si="4"/>
        <v>440072</v>
      </c>
      <c r="P43" s="1"/>
      <c r="Q43" s="1"/>
      <c r="R43" s="1"/>
      <c r="AE43">
        <v>2024364</v>
      </c>
      <c r="AF43" t="s">
        <v>758</v>
      </c>
    </row>
    <row r="44" spans="1:32" x14ac:dyDescent="0.25">
      <c r="A44" s="17">
        <v>43623</v>
      </c>
      <c r="B44">
        <v>1924</v>
      </c>
      <c r="C44">
        <v>22323</v>
      </c>
      <c r="D44">
        <v>415527</v>
      </c>
      <c r="E44">
        <v>298</v>
      </c>
      <c r="F44" s="38"/>
      <c r="G44" s="1">
        <f t="shared" si="0"/>
        <v>7.9350022683218543E-2</v>
      </c>
      <c r="H44" s="1">
        <f t="shared" si="6"/>
        <v>0.86588658865886592</v>
      </c>
      <c r="I44" s="1">
        <f t="shared" si="1"/>
        <v>0.14537761154558163</v>
      </c>
      <c r="J44" s="1">
        <f t="shared" si="5"/>
        <v>0.9490167865707434</v>
      </c>
      <c r="K44">
        <f t="shared" si="2"/>
        <v>5.0983213429256602E-2</v>
      </c>
      <c r="M44">
        <f t="shared" si="3"/>
        <v>24247</v>
      </c>
      <c r="N44" s="38"/>
      <c r="O44" s="2">
        <f t="shared" si="4"/>
        <v>440072</v>
      </c>
      <c r="P44" s="1"/>
      <c r="Q44" s="1"/>
      <c r="R44" s="1"/>
      <c r="AE44">
        <v>2027390</v>
      </c>
      <c r="AF44" t="s">
        <v>766</v>
      </c>
    </row>
    <row r="45" spans="1:32" x14ac:dyDescent="0.25">
      <c r="A45" s="17">
        <v>43627</v>
      </c>
      <c r="B45">
        <v>1924</v>
      </c>
      <c r="C45">
        <v>22323</v>
      </c>
      <c r="D45">
        <v>415527</v>
      </c>
      <c r="E45">
        <v>298</v>
      </c>
      <c r="F45" s="38"/>
      <c r="G45" s="1">
        <f t="shared" si="0"/>
        <v>7.9350022683218543E-2</v>
      </c>
      <c r="H45" s="1">
        <f t="shared" si="6"/>
        <v>0.86588658865886592</v>
      </c>
      <c r="I45" s="1">
        <f t="shared" si="1"/>
        <v>0.14537761154558163</v>
      </c>
      <c r="J45" s="1">
        <f t="shared" si="5"/>
        <v>0.9490167865707434</v>
      </c>
      <c r="K45">
        <f t="shared" si="2"/>
        <v>5.0983213429256602E-2</v>
      </c>
      <c r="M45">
        <f t="shared" si="3"/>
        <v>24247</v>
      </c>
      <c r="N45" s="38"/>
      <c r="O45" s="2">
        <f t="shared" si="4"/>
        <v>440072</v>
      </c>
      <c r="P45" s="1"/>
      <c r="Q45" s="1"/>
      <c r="R45" s="1"/>
      <c r="AE45">
        <v>2014381</v>
      </c>
      <c r="AF45" t="s">
        <v>767</v>
      </c>
    </row>
    <row r="46" spans="1:32" x14ac:dyDescent="0.25">
      <c r="A46" s="17">
        <v>43628</v>
      </c>
      <c r="B46">
        <v>1924</v>
      </c>
      <c r="C46">
        <v>22323</v>
      </c>
      <c r="D46">
        <v>415527</v>
      </c>
      <c r="E46">
        <v>298</v>
      </c>
      <c r="F46" s="38"/>
      <c r="G46" s="1">
        <f t="shared" si="0"/>
        <v>7.9350022683218543E-2</v>
      </c>
      <c r="H46" s="1">
        <f t="shared" si="6"/>
        <v>0.86588658865886592</v>
      </c>
      <c r="I46" s="1">
        <f t="shared" si="1"/>
        <v>0.14537761154558163</v>
      </c>
      <c r="J46" s="1">
        <f t="shared" si="5"/>
        <v>0.9490167865707434</v>
      </c>
      <c r="K46">
        <f t="shared" si="2"/>
        <v>5.0983213429256602E-2</v>
      </c>
      <c r="M46">
        <f t="shared" si="3"/>
        <v>24247</v>
      </c>
      <c r="N46" s="38"/>
      <c r="O46" s="2">
        <f t="shared" si="4"/>
        <v>440072</v>
      </c>
      <c r="P46" s="1"/>
      <c r="Q46" s="1"/>
      <c r="R46" s="1"/>
      <c r="AE46">
        <v>2014380</v>
      </c>
      <c r="AF46" t="s">
        <v>768</v>
      </c>
    </row>
    <row r="47" spans="1:32" x14ac:dyDescent="0.25">
      <c r="A47" s="17">
        <v>43629</v>
      </c>
      <c r="B47">
        <v>1924</v>
      </c>
      <c r="C47">
        <v>22323</v>
      </c>
      <c r="D47">
        <v>415527</v>
      </c>
      <c r="E47">
        <v>298</v>
      </c>
      <c r="F47" s="38"/>
      <c r="G47" s="1">
        <f t="shared" si="0"/>
        <v>7.9350022683218543E-2</v>
      </c>
      <c r="H47" s="1">
        <f t="shared" si="6"/>
        <v>0.86588658865886592</v>
      </c>
      <c r="I47" s="1">
        <f t="shared" si="1"/>
        <v>0.14537761154558163</v>
      </c>
      <c r="J47" s="1">
        <f t="shared" si="5"/>
        <v>0.9490167865707434</v>
      </c>
      <c r="K47">
        <f t="shared" si="2"/>
        <v>5.0983213429256602E-2</v>
      </c>
      <c r="M47">
        <f t="shared" si="3"/>
        <v>24247</v>
      </c>
      <c r="N47" s="38"/>
      <c r="O47" s="2">
        <f t="shared" si="4"/>
        <v>440072</v>
      </c>
      <c r="P47" s="1"/>
      <c r="Q47" s="1"/>
      <c r="R47" s="1"/>
    </row>
    <row r="48" spans="1:32" x14ac:dyDescent="0.25">
      <c r="A48" s="17">
        <v>43630</v>
      </c>
      <c r="B48">
        <v>1924</v>
      </c>
      <c r="C48">
        <v>22323</v>
      </c>
      <c r="D48">
        <v>415527</v>
      </c>
      <c r="E48">
        <v>298</v>
      </c>
      <c r="F48" s="38"/>
      <c r="G48" s="1">
        <f t="shared" si="0"/>
        <v>7.9350022683218543E-2</v>
      </c>
      <c r="H48" s="1">
        <f t="shared" si="6"/>
        <v>0.86588658865886592</v>
      </c>
      <c r="I48" s="1">
        <f t="shared" si="1"/>
        <v>0.14537761154558163</v>
      </c>
      <c r="J48" s="1">
        <f t="shared" si="5"/>
        <v>0.9490167865707434</v>
      </c>
      <c r="K48">
        <f t="shared" si="2"/>
        <v>5.0983213429256602E-2</v>
      </c>
      <c r="M48">
        <f t="shared" si="3"/>
        <v>24247</v>
      </c>
      <c r="N48" s="38"/>
      <c r="O48" s="2">
        <f t="shared" si="4"/>
        <v>440072</v>
      </c>
      <c r="P48" s="1"/>
      <c r="Q48" s="1"/>
      <c r="R48" s="1"/>
      <c r="AE48">
        <v>2027863</v>
      </c>
      <c r="AF48" t="s">
        <v>769</v>
      </c>
    </row>
    <row r="49" spans="1:33" x14ac:dyDescent="0.25">
      <c r="A49" s="17">
        <v>43633</v>
      </c>
      <c r="B49">
        <v>1924</v>
      </c>
      <c r="C49">
        <v>22323</v>
      </c>
      <c r="D49">
        <v>415527</v>
      </c>
      <c r="E49">
        <v>298</v>
      </c>
      <c r="F49" s="38"/>
      <c r="G49" s="1">
        <f t="shared" si="0"/>
        <v>7.9350022683218543E-2</v>
      </c>
      <c r="H49" s="1">
        <f t="shared" si="6"/>
        <v>0.86588658865886592</v>
      </c>
      <c r="I49" s="1">
        <f t="shared" si="1"/>
        <v>0.14537761154558163</v>
      </c>
      <c r="J49" s="1">
        <f t="shared" si="5"/>
        <v>0.9490167865707434</v>
      </c>
      <c r="K49">
        <f t="shared" si="2"/>
        <v>5.0983213429256602E-2</v>
      </c>
      <c r="M49">
        <f t="shared" si="3"/>
        <v>24247</v>
      </c>
      <c r="N49" s="38"/>
      <c r="O49" s="2">
        <f t="shared" si="4"/>
        <v>440072</v>
      </c>
      <c r="P49" s="1"/>
      <c r="Q49" s="1"/>
      <c r="R49" s="1"/>
      <c r="AE49">
        <v>2027757</v>
      </c>
      <c r="AF49" t="s">
        <v>770</v>
      </c>
    </row>
    <row r="50" spans="1:33" x14ac:dyDescent="0.25">
      <c r="A50" s="17">
        <v>43634</v>
      </c>
      <c r="B50">
        <v>1924</v>
      </c>
      <c r="C50">
        <v>22323</v>
      </c>
      <c r="D50">
        <v>415527</v>
      </c>
      <c r="E50">
        <v>298</v>
      </c>
      <c r="F50" s="38"/>
      <c r="G50" s="1">
        <f t="shared" si="0"/>
        <v>7.9350022683218543E-2</v>
      </c>
      <c r="H50" s="1">
        <f t="shared" si="6"/>
        <v>0.86588658865886592</v>
      </c>
      <c r="I50" s="1">
        <f t="shared" si="1"/>
        <v>0.14537761154558163</v>
      </c>
      <c r="J50" s="1">
        <f t="shared" si="5"/>
        <v>0.9490167865707434</v>
      </c>
      <c r="K50">
        <f t="shared" si="2"/>
        <v>5.0983213429256602E-2</v>
      </c>
      <c r="M50">
        <f t="shared" si="3"/>
        <v>24247</v>
      </c>
      <c r="N50" s="38"/>
      <c r="O50" s="2">
        <f t="shared" si="4"/>
        <v>440072</v>
      </c>
      <c r="P50" s="1"/>
      <c r="Q50" s="1"/>
      <c r="R50" s="1"/>
      <c r="AE50">
        <v>2027758</v>
      </c>
      <c r="AF50" t="s">
        <v>770</v>
      </c>
    </row>
    <row r="51" spans="1:33" x14ac:dyDescent="0.25">
      <c r="A51" s="17">
        <v>43635</v>
      </c>
      <c r="B51">
        <v>1924</v>
      </c>
      <c r="C51">
        <v>22323</v>
      </c>
      <c r="D51">
        <v>415527</v>
      </c>
      <c r="E51">
        <v>298</v>
      </c>
      <c r="F51" s="38"/>
      <c r="G51" s="1">
        <f t="shared" si="0"/>
        <v>7.9350022683218543E-2</v>
      </c>
      <c r="H51" s="1">
        <f t="shared" si="6"/>
        <v>0.86588658865886592</v>
      </c>
      <c r="I51" s="1">
        <f t="shared" si="1"/>
        <v>0.14537761154558163</v>
      </c>
      <c r="J51" s="1">
        <f t="shared" si="5"/>
        <v>0.9490167865707434</v>
      </c>
      <c r="K51">
        <f t="shared" si="2"/>
        <v>5.0983213429256602E-2</v>
      </c>
      <c r="M51">
        <f t="shared" si="3"/>
        <v>24247</v>
      </c>
      <c r="N51" s="38"/>
      <c r="O51" s="2">
        <f t="shared" si="4"/>
        <v>440072</v>
      </c>
    </row>
    <row r="52" spans="1:33" x14ac:dyDescent="0.25">
      <c r="A52" s="17">
        <v>43636</v>
      </c>
      <c r="B52">
        <v>1924</v>
      </c>
      <c r="C52">
        <v>22323</v>
      </c>
      <c r="D52">
        <v>415527</v>
      </c>
      <c r="E52">
        <v>298</v>
      </c>
      <c r="F52" s="38"/>
      <c r="G52" s="1">
        <f t="shared" si="0"/>
        <v>7.9350022683218543E-2</v>
      </c>
      <c r="H52" s="1">
        <f t="shared" si="6"/>
        <v>0.86588658865886592</v>
      </c>
      <c r="I52" s="1">
        <f t="shared" si="1"/>
        <v>0.14537761154558163</v>
      </c>
      <c r="J52" s="1">
        <f t="shared" si="5"/>
        <v>0.9490167865707434</v>
      </c>
      <c r="K52">
        <f t="shared" si="2"/>
        <v>5.0983213429256602E-2</v>
      </c>
      <c r="M52">
        <f t="shared" si="3"/>
        <v>24247</v>
      </c>
      <c r="N52" s="38"/>
      <c r="O52" s="2">
        <f t="shared" si="4"/>
        <v>440072</v>
      </c>
    </row>
    <row r="53" spans="1:33" x14ac:dyDescent="0.25">
      <c r="A53" s="17">
        <v>43638</v>
      </c>
      <c r="B53">
        <v>1924</v>
      </c>
      <c r="C53">
        <v>22323</v>
      </c>
      <c r="D53">
        <v>415527</v>
      </c>
      <c r="E53">
        <v>298</v>
      </c>
      <c r="F53" s="38"/>
      <c r="G53" s="1">
        <f t="shared" si="0"/>
        <v>7.9350022683218543E-2</v>
      </c>
      <c r="H53" s="1">
        <f t="shared" si="6"/>
        <v>0.86588658865886592</v>
      </c>
      <c r="I53" s="1">
        <f t="shared" si="1"/>
        <v>0.14537761154558163</v>
      </c>
      <c r="J53" s="1">
        <f t="shared" si="5"/>
        <v>0.9490167865707434</v>
      </c>
      <c r="K53">
        <f t="shared" si="2"/>
        <v>5.0983213429256602E-2</v>
      </c>
      <c r="M53">
        <f t="shared" si="3"/>
        <v>24247</v>
      </c>
      <c r="N53" s="38"/>
      <c r="O53" s="2">
        <f t="shared" si="4"/>
        <v>440072</v>
      </c>
    </row>
    <row r="54" spans="1:33" x14ac:dyDescent="0.25">
      <c r="A54" s="17">
        <v>43640</v>
      </c>
      <c r="B54">
        <v>1924</v>
      </c>
      <c r="C54">
        <v>22323</v>
      </c>
      <c r="D54">
        <v>415527</v>
      </c>
      <c r="E54">
        <v>298</v>
      </c>
      <c r="F54" s="38"/>
      <c r="G54" s="1">
        <f t="shared" si="0"/>
        <v>7.9350022683218543E-2</v>
      </c>
      <c r="H54" s="1">
        <f t="shared" si="6"/>
        <v>0.86588658865886592</v>
      </c>
      <c r="I54" s="1">
        <f t="shared" si="1"/>
        <v>0.14537761154558163</v>
      </c>
      <c r="J54" s="1">
        <f t="shared" si="5"/>
        <v>0.9490167865707434</v>
      </c>
      <c r="K54">
        <f t="shared" si="2"/>
        <v>5.0983213429256602E-2</v>
      </c>
      <c r="M54">
        <f t="shared" si="3"/>
        <v>24247</v>
      </c>
      <c r="N54" s="38"/>
      <c r="O54" s="2">
        <f t="shared" si="4"/>
        <v>440072</v>
      </c>
      <c r="AF54" s="38">
        <v>2023207</v>
      </c>
      <c r="AG54" t="s">
        <v>759</v>
      </c>
    </row>
    <row r="55" spans="1:33" x14ac:dyDescent="0.25">
      <c r="A55" s="17">
        <v>43641</v>
      </c>
      <c r="B55">
        <v>1924</v>
      </c>
      <c r="C55">
        <v>22323</v>
      </c>
      <c r="D55">
        <v>415527</v>
      </c>
      <c r="E55">
        <v>298</v>
      </c>
      <c r="F55" s="38"/>
      <c r="G55" s="1">
        <f t="shared" si="0"/>
        <v>7.9350022683218543E-2</v>
      </c>
      <c r="H55" s="1">
        <f t="shared" si="6"/>
        <v>0.86588658865886592</v>
      </c>
      <c r="I55" s="1">
        <f t="shared" si="1"/>
        <v>0.14537761154558163</v>
      </c>
      <c r="J55" s="1">
        <f t="shared" si="5"/>
        <v>0.9490167865707434</v>
      </c>
      <c r="K55">
        <f t="shared" si="2"/>
        <v>5.0983213429256602E-2</v>
      </c>
      <c r="M55">
        <f t="shared" si="3"/>
        <v>24247</v>
      </c>
      <c r="N55" s="38"/>
      <c r="O55" s="2">
        <f t="shared" si="4"/>
        <v>440072</v>
      </c>
      <c r="AF55" s="38"/>
      <c r="AG55" t="s">
        <v>760</v>
      </c>
    </row>
    <row r="56" spans="1:33" x14ac:dyDescent="0.25">
      <c r="A56" s="17">
        <v>43643</v>
      </c>
      <c r="B56">
        <v>1924</v>
      </c>
      <c r="C56">
        <v>22323</v>
      </c>
      <c r="D56">
        <v>415527</v>
      </c>
      <c r="E56">
        <v>298</v>
      </c>
      <c r="F56" s="38"/>
      <c r="G56" s="1">
        <f t="shared" si="0"/>
        <v>7.9350022683218543E-2</v>
      </c>
      <c r="H56" s="1">
        <f t="shared" si="6"/>
        <v>0.86588658865886592</v>
      </c>
      <c r="I56" s="1">
        <f t="shared" si="1"/>
        <v>0.14537761154558163</v>
      </c>
      <c r="J56" s="1">
        <f t="shared" si="5"/>
        <v>0.9490167865707434</v>
      </c>
      <c r="K56">
        <f t="shared" si="2"/>
        <v>5.0983213429256602E-2</v>
      </c>
      <c r="M56">
        <f t="shared" si="3"/>
        <v>24247</v>
      </c>
      <c r="N56" s="38"/>
      <c r="O56" s="2">
        <f t="shared" si="4"/>
        <v>440072</v>
      </c>
      <c r="AF56" s="38"/>
      <c r="AG56" t="s">
        <v>760</v>
      </c>
    </row>
    <row r="57" spans="1:33" x14ac:dyDescent="0.25">
      <c r="A57" s="17">
        <v>43637</v>
      </c>
      <c r="B57">
        <v>1924</v>
      </c>
      <c r="C57">
        <v>22323</v>
      </c>
      <c r="D57">
        <v>415527</v>
      </c>
      <c r="E57">
        <v>298</v>
      </c>
      <c r="F57" s="38"/>
      <c r="G57" s="1">
        <f t="shared" si="0"/>
        <v>7.9350022683218543E-2</v>
      </c>
      <c r="H57" s="1">
        <f t="shared" si="6"/>
        <v>0.86588658865886592</v>
      </c>
      <c r="I57" s="1">
        <f t="shared" si="1"/>
        <v>0.14537761154558163</v>
      </c>
      <c r="J57" s="1">
        <f t="shared" si="5"/>
        <v>0.9490167865707434</v>
      </c>
      <c r="K57">
        <f t="shared" si="2"/>
        <v>5.0983213429256602E-2</v>
      </c>
      <c r="M57">
        <f t="shared" si="3"/>
        <v>24247</v>
      </c>
      <c r="N57" s="38"/>
      <c r="O57" s="2">
        <f t="shared" si="4"/>
        <v>440072</v>
      </c>
      <c r="AA57" t="s">
        <v>234</v>
      </c>
      <c r="AF57" s="38"/>
      <c r="AG57" t="s">
        <v>760</v>
      </c>
    </row>
    <row r="58" spans="1:33" x14ac:dyDescent="0.25">
      <c r="A58" s="17">
        <v>43647</v>
      </c>
      <c r="B58">
        <v>1924</v>
      </c>
      <c r="C58">
        <v>22323</v>
      </c>
      <c r="D58">
        <v>415527</v>
      </c>
      <c r="E58">
        <v>298</v>
      </c>
      <c r="F58" s="38"/>
      <c r="G58" s="1">
        <f t="shared" si="0"/>
        <v>7.9350022683218543E-2</v>
      </c>
      <c r="H58" s="1">
        <f t="shared" si="6"/>
        <v>0.86588658865886592</v>
      </c>
      <c r="I58" s="1">
        <f t="shared" si="1"/>
        <v>0.14537761154558163</v>
      </c>
      <c r="J58" s="1">
        <f t="shared" si="5"/>
        <v>0.9490167865707434</v>
      </c>
      <c r="K58">
        <f t="shared" si="2"/>
        <v>5.0983213429256602E-2</v>
      </c>
      <c r="M58">
        <f t="shared" si="3"/>
        <v>24247</v>
      </c>
      <c r="N58" s="38"/>
      <c r="O58" s="2">
        <f t="shared" si="4"/>
        <v>440072</v>
      </c>
    </row>
    <row r="59" spans="1:33" x14ac:dyDescent="0.25">
      <c r="A59" s="17">
        <v>43648</v>
      </c>
      <c r="B59">
        <v>1924</v>
      </c>
      <c r="C59">
        <v>22323</v>
      </c>
      <c r="D59">
        <v>415527</v>
      </c>
      <c r="E59">
        <v>298</v>
      </c>
      <c r="F59" s="38"/>
      <c r="G59" s="1">
        <f t="shared" si="0"/>
        <v>7.9350022683218543E-2</v>
      </c>
      <c r="H59" s="1">
        <f t="shared" si="6"/>
        <v>0.86588658865886592</v>
      </c>
      <c r="I59" s="1">
        <f t="shared" si="1"/>
        <v>0.14537761154558163</v>
      </c>
      <c r="J59" s="1">
        <f t="shared" si="5"/>
        <v>0.9490167865707434</v>
      </c>
      <c r="K59">
        <f t="shared" si="2"/>
        <v>5.0983213429256602E-2</v>
      </c>
      <c r="M59">
        <f t="shared" si="3"/>
        <v>24247</v>
      </c>
      <c r="N59" s="38"/>
      <c r="O59" s="2">
        <f t="shared" si="4"/>
        <v>440072</v>
      </c>
    </row>
    <row r="60" spans="1:33" x14ac:dyDescent="0.25">
      <c r="A60" s="17">
        <v>43649</v>
      </c>
      <c r="B60">
        <v>1924</v>
      </c>
      <c r="C60">
        <v>22323</v>
      </c>
      <c r="D60">
        <v>415527</v>
      </c>
      <c r="E60">
        <v>298</v>
      </c>
      <c r="F60" s="38"/>
      <c r="G60" s="1">
        <f t="shared" si="0"/>
        <v>7.9350022683218543E-2</v>
      </c>
      <c r="H60" s="1">
        <f t="shared" si="6"/>
        <v>0.86588658865886592</v>
      </c>
      <c r="I60" s="1">
        <f t="shared" si="1"/>
        <v>0.14537761154558163</v>
      </c>
      <c r="J60" s="1">
        <f t="shared" si="5"/>
        <v>0.9490167865707434</v>
      </c>
      <c r="K60">
        <f t="shared" si="2"/>
        <v>5.0983213429256602E-2</v>
      </c>
      <c r="M60">
        <f t="shared" si="3"/>
        <v>24247</v>
      </c>
      <c r="N60" s="38"/>
      <c r="O60" s="2">
        <f t="shared" si="4"/>
        <v>440072</v>
      </c>
    </row>
    <row r="61" spans="1:33" x14ac:dyDescent="0.25">
      <c r="A61" s="17">
        <v>43650</v>
      </c>
      <c r="B61">
        <v>1924</v>
      </c>
      <c r="C61">
        <v>22323</v>
      </c>
      <c r="D61">
        <v>415527</v>
      </c>
      <c r="E61">
        <v>298</v>
      </c>
      <c r="F61" s="38"/>
      <c r="G61" s="1">
        <f t="shared" si="0"/>
        <v>7.9350022683218543E-2</v>
      </c>
      <c r="H61" s="1">
        <f t="shared" si="6"/>
        <v>0.86588658865886592</v>
      </c>
      <c r="I61" s="1">
        <f t="shared" si="1"/>
        <v>0.14537761154558163</v>
      </c>
      <c r="J61" s="1">
        <f t="shared" si="5"/>
        <v>0.9490167865707434</v>
      </c>
      <c r="K61">
        <f t="shared" si="2"/>
        <v>5.0983213429256602E-2</v>
      </c>
      <c r="M61">
        <f t="shared" si="3"/>
        <v>24247</v>
      </c>
      <c r="N61" s="38"/>
      <c r="O61" s="2">
        <f t="shared" si="4"/>
        <v>440072</v>
      </c>
    </row>
    <row r="62" spans="1:33" x14ac:dyDescent="0.25">
      <c r="A62" s="17">
        <v>43840</v>
      </c>
      <c r="B62">
        <v>1980</v>
      </c>
      <c r="C62">
        <v>22831</v>
      </c>
      <c r="D62">
        <v>420155</v>
      </c>
      <c r="E62">
        <v>291</v>
      </c>
      <c r="F62" s="38"/>
      <c r="G62" s="1">
        <f t="shared" si="0"/>
        <v>7.9803313046632546E-2</v>
      </c>
      <c r="H62" s="1">
        <f t="shared" si="6"/>
        <v>0.87186261558784672</v>
      </c>
      <c r="I62" s="1">
        <f t="shared" si="1"/>
        <v>0.1462225832656377</v>
      </c>
      <c r="J62" s="1">
        <f t="shared" si="5"/>
        <v>0.94846112518228565</v>
      </c>
      <c r="K62">
        <f t="shared" si="2"/>
        <v>5.1538874817714353E-2</v>
      </c>
      <c r="M62">
        <f t="shared" si="3"/>
        <v>24811</v>
      </c>
      <c r="N62" s="38">
        <v>458930</v>
      </c>
      <c r="O62" s="2">
        <f t="shared" si="4"/>
        <v>445257</v>
      </c>
    </row>
    <row r="63" spans="1:33" x14ac:dyDescent="0.25">
      <c r="A63" s="17">
        <v>43844</v>
      </c>
      <c r="B63">
        <v>1980</v>
      </c>
      <c r="C63">
        <v>22831</v>
      </c>
      <c r="D63">
        <v>420155</v>
      </c>
      <c r="E63">
        <v>291</v>
      </c>
      <c r="F63" s="38"/>
      <c r="G63" s="1">
        <f t="shared" si="0"/>
        <v>7.9803313046632546E-2</v>
      </c>
      <c r="H63" s="1">
        <f t="shared" si="6"/>
        <v>0.87186261558784672</v>
      </c>
      <c r="I63" s="1">
        <f t="shared" si="1"/>
        <v>0.1462225832656377</v>
      </c>
      <c r="J63" s="1">
        <f t="shared" si="5"/>
        <v>0.94846112518228565</v>
      </c>
      <c r="K63">
        <f t="shared" si="2"/>
        <v>5.1538874817714353E-2</v>
      </c>
      <c r="M63">
        <f t="shared" si="3"/>
        <v>24811</v>
      </c>
      <c r="N63" s="38"/>
      <c r="O63" s="2">
        <f t="shared" si="4"/>
        <v>445257</v>
      </c>
    </row>
    <row r="64" spans="1:33" x14ac:dyDescent="0.25">
      <c r="A64" s="17">
        <v>43846</v>
      </c>
      <c r="B64">
        <v>1980</v>
      </c>
      <c r="C64">
        <v>22831</v>
      </c>
      <c r="D64">
        <v>420155</v>
      </c>
      <c r="E64">
        <v>291</v>
      </c>
      <c r="F64" s="38"/>
      <c r="G64" s="1">
        <f t="shared" si="0"/>
        <v>7.9803313046632546E-2</v>
      </c>
      <c r="H64" s="1">
        <f t="shared" si="6"/>
        <v>0.87186261558784672</v>
      </c>
      <c r="I64" s="1">
        <f t="shared" si="1"/>
        <v>0.1462225832656377</v>
      </c>
      <c r="J64" s="1">
        <f t="shared" si="5"/>
        <v>0.94846112518228565</v>
      </c>
      <c r="K64">
        <f t="shared" si="2"/>
        <v>5.1538874817714353E-2</v>
      </c>
      <c r="M64">
        <f t="shared" si="3"/>
        <v>24811</v>
      </c>
      <c r="N64" s="38"/>
      <c r="O64" s="2">
        <f t="shared" si="4"/>
        <v>445257</v>
      </c>
    </row>
    <row r="65" spans="1:15" x14ac:dyDescent="0.25">
      <c r="A65" s="17">
        <v>43851</v>
      </c>
      <c r="B65">
        <v>1980</v>
      </c>
      <c r="C65">
        <v>22831</v>
      </c>
      <c r="D65">
        <v>420155</v>
      </c>
      <c r="E65">
        <v>291</v>
      </c>
      <c r="F65" s="38"/>
      <c r="G65" s="1">
        <f t="shared" ref="G65:G81" si="7">B65/(B65+C65)</f>
        <v>7.9803313046632546E-2</v>
      </c>
      <c r="H65" s="1">
        <f t="shared" ref="H65:H81" si="8">(B65/(B65+E65))</f>
        <v>0.87186261558784672</v>
      </c>
      <c r="I65" s="1">
        <f t="shared" ref="I65:I81" si="9">(2*((G65*H65)/(G65+H65)))</f>
        <v>0.1462225832656377</v>
      </c>
      <c r="J65" s="1">
        <f t="shared" ref="J65:J81" si="10">(D65/(D65+C65))</f>
        <v>0.94846112518228565</v>
      </c>
      <c r="K65">
        <f t="shared" si="2"/>
        <v>5.1538874817714353E-2</v>
      </c>
      <c r="M65">
        <f t="shared" si="3"/>
        <v>24811</v>
      </c>
      <c r="N65" s="38"/>
      <c r="O65" s="2">
        <f t="shared" ref="O65:O81" si="11">SUM(B65+C65+D65+E65)</f>
        <v>445257</v>
      </c>
    </row>
    <row r="66" spans="1:15" x14ac:dyDescent="0.25">
      <c r="A66" s="17">
        <v>43852</v>
      </c>
      <c r="B66">
        <v>1980</v>
      </c>
      <c r="C66">
        <v>22831</v>
      </c>
      <c r="D66">
        <v>420155</v>
      </c>
      <c r="E66">
        <v>291</v>
      </c>
      <c r="F66" s="38"/>
      <c r="G66" s="1">
        <f t="shared" si="7"/>
        <v>7.9803313046632546E-2</v>
      </c>
      <c r="H66" s="1">
        <f t="shared" si="8"/>
        <v>0.87186261558784672</v>
      </c>
      <c r="I66" s="1">
        <f t="shared" si="9"/>
        <v>0.1462225832656377</v>
      </c>
      <c r="J66" s="1">
        <f t="shared" si="10"/>
        <v>0.94846112518228565</v>
      </c>
      <c r="K66">
        <f t="shared" si="2"/>
        <v>5.1538874817714353E-2</v>
      </c>
      <c r="M66">
        <f t="shared" si="3"/>
        <v>24811</v>
      </c>
      <c r="N66" s="38"/>
      <c r="O66" s="2">
        <f t="shared" si="11"/>
        <v>445257</v>
      </c>
    </row>
    <row r="67" spans="1:15" x14ac:dyDescent="0.25">
      <c r="A67" s="17">
        <v>43858</v>
      </c>
      <c r="B67">
        <v>1980</v>
      </c>
      <c r="C67">
        <v>22831</v>
      </c>
      <c r="D67">
        <v>420155</v>
      </c>
      <c r="E67">
        <v>291</v>
      </c>
      <c r="F67" s="38"/>
      <c r="G67" s="1">
        <f t="shared" si="7"/>
        <v>7.9803313046632546E-2</v>
      </c>
      <c r="H67" s="1">
        <f t="shared" si="8"/>
        <v>0.87186261558784672</v>
      </c>
      <c r="I67" s="1">
        <f t="shared" si="9"/>
        <v>0.1462225832656377</v>
      </c>
      <c r="J67" s="1">
        <f t="shared" si="10"/>
        <v>0.94846112518228565</v>
      </c>
      <c r="K67">
        <f t="shared" si="2"/>
        <v>5.1538874817714353E-2</v>
      </c>
      <c r="M67">
        <f t="shared" si="3"/>
        <v>24811</v>
      </c>
      <c r="N67" s="38"/>
      <c r="O67" s="2">
        <f t="shared" si="11"/>
        <v>445257</v>
      </c>
    </row>
    <row r="68" spans="1:15" x14ac:dyDescent="0.25">
      <c r="A68" s="17">
        <v>43860</v>
      </c>
      <c r="B68">
        <v>1980</v>
      </c>
      <c r="C68">
        <v>22831</v>
      </c>
      <c r="D68">
        <v>420155</v>
      </c>
      <c r="E68">
        <v>291</v>
      </c>
      <c r="F68" s="38"/>
      <c r="G68" s="1">
        <f t="shared" si="7"/>
        <v>7.9803313046632546E-2</v>
      </c>
      <c r="H68" s="1">
        <f t="shared" si="8"/>
        <v>0.87186261558784672</v>
      </c>
      <c r="I68" s="1">
        <f t="shared" si="9"/>
        <v>0.1462225832656377</v>
      </c>
      <c r="J68" s="1">
        <f t="shared" si="10"/>
        <v>0.94846112518228565</v>
      </c>
      <c r="K68">
        <f t="shared" ref="K68:K81" si="12">(1-J68)</f>
        <v>5.1538874817714353E-2</v>
      </c>
      <c r="M68">
        <f t="shared" ref="M68:M81" si="13">(B68+C68)</f>
        <v>24811</v>
      </c>
      <c r="N68" s="38"/>
      <c r="O68" s="2">
        <f t="shared" si="11"/>
        <v>445257</v>
      </c>
    </row>
    <row r="69" spans="1:15" x14ac:dyDescent="0.25">
      <c r="A69" s="17">
        <v>43865</v>
      </c>
      <c r="B69">
        <v>1980</v>
      </c>
      <c r="C69">
        <v>22831</v>
      </c>
      <c r="D69">
        <v>420155</v>
      </c>
      <c r="E69">
        <v>291</v>
      </c>
      <c r="F69" s="38"/>
      <c r="G69" s="1">
        <f t="shared" si="7"/>
        <v>7.9803313046632546E-2</v>
      </c>
      <c r="H69" s="1">
        <f t="shared" si="8"/>
        <v>0.87186261558784672</v>
      </c>
      <c r="I69" s="1">
        <f t="shared" si="9"/>
        <v>0.1462225832656377</v>
      </c>
      <c r="J69" s="1">
        <f t="shared" si="10"/>
        <v>0.94846112518228565</v>
      </c>
      <c r="K69">
        <f t="shared" si="12"/>
        <v>5.1538874817714353E-2</v>
      </c>
      <c r="M69">
        <f t="shared" si="13"/>
        <v>24811</v>
      </c>
      <c r="N69" s="38"/>
      <c r="O69" s="2">
        <f t="shared" si="11"/>
        <v>445257</v>
      </c>
    </row>
    <row r="70" spans="1:15" x14ac:dyDescent="0.25">
      <c r="A70" s="17">
        <v>43867</v>
      </c>
      <c r="B70">
        <v>1980</v>
      </c>
      <c r="C70">
        <v>22831</v>
      </c>
      <c r="D70">
        <v>420155</v>
      </c>
      <c r="E70">
        <v>291</v>
      </c>
      <c r="F70" s="38"/>
      <c r="G70" s="1">
        <f t="shared" si="7"/>
        <v>7.9803313046632546E-2</v>
      </c>
      <c r="H70" s="1">
        <f t="shared" si="8"/>
        <v>0.87186261558784672</v>
      </c>
      <c r="I70" s="1">
        <f t="shared" si="9"/>
        <v>0.1462225832656377</v>
      </c>
      <c r="J70" s="1">
        <f t="shared" si="10"/>
        <v>0.94846112518228565</v>
      </c>
      <c r="K70">
        <f t="shared" si="12"/>
        <v>5.1538874817714353E-2</v>
      </c>
      <c r="M70">
        <f t="shared" si="13"/>
        <v>24811</v>
      </c>
      <c r="N70" s="38"/>
      <c r="O70" s="2">
        <f t="shared" si="11"/>
        <v>445257</v>
      </c>
    </row>
    <row r="71" spans="1:15" x14ac:dyDescent="0.25">
      <c r="A71" s="18">
        <v>43868</v>
      </c>
      <c r="B71">
        <v>1980</v>
      </c>
      <c r="C71">
        <v>22831</v>
      </c>
      <c r="D71">
        <v>420155</v>
      </c>
      <c r="E71">
        <v>291</v>
      </c>
      <c r="G71" s="1">
        <f t="shared" si="7"/>
        <v>7.9803313046632546E-2</v>
      </c>
      <c r="H71" s="1">
        <f t="shared" si="8"/>
        <v>0.87186261558784672</v>
      </c>
      <c r="I71" s="1">
        <f t="shared" si="9"/>
        <v>0.1462225832656377</v>
      </c>
      <c r="J71" s="1">
        <f t="shared" si="10"/>
        <v>0.94846112518228565</v>
      </c>
      <c r="K71">
        <f t="shared" si="12"/>
        <v>5.1538874817714353E-2</v>
      </c>
      <c r="M71">
        <f t="shared" si="13"/>
        <v>24811</v>
      </c>
      <c r="N71" s="38"/>
      <c r="O71" s="2">
        <f t="shared" si="11"/>
        <v>445257</v>
      </c>
    </row>
    <row r="72" spans="1:15" x14ac:dyDescent="0.25">
      <c r="A72" s="18">
        <v>43869</v>
      </c>
      <c r="B72">
        <v>1980</v>
      </c>
      <c r="C72">
        <v>22831</v>
      </c>
      <c r="D72">
        <v>420155</v>
      </c>
      <c r="E72">
        <v>291</v>
      </c>
      <c r="G72" s="1">
        <f t="shared" si="7"/>
        <v>7.9803313046632546E-2</v>
      </c>
      <c r="H72" s="1">
        <f t="shared" si="8"/>
        <v>0.87186261558784672</v>
      </c>
      <c r="I72" s="1">
        <f t="shared" si="9"/>
        <v>0.1462225832656377</v>
      </c>
      <c r="J72" s="1">
        <f t="shared" si="10"/>
        <v>0.94846112518228565</v>
      </c>
      <c r="K72">
        <f t="shared" si="12"/>
        <v>5.1538874817714353E-2</v>
      </c>
      <c r="M72">
        <f t="shared" si="13"/>
        <v>24811</v>
      </c>
      <c r="N72" s="38"/>
      <c r="O72" s="2">
        <f t="shared" si="11"/>
        <v>445257</v>
      </c>
    </row>
    <row r="73" spans="1:15" x14ac:dyDescent="0.25">
      <c r="A73" s="18">
        <v>43872</v>
      </c>
      <c r="B73">
        <v>1980</v>
      </c>
      <c r="C73">
        <v>22831</v>
      </c>
      <c r="D73">
        <v>420155</v>
      </c>
      <c r="E73">
        <v>291</v>
      </c>
      <c r="G73" s="1">
        <f t="shared" si="7"/>
        <v>7.9803313046632546E-2</v>
      </c>
      <c r="H73" s="1">
        <f t="shared" si="8"/>
        <v>0.87186261558784672</v>
      </c>
      <c r="I73" s="1">
        <f t="shared" si="9"/>
        <v>0.1462225832656377</v>
      </c>
      <c r="J73" s="1">
        <f t="shared" si="10"/>
        <v>0.94846112518228565</v>
      </c>
      <c r="K73">
        <f t="shared" si="12"/>
        <v>5.1538874817714353E-2</v>
      </c>
      <c r="M73">
        <f t="shared" si="13"/>
        <v>24811</v>
      </c>
      <c r="N73" s="38"/>
      <c r="O73" s="2">
        <f t="shared" si="11"/>
        <v>445257</v>
      </c>
    </row>
    <row r="74" spans="1:15" x14ac:dyDescent="0.25">
      <c r="A74" s="18">
        <v>43873</v>
      </c>
      <c r="B74">
        <v>1980</v>
      </c>
      <c r="C74">
        <v>22831</v>
      </c>
      <c r="D74">
        <v>420155</v>
      </c>
      <c r="E74">
        <v>291</v>
      </c>
      <c r="G74" s="1">
        <f t="shared" si="7"/>
        <v>7.9803313046632546E-2</v>
      </c>
      <c r="H74" s="1">
        <f t="shared" si="8"/>
        <v>0.87186261558784672</v>
      </c>
      <c r="I74" s="1">
        <f t="shared" si="9"/>
        <v>0.1462225832656377</v>
      </c>
      <c r="J74" s="1">
        <f t="shared" si="10"/>
        <v>0.94846112518228565</v>
      </c>
      <c r="K74">
        <f t="shared" si="12"/>
        <v>5.1538874817714353E-2</v>
      </c>
      <c r="M74">
        <f t="shared" si="13"/>
        <v>24811</v>
      </c>
      <c r="N74" s="38"/>
      <c r="O74" s="2">
        <f t="shared" si="11"/>
        <v>445257</v>
      </c>
    </row>
    <row r="75" spans="1:15" x14ac:dyDescent="0.25">
      <c r="A75" s="18">
        <v>43874</v>
      </c>
      <c r="B75">
        <v>1980</v>
      </c>
      <c r="C75">
        <v>22831</v>
      </c>
      <c r="D75">
        <v>420155</v>
      </c>
      <c r="E75">
        <v>291</v>
      </c>
      <c r="G75" s="1">
        <f t="shared" si="7"/>
        <v>7.9803313046632546E-2</v>
      </c>
      <c r="H75" s="1">
        <f t="shared" si="8"/>
        <v>0.87186261558784672</v>
      </c>
      <c r="I75" s="1">
        <f t="shared" si="9"/>
        <v>0.1462225832656377</v>
      </c>
      <c r="J75" s="1">
        <f t="shared" si="10"/>
        <v>0.94846112518228565</v>
      </c>
      <c r="K75">
        <f t="shared" si="12"/>
        <v>5.1538874817714353E-2</v>
      </c>
      <c r="M75">
        <f t="shared" si="13"/>
        <v>24811</v>
      </c>
      <c r="N75" s="38"/>
      <c r="O75" s="2">
        <f t="shared" si="11"/>
        <v>445257</v>
      </c>
    </row>
    <row r="76" spans="1:15" x14ac:dyDescent="0.25">
      <c r="A76" s="18">
        <v>43875</v>
      </c>
      <c r="B76">
        <v>1980</v>
      </c>
      <c r="C76">
        <v>22831</v>
      </c>
      <c r="D76">
        <v>420155</v>
      </c>
      <c r="E76">
        <v>291</v>
      </c>
      <c r="G76" s="1">
        <f t="shared" si="7"/>
        <v>7.9803313046632546E-2</v>
      </c>
      <c r="H76" s="1">
        <f t="shared" si="8"/>
        <v>0.87186261558784672</v>
      </c>
      <c r="I76" s="1">
        <f t="shared" si="9"/>
        <v>0.1462225832656377</v>
      </c>
      <c r="J76" s="1">
        <f t="shared" si="10"/>
        <v>0.94846112518228565</v>
      </c>
      <c r="K76">
        <f t="shared" si="12"/>
        <v>5.1538874817714353E-2</v>
      </c>
      <c r="M76">
        <f t="shared" si="13"/>
        <v>24811</v>
      </c>
      <c r="N76" s="38"/>
      <c r="O76" s="2">
        <f t="shared" si="11"/>
        <v>445257</v>
      </c>
    </row>
    <row r="77" spans="1:15" x14ac:dyDescent="0.25">
      <c r="A77" s="18">
        <v>43876</v>
      </c>
      <c r="B77">
        <v>1980</v>
      </c>
      <c r="C77">
        <v>22831</v>
      </c>
      <c r="D77">
        <v>420155</v>
      </c>
      <c r="E77">
        <v>291</v>
      </c>
      <c r="G77" s="1">
        <f t="shared" si="7"/>
        <v>7.9803313046632546E-2</v>
      </c>
      <c r="H77" s="1">
        <f t="shared" si="8"/>
        <v>0.87186261558784672</v>
      </c>
      <c r="I77" s="1">
        <f t="shared" si="9"/>
        <v>0.1462225832656377</v>
      </c>
      <c r="J77" s="1">
        <f t="shared" si="10"/>
        <v>0.94846112518228565</v>
      </c>
      <c r="K77">
        <f t="shared" si="12"/>
        <v>5.1538874817714353E-2</v>
      </c>
      <c r="M77">
        <f t="shared" si="13"/>
        <v>24811</v>
      </c>
      <c r="N77" s="38"/>
      <c r="O77" s="2">
        <f t="shared" si="11"/>
        <v>445257</v>
      </c>
    </row>
    <row r="78" spans="1:15" x14ac:dyDescent="0.25">
      <c r="A78" s="18">
        <v>43879</v>
      </c>
      <c r="B78">
        <v>1980</v>
      </c>
      <c r="C78">
        <v>22831</v>
      </c>
      <c r="D78">
        <v>420155</v>
      </c>
      <c r="E78">
        <v>291</v>
      </c>
      <c r="G78" s="1">
        <f t="shared" si="7"/>
        <v>7.9803313046632546E-2</v>
      </c>
      <c r="H78" s="1">
        <f t="shared" si="8"/>
        <v>0.87186261558784672</v>
      </c>
      <c r="I78" s="1">
        <f t="shared" si="9"/>
        <v>0.1462225832656377</v>
      </c>
      <c r="J78" s="1">
        <f t="shared" si="10"/>
        <v>0.94846112518228565</v>
      </c>
      <c r="K78">
        <f t="shared" si="12"/>
        <v>5.1538874817714353E-2</v>
      </c>
      <c r="M78">
        <f t="shared" si="13"/>
        <v>24811</v>
      </c>
      <c r="N78" s="38"/>
      <c r="O78" s="2">
        <f t="shared" si="11"/>
        <v>445257</v>
      </c>
    </row>
    <row r="79" spans="1:15" x14ac:dyDescent="0.25">
      <c r="A79" s="18">
        <v>43880</v>
      </c>
      <c r="B79">
        <v>1980</v>
      </c>
      <c r="C79">
        <v>22831</v>
      </c>
      <c r="D79">
        <v>420155</v>
      </c>
      <c r="E79">
        <v>291</v>
      </c>
      <c r="G79" s="1">
        <f t="shared" si="7"/>
        <v>7.9803313046632546E-2</v>
      </c>
      <c r="H79" s="1">
        <f t="shared" si="8"/>
        <v>0.87186261558784672</v>
      </c>
      <c r="I79" s="1">
        <f t="shared" si="9"/>
        <v>0.1462225832656377</v>
      </c>
      <c r="J79" s="1">
        <f t="shared" si="10"/>
        <v>0.94846112518228565</v>
      </c>
      <c r="K79">
        <f t="shared" si="12"/>
        <v>5.1538874817714353E-2</v>
      </c>
      <c r="M79">
        <f t="shared" si="13"/>
        <v>24811</v>
      </c>
      <c r="N79" s="38"/>
      <c r="O79" s="2">
        <f t="shared" si="11"/>
        <v>445257</v>
      </c>
    </row>
    <row r="80" spans="1:15" x14ac:dyDescent="0.25">
      <c r="A80" s="18">
        <v>43881</v>
      </c>
      <c r="B80">
        <v>1980</v>
      </c>
      <c r="C80">
        <v>22831</v>
      </c>
      <c r="D80">
        <v>420155</v>
      </c>
      <c r="E80">
        <v>291</v>
      </c>
      <c r="G80" s="1">
        <f t="shared" si="7"/>
        <v>7.9803313046632546E-2</v>
      </c>
      <c r="H80" s="1">
        <f t="shared" si="8"/>
        <v>0.87186261558784672</v>
      </c>
      <c r="I80" s="1">
        <f t="shared" si="9"/>
        <v>0.1462225832656377</v>
      </c>
      <c r="J80" s="1">
        <f t="shared" si="10"/>
        <v>0.94846112518228565</v>
      </c>
      <c r="K80">
        <f t="shared" si="12"/>
        <v>5.1538874817714353E-2</v>
      </c>
      <c r="M80">
        <f t="shared" si="13"/>
        <v>24811</v>
      </c>
      <c r="O80" s="2">
        <f t="shared" si="11"/>
        <v>445257</v>
      </c>
    </row>
    <row r="81" spans="1:15" x14ac:dyDescent="0.25">
      <c r="A81" s="18">
        <v>43882</v>
      </c>
      <c r="B81">
        <v>1980</v>
      </c>
      <c r="C81">
        <v>22831</v>
      </c>
      <c r="D81">
        <v>420155</v>
      </c>
      <c r="E81">
        <v>291</v>
      </c>
      <c r="G81" s="1">
        <f t="shared" si="7"/>
        <v>7.9803313046632546E-2</v>
      </c>
      <c r="H81" s="1">
        <f t="shared" si="8"/>
        <v>0.87186261558784672</v>
      </c>
      <c r="I81" s="1">
        <f t="shared" si="9"/>
        <v>0.1462225832656377</v>
      </c>
      <c r="J81" s="1">
        <f t="shared" si="10"/>
        <v>0.94846112518228565</v>
      </c>
      <c r="K81">
        <f t="shared" si="12"/>
        <v>5.1538874817714353E-2</v>
      </c>
      <c r="M81">
        <f t="shared" si="13"/>
        <v>24811</v>
      </c>
      <c r="O81" s="2">
        <f t="shared" si="11"/>
        <v>445257</v>
      </c>
    </row>
  </sheetData>
  <mergeCells count="18">
    <mergeCell ref="L1:M1"/>
    <mergeCell ref="K1:K2"/>
    <mergeCell ref="O1:O2"/>
    <mergeCell ref="N1:N2"/>
    <mergeCell ref="F1:F2"/>
    <mergeCell ref="AF54:AF57"/>
    <mergeCell ref="N62:N79"/>
    <mergeCell ref="F62:F70"/>
    <mergeCell ref="G1:G2"/>
    <mergeCell ref="H1:H2"/>
    <mergeCell ref="I1:I2"/>
    <mergeCell ref="F3:F21"/>
    <mergeCell ref="N3:N22"/>
    <mergeCell ref="F23:F41"/>
    <mergeCell ref="N23:N42"/>
    <mergeCell ref="F43:F61"/>
    <mergeCell ref="N43:N61"/>
    <mergeCell ref="J1:J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BFF7-71CD-453C-8373-857D25C8C7BF}">
  <dimension ref="A1:AM173"/>
  <sheetViews>
    <sheetView zoomScale="80" zoomScaleNormal="80" workbookViewId="0">
      <selection activeCell="O3" sqref="O3"/>
    </sheetView>
  </sheetViews>
  <sheetFormatPr defaultRowHeight="15" x14ac:dyDescent="0.25"/>
  <cols>
    <col min="1" max="1" width="23.42578125" style="5" customWidth="1"/>
    <col min="2" max="2" width="13.140625" customWidth="1"/>
    <col min="3" max="3" width="12.7109375" customWidth="1"/>
    <col min="4" max="4" width="13.85546875" customWidth="1"/>
    <col min="5" max="5" width="14.28515625" customWidth="1"/>
    <col min="6" max="6" width="11.28515625" customWidth="1"/>
    <col min="7" max="7" width="11.140625" customWidth="1"/>
    <col min="8" max="8" width="18" customWidth="1"/>
    <col min="10" max="11" width="14.85546875" customWidth="1"/>
    <col min="13" max="13" width="18.28515625" customWidth="1"/>
    <col min="14" max="14" width="33.5703125" customWidth="1"/>
    <col min="15" max="15" width="19.7109375" customWidth="1"/>
    <col min="17" max="18" width="14.28515625" customWidth="1"/>
    <col min="19" max="19" width="19.140625" customWidth="1"/>
    <col min="20" max="20" width="21.42578125" customWidth="1"/>
    <col min="21" max="21" width="21.85546875" customWidth="1"/>
    <col min="28" max="28" width="41" customWidth="1"/>
    <col min="29" max="29" width="92.28515625" customWidth="1"/>
    <col min="30" max="30" width="39.42578125" customWidth="1"/>
    <col min="31" max="31" width="23.28515625" customWidth="1"/>
    <col min="32" max="32" width="113.7109375" customWidth="1"/>
    <col min="33" max="33" width="49.28515625" customWidth="1"/>
    <col min="34" max="34" width="15" customWidth="1"/>
    <col min="35" max="35" width="97.28515625" customWidth="1"/>
    <col min="36" max="36" width="49.140625" customWidth="1"/>
    <col min="37" max="37" width="14.7109375" customWidth="1"/>
    <col min="38" max="38" width="102.85546875" customWidth="1"/>
    <col min="52" max="52" width="9.140625" customWidth="1"/>
  </cols>
  <sheetData>
    <row r="1" spans="1:39" x14ac:dyDescent="0.25">
      <c r="A1" s="4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8"/>
      <c r="G1" s="38" t="s">
        <v>5</v>
      </c>
      <c r="H1" s="38" t="s">
        <v>17</v>
      </c>
      <c r="I1" s="38" t="s">
        <v>7</v>
      </c>
      <c r="J1" s="38" t="s">
        <v>18</v>
      </c>
      <c r="K1" s="40" t="s">
        <v>19</v>
      </c>
      <c r="L1" s="40"/>
      <c r="M1" s="40"/>
      <c r="N1" s="40" t="s">
        <v>163</v>
      </c>
      <c r="O1" s="40" t="s">
        <v>11</v>
      </c>
      <c r="Q1" s="3" t="s">
        <v>4</v>
      </c>
      <c r="R1" s="3"/>
      <c r="T1" t="s">
        <v>256</v>
      </c>
      <c r="U1" t="s">
        <v>257</v>
      </c>
      <c r="AB1" s="9" t="s">
        <v>258</v>
      </c>
      <c r="AC1" s="9" t="s">
        <v>259</v>
      </c>
      <c r="AD1" s="9" t="s">
        <v>23</v>
      </c>
      <c r="AE1" s="9" t="s">
        <v>260</v>
      </c>
      <c r="AF1" s="9" t="s">
        <v>261</v>
      </c>
      <c r="AG1" s="9" t="s">
        <v>23</v>
      </c>
      <c r="AH1" s="9" t="s">
        <v>262</v>
      </c>
      <c r="AI1" s="9" t="s">
        <v>263</v>
      </c>
      <c r="AJ1" s="9" t="s">
        <v>23</v>
      </c>
      <c r="AK1" s="9" t="s">
        <v>264</v>
      </c>
      <c r="AL1" s="9" t="s">
        <v>265</v>
      </c>
    </row>
    <row r="2" spans="1:39" x14ac:dyDescent="0.25">
      <c r="A2" s="43"/>
      <c r="F2" s="38"/>
      <c r="G2" s="38"/>
      <c r="H2" s="38"/>
      <c r="I2" s="38"/>
      <c r="J2" s="38"/>
      <c r="K2" s="40"/>
      <c r="M2" t="s">
        <v>12</v>
      </c>
      <c r="N2" s="40"/>
      <c r="O2" s="40"/>
      <c r="T2">
        <f>AVERAGE(H3:H22)</f>
        <v>0.69072681704260619</v>
      </c>
      <c r="U2">
        <v>0.45117924866173542</v>
      </c>
      <c r="AB2" s="16">
        <v>2001330</v>
      </c>
      <c r="AC2" s="10" t="s">
        <v>773</v>
      </c>
      <c r="AD2" s="35">
        <v>847643</v>
      </c>
      <c r="AE2">
        <v>2001330</v>
      </c>
      <c r="AF2" t="s">
        <v>773</v>
      </c>
      <c r="AG2">
        <v>847643</v>
      </c>
      <c r="AH2">
        <v>2001330</v>
      </c>
      <c r="AI2" t="s">
        <v>773</v>
      </c>
      <c r="AJ2">
        <v>847643</v>
      </c>
      <c r="AK2">
        <v>2001330</v>
      </c>
      <c r="AL2" t="s">
        <v>773</v>
      </c>
      <c r="AM2">
        <v>847643</v>
      </c>
    </row>
    <row r="3" spans="1:39" x14ac:dyDescent="0.25">
      <c r="A3" s="17">
        <v>42856</v>
      </c>
      <c r="B3">
        <v>1378</v>
      </c>
      <c r="C3">
        <v>944828</v>
      </c>
      <c r="D3" s="2">
        <v>1149302</v>
      </c>
      <c r="E3">
        <v>617</v>
      </c>
      <c r="F3" s="38"/>
      <c r="G3" s="1"/>
      <c r="H3" s="1">
        <f>(B3/(B3+E3))</f>
        <v>0.69072681704260652</v>
      </c>
      <c r="I3" s="1"/>
      <c r="J3" s="1">
        <f>(D3/(D3+C3))</f>
        <v>0.54882075133826458</v>
      </c>
      <c r="K3">
        <f>(1-J3)</f>
        <v>0.45117924866173542</v>
      </c>
      <c r="M3">
        <f>(B3+C3)</f>
        <v>946206</v>
      </c>
      <c r="N3" s="42">
        <v>2097150</v>
      </c>
      <c r="O3" s="2" t="e">
        <f>SUM(B3 C3 D3 E3)</f>
        <v>#NULL!</v>
      </c>
      <c r="Q3">
        <v>542</v>
      </c>
      <c r="T3">
        <f>AVERAGE(H23:H42)</f>
        <v>0.70379746835443047</v>
      </c>
      <c r="U3">
        <v>0.45122247527195947</v>
      </c>
      <c r="AB3" s="16">
        <v>2102466</v>
      </c>
      <c r="AC3" t="s">
        <v>774</v>
      </c>
      <c r="AD3" s="35">
        <v>38691</v>
      </c>
      <c r="AE3">
        <v>2102466</v>
      </c>
      <c r="AF3" t="s">
        <v>774</v>
      </c>
      <c r="AG3">
        <v>38691</v>
      </c>
      <c r="AH3">
        <v>2102466</v>
      </c>
      <c r="AI3" t="s">
        <v>774</v>
      </c>
      <c r="AJ3">
        <v>38691</v>
      </c>
      <c r="AK3">
        <v>2102466</v>
      </c>
      <c r="AL3" t="s">
        <v>774</v>
      </c>
      <c r="AM3">
        <v>38691</v>
      </c>
    </row>
    <row r="4" spans="1:39" x14ac:dyDescent="0.25">
      <c r="A4" s="17">
        <v>42858</v>
      </c>
      <c r="B4">
        <v>1378</v>
      </c>
      <c r="C4">
        <v>944828</v>
      </c>
      <c r="D4" s="2">
        <v>1149302</v>
      </c>
      <c r="E4">
        <v>617</v>
      </c>
      <c r="F4" s="38"/>
      <c r="G4" s="1"/>
      <c r="H4" s="1">
        <f>(B4/(B4+E4))</f>
        <v>0.69072681704260652</v>
      </c>
      <c r="I4" s="1"/>
      <c r="J4" s="1">
        <f>(D4/(D4+C4))</f>
        <v>0.54882075133826458</v>
      </c>
      <c r="K4">
        <f t="shared" ref="K4:K67" si="0">(1-J4)</f>
        <v>0.45117924866173542</v>
      </c>
      <c r="M4">
        <f t="shared" ref="M4:M34" si="1">(B4+C4)</f>
        <v>946206</v>
      </c>
      <c r="N4" s="38"/>
      <c r="O4" s="2" t="e">
        <f>SUM(B4 C4 D4 E4)</f>
        <v>#NULL!</v>
      </c>
      <c r="Q4">
        <v>542</v>
      </c>
      <c r="T4">
        <f>AVERAGE(H43:H61)</f>
        <v>0.70582174137042797</v>
      </c>
      <c r="U4">
        <v>0.45122846869116839</v>
      </c>
      <c r="AB4" s="16">
        <v>2102465</v>
      </c>
      <c r="AC4" t="s">
        <v>775</v>
      </c>
      <c r="AD4" s="35">
        <v>35211</v>
      </c>
      <c r="AE4">
        <v>2102465</v>
      </c>
      <c r="AF4" t="s">
        <v>775</v>
      </c>
      <c r="AG4">
        <v>35211</v>
      </c>
      <c r="AH4">
        <v>2102465</v>
      </c>
      <c r="AI4" t="s">
        <v>775</v>
      </c>
      <c r="AJ4">
        <v>35211</v>
      </c>
      <c r="AK4">
        <v>2102465</v>
      </c>
      <c r="AL4" t="s">
        <v>775</v>
      </c>
      <c r="AM4">
        <v>35211</v>
      </c>
    </row>
    <row r="5" spans="1:39" x14ac:dyDescent="0.25">
      <c r="A5" s="17">
        <v>42859</v>
      </c>
      <c r="B5">
        <v>1378</v>
      </c>
      <c r="C5">
        <v>944828</v>
      </c>
      <c r="D5" s="2">
        <v>1149302</v>
      </c>
      <c r="E5">
        <v>617</v>
      </c>
      <c r="F5" s="38"/>
      <c r="G5" s="1"/>
      <c r="H5" s="1">
        <f>(B5/(B5+E5))</f>
        <v>0.69072681704260652</v>
      </c>
      <c r="I5" s="1"/>
      <c r="J5" s="1">
        <f>(D5/(D5+C5))</f>
        <v>0.54882075133826458</v>
      </c>
      <c r="K5">
        <f t="shared" si="0"/>
        <v>0.45117924866173542</v>
      </c>
      <c r="M5">
        <f t="shared" si="1"/>
        <v>946206</v>
      </c>
      <c r="N5" s="38"/>
      <c r="O5" s="2" t="e">
        <f>SUM(B5 C5 D5 E5)</f>
        <v>#NULL!</v>
      </c>
      <c r="Q5">
        <v>542</v>
      </c>
      <c r="T5">
        <v>0.72431332655137337</v>
      </c>
      <c r="U5">
        <v>0.45131635008962701</v>
      </c>
      <c r="AB5" s="16">
        <v>2001972</v>
      </c>
      <c r="AC5" t="s">
        <v>776</v>
      </c>
      <c r="AD5" s="35">
        <v>4650</v>
      </c>
      <c r="AE5">
        <v>2001972</v>
      </c>
      <c r="AF5" t="s">
        <v>777</v>
      </c>
      <c r="AG5">
        <v>4642</v>
      </c>
      <c r="AH5">
        <v>2025992</v>
      </c>
      <c r="AI5" t="s">
        <v>778</v>
      </c>
      <c r="AJ5">
        <v>34352</v>
      </c>
      <c r="AK5">
        <v>2025992</v>
      </c>
      <c r="AL5" t="s">
        <v>778</v>
      </c>
      <c r="AM5">
        <v>34353</v>
      </c>
    </row>
    <row r="6" spans="1:39" x14ac:dyDescent="0.25">
      <c r="A6" s="17">
        <v>42860</v>
      </c>
      <c r="B6">
        <v>1378</v>
      </c>
      <c r="C6">
        <v>944828</v>
      </c>
      <c r="D6" s="2">
        <v>1149302</v>
      </c>
      <c r="E6">
        <v>617</v>
      </c>
      <c r="F6" s="38"/>
      <c r="G6" s="1"/>
      <c r="H6" s="1">
        <f t="shared" ref="H6:H34" si="2">(B6/(B6+E6))</f>
        <v>0.69072681704260652</v>
      </c>
      <c r="I6" s="1"/>
      <c r="J6" s="1">
        <f t="shared" ref="J6:J34" si="3">(D6/(D6+C6))</f>
        <v>0.54882075133826458</v>
      </c>
      <c r="K6">
        <f t="shared" si="0"/>
        <v>0.45117924866173542</v>
      </c>
      <c r="M6">
        <f t="shared" si="1"/>
        <v>946206</v>
      </c>
      <c r="N6" s="38"/>
      <c r="O6" s="2" t="e">
        <f>SUM(B6 C6 D6 E6)</f>
        <v>#NULL!</v>
      </c>
      <c r="Q6">
        <v>542</v>
      </c>
      <c r="AB6" s="16">
        <v>2012709</v>
      </c>
      <c r="AC6" t="s">
        <v>779</v>
      </c>
      <c r="AD6" s="35">
        <v>4417</v>
      </c>
      <c r="AE6">
        <v>2012709</v>
      </c>
      <c r="AF6" t="s">
        <v>779</v>
      </c>
      <c r="AG6">
        <v>4417</v>
      </c>
      <c r="AH6">
        <v>2025649</v>
      </c>
      <c r="AI6" t="s">
        <v>780</v>
      </c>
      <c r="AJ6">
        <v>34352</v>
      </c>
      <c r="AK6">
        <v>2025649</v>
      </c>
      <c r="AL6" t="s">
        <v>780</v>
      </c>
      <c r="AM6">
        <v>34353</v>
      </c>
    </row>
    <row r="7" spans="1:39" x14ac:dyDescent="0.25">
      <c r="A7" s="17">
        <v>42861</v>
      </c>
      <c r="B7">
        <v>1378</v>
      </c>
      <c r="C7">
        <v>944828</v>
      </c>
      <c r="D7" s="2">
        <v>1149302</v>
      </c>
      <c r="E7">
        <v>617</v>
      </c>
      <c r="F7" s="38"/>
      <c r="G7" s="1"/>
      <c r="H7" s="1">
        <f t="shared" si="2"/>
        <v>0.69072681704260652</v>
      </c>
      <c r="I7" s="1"/>
      <c r="J7" s="1">
        <f t="shared" si="3"/>
        <v>0.54882075133826458</v>
      </c>
      <c r="K7">
        <f t="shared" si="0"/>
        <v>0.45117924866173542</v>
      </c>
      <c r="M7">
        <f t="shared" si="1"/>
        <v>946206</v>
      </c>
      <c r="N7" s="38"/>
      <c r="O7" s="2" t="e">
        <f>SUM(B7 C7 D7 E7)</f>
        <v>#NULL!</v>
      </c>
      <c r="Q7">
        <v>542</v>
      </c>
      <c r="AB7" s="16">
        <v>2100366</v>
      </c>
      <c r="AC7" t="s">
        <v>781</v>
      </c>
      <c r="AD7" s="35">
        <v>4018</v>
      </c>
      <c r="AE7">
        <v>2100366</v>
      </c>
      <c r="AF7" t="s">
        <v>781</v>
      </c>
      <c r="AG7">
        <v>4018</v>
      </c>
      <c r="AH7">
        <v>2001972</v>
      </c>
      <c r="AI7" t="s">
        <v>777</v>
      </c>
      <c r="AJ7">
        <v>4660</v>
      </c>
      <c r="AK7">
        <v>2001972</v>
      </c>
      <c r="AL7" t="s">
        <v>777</v>
      </c>
      <c r="AM7">
        <v>4641</v>
      </c>
    </row>
    <row r="8" spans="1:39" x14ac:dyDescent="0.25">
      <c r="A8" s="17">
        <v>42874</v>
      </c>
      <c r="B8">
        <v>1378</v>
      </c>
      <c r="C8">
        <v>944828</v>
      </c>
      <c r="D8" s="2">
        <v>1149302</v>
      </c>
      <c r="E8">
        <v>617</v>
      </c>
      <c r="F8" s="38"/>
      <c r="G8" s="1"/>
      <c r="H8" s="1">
        <f t="shared" si="2"/>
        <v>0.69072681704260652</v>
      </c>
      <c r="I8" s="1"/>
      <c r="J8" s="1">
        <f t="shared" si="3"/>
        <v>0.54882075133826458</v>
      </c>
      <c r="K8">
        <f t="shared" si="0"/>
        <v>0.45117924866173542</v>
      </c>
      <c r="M8">
        <f t="shared" si="1"/>
        <v>946206</v>
      </c>
      <c r="N8" s="38"/>
      <c r="O8" s="2" t="e">
        <f>SUM(B8 C8 D8 E8)</f>
        <v>#NULL!</v>
      </c>
      <c r="Q8">
        <v>542</v>
      </c>
      <c r="AB8" s="16">
        <v>2008578</v>
      </c>
      <c r="AC8" t="s">
        <v>782</v>
      </c>
      <c r="AD8" s="35">
        <v>1889</v>
      </c>
      <c r="AE8">
        <v>2008578</v>
      </c>
      <c r="AF8" t="s">
        <v>782</v>
      </c>
      <c r="AG8">
        <v>1834</v>
      </c>
      <c r="AH8">
        <v>2012709</v>
      </c>
      <c r="AI8" t="s">
        <v>779</v>
      </c>
      <c r="AJ8">
        <v>4417</v>
      </c>
      <c r="AK8">
        <v>2012709</v>
      </c>
      <c r="AL8" t="s">
        <v>779</v>
      </c>
      <c r="AM8">
        <v>4417</v>
      </c>
    </row>
    <row r="9" spans="1:39" x14ac:dyDescent="0.25">
      <c r="A9" s="17">
        <v>42875</v>
      </c>
      <c r="B9">
        <v>1378</v>
      </c>
      <c r="C9">
        <v>944828</v>
      </c>
      <c r="D9" s="2">
        <v>1149302</v>
      </c>
      <c r="E9">
        <v>617</v>
      </c>
      <c r="F9" s="38"/>
      <c r="G9" s="1"/>
      <c r="H9" s="1">
        <f t="shared" si="2"/>
        <v>0.69072681704260652</v>
      </c>
      <c r="I9" s="1"/>
      <c r="J9" s="1">
        <f t="shared" si="3"/>
        <v>0.54882075133826458</v>
      </c>
      <c r="K9">
        <f t="shared" si="0"/>
        <v>0.45117924866173542</v>
      </c>
      <c r="M9">
        <f t="shared" si="1"/>
        <v>946206</v>
      </c>
      <c r="N9" s="38"/>
      <c r="O9" s="2" t="e">
        <f>SUM(B9 C9 D9 E9)</f>
        <v>#NULL!</v>
      </c>
      <c r="Q9">
        <v>542</v>
      </c>
      <c r="AB9" s="16">
        <v>2011716</v>
      </c>
      <c r="AC9" t="s">
        <v>783</v>
      </c>
      <c r="AD9" s="35">
        <v>1598</v>
      </c>
      <c r="AE9">
        <v>2025275</v>
      </c>
      <c r="AF9" t="s">
        <v>784</v>
      </c>
      <c r="AG9">
        <v>1656</v>
      </c>
      <c r="AH9">
        <v>2100366</v>
      </c>
      <c r="AI9" t="s">
        <v>781</v>
      </c>
      <c r="AJ9">
        <v>4018</v>
      </c>
      <c r="AK9">
        <v>2100366</v>
      </c>
      <c r="AL9" t="s">
        <v>781</v>
      </c>
      <c r="AM9">
        <v>4018</v>
      </c>
    </row>
    <row r="10" spans="1:39" x14ac:dyDescent="0.25">
      <c r="A10" s="17">
        <v>42877</v>
      </c>
      <c r="B10">
        <v>1378</v>
      </c>
      <c r="C10">
        <v>944828</v>
      </c>
      <c r="D10" s="2">
        <v>1149302</v>
      </c>
      <c r="E10">
        <v>617</v>
      </c>
      <c r="F10" s="38"/>
      <c r="G10" s="1"/>
      <c r="H10" s="1">
        <f t="shared" si="2"/>
        <v>0.69072681704260652</v>
      </c>
      <c r="I10" s="1"/>
      <c r="J10" s="1">
        <f t="shared" si="3"/>
        <v>0.54882075133826458</v>
      </c>
      <c r="K10">
        <f t="shared" si="0"/>
        <v>0.45117924866173542</v>
      </c>
      <c r="M10">
        <f t="shared" si="1"/>
        <v>946206</v>
      </c>
      <c r="N10" s="38"/>
      <c r="O10" s="2" t="e">
        <f>SUM(B10 C10 D10 E10)</f>
        <v>#NULL!</v>
      </c>
      <c r="Q10">
        <v>542</v>
      </c>
      <c r="AB10" s="16">
        <v>2014384</v>
      </c>
      <c r="AC10" t="s">
        <v>785</v>
      </c>
      <c r="AD10" s="35">
        <v>1461</v>
      </c>
      <c r="AE10">
        <v>2011716</v>
      </c>
      <c r="AF10" t="s">
        <v>783</v>
      </c>
      <c r="AG10">
        <v>1566</v>
      </c>
      <c r="AH10">
        <v>2027390</v>
      </c>
      <c r="AI10" t="s">
        <v>786</v>
      </c>
      <c r="AJ10">
        <v>3312</v>
      </c>
      <c r="AK10">
        <v>2027390</v>
      </c>
      <c r="AL10" t="s">
        <v>786</v>
      </c>
      <c r="AM10">
        <v>3312</v>
      </c>
    </row>
    <row r="11" spans="1:39" x14ac:dyDescent="0.25">
      <c r="A11" s="17">
        <v>42878</v>
      </c>
      <c r="B11">
        <v>1378</v>
      </c>
      <c r="C11">
        <v>944828</v>
      </c>
      <c r="D11" s="2">
        <v>1149302</v>
      </c>
      <c r="E11">
        <v>617</v>
      </c>
      <c r="F11" s="38"/>
      <c r="G11" s="1"/>
      <c r="H11" s="1">
        <f t="shared" si="2"/>
        <v>0.69072681704260652</v>
      </c>
      <c r="I11" s="1"/>
      <c r="J11" s="1">
        <f t="shared" si="3"/>
        <v>0.54882075133826458</v>
      </c>
      <c r="K11">
        <f t="shared" si="0"/>
        <v>0.45117924866173542</v>
      </c>
      <c r="M11">
        <f t="shared" si="1"/>
        <v>946206</v>
      </c>
      <c r="N11" s="38"/>
      <c r="O11" s="2" t="e">
        <f>SUM(B11 C11 D11 E11)</f>
        <v>#NULL!</v>
      </c>
      <c r="Q11">
        <v>542</v>
      </c>
      <c r="AB11" s="16">
        <v>2021630</v>
      </c>
      <c r="AC11" t="s">
        <v>787</v>
      </c>
      <c r="AD11" s="35">
        <v>1210</v>
      </c>
      <c r="AE11">
        <v>2014384</v>
      </c>
      <c r="AF11" t="s">
        <v>785</v>
      </c>
      <c r="AG11">
        <v>1461</v>
      </c>
      <c r="AH11">
        <v>2008578</v>
      </c>
      <c r="AI11" t="s">
        <v>782</v>
      </c>
      <c r="AJ11">
        <v>1867</v>
      </c>
      <c r="AK11">
        <v>2008578</v>
      </c>
      <c r="AL11" t="s">
        <v>782</v>
      </c>
      <c r="AM11">
        <v>1820</v>
      </c>
    </row>
    <row r="12" spans="1:39" x14ac:dyDescent="0.25">
      <c r="A12" s="17">
        <v>42879</v>
      </c>
      <c r="B12">
        <v>1378</v>
      </c>
      <c r="C12">
        <v>944828</v>
      </c>
      <c r="D12" s="2">
        <v>1149302</v>
      </c>
      <c r="E12">
        <v>617</v>
      </c>
      <c r="F12" s="38"/>
      <c r="G12" s="1"/>
      <c r="H12" s="1">
        <f t="shared" si="2"/>
        <v>0.69072681704260652</v>
      </c>
      <c r="I12" s="1"/>
      <c r="J12" s="1">
        <f t="shared" si="3"/>
        <v>0.54882075133826458</v>
      </c>
      <c r="K12">
        <f t="shared" si="0"/>
        <v>0.45117924866173542</v>
      </c>
      <c r="M12">
        <f t="shared" si="1"/>
        <v>946206</v>
      </c>
      <c r="N12" s="38"/>
      <c r="O12" s="2" t="e">
        <f>SUM(B12 C12 D12 E12)</f>
        <v>#NULL!</v>
      </c>
      <c r="Q12">
        <v>542</v>
      </c>
      <c r="AB12" s="16">
        <v>2100368</v>
      </c>
      <c r="AC12" t="s">
        <v>788</v>
      </c>
      <c r="AD12" s="35">
        <v>990</v>
      </c>
      <c r="AE12">
        <v>2402000</v>
      </c>
      <c r="AF12" t="s">
        <v>789</v>
      </c>
      <c r="AG12">
        <v>1170</v>
      </c>
      <c r="AH12">
        <v>2025275</v>
      </c>
      <c r="AI12" t="s">
        <v>784</v>
      </c>
      <c r="AJ12">
        <v>1656</v>
      </c>
      <c r="AK12">
        <v>2011716</v>
      </c>
      <c r="AL12" t="s">
        <v>783</v>
      </c>
      <c r="AM12">
        <v>1531</v>
      </c>
    </row>
    <row r="13" spans="1:39" x14ac:dyDescent="0.25">
      <c r="A13" s="17">
        <v>42880</v>
      </c>
      <c r="B13">
        <v>1378</v>
      </c>
      <c r="C13">
        <v>944828</v>
      </c>
      <c r="D13" s="2">
        <v>1149302</v>
      </c>
      <c r="E13">
        <v>617</v>
      </c>
      <c r="F13" s="38"/>
      <c r="G13" s="1"/>
      <c r="H13" s="1">
        <f t="shared" si="2"/>
        <v>0.69072681704260652</v>
      </c>
      <c r="I13" s="1"/>
      <c r="J13" s="1">
        <f t="shared" si="3"/>
        <v>0.54882075133826458</v>
      </c>
      <c r="K13">
        <f t="shared" si="0"/>
        <v>0.45117924866173542</v>
      </c>
      <c r="M13">
        <f t="shared" si="1"/>
        <v>946206</v>
      </c>
      <c r="N13" s="38"/>
      <c r="O13" s="2" t="e">
        <f>SUM(B13 C13 D13 E13)</f>
        <v>#NULL!</v>
      </c>
      <c r="Q13">
        <v>542</v>
      </c>
      <c r="AB13" s="16">
        <v>2016149</v>
      </c>
      <c r="AC13" t="s">
        <v>790</v>
      </c>
      <c r="AD13" s="35">
        <v>850</v>
      </c>
      <c r="AE13">
        <v>2100368</v>
      </c>
      <c r="AF13" t="s">
        <v>788</v>
      </c>
      <c r="AG13">
        <v>990</v>
      </c>
      <c r="AH13">
        <v>2011716</v>
      </c>
      <c r="AI13" t="s">
        <v>783</v>
      </c>
      <c r="AJ13">
        <v>1593</v>
      </c>
      <c r="AK13">
        <v>2014384</v>
      </c>
      <c r="AL13" t="s">
        <v>785</v>
      </c>
      <c r="AM13">
        <v>1461</v>
      </c>
    </row>
    <row r="14" spans="1:39" x14ac:dyDescent="0.25">
      <c r="A14" s="17">
        <v>42885</v>
      </c>
      <c r="B14">
        <v>1378</v>
      </c>
      <c r="C14">
        <v>944828</v>
      </c>
      <c r="D14" s="2">
        <v>1149302</v>
      </c>
      <c r="E14">
        <v>617</v>
      </c>
      <c r="F14" s="38"/>
      <c r="G14" s="1"/>
      <c r="H14" s="1">
        <f t="shared" si="2"/>
        <v>0.69072681704260652</v>
      </c>
      <c r="I14" s="1"/>
      <c r="J14" s="1">
        <f>(D14/(D14+C14))</f>
        <v>0.54882075133826458</v>
      </c>
      <c r="K14">
        <f t="shared" si="0"/>
        <v>0.45117924866173542</v>
      </c>
      <c r="M14">
        <f t="shared" si="1"/>
        <v>946206</v>
      </c>
      <c r="N14" s="38"/>
      <c r="O14" s="2" t="e">
        <f>SUM(B14 C14 D14 E14)</f>
        <v>#NULL!</v>
      </c>
      <c r="Q14">
        <v>542</v>
      </c>
      <c r="AB14" s="16">
        <v>2402000</v>
      </c>
      <c r="AC14" t="s">
        <v>789</v>
      </c>
      <c r="AD14" s="35">
        <v>726</v>
      </c>
      <c r="AE14">
        <v>2016149</v>
      </c>
      <c r="AF14" t="s">
        <v>790</v>
      </c>
      <c r="AG14">
        <v>850</v>
      </c>
      <c r="AH14">
        <v>2014384</v>
      </c>
      <c r="AI14" t="s">
        <v>785</v>
      </c>
      <c r="AJ14">
        <v>1461</v>
      </c>
      <c r="AK14">
        <v>2100368</v>
      </c>
      <c r="AL14" t="s">
        <v>788</v>
      </c>
      <c r="AM14">
        <v>990</v>
      </c>
    </row>
    <row r="15" spans="1:39" x14ac:dyDescent="0.25">
      <c r="A15" s="17">
        <v>42886</v>
      </c>
      <c r="B15">
        <v>1378</v>
      </c>
      <c r="C15">
        <v>944828</v>
      </c>
      <c r="D15" s="2">
        <v>1149302</v>
      </c>
      <c r="E15">
        <v>617</v>
      </c>
      <c r="F15" s="38"/>
      <c r="G15" s="1"/>
      <c r="H15" s="1">
        <f t="shared" si="2"/>
        <v>0.69072681704260652</v>
      </c>
      <c r="I15" s="1"/>
      <c r="J15" s="1">
        <f t="shared" si="3"/>
        <v>0.54882075133826458</v>
      </c>
      <c r="K15">
        <f t="shared" si="0"/>
        <v>0.45117924866173542</v>
      </c>
      <c r="M15">
        <f t="shared" si="1"/>
        <v>946206</v>
      </c>
      <c r="N15" s="38"/>
      <c r="O15" s="2" t="e">
        <f>SUM(B15 C15 D15 E15)</f>
        <v>#NULL!</v>
      </c>
      <c r="Q15">
        <v>542</v>
      </c>
      <c r="AB15" s="16">
        <v>2010937</v>
      </c>
      <c r="AC15" t="s">
        <v>791</v>
      </c>
      <c r="AD15" s="35">
        <v>524</v>
      </c>
      <c r="AE15">
        <v>2010937</v>
      </c>
      <c r="AF15" t="s">
        <v>791</v>
      </c>
      <c r="AG15">
        <v>540</v>
      </c>
      <c r="AH15">
        <v>2100368</v>
      </c>
      <c r="AI15" t="s">
        <v>788</v>
      </c>
      <c r="AJ15">
        <v>990</v>
      </c>
      <c r="AK15">
        <v>2016149</v>
      </c>
      <c r="AL15" t="s">
        <v>790</v>
      </c>
      <c r="AM15">
        <v>850</v>
      </c>
    </row>
    <row r="16" spans="1:39" x14ac:dyDescent="0.25">
      <c r="A16" s="17">
        <v>42887</v>
      </c>
      <c r="B16">
        <v>1378</v>
      </c>
      <c r="C16">
        <v>944828</v>
      </c>
      <c r="D16" s="2">
        <v>1149302</v>
      </c>
      <c r="E16">
        <v>617</v>
      </c>
      <c r="F16" s="38"/>
      <c r="G16" s="1"/>
      <c r="H16" s="1">
        <f t="shared" si="2"/>
        <v>0.69072681704260652</v>
      </c>
      <c r="I16" s="1"/>
      <c r="J16" s="1">
        <f t="shared" si="3"/>
        <v>0.54882075133826458</v>
      </c>
      <c r="K16">
        <f t="shared" si="0"/>
        <v>0.45117924866173542</v>
      </c>
      <c r="M16">
        <f t="shared" si="1"/>
        <v>946206</v>
      </c>
      <c r="N16" s="38"/>
      <c r="O16" s="2" t="e">
        <f>SUM(B16 C16 D16 E16)</f>
        <v>#NULL!</v>
      </c>
      <c r="Q16">
        <v>542</v>
      </c>
      <c r="AB16" s="16">
        <v>2010935</v>
      </c>
      <c r="AC16" t="s">
        <v>792</v>
      </c>
      <c r="AD16" s="35">
        <v>405</v>
      </c>
      <c r="AE16">
        <v>2010935</v>
      </c>
      <c r="AF16" t="s">
        <v>792</v>
      </c>
      <c r="AG16">
        <v>402</v>
      </c>
      <c r="AH16">
        <v>2016149</v>
      </c>
      <c r="AI16" t="s">
        <v>790</v>
      </c>
      <c r="AJ16">
        <v>850</v>
      </c>
      <c r="AK16">
        <v>2010937</v>
      </c>
      <c r="AL16" t="s">
        <v>793</v>
      </c>
      <c r="AM16">
        <v>547</v>
      </c>
    </row>
    <row r="17" spans="1:39" x14ac:dyDescent="0.25">
      <c r="A17" s="17">
        <v>42888</v>
      </c>
      <c r="B17">
        <v>1378</v>
      </c>
      <c r="C17">
        <v>944828</v>
      </c>
      <c r="D17" s="2">
        <v>1149302</v>
      </c>
      <c r="E17">
        <v>617</v>
      </c>
      <c r="F17" s="38"/>
      <c r="G17" s="1"/>
      <c r="H17" s="1">
        <f t="shared" si="2"/>
        <v>0.69072681704260652</v>
      </c>
      <c r="I17" s="1"/>
      <c r="J17" s="1">
        <f t="shared" si="3"/>
        <v>0.54882075133826458</v>
      </c>
      <c r="K17">
        <f t="shared" si="0"/>
        <v>0.45117924866173542</v>
      </c>
      <c r="M17">
        <f t="shared" si="1"/>
        <v>946206</v>
      </c>
      <c r="N17" s="38"/>
      <c r="O17" s="2" t="e">
        <f>SUM(B17 C17 D17 E17)</f>
        <v>#NULL!</v>
      </c>
      <c r="Q17">
        <v>542</v>
      </c>
      <c r="AB17" s="16">
        <v>2000419</v>
      </c>
      <c r="AC17" t="s">
        <v>794</v>
      </c>
      <c r="AD17" s="35">
        <v>329</v>
      </c>
      <c r="AE17">
        <v>2102924</v>
      </c>
      <c r="AF17" t="s">
        <v>795</v>
      </c>
      <c r="AG17">
        <v>286</v>
      </c>
      <c r="AH17">
        <v>2402000</v>
      </c>
      <c r="AI17" t="s">
        <v>789</v>
      </c>
      <c r="AJ17">
        <v>551</v>
      </c>
      <c r="AK17">
        <v>2025650</v>
      </c>
      <c r="AL17" t="s">
        <v>796</v>
      </c>
      <c r="AM17">
        <v>457</v>
      </c>
    </row>
    <row r="18" spans="1:39" x14ac:dyDescent="0.25">
      <c r="A18" s="17">
        <v>42891</v>
      </c>
      <c r="B18">
        <v>1378</v>
      </c>
      <c r="C18">
        <v>944828</v>
      </c>
      <c r="D18" s="2">
        <v>1149302</v>
      </c>
      <c r="E18">
        <v>617</v>
      </c>
      <c r="F18" s="38"/>
      <c r="G18" s="1"/>
      <c r="H18" s="1">
        <f t="shared" si="2"/>
        <v>0.69072681704260652</v>
      </c>
      <c r="I18" s="1"/>
      <c r="J18" s="1">
        <f t="shared" si="3"/>
        <v>0.54882075133826458</v>
      </c>
      <c r="K18">
        <f t="shared" si="0"/>
        <v>0.45117924866173542</v>
      </c>
      <c r="M18">
        <f t="shared" si="1"/>
        <v>946206</v>
      </c>
      <c r="N18" s="38"/>
      <c r="O18" s="2" t="e">
        <f>SUM(B18 C18 D18 E18)</f>
        <v>#NULL!</v>
      </c>
      <c r="Q18">
        <v>542</v>
      </c>
      <c r="AB18" s="16">
        <v>2019401</v>
      </c>
      <c r="AC18" t="s">
        <v>797</v>
      </c>
      <c r="AD18" s="35">
        <v>305</v>
      </c>
      <c r="AE18">
        <v>2101411</v>
      </c>
      <c r="AF18" t="s">
        <v>798</v>
      </c>
      <c r="AG18">
        <v>249</v>
      </c>
      <c r="AH18">
        <v>2010937</v>
      </c>
      <c r="AI18" t="s">
        <v>793</v>
      </c>
      <c r="AJ18">
        <v>537</v>
      </c>
      <c r="AK18">
        <v>2010935</v>
      </c>
      <c r="AL18" t="s">
        <v>799</v>
      </c>
      <c r="AM18">
        <v>414</v>
      </c>
    </row>
    <row r="19" spans="1:39" x14ac:dyDescent="0.25">
      <c r="A19" s="17">
        <v>42892</v>
      </c>
      <c r="B19">
        <v>1378</v>
      </c>
      <c r="C19">
        <v>944828</v>
      </c>
      <c r="D19" s="2">
        <v>1149302</v>
      </c>
      <c r="E19">
        <v>617</v>
      </c>
      <c r="F19" s="38"/>
      <c r="G19" s="1"/>
      <c r="H19" s="1">
        <f t="shared" si="2"/>
        <v>0.69072681704260652</v>
      </c>
      <c r="I19" s="1"/>
      <c r="J19" s="1">
        <f t="shared" si="3"/>
        <v>0.54882075133826458</v>
      </c>
      <c r="K19">
        <f t="shared" si="0"/>
        <v>0.45117924866173542</v>
      </c>
      <c r="M19">
        <f t="shared" si="1"/>
        <v>946206</v>
      </c>
      <c r="N19" s="38"/>
      <c r="O19" s="2" t="e">
        <f>SUM(B19 C19 D19 E19)</f>
        <v>#NULL!</v>
      </c>
      <c r="Q19">
        <v>542</v>
      </c>
      <c r="AB19" s="16">
        <v>2102924</v>
      </c>
      <c r="AC19" t="s">
        <v>795</v>
      </c>
      <c r="AD19" s="35">
        <v>283</v>
      </c>
      <c r="AE19">
        <v>2018124</v>
      </c>
      <c r="AF19" t="s">
        <v>800</v>
      </c>
      <c r="AG19">
        <v>239</v>
      </c>
      <c r="AH19">
        <v>2025650</v>
      </c>
      <c r="AI19" t="s">
        <v>796</v>
      </c>
      <c r="AJ19">
        <v>457</v>
      </c>
      <c r="AK19">
        <v>2102924</v>
      </c>
      <c r="AL19" t="s">
        <v>795</v>
      </c>
      <c r="AM19">
        <v>282</v>
      </c>
    </row>
    <row r="20" spans="1:39" x14ac:dyDescent="0.25">
      <c r="A20" s="18">
        <v>42893</v>
      </c>
      <c r="B20">
        <v>1378</v>
      </c>
      <c r="C20">
        <v>944828</v>
      </c>
      <c r="D20" s="2">
        <v>1149302</v>
      </c>
      <c r="E20">
        <v>617</v>
      </c>
      <c r="F20" s="38"/>
      <c r="G20" s="1"/>
      <c r="H20" s="1">
        <f t="shared" si="2"/>
        <v>0.69072681704260652</v>
      </c>
      <c r="I20" s="1"/>
      <c r="J20" s="1">
        <f t="shared" si="3"/>
        <v>0.54882075133826458</v>
      </c>
      <c r="K20">
        <f t="shared" si="0"/>
        <v>0.45117924866173542</v>
      </c>
      <c r="M20">
        <f t="shared" si="1"/>
        <v>946206</v>
      </c>
      <c r="N20" s="38"/>
      <c r="O20" s="2" t="e">
        <f>SUM(B20 C20 D20 E20)</f>
        <v>#NULL!</v>
      </c>
      <c r="Q20">
        <v>542</v>
      </c>
      <c r="AB20" s="16">
        <v>2101411</v>
      </c>
      <c r="AC20" t="s">
        <v>798</v>
      </c>
      <c r="AD20" s="35">
        <v>249</v>
      </c>
      <c r="AE20">
        <v>2403358</v>
      </c>
      <c r="AF20" t="s">
        <v>801</v>
      </c>
      <c r="AG20">
        <v>189</v>
      </c>
      <c r="AH20">
        <v>2010935</v>
      </c>
      <c r="AI20" t="s">
        <v>799</v>
      </c>
      <c r="AJ20">
        <v>398</v>
      </c>
      <c r="AK20">
        <v>2101411</v>
      </c>
      <c r="AL20" t="s">
        <v>798</v>
      </c>
      <c r="AM20">
        <v>249</v>
      </c>
    </row>
    <row r="21" spans="1:39" x14ac:dyDescent="0.25">
      <c r="A21" s="18">
        <v>42894</v>
      </c>
      <c r="B21">
        <v>1378</v>
      </c>
      <c r="C21">
        <v>944828</v>
      </c>
      <c r="D21" s="2">
        <v>1149302</v>
      </c>
      <c r="E21">
        <v>617</v>
      </c>
      <c r="F21" s="38"/>
      <c r="G21" s="1"/>
      <c r="H21" s="1">
        <f t="shared" si="2"/>
        <v>0.69072681704260652</v>
      </c>
      <c r="I21" s="1"/>
      <c r="J21" s="1">
        <f t="shared" si="3"/>
        <v>0.54882075133826458</v>
      </c>
      <c r="K21">
        <f t="shared" si="0"/>
        <v>0.45117924866173542</v>
      </c>
      <c r="M21">
        <f t="shared" si="1"/>
        <v>946206</v>
      </c>
      <c r="N21" s="38"/>
      <c r="O21" s="2" t="e">
        <f>SUM(B21 C21 D21 E21)</f>
        <v>#NULL!</v>
      </c>
      <c r="Q21">
        <v>542</v>
      </c>
      <c r="AB21" s="16">
        <v>2018124</v>
      </c>
      <c r="AC21" t="s">
        <v>800</v>
      </c>
      <c r="AD21" s="35">
        <v>239</v>
      </c>
      <c r="AE21">
        <v>2012711</v>
      </c>
      <c r="AF21" t="s">
        <v>802</v>
      </c>
      <c r="AG21">
        <v>183</v>
      </c>
      <c r="AH21">
        <v>2102924</v>
      </c>
      <c r="AI21" t="s">
        <v>795</v>
      </c>
      <c r="AJ21">
        <v>283</v>
      </c>
      <c r="AK21">
        <v>2018124</v>
      </c>
      <c r="AL21" t="s">
        <v>800</v>
      </c>
      <c r="AM21">
        <v>239</v>
      </c>
    </row>
    <row r="22" spans="1:39" x14ac:dyDescent="0.25">
      <c r="A22" s="18">
        <v>42895</v>
      </c>
      <c r="B22">
        <v>1378</v>
      </c>
      <c r="C22">
        <v>944828</v>
      </c>
      <c r="D22" s="2">
        <v>1149302</v>
      </c>
      <c r="E22">
        <v>617</v>
      </c>
      <c r="G22" s="1"/>
      <c r="H22" s="1">
        <f t="shared" si="2"/>
        <v>0.69072681704260652</v>
      </c>
      <c r="I22" s="1"/>
      <c r="J22" s="1">
        <f t="shared" si="3"/>
        <v>0.54882075133826458</v>
      </c>
      <c r="K22">
        <f t="shared" si="0"/>
        <v>0.45117924866173542</v>
      </c>
      <c r="M22">
        <f t="shared" si="1"/>
        <v>946206</v>
      </c>
      <c r="N22" s="38"/>
      <c r="O22" s="2" t="e">
        <f>SUM(B22 C22 D22 E22)</f>
        <v>#NULL!</v>
      </c>
      <c r="Q22">
        <v>542</v>
      </c>
      <c r="AB22" s="16">
        <v>2012711</v>
      </c>
      <c r="AC22" t="s">
        <v>802</v>
      </c>
      <c r="AD22" s="35">
        <v>183</v>
      </c>
      <c r="AE22">
        <v>2001219</v>
      </c>
      <c r="AF22" t="s">
        <v>803</v>
      </c>
      <c r="AG22">
        <v>156</v>
      </c>
      <c r="AH22">
        <v>2101411</v>
      </c>
      <c r="AI22" t="s">
        <v>798</v>
      </c>
      <c r="AJ22">
        <v>249</v>
      </c>
      <c r="AK22">
        <v>2012711</v>
      </c>
      <c r="AL22" t="s">
        <v>802</v>
      </c>
      <c r="AM22">
        <v>183</v>
      </c>
    </row>
    <row r="23" spans="1:39" x14ac:dyDescent="0.25">
      <c r="A23" s="18">
        <v>43139</v>
      </c>
      <c r="B23">
        <v>1390</v>
      </c>
      <c r="C23">
        <v>945261</v>
      </c>
      <c r="D23" s="2">
        <v>1149628</v>
      </c>
      <c r="E23">
        <v>585</v>
      </c>
      <c r="F23" s="38"/>
      <c r="G23" s="1"/>
      <c r="H23" s="1">
        <f t="shared" si="2"/>
        <v>0.70379746835443036</v>
      </c>
      <c r="I23" s="1"/>
      <c r="J23" s="1">
        <f t="shared" si="3"/>
        <v>0.54877752472804053</v>
      </c>
      <c r="K23">
        <f t="shared" si="0"/>
        <v>0.45122247527195947</v>
      </c>
      <c r="M23">
        <f t="shared" si="1"/>
        <v>946651</v>
      </c>
      <c r="N23" s="38"/>
      <c r="O23" s="2" t="e">
        <f>SUM(B23 C23 D23 E23)</f>
        <v>#NULL!</v>
      </c>
      <c r="Q23">
        <v>571</v>
      </c>
      <c r="AB23" s="16">
        <v>2015744</v>
      </c>
      <c r="AC23" t="s">
        <v>804</v>
      </c>
      <c r="AD23" s="35">
        <v>164</v>
      </c>
      <c r="AE23">
        <v>2012296</v>
      </c>
      <c r="AF23" t="s">
        <v>805</v>
      </c>
      <c r="AG23">
        <v>121</v>
      </c>
      <c r="AH23">
        <v>2018124</v>
      </c>
      <c r="AI23" t="s">
        <v>800</v>
      </c>
      <c r="AJ23">
        <v>239</v>
      </c>
      <c r="AK23">
        <v>2001219</v>
      </c>
      <c r="AL23" t="s">
        <v>803</v>
      </c>
      <c r="AM23">
        <v>154</v>
      </c>
    </row>
    <row r="24" spans="1:39" x14ac:dyDescent="0.25">
      <c r="A24" s="18">
        <v>43140</v>
      </c>
      <c r="B24">
        <v>1390</v>
      </c>
      <c r="C24">
        <v>945261</v>
      </c>
      <c r="D24" s="2">
        <v>1149628</v>
      </c>
      <c r="E24">
        <v>585</v>
      </c>
      <c r="F24" s="38"/>
      <c r="G24" s="1"/>
      <c r="H24" s="1">
        <f t="shared" si="2"/>
        <v>0.70379746835443036</v>
      </c>
      <c r="I24" s="1"/>
      <c r="J24" s="1">
        <f t="shared" si="3"/>
        <v>0.54877752472804053</v>
      </c>
      <c r="K24">
        <f t="shared" si="0"/>
        <v>0.45122247527195947</v>
      </c>
      <c r="M24">
        <f t="shared" si="1"/>
        <v>946651</v>
      </c>
      <c r="N24" s="38"/>
      <c r="O24" s="2" t="e">
        <f>SUM(B24 C24 D24 E24)</f>
        <v>#NULL!</v>
      </c>
      <c r="Q24">
        <v>571</v>
      </c>
      <c r="AB24" s="16">
        <v>2001219</v>
      </c>
      <c r="AC24" t="s">
        <v>803</v>
      </c>
      <c r="AD24" s="35">
        <v>154</v>
      </c>
      <c r="AE24">
        <v>2012710</v>
      </c>
      <c r="AF24" t="s">
        <v>806</v>
      </c>
      <c r="AG24">
        <v>120</v>
      </c>
      <c r="AH24">
        <v>2012711</v>
      </c>
      <c r="AI24" t="s">
        <v>802</v>
      </c>
      <c r="AJ24">
        <v>183</v>
      </c>
      <c r="AK24">
        <v>2012296</v>
      </c>
      <c r="AL24" t="s">
        <v>805</v>
      </c>
      <c r="AM24">
        <v>127</v>
      </c>
    </row>
    <row r="25" spans="1:39" x14ac:dyDescent="0.25">
      <c r="A25" s="18">
        <v>43143</v>
      </c>
      <c r="B25">
        <v>1390</v>
      </c>
      <c r="C25">
        <v>945261</v>
      </c>
      <c r="D25" s="2">
        <v>1149628</v>
      </c>
      <c r="E25">
        <v>585</v>
      </c>
      <c r="F25" s="38"/>
      <c r="G25" s="1"/>
      <c r="H25" s="1">
        <f t="shared" si="2"/>
        <v>0.70379746835443036</v>
      </c>
      <c r="I25" s="1"/>
      <c r="J25" s="1">
        <f t="shared" si="3"/>
        <v>0.54877752472804053</v>
      </c>
      <c r="K25">
        <f t="shared" si="0"/>
        <v>0.45122247527195947</v>
      </c>
      <c r="M25">
        <f t="shared" si="1"/>
        <v>946651</v>
      </c>
      <c r="N25" s="38"/>
      <c r="O25" s="2" t="e">
        <f>SUM(B25 C25 D25 E25)</f>
        <v>#NULL!</v>
      </c>
      <c r="Q25">
        <v>571</v>
      </c>
      <c r="AB25" s="16">
        <v>2403384</v>
      </c>
      <c r="AC25" t="s">
        <v>807</v>
      </c>
      <c r="AD25" s="35">
        <v>139</v>
      </c>
      <c r="AE25">
        <v>2010939</v>
      </c>
      <c r="AF25" t="s">
        <v>808</v>
      </c>
      <c r="AG25">
        <v>119</v>
      </c>
      <c r="AH25">
        <v>2001219</v>
      </c>
      <c r="AI25" t="s">
        <v>803</v>
      </c>
      <c r="AJ25">
        <v>151</v>
      </c>
      <c r="AK25">
        <v>2012710</v>
      </c>
      <c r="AL25" t="s">
        <v>806</v>
      </c>
      <c r="AM25">
        <v>120</v>
      </c>
    </row>
    <row r="26" spans="1:39" x14ac:dyDescent="0.25">
      <c r="A26" s="18">
        <v>43145</v>
      </c>
      <c r="B26">
        <v>1390</v>
      </c>
      <c r="C26">
        <v>945261</v>
      </c>
      <c r="D26" s="2">
        <v>1149628</v>
      </c>
      <c r="E26">
        <v>585</v>
      </c>
      <c r="F26" s="38"/>
      <c r="G26" s="1"/>
      <c r="H26" s="1">
        <f t="shared" si="2"/>
        <v>0.70379746835443036</v>
      </c>
      <c r="I26" s="1"/>
      <c r="J26" s="1">
        <f t="shared" si="3"/>
        <v>0.54877752472804053</v>
      </c>
      <c r="K26">
        <f t="shared" si="0"/>
        <v>0.45122247527195947</v>
      </c>
      <c r="M26">
        <f t="shared" si="1"/>
        <v>946651</v>
      </c>
      <c r="N26" s="38"/>
      <c r="O26" s="2" t="e">
        <f>SUM(B26 C26 D26 E26)</f>
        <v>#NULL!</v>
      </c>
      <c r="Q26">
        <v>571</v>
      </c>
      <c r="AB26" s="16">
        <v>2012710</v>
      </c>
      <c r="AC26" t="s">
        <v>806</v>
      </c>
      <c r="AD26" s="35">
        <v>120</v>
      </c>
      <c r="AE26">
        <v>2403354</v>
      </c>
      <c r="AF26" t="s">
        <v>809</v>
      </c>
      <c r="AG26">
        <v>115</v>
      </c>
      <c r="AH26">
        <v>2012710</v>
      </c>
      <c r="AI26" t="s">
        <v>806</v>
      </c>
      <c r="AJ26">
        <v>120</v>
      </c>
      <c r="AK26">
        <v>2010939</v>
      </c>
      <c r="AL26" t="s">
        <v>810</v>
      </c>
      <c r="AM26">
        <v>119</v>
      </c>
    </row>
    <row r="27" spans="1:39" x14ac:dyDescent="0.25">
      <c r="A27" s="17">
        <v>43146</v>
      </c>
      <c r="B27">
        <v>1390</v>
      </c>
      <c r="C27">
        <v>945261</v>
      </c>
      <c r="D27" s="2">
        <v>1149628</v>
      </c>
      <c r="E27">
        <v>585</v>
      </c>
      <c r="F27" s="38"/>
      <c r="G27" s="1"/>
      <c r="H27" s="1">
        <f t="shared" si="2"/>
        <v>0.70379746835443036</v>
      </c>
      <c r="I27" s="1"/>
      <c r="J27" s="1">
        <f t="shared" si="3"/>
        <v>0.54877752472804053</v>
      </c>
      <c r="K27">
        <f t="shared" si="0"/>
        <v>0.45122247527195947</v>
      </c>
      <c r="M27">
        <f t="shared" si="1"/>
        <v>946651</v>
      </c>
      <c r="N27" s="38"/>
      <c r="O27" s="2" t="e">
        <f>SUM(B27 C27 D27 E27)</f>
        <v>#NULL!</v>
      </c>
      <c r="Q27">
        <v>571</v>
      </c>
      <c r="AB27" s="16">
        <v>2010939</v>
      </c>
      <c r="AC27" t="s">
        <v>808</v>
      </c>
      <c r="AD27" s="35">
        <v>119</v>
      </c>
      <c r="AE27">
        <v>2403303</v>
      </c>
      <c r="AF27" t="s">
        <v>811</v>
      </c>
      <c r="AG27">
        <v>112</v>
      </c>
      <c r="AH27">
        <v>2010939</v>
      </c>
      <c r="AI27" t="s">
        <v>810</v>
      </c>
      <c r="AJ27">
        <v>119</v>
      </c>
      <c r="AK27">
        <v>2403367</v>
      </c>
      <c r="AL27" t="s">
        <v>812</v>
      </c>
      <c r="AM27">
        <v>108</v>
      </c>
    </row>
    <row r="28" spans="1:39" x14ac:dyDescent="0.25">
      <c r="A28" s="17">
        <v>43147</v>
      </c>
      <c r="B28">
        <v>1390</v>
      </c>
      <c r="C28">
        <v>945261</v>
      </c>
      <c r="D28" s="2">
        <v>1149628</v>
      </c>
      <c r="E28">
        <v>585</v>
      </c>
      <c r="F28" s="38"/>
      <c r="G28" s="1"/>
      <c r="H28" s="1">
        <f t="shared" si="2"/>
        <v>0.70379746835443036</v>
      </c>
      <c r="I28" s="1"/>
      <c r="J28" s="1">
        <f t="shared" si="3"/>
        <v>0.54877752472804053</v>
      </c>
      <c r="K28">
        <f t="shared" si="0"/>
        <v>0.45122247527195947</v>
      </c>
      <c r="M28">
        <f t="shared" si="1"/>
        <v>946651</v>
      </c>
      <c r="N28" s="38"/>
      <c r="O28" s="2" t="e">
        <f>SUM(B28 C28 D28 E28)</f>
        <v>#NULL!</v>
      </c>
      <c r="Q28">
        <v>571</v>
      </c>
      <c r="AB28" s="16">
        <v>2012296</v>
      </c>
      <c r="AC28" t="s">
        <v>805</v>
      </c>
      <c r="AD28" s="35">
        <v>113</v>
      </c>
      <c r="AE28">
        <v>2101280</v>
      </c>
      <c r="AF28" t="s">
        <v>813</v>
      </c>
      <c r="AG28">
        <v>78</v>
      </c>
      <c r="AH28">
        <v>2012296</v>
      </c>
      <c r="AI28" t="s">
        <v>805</v>
      </c>
      <c r="AJ28">
        <v>109</v>
      </c>
      <c r="AK28">
        <v>2400000</v>
      </c>
      <c r="AL28" t="s">
        <v>814</v>
      </c>
      <c r="AM28">
        <v>95</v>
      </c>
    </row>
    <row r="29" spans="1:39" x14ac:dyDescent="0.25">
      <c r="A29" s="17">
        <v>43150</v>
      </c>
      <c r="B29">
        <v>1390</v>
      </c>
      <c r="C29">
        <v>945261</v>
      </c>
      <c r="D29" s="2">
        <v>1149628</v>
      </c>
      <c r="E29">
        <v>585</v>
      </c>
      <c r="F29" s="38"/>
      <c r="G29" s="1"/>
      <c r="H29" s="1">
        <f t="shared" si="2"/>
        <v>0.70379746835443036</v>
      </c>
      <c r="I29" s="1"/>
      <c r="J29" s="1">
        <f t="shared" si="3"/>
        <v>0.54877752472804053</v>
      </c>
      <c r="K29">
        <f t="shared" si="0"/>
        <v>0.45122247527195947</v>
      </c>
      <c r="M29">
        <f t="shared" si="1"/>
        <v>946651</v>
      </c>
      <c r="N29" s="38"/>
      <c r="O29" s="2" t="e">
        <f>SUM(B29 C29 D29 E29)</f>
        <v>#NULL!</v>
      </c>
      <c r="Q29">
        <v>571</v>
      </c>
      <c r="AB29" s="16">
        <v>2101280</v>
      </c>
      <c r="AC29" t="s">
        <v>813</v>
      </c>
      <c r="AD29" s="35">
        <v>78</v>
      </c>
      <c r="AE29">
        <v>2403357</v>
      </c>
      <c r="AF29" t="s">
        <v>815</v>
      </c>
      <c r="AG29">
        <v>77</v>
      </c>
      <c r="AH29">
        <v>2403366</v>
      </c>
      <c r="AI29" t="s">
        <v>816</v>
      </c>
      <c r="AJ29">
        <v>108</v>
      </c>
      <c r="AK29">
        <v>2402000</v>
      </c>
      <c r="AL29" t="s">
        <v>789</v>
      </c>
      <c r="AM29">
        <v>85</v>
      </c>
    </row>
    <row r="30" spans="1:39" x14ac:dyDescent="0.25">
      <c r="A30" s="17">
        <v>43151</v>
      </c>
      <c r="B30">
        <v>1390</v>
      </c>
      <c r="C30">
        <v>945261</v>
      </c>
      <c r="D30" s="2">
        <v>1149628</v>
      </c>
      <c r="E30">
        <v>585</v>
      </c>
      <c r="F30" s="38"/>
      <c r="G30" s="1"/>
      <c r="H30" s="1">
        <f t="shared" si="2"/>
        <v>0.70379746835443036</v>
      </c>
      <c r="I30" s="1"/>
      <c r="J30" s="1">
        <f t="shared" si="3"/>
        <v>0.54877752472804053</v>
      </c>
      <c r="K30">
        <f t="shared" si="0"/>
        <v>0.45122247527195947</v>
      </c>
      <c r="M30">
        <f t="shared" si="1"/>
        <v>946651</v>
      </c>
      <c r="N30" s="38"/>
      <c r="O30" s="2" t="e">
        <f>SUM(B30 C30 D30 E30)</f>
        <v>#NULL!</v>
      </c>
      <c r="Q30">
        <v>571</v>
      </c>
      <c r="AB30" s="16">
        <v>2012712</v>
      </c>
      <c r="AC30" t="s">
        <v>817</v>
      </c>
      <c r="AD30" s="35">
        <v>46</v>
      </c>
      <c r="AE30">
        <v>2403352</v>
      </c>
      <c r="AF30" t="s">
        <v>818</v>
      </c>
      <c r="AG30">
        <v>73</v>
      </c>
      <c r="AH30">
        <v>2400000</v>
      </c>
      <c r="AI30" t="s">
        <v>814</v>
      </c>
      <c r="AJ30">
        <v>94</v>
      </c>
      <c r="AK30">
        <v>2400020</v>
      </c>
      <c r="AL30" t="s">
        <v>819</v>
      </c>
      <c r="AM30">
        <v>79</v>
      </c>
    </row>
    <row r="31" spans="1:39" x14ac:dyDescent="0.25">
      <c r="A31" s="17">
        <v>43152</v>
      </c>
      <c r="B31">
        <v>1390</v>
      </c>
      <c r="C31">
        <v>945261</v>
      </c>
      <c r="D31" s="2">
        <v>1149628</v>
      </c>
      <c r="E31">
        <v>585</v>
      </c>
      <c r="F31" s="38"/>
      <c r="G31" s="1"/>
      <c r="H31" s="1">
        <f t="shared" si="2"/>
        <v>0.70379746835443036</v>
      </c>
      <c r="I31" s="1"/>
      <c r="J31" s="1">
        <f t="shared" si="3"/>
        <v>0.54877752472804053</v>
      </c>
      <c r="K31">
        <f t="shared" si="0"/>
        <v>0.45122247527195947</v>
      </c>
      <c r="M31">
        <f t="shared" si="1"/>
        <v>946651</v>
      </c>
      <c r="N31" s="38"/>
      <c r="O31" s="2" t="e">
        <f>SUM(B31 C31 D31 E31)</f>
        <v>#NULL!</v>
      </c>
      <c r="Q31">
        <v>571</v>
      </c>
      <c r="AB31" s="16">
        <v>2400013</v>
      </c>
      <c r="AC31" t="s">
        <v>820</v>
      </c>
      <c r="AD31" s="35">
        <v>43</v>
      </c>
      <c r="AE31">
        <v>2403304</v>
      </c>
      <c r="AF31" t="s">
        <v>821</v>
      </c>
      <c r="AG31">
        <v>65</v>
      </c>
      <c r="AH31">
        <v>2101280</v>
      </c>
      <c r="AI31" t="s">
        <v>813</v>
      </c>
      <c r="AJ31">
        <v>78</v>
      </c>
      <c r="AK31">
        <v>2101280</v>
      </c>
      <c r="AL31" t="s">
        <v>813</v>
      </c>
      <c r="AM31">
        <v>78</v>
      </c>
    </row>
    <row r="32" spans="1:39" x14ac:dyDescent="0.25">
      <c r="A32" s="17">
        <v>43153</v>
      </c>
      <c r="B32">
        <v>1390</v>
      </c>
      <c r="C32">
        <v>945261</v>
      </c>
      <c r="D32" s="2">
        <v>1149628</v>
      </c>
      <c r="E32">
        <v>585</v>
      </c>
      <c r="F32" s="38"/>
      <c r="G32" s="1"/>
      <c r="H32" s="1">
        <f t="shared" si="2"/>
        <v>0.70379746835443036</v>
      </c>
      <c r="I32" s="1"/>
      <c r="J32" s="1">
        <f t="shared" si="3"/>
        <v>0.54877752472804053</v>
      </c>
      <c r="K32">
        <f t="shared" si="0"/>
        <v>0.45122247527195947</v>
      </c>
      <c r="M32">
        <f t="shared" si="1"/>
        <v>946651</v>
      </c>
      <c r="N32" s="38"/>
      <c r="O32" s="2" t="e">
        <f>SUM(B32 C32 D32 E32)</f>
        <v>#NULL!</v>
      </c>
      <c r="P32" s="1"/>
      <c r="Q32">
        <v>571</v>
      </c>
      <c r="S32" s="1"/>
      <c r="T32" s="1"/>
      <c r="AB32" s="16">
        <v>2403393</v>
      </c>
      <c r="AC32" t="s">
        <v>822</v>
      </c>
      <c r="AD32" s="35">
        <v>39</v>
      </c>
      <c r="AE32">
        <v>2403363</v>
      </c>
      <c r="AF32" t="s">
        <v>823</v>
      </c>
      <c r="AG32">
        <v>61</v>
      </c>
      <c r="AH32">
        <v>2400018</v>
      </c>
      <c r="AI32" t="s">
        <v>824</v>
      </c>
      <c r="AJ32">
        <v>77</v>
      </c>
      <c r="AK32">
        <v>2025275</v>
      </c>
      <c r="AL32" t="s">
        <v>784</v>
      </c>
      <c r="AM32">
        <v>69</v>
      </c>
    </row>
    <row r="33" spans="1:39" x14ac:dyDescent="0.25">
      <c r="A33" s="17">
        <v>43154</v>
      </c>
      <c r="B33">
        <v>1390</v>
      </c>
      <c r="C33">
        <v>945261</v>
      </c>
      <c r="D33" s="2">
        <v>1149628</v>
      </c>
      <c r="E33">
        <v>585</v>
      </c>
      <c r="F33" s="38"/>
      <c r="G33" s="1"/>
      <c r="H33" s="1">
        <f t="shared" si="2"/>
        <v>0.70379746835443036</v>
      </c>
      <c r="I33" s="1"/>
      <c r="J33" s="1">
        <f t="shared" si="3"/>
        <v>0.54877752472804053</v>
      </c>
      <c r="K33">
        <f t="shared" si="0"/>
        <v>0.45122247527195947</v>
      </c>
      <c r="M33">
        <f t="shared" si="1"/>
        <v>946651</v>
      </c>
      <c r="N33" s="38"/>
      <c r="O33" s="2" t="e">
        <f>SUM(B33 C33 D33 E33)</f>
        <v>#NULL!</v>
      </c>
      <c r="P33" s="1"/>
      <c r="Q33">
        <v>571</v>
      </c>
      <c r="S33" s="1"/>
      <c r="T33" s="1"/>
      <c r="AB33" s="16">
        <v>2101616</v>
      </c>
      <c r="AC33" t="s">
        <v>825</v>
      </c>
      <c r="AD33" s="35">
        <v>32</v>
      </c>
      <c r="AE33">
        <v>2012712</v>
      </c>
      <c r="AF33" t="s">
        <v>817</v>
      </c>
      <c r="AG33">
        <v>46</v>
      </c>
      <c r="AH33">
        <v>2027413</v>
      </c>
      <c r="AI33" t="s">
        <v>826</v>
      </c>
      <c r="AJ33">
        <v>56</v>
      </c>
      <c r="AK33">
        <v>2403364</v>
      </c>
      <c r="AL33" t="s">
        <v>827</v>
      </c>
      <c r="AM33">
        <v>62</v>
      </c>
    </row>
    <row r="34" spans="1:39" x14ac:dyDescent="0.25">
      <c r="A34" s="17">
        <v>43157</v>
      </c>
      <c r="B34">
        <v>1390</v>
      </c>
      <c r="C34">
        <v>945261</v>
      </c>
      <c r="D34" s="2">
        <v>1149628</v>
      </c>
      <c r="E34">
        <v>585</v>
      </c>
      <c r="F34" s="38"/>
      <c r="G34" s="1"/>
      <c r="H34" s="1">
        <f t="shared" si="2"/>
        <v>0.70379746835443036</v>
      </c>
      <c r="I34" s="1"/>
      <c r="J34" s="1">
        <f t="shared" si="3"/>
        <v>0.54877752472804053</v>
      </c>
      <c r="K34">
        <f t="shared" si="0"/>
        <v>0.45122247527195947</v>
      </c>
      <c r="M34">
        <f t="shared" si="1"/>
        <v>946651</v>
      </c>
      <c r="N34" s="38"/>
      <c r="O34" s="2" t="e">
        <f>SUM(B34 C34 D34 E34)</f>
        <v>#NULL!</v>
      </c>
      <c r="P34" s="1"/>
      <c r="Q34">
        <v>571</v>
      </c>
      <c r="S34" s="1"/>
      <c r="T34" s="1"/>
      <c r="AB34" s="16">
        <v>2403366</v>
      </c>
      <c r="AC34" t="s">
        <v>816</v>
      </c>
      <c r="AD34" s="35">
        <v>31</v>
      </c>
      <c r="AE34">
        <v>2403316</v>
      </c>
      <c r="AF34" t="s">
        <v>828</v>
      </c>
      <c r="AG34">
        <v>45</v>
      </c>
      <c r="AH34">
        <v>2012712</v>
      </c>
      <c r="AI34" t="s">
        <v>817</v>
      </c>
      <c r="AJ34">
        <v>46</v>
      </c>
      <c r="AK34">
        <v>2027413</v>
      </c>
      <c r="AL34" t="s">
        <v>826</v>
      </c>
      <c r="AM34">
        <v>56</v>
      </c>
    </row>
    <row r="35" spans="1:39" x14ac:dyDescent="0.25">
      <c r="A35" s="17">
        <v>43158</v>
      </c>
      <c r="B35">
        <v>1390</v>
      </c>
      <c r="C35">
        <v>945261</v>
      </c>
      <c r="D35" s="2">
        <v>1149628</v>
      </c>
      <c r="E35">
        <v>585</v>
      </c>
      <c r="F35" s="38"/>
      <c r="G35" s="1"/>
      <c r="H35" s="1">
        <f t="shared" ref="H35:H66" si="4">(B35/(B35+E35))</f>
        <v>0.70379746835443036</v>
      </c>
      <c r="I35" s="1"/>
      <c r="J35" s="1">
        <f t="shared" ref="J35:J66" si="5">(D35/(D35+C35))</f>
        <v>0.54877752472804053</v>
      </c>
      <c r="K35">
        <f t="shared" si="0"/>
        <v>0.45122247527195947</v>
      </c>
      <c r="M35">
        <f t="shared" ref="M35:M66" si="6">(B35+C35)</f>
        <v>946651</v>
      </c>
      <c r="N35" s="38"/>
      <c r="O35" s="2" t="e">
        <f>SUM(B35 C35 D35 E35)</f>
        <v>#NULL!</v>
      </c>
      <c r="P35" s="1"/>
      <c r="Q35">
        <v>571</v>
      </c>
      <c r="S35" s="1"/>
      <c r="T35" s="1"/>
      <c r="AB35" s="16">
        <v>2023640</v>
      </c>
      <c r="AC35" t="s">
        <v>829</v>
      </c>
      <c r="AD35" s="35">
        <v>28</v>
      </c>
      <c r="AE35">
        <v>2403373</v>
      </c>
      <c r="AF35" t="s">
        <v>830</v>
      </c>
      <c r="AG35">
        <v>44</v>
      </c>
      <c r="AH35">
        <v>2403385</v>
      </c>
      <c r="AI35" t="s">
        <v>831</v>
      </c>
      <c r="AJ35">
        <v>39</v>
      </c>
      <c r="AK35">
        <v>2012712</v>
      </c>
      <c r="AL35" t="s">
        <v>817</v>
      </c>
      <c r="AM35">
        <v>46</v>
      </c>
    </row>
    <row r="36" spans="1:39" x14ac:dyDescent="0.25">
      <c r="A36" s="17">
        <v>43160</v>
      </c>
      <c r="B36">
        <v>1390</v>
      </c>
      <c r="C36">
        <v>945261</v>
      </c>
      <c r="D36" s="2">
        <v>1149628</v>
      </c>
      <c r="E36">
        <v>585</v>
      </c>
      <c r="F36" s="38"/>
      <c r="G36" s="1"/>
      <c r="H36" s="1">
        <f t="shared" si="4"/>
        <v>0.70379746835443036</v>
      </c>
      <c r="I36" s="1"/>
      <c r="J36" s="1">
        <f t="shared" si="5"/>
        <v>0.54877752472804053</v>
      </c>
      <c r="K36">
        <f t="shared" si="0"/>
        <v>0.45122247527195947</v>
      </c>
      <c r="M36">
        <f t="shared" si="6"/>
        <v>946651</v>
      </c>
      <c r="N36" s="38"/>
      <c r="O36" s="2" t="e">
        <f>SUM(B36 C36 D36 E36)</f>
        <v>#NULL!</v>
      </c>
      <c r="P36" s="1"/>
      <c r="Q36">
        <v>571</v>
      </c>
      <c r="S36" s="1"/>
      <c r="T36" s="1"/>
      <c r="AB36" s="16">
        <v>2403398</v>
      </c>
      <c r="AC36" t="s">
        <v>832</v>
      </c>
      <c r="AD36" s="35">
        <v>26</v>
      </c>
      <c r="AE36">
        <v>2403325</v>
      </c>
      <c r="AF36" t="s">
        <v>833</v>
      </c>
      <c r="AG36">
        <v>44</v>
      </c>
      <c r="AH36">
        <v>2101616</v>
      </c>
      <c r="AI36" t="s">
        <v>825</v>
      </c>
      <c r="AJ36">
        <v>32</v>
      </c>
      <c r="AK36">
        <v>2400019</v>
      </c>
      <c r="AL36" t="s">
        <v>834</v>
      </c>
      <c r="AM36">
        <v>45</v>
      </c>
    </row>
    <row r="37" spans="1:39" x14ac:dyDescent="0.25">
      <c r="A37" s="17">
        <v>43161</v>
      </c>
      <c r="B37">
        <v>1390</v>
      </c>
      <c r="C37">
        <v>945261</v>
      </c>
      <c r="D37" s="2">
        <v>1149628</v>
      </c>
      <c r="E37">
        <v>585</v>
      </c>
      <c r="F37" s="38"/>
      <c r="G37" s="1"/>
      <c r="H37" s="1">
        <f t="shared" si="4"/>
        <v>0.70379746835443036</v>
      </c>
      <c r="I37" s="1"/>
      <c r="J37" s="1">
        <f t="shared" si="5"/>
        <v>0.54877752472804053</v>
      </c>
      <c r="K37">
        <f t="shared" si="0"/>
        <v>0.45122247527195947</v>
      </c>
      <c r="M37">
        <f t="shared" si="6"/>
        <v>946651</v>
      </c>
      <c r="N37" s="38"/>
      <c r="O37" s="2" t="e">
        <f>SUM(B37 C37 D37 E37)</f>
        <v>#NULL!</v>
      </c>
      <c r="P37" s="1"/>
      <c r="Q37">
        <v>571</v>
      </c>
      <c r="S37" s="1"/>
      <c r="T37" s="1"/>
      <c r="AB37" s="16">
        <v>2010936</v>
      </c>
      <c r="AC37" t="s">
        <v>835</v>
      </c>
      <c r="AD37" s="35">
        <v>19</v>
      </c>
      <c r="AE37">
        <v>2403366</v>
      </c>
      <c r="AF37" t="s">
        <v>816</v>
      </c>
      <c r="AG37">
        <v>43</v>
      </c>
      <c r="AH37">
        <v>2403363</v>
      </c>
      <c r="AI37" t="s">
        <v>823</v>
      </c>
      <c r="AJ37">
        <v>32</v>
      </c>
      <c r="AK37">
        <v>2101616</v>
      </c>
      <c r="AL37" t="s">
        <v>825</v>
      </c>
      <c r="AM37">
        <v>32</v>
      </c>
    </row>
    <row r="38" spans="1:39" x14ac:dyDescent="0.25">
      <c r="A38" s="17">
        <v>43164</v>
      </c>
      <c r="B38">
        <v>1390</v>
      </c>
      <c r="C38">
        <v>945261</v>
      </c>
      <c r="D38" s="2">
        <v>1149628</v>
      </c>
      <c r="E38">
        <v>585</v>
      </c>
      <c r="F38" s="38"/>
      <c r="G38" s="1"/>
      <c r="H38" s="1">
        <f t="shared" si="4"/>
        <v>0.70379746835443036</v>
      </c>
      <c r="I38" s="1"/>
      <c r="J38" s="1">
        <f t="shared" si="5"/>
        <v>0.54877752472804053</v>
      </c>
      <c r="K38">
        <f t="shared" si="0"/>
        <v>0.45122247527195947</v>
      </c>
      <c r="M38">
        <f t="shared" si="6"/>
        <v>946651</v>
      </c>
      <c r="N38" s="38"/>
      <c r="O38" s="2" t="e">
        <f>SUM(B38 C38 D38 E38)</f>
        <v>#NULL!</v>
      </c>
      <c r="P38" s="1"/>
      <c r="Q38">
        <v>571</v>
      </c>
      <c r="S38" s="1"/>
      <c r="T38" s="1"/>
      <c r="AB38" s="16">
        <v>401</v>
      </c>
      <c r="AC38" t="s">
        <v>836</v>
      </c>
      <c r="AD38" s="35">
        <v>19</v>
      </c>
      <c r="AE38">
        <v>2403315</v>
      </c>
      <c r="AF38" t="s">
        <v>837</v>
      </c>
      <c r="AG38">
        <v>41</v>
      </c>
      <c r="AH38">
        <v>2403342</v>
      </c>
      <c r="AI38" t="s">
        <v>838</v>
      </c>
      <c r="AJ38">
        <v>30</v>
      </c>
      <c r="AK38">
        <v>2023640</v>
      </c>
      <c r="AL38" t="s">
        <v>829</v>
      </c>
      <c r="AM38">
        <v>28</v>
      </c>
    </row>
    <row r="39" spans="1:39" x14ac:dyDescent="0.25">
      <c r="A39" s="17">
        <v>43165</v>
      </c>
      <c r="B39">
        <v>1390</v>
      </c>
      <c r="C39">
        <v>945261</v>
      </c>
      <c r="D39" s="2">
        <v>1149628</v>
      </c>
      <c r="E39">
        <v>585</v>
      </c>
      <c r="F39" s="38"/>
      <c r="G39" s="1"/>
      <c r="H39" s="1">
        <f t="shared" si="4"/>
        <v>0.70379746835443036</v>
      </c>
      <c r="I39" s="1"/>
      <c r="J39" s="1">
        <f t="shared" si="5"/>
        <v>0.54877752472804053</v>
      </c>
      <c r="K39">
        <f t="shared" si="0"/>
        <v>0.45122247527195947</v>
      </c>
      <c r="M39">
        <f t="shared" si="6"/>
        <v>946651</v>
      </c>
      <c r="N39" s="38"/>
      <c r="O39" s="2" t="e">
        <f>SUM(B39 C39 D39 E39)</f>
        <v>#NULL!</v>
      </c>
      <c r="P39" s="1"/>
      <c r="Q39">
        <v>571</v>
      </c>
      <c r="S39" s="1"/>
      <c r="T39" s="1"/>
      <c r="AB39" s="16">
        <v>2400018</v>
      </c>
      <c r="AC39" t="s">
        <v>824</v>
      </c>
      <c r="AD39" s="35">
        <v>18</v>
      </c>
      <c r="AE39">
        <v>2500036</v>
      </c>
      <c r="AF39" t="s">
        <v>839</v>
      </c>
      <c r="AG39">
        <v>38</v>
      </c>
      <c r="AH39">
        <v>2023640</v>
      </c>
      <c r="AI39" t="s">
        <v>829</v>
      </c>
      <c r="AJ39">
        <v>28</v>
      </c>
      <c r="AK39">
        <v>2403380</v>
      </c>
      <c r="AL39" t="s">
        <v>840</v>
      </c>
      <c r="AM39">
        <v>23</v>
      </c>
    </row>
    <row r="40" spans="1:39" x14ac:dyDescent="0.25">
      <c r="A40" s="17">
        <v>43167</v>
      </c>
      <c r="B40">
        <v>1390</v>
      </c>
      <c r="C40">
        <v>945261</v>
      </c>
      <c r="D40" s="2">
        <v>1149628</v>
      </c>
      <c r="E40">
        <v>585</v>
      </c>
      <c r="F40" s="38"/>
      <c r="G40" s="1"/>
      <c r="H40" s="1">
        <f t="shared" si="4"/>
        <v>0.70379746835443036</v>
      </c>
      <c r="I40" s="1"/>
      <c r="J40" s="1">
        <f t="shared" si="5"/>
        <v>0.54877752472804053</v>
      </c>
      <c r="K40">
        <f t="shared" si="0"/>
        <v>0.45122247527195947</v>
      </c>
      <c r="M40">
        <f t="shared" si="6"/>
        <v>946651</v>
      </c>
      <c r="N40" s="38"/>
      <c r="O40" s="2" t="e">
        <f>SUM(B40 C40 D40 E40)</f>
        <v>#NULL!</v>
      </c>
      <c r="P40" s="1"/>
      <c r="Q40">
        <v>571</v>
      </c>
      <c r="S40" s="1"/>
      <c r="T40" s="1"/>
      <c r="AB40" s="16">
        <v>2403382</v>
      </c>
      <c r="AC40" t="s">
        <v>841</v>
      </c>
      <c r="AD40" s="35">
        <v>17</v>
      </c>
      <c r="AE40">
        <v>2403340</v>
      </c>
      <c r="AF40" t="s">
        <v>842</v>
      </c>
      <c r="AG40">
        <v>38</v>
      </c>
      <c r="AH40">
        <v>2403389</v>
      </c>
      <c r="AI40" t="s">
        <v>843</v>
      </c>
      <c r="AJ40">
        <v>26</v>
      </c>
      <c r="AK40">
        <v>2403335</v>
      </c>
      <c r="AL40" t="s">
        <v>844</v>
      </c>
      <c r="AM40">
        <v>20</v>
      </c>
    </row>
    <row r="41" spans="1:39" x14ac:dyDescent="0.25">
      <c r="A41" s="18">
        <v>43169</v>
      </c>
      <c r="B41">
        <v>1390</v>
      </c>
      <c r="C41">
        <v>945261</v>
      </c>
      <c r="D41" s="2">
        <v>1149628</v>
      </c>
      <c r="E41">
        <v>585</v>
      </c>
      <c r="F41" s="38"/>
      <c r="G41" s="1"/>
      <c r="H41" s="1">
        <f t="shared" si="4"/>
        <v>0.70379746835443036</v>
      </c>
      <c r="I41" s="1"/>
      <c r="J41" s="1">
        <f t="shared" si="5"/>
        <v>0.54877752472804053</v>
      </c>
      <c r="K41">
        <f t="shared" si="0"/>
        <v>0.45122247527195947</v>
      </c>
      <c r="M41">
        <f t="shared" si="6"/>
        <v>946651</v>
      </c>
      <c r="N41" s="38"/>
      <c r="O41" s="2" t="e">
        <f>SUM(B41 C41 D41 E41)</f>
        <v>#NULL!</v>
      </c>
      <c r="P41" s="1"/>
      <c r="Q41">
        <v>571</v>
      </c>
      <c r="S41" s="1"/>
      <c r="T41" s="1"/>
      <c r="AB41" s="16">
        <v>2019102</v>
      </c>
      <c r="AC41" t="s">
        <v>845</v>
      </c>
      <c r="AD41" s="35">
        <v>16</v>
      </c>
      <c r="AE41">
        <v>2403381</v>
      </c>
      <c r="AF41" t="s">
        <v>846</v>
      </c>
      <c r="AG41">
        <v>33</v>
      </c>
      <c r="AH41">
        <v>2010936</v>
      </c>
      <c r="AI41" t="s">
        <v>847</v>
      </c>
      <c r="AJ41">
        <v>19</v>
      </c>
      <c r="AK41">
        <v>2403376</v>
      </c>
      <c r="AL41" t="s">
        <v>848</v>
      </c>
      <c r="AM41">
        <v>19</v>
      </c>
    </row>
    <row r="42" spans="1:39" x14ac:dyDescent="0.25">
      <c r="A42" s="18">
        <v>43171</v>
      </c>
      <c r="B42">
        <v>1390</v>
      </c>
      <c r="C42">
        <v>945261</v>
      </c>
      <c r="D42" s="2">
        <v>1149628</v>
      </c>
      <c r="E42">
        <v>585</v>
      </c>
      <c r="G42" s="1"/>
      <c r="H42" s="1">
        <f t="shared" si="4"/>
        <v>0.70379746835443036</v>
      </c>
      <c r="I42" s="1"/>
      <c r="J42" s="1">
        <f t="shared" si="5"/>
        <v>0.54877752472804053</v>
      </c>
      <c r="K42">
        <f t="shared" si="0"/>
        <v>0.45122247527195947</v>
      </c>
      <c r="M42">
        <f t="shared" si="6"/>
        <v>946651</v>
      </c>
      <c r="N42" s="38"/>
      <c r="O42" s="2" t="e">
        <f>SUM(B42 C42 D42 E42)</f>
        <v>#NULL!</v>
      </c>
      <c r="P42" s="1"/>
      <c r="Q42">
        <v>571</v>
      </c>
      <c r="S42" s="1"/>
      <c r="T42" s="1"/>
      <c r="AB42" s="16">
        <v>2100369</v>
      </c>
      <c r="AC42" t="s">
        <v>849</v>
      </c>
      <c r="AD42" s="35">
        <v>14</v>
      </c>
      <c r="AE42">
        <v>2101616</v>
      </c>
      <c r="AF42" t="s">
        <v>825</v>
      </c>
      <c r="AG42">
        <v>32</v>
      </c>
      <c r="AH42">
        <v>2019102</v>
      </c>
      <c r="AI42" t="s">
        <v>845</v>
      </c>
      <c r="AJ42">
        <v>19</v>
      </c>
      <c r="AK42">
        <v>2010936</v>
      </c>
      <c r="AL42" t="s">
        <v>847</v>
      </c>
      <c r="AM42">
        <v>19</v>
      </c>
    </row>
    <row r="43" spans="1:39" x14ac:dyDescent="0.25">
      <c r="A43" s="17">
        <v>43621</v>
      </c>
      <c r="B43">
        <v>1370</v>
      </c>
      <c r="C43">
        <v>945547</v>
      </c>
      <c r="D43" s="2">
        <v>1149948</v>
      </c>
      <c r="E43">
        <v>571</v>
      </c>
      <c r="F43" s="38"/>
      <c r="G43" s="1"/>
      <c r="H43" s="1">
        <f t="shared" si="4"/>
        <v>0.70582174137042764</v>
      </c>
      <c r="I43" s="1"/>
      <c r="J43" s="1">
        <f t="shared" si="5"/>
        <v>0.54877153130883161</v>
      </c>
      <c r="K43">
        <f t="shared" si="0"/>
        <v>0.45122846869116839</v>
      </c>
      <c r="M43">
        <f t="shared" si="6"/>
        <v>946917</v>
      </c>
      <c r="N43" s="38"/>
      <c r="O43" s="2" t="e">
        <f>SUM(B43 C43 D43 E43)</f>
        <v>#NULL!</v>
      </c>
      <c r="P43" s="1"/>
      <c r="Q43">
        <v>585</v>
      </c>
      <c r="S43" s="1"/>
      <c r="T43" s="1"/>
      <c r="AB43" s="16">
        <v>2100373</v>
      </c>
      <c r="AC43" t="s">
        <v>850</v>
      </c>
      <c r="AD43" s="35">
        <v>14</v>
      </c>
      <c r="AE43">
        <v>2403351</v>
      </c>
      <c r="AF43" t="s">
        <v>851</v>
      </c>
      <c r="AG43">
        <v>31</v>
      </c>
      <c r="AH43">
        <v>2403341</v>
      </c>
      <c r="AI43" t="s">
        <v>852</v>
      </c>
      <c r="AJ43">
        <v>18</v>
      </c>
      <c r="AK43">
        <v>2403334</v>
      </c>
      <c r="AL43" t="s">
        <v>853</v>
      </c>
      <c r="AM43">
        <v>18</v>
      </c>
    </row>
    <row r="44" spans="1:39" x14ac:dyDescent="0.25">
      <c r="A44" s="17">
        <v>43623</v>
      </c>
      <c r="B44">
        <v>1370</v>
      </c>
      <c r="C44">
        <v>945547</v>
      </c>
      <c r="D44" s="2">
        <v>1149948</v>
      </c>
      <c r="E44">
        <v>571</v>
      </c>
      <c r="F44" s="38"/>
      <c r="G44" s="1"/>
      <c r="H44" s="1">
        <f t="shared" si="4"/>
        <v>0.70582174137042764</v>
      </c>
      <c r="I44" s="1"/>
      <c r="J44" s="1">
        <f t="shared" si="5"/>
        <v>0.54877153130883161</v>
      </c>
      <c r="K44">
        <f t="shared" si="0"/>
        <v>0.45122846869116839</v>
      </c>
      <c r="M44">
        <f t="shared" si="6"/>
        <v>946917</v>
      </c>
      <c r="N44" s="38"/>
      <c r="O44" s="2" t="e">
        <f>SUM(B44 C44 D44 E44)</f>
        <v>#NULL!</v>
      </c>
      <c r="P44" s="1"/>
      <c r="Q44">
        <v>585</v>
      </c>
      <c r="S44" s="1"/>
      <c r="T44" s="1"/>
      <c r="AB44" s="16">
        <v>2002911</v>
      </c>
      <c r="AC44" t="s">
        <v>854</v>
      </c>
      <c r="AD44" s="35">
        <v>10</v>
      </c>
      <c r="AE44">
        <v>2403324</v>
      </c>
      <c r="AF44" t="s">
        <v>855</v>
      </c>
      <c r="AG44">
        <v>30</v>
      </c>
      <c r="AH44">
        <v>2403355</v>
      </c>
      <c r="AI44" t="s">
        <v>856</v>
      </c>
      <c r="AJ44">
        <v>17</v>
      </c>
      <c r="AK44">
        <v>2403377</v>
      </c>
      <c r="AL44" t="s">
        <v>857</v>
      </c>
      <c r="AM44">
        <v>18</v>
      </c>
    </row>
    <row r="45" spans="1:39" x14ac:dyDescent="0.25">
      <c r="A45" s="17">
        <v>43627</v>
      </c>
      <c r="B45">
        <v>1370</v>
      </c>
      <c r="C45">
        <v>945547</v>
      </c>
      <c r="D45" s="2">
        <v>1149948</v>
      </c>
      <c r="E45">
        <v>571</v>
      </c>
      <c r="F45" s="38"/>
      <c r="G45" s="1"/>
      <c r="H45" s="1">
        <f t="shared" si="4"/>
        <v>0.70582174137042764</v>
      </c>
      <c r="I45" s="1"/>
      <c r="J45" s="1">
        <f t="shared" si="5"/>
        <v>0.54877153130883161</v>
      </c>
      <c r="K45">
        <f t="shared" si="0"/>
        <v>0.45122846869116839</v>
      </c>
      <c r="M45">
        <f t="shared" si="6"/>
        <v>946917</v>
      </c>
      <c r="N45" s="38"/>
      <c r="O45" s="2" t="e">
        <f>SUM(B45 C45 D45 E45)</f>
        <v>#NULL!</v>
      </c>
      <c r="P45" s="1"/>
      <c r="Q45">
        <v>585</v>
      </c>
      <c r="S45" s="1"/>
      <c r="T45" s="1"/>
      <c r="AB45" s="16">
        <v>2403388</v>
      </c>
      <c r="AC45" t="s">
        <v>858</v>
      </c>
      <c r="AD45" s="35">
        <v>9</v>
      </c>
      <c r="AE45">
        <v>2403396</v>
      </c>
      <c r="AF45" t="s">
        <v>859</v>
      </c>
      <c r="AG45">
        <v>30</v>
      </c>
      <c r="AH45">
        <v>2403309</v>
      </c>
      <c r="AI45" t="s">
        <v>860</v>
      </c>
      <c r="AJ45">
        <v>16</v>
      </c>
      <c r="AK45">
        <v>2019102</v>
      </c>
      <c r="AL45" t="s">
        <v>845</v>
      </c>
      <c r="AM45">
        <v>17</v>
      </c>
    </row>
    <row r="46" spans="1:39" x14ac:dyDescent="0.25">
      <c r="A46" s="17">
        <v>43628</v>
      </c>
      <c r="B46">
        <v>1370</v>
      </c>
      <c r="C46">
        <v>945547</v>
      </c>
      <c r="D46" s="2">
        <v>1149948</v>
      </c>
      <c r="E46">
        <v>571</v>
      </c>
      <c r="F46" s="38"/>
      <c r="G46" s="1"/>
      <c r="H46" s="1">
        <f t="shared" si="4"/>
        <v>0.70582174137042764</v>
      </c>
      <c r="I46" s="1"/>
      <c r="J46" s="1">
        <f t="shared" si="5"/>
        <v>0.54877153130883161</v>
      </c>
      <c r="K46">
        <f t="shared" si="0"/>
        <v>0.45122846869116839</v>
      </c>
      <c r="M46">
        <f t="shared" si="6"/>
        <v>946917</v>
      </c>
      <c r="N46" s="38"/>
      <c r="O46" s="2" t="e">
        <f>SUM(B46 C46 D46 E46)</f>
        <v>#NULL!</v>
      </c>
      <c r="P46" s="1"/>
      <c r="Q46">
        <v>585</v>
      </c>
      <c r="S46" s="1"/>
      <c r="T46" s="1"/>
      <c r="AB46" s="16">
        <v>2014819</v>
      </c>
      <c r="AC46" t="s">
        <v>861</v>
      </c>
      <c r="AD46" s="35">
        <v>9</v>
      </c>
      <c r="AE46">
        <v>2403364</v>
      </c>
      <c r="AF46" t="s">
        <v>827</v>
      </c>
      <c r="AG46">
        <v>29</v>
      </c>
      <c r="AH46">
        <v>2100373</v>
      </c>
      <c r="AI46" t="s">
        <v>850</v>
      </c>
      <c r="AJ46">
        <v>14</v>
      </c>
      <c r="AK46">
        <v>2403396</v>
      </c>
      <c r="AL46" t="s">
        <v>859</v>
      </c>
      <c r="AM46">
        <v>15</v>
      </c>
    </row>
    <row r="47" spans="1:39" x14ac:dyDescent="0.25">
      <c r="A47" s="17">
        <v>43629</v>
      </c>
      <c r="B47">
        <v>1370</v>
      </c>
      <c r="C47">
        <v>945547</v>
      </c>
      <c r="D47" s="2">
        <v>1149948</v>
      </c>
      <c r="E47">
        <v>571</v>
      </c>
      <c r="F47" s="38"/>
      <c r="G47" s="1"/>
      <c r="H47" s="1">
        <f t="shared" si="4"/>
        <v>0.70582174137042764</v>
      </c>
      <c r="I47" s="1"/>
      <c r="J47" s="1">
        <f t="shared" si="5"/>
        <v>0.54877153130883161</v>
      </c>
      <c r="K47">
        <f t="shared" si="0"/>
        <v>0.45122846869116839</v>
      </c>
      <c r="M47">
        <f t="shared" si="6"/>
        <v>946917</v>
      </c>
      <c r="N47" s="38"/>
      <c r="O47" s="2" t="e">
        <f>SUM(B47 C47 D47 E47)</f>
        <v>#NULL!</v>
      </c>
      <c r="P47" s="1"/>
      <c r="Q47">
        <v>585</v>
      </c>
      <c r="S47" s="1"/>
      <c r="T47" s="1"/>
      <c r="AB47" s="16">
        <v>2403387</v>
      </c>
      <c r="AC47" t="s">
        <v>862</v>
      </c>
      <c r="AD47" s="35">
        <v>8</v>
      </c>
      <c r="AE47">
        <v>2403329</v>
      </c>
      <c r="AF47" t="s">
        <v>863</v>
      </c>
      <c r="AG47">
        <v>28</v>
      </c>
      <c r="AH47">
        <v>2100369</v>
      </c>
      <c r="AI47" t="s">
        <v>849</v>
      </c>
      <c r="AJ47">
        <v>14</v>
      </c>
      <c r="AK47">
        <v>2403390</v>
      </c>
      <c r="AL47" t="s">
        <v>864</v>
      </c>
      <c r="AM47">
        <v>15</v>
      </c>
    </row>
    <row r="48" spans="1:39" x14ac:dyDescent="0.25">
      <c r="A48" s="17">
        <v>43630</v>
      </c>
      <c r="B48">
        <v>1370</v>
      </c>
      <c r="C48">
        <v>945547</v>
      </c>
      <c r="D48" s="2">
        <v>1149948</v>
      </c>
      <c r="E48">
        <v>571</v>
      </c>
      <c r="F48" s="38"/>
      <c r="G48" s="1"/>
      <c r="H48" s="1">
        <f t="shared" si="4"/>
        <v>0.70582174137042764</v>
      </c>
      <c r="I48" s="1"/>
      <c r="J48" s="1">
        <f t="shared" si="5"/>
        <v>0.54877153130883161</v>
      </c>
      <c r="K48">
        <f t="shared" si="0"/>
        <v>0.45122846869116839</v>
      </c>
      <c r="M48">
        <f t="shared" si="6"/>
        <v>946917</v>
      </c>
      <c r="N48" s="38"/>
      <c r="O48" s="2" t="e">
        <f>SUM(B48 C48 D48 E48)</f>
        <v>#NULL!</v>
      </c>
      <c r="P48" s="1"/>
      <c r="Q48">
        <v>585</v>
      </c>
      <c r="S48" s="1"/>
      <c r="T48" s="1"/>
      <c r="AB48" s="16">
        <v>2100579</v>
      </c>
      <c r="AC48" t="s">
        <v>865</v>
      </c>
      <c r="AD48" s="35">
        <v>8</v>
      </c>
      <c r="AE48">
        <v>2023640</v>
      </c>
      <c r="AF48" t="s">
        <v>829</v>
      </c>
      <c r="AG48">
        <v>28</v>
      </c>
      <c r="AH48">
        <v>2027412</v>
      </c>
      <c r="AI48" t="s">
        <v>866</v>
      </c>
      <c r="AJ48">
        <v>12</v>
      </c>
      <c r="AK48">
        <v>2100373</v>
      </c>
      <c r="AL48" t="s">
        <v>850</v>
      </c>
      <c r="AM48">
        <v>14</v>
      </c>
    </row>
    <row r="49" spans="1:39" x14ac:dyDescent="0.25">
      <c r="A49" s="17">
        <v>43633</v>
      </c>
      <c r="B49">
        <v>1370</v>
      </c>
      <c r="C49">
        <v>945547</v>
      </c>
      <c r="D49" s="2">
        <v>1149948</v>
      </c>
      <c r="E49">
        <v>571</v>
      </c>
      <c r="F49" s="38"/>
      <c r="G49" s="1"/>
      <c r="H49" s="1">
        <f t="shared" si="4"/>
        <v>0.70582174137042764</v>
      </c>
      <c r="I49" s="1"/>
      <c r="J49" s="1">
        <f t="shared" si="5"/>
        <v>0.54877153130883161</v>
      </c>
      <c r="K49">
        <f t="shared" si="0"/>
        <v>0.45122846869116839</v>
      </c>
      <c r="M49">
        <f t="shared" si="6"/>
        <v>946917</v>
      </c>
      <c r="N49" s="38"/>
      <c r="O49" s="2" t="e">
        <f>SUM(B49 C49 D49 E49)</f>
        <v>#NULL!</v>
      </c>
      <c r="P49" s="1"/>
      <c r="Q49">
        <v>585</v>
      </c>
      <c r="S49" s="1"/>
      <c r="T49" s="1"/>
      <c r="AB49" s="16">
        <v>2400000</v>
      </c>
      <c r="AC49" t="s">
        <v>814</v>
      </c>
      <c r="AD49" s="35">
        <v>8</v>
      </c>
      <c r="AE49">
        <v>2500056</v>
      </c>
      <c r="AF49" t="s">
        <v>867</v>
      </c>
      <c r="AG49">
        <v>27</v>
      </c>
      <c r="AH49">
        <v>2014819</v>
      </c>
      <c r="AI49" t="s">
        <v>861</v>
      </c>
      <c r="AJ49">
        <v>9</v>
      </c>
      <c r="AK49">
        <v>2100369</v>
      </c>
      <c r="AL49" t="s">
        <v>849</v>
      </c>
      <c r="AM49">
        <v>14</v>
      </c>
    </row>
    <row r="50" spans="1:39" x14ac:dyDescent="0.25">
      <c r="A50" s="17">
        <v>43634</v>
      </c>
      <c r="B50">
        <v>1370</v>
      </c>
      <c r="C50">
        <v>945547</v>
      </c>
      <c r="D50" s="2">
        <v>1149948</v>
      </c>
      <c r="E50">
        <v>571</v>
      </c>
      <c r="F50" s="38"/>
      <c r="G50" s="1"/>
      <c r="H50" s="1">
        <f t="shared" si="4"/>
        <v>0.70582174137042764</v>
      </c>
      <c r="I50" s="1"/>
      <c r="J50" s="1">
        <f t="shared" si="5"/>
        <v>0.54877153130883161</v>
      </c>
      <c r="K50">
        <f t="shared" si="0"/>
        <v>0.45122846869116839</v>
      </c>
      <c r="M50">
        <f t="shared" si="6"/>
        <v>946917</v>
      </c>
      <c r="N50" s="38"/>
      <c r="O50" s="2" t="e">
        <f>SUM(B50 C50 D50 E50)</f>
        <v>#NULL!</v>
      </c>
      <c r="P50" s="1"/>
      <c r="Q50">
        <v>585</v>
      </c>
      <c r="S50" s="1"/>
      <c r="T50" s="1"/>
      <c r="AB50" s="16">
        <v>2403397</v>
      </c>
      <c r="AC50" t="s">
        <v>868</v>
      </c>
      <c r="AD50" s="35">
        <v>7</v>
      </c>
      <c r="AE50">
        <v>2403386</v>
      </c>
      <c r="AF50" t="s">
        <v>869</v>
      </c>
      <c r="AG50">
        <v>27</v>
      </c>
      <c r="AH50">
        <v>2400006</v>
      </c>
      <c r="AI50" t="s">
        <v>870</v>
      </c>
      <c r="AJ50">
        <v>9</v>
      </c>
      <c r="AK50">
        <v>2403397</v>
      </c>
      <c r="AL50" t="s">
        <v>868</v>
      </c>
      <c r="AM50">
        <v>14</v>
      </c>
    </row>
    <row r="51" spans="1:39" x14ac:dyDescent="0.25">
      <c r="A51" s="17">
        <v>43635</v>
      </c>
      <c r="B51">
        <v>1370</v>
      </c>
      <c r="C51">
        <v>945547</v>
      </c>
      <c r="D51" s="2">
        <v>1149948</v>
      </c>
      <c r="E51">
        <v>571</v>
      </c>
      <c r="F51" s="38"/>
      <c r="G51" s="1"/>
      <c r="H51" s="1">
        <f t="shared" si="4"/>
        <v>0.70582174137042764</v>
      </c>
      <c r="I51" s="1"/>
      <c r="J51" s="1">
        <f t="shared" si="5"/>
        <v>0.54877153130883161</v>
      </c>
      <c r="K51">
        <f t="shared" si="0"/>
        <v>0.45122846869116839</v>
      </c>
      <c r="M51">
        <f t="shared" si="6"/>
        <v>946917</v>
      </c>
      <c r="N51" s="38"/>
      <c r="O51" s="2" t="e">
        <f>SUM(B51 C51 D51 E51)</f>
        <v>#NULL!</v>
      </c>
      <c r="Q51">
        <v>585</v>
      </c>
      <c r="AB51" s="16">
        <v>2400001</v>
      </c>
      <c r="AC51" t="s">
        <v>871</v>
      </c>
      <c r="AD51" s="35">
        <v>7</v>
      </c>
      <c r="AE51">
        <v>2403380</v>
      </c>
      <c r="AF51" t="s">
        <v>840</v>
      </c>
      <c r="AG51">
        <v>27</v>
      </c>
      <c r="AH51">
        <v>2002911</v>
      </c>
      <c r="AI51" t="s">
        <v>854</v>
      </c>
      <c r="AJ51">
        <v>9</v>
      </c>
      <c r="AK51">
        <v>2403391</v>
      </c>
      <c r="AL51" t="s">
        <v>872</v>
      </c>
      <c r="AM51">
        <v>13</v>
      </c>
    </row>
    <row r="52" spans="1:39" x14ac:dyDescent="0.25">
      <c r="A52" s="17">
        <v>43636</v>
      </c>
      <c r="B52">
        <v>1370</v>
      </c>
      <c r="C52">
        <v>945547</v>
      </c>
      <c r="D52" s="2">
        <v>1149948</v>
      </c>
      <c r="E52">
        <v>571</v>
      </c>
      <c r="F52" s="38"/>
      <c r="G52" s="1"/>
      <c r="H52" s="1">
        <f t="shared" si="4"/>
        <v>0.70582174137042764</v>
      </c>
      <c r="I52" s="1"/>
      <c r="J52" s="1">
        <f t="shared" si="5"/>
        <v>0.54877153130883161</v>
      </c>
      <c r="K52">
        <f t="shared" si="0"/>
        <v>0.45122846869116839</v>
      </c>
      <c r="M52">
        <f t="shared" si="6"/>
        <v>946917</v>
      </c>
      <c r="N52" s="38"/>
      <c r="O52" s="2" t="e">
        <f>SUM(B52 C52 D52 E52)</f>
        <v>#NULL!</v>
      </c>
      <c r="Q52">
        <v>585</v>
      </c>
      <c r="AB52" s="16">
        <v>2403365</v>
      </c>
      <c r="AC52" t="s">
        <v>873</v>
      </c>
      <c r="AD52" s="35">
        <v>6</v>
      </c>
      <c r="AE52">
        <v>2403385</v>
      </c>
      <c r="AF52" t="s">
        <v>831</v>
      </c>
      <c r="AG52">
        <v>27</v>
      </c>
      <c r="AH52">
        <v>2100579</v>
      </c>
      <c r="AI52" t="s">
        <v>865</v>
      </c>
      <c r="AJ52">
        <v>8</v>
      </c>
      <c r="AK52">
        <v>2403355</v>
      </c>
      <c r="AL52" t="s">
        <v>856</v>
      </c>
      <c r="AM52">
        <v>13</v>
      </c>
    </row>
    <row r="53" spans="1:39" x14ac:dyDescent="0.25">
      <c r="A53" s="17">
        <v>43638</v>
      </c>
      <c r="B53">
        <v>1370</v>
      </c>
      <c r="C53">
        <v>945547</v>
      </c>
      <c r="D53" s="2">
        <v>1149948</v>
      </c>
      <c r="E53">
        <v>571</v>
      </c>
      <c r="F53" s="38"/>
      <c r="G53" s="1"/>
      <c r="H53" s="1">
        <f t="shared" si="4"/>
        <v>0.70582174137042764</v>
      </c>
      <c r="I53" s="1"/>
      <c r="J53" s="1">
        <f t="shared" si="5"/>
        <v>0.54877153130883161</v>
      </c>
      <c r="K53">
        <f t="shared" si="0"/>
        <v>0.45122846869116839</v>
      </c>
      <c r="M53">
        <f t="shared" si="6"/>
        <v>946917</v>
      </c>
      <c r="N53" s="38"/>
      <c r="O53" s="2" t="e">
        <f>SUM(B53 C53 D53 E53)</f>
        <v>#NULL!</v>
      </c>
      <c r="Q53">
        <v>585</v>
      </c>
      <c r="AB53" s="16">
        <v>2403308</v>
      </c>
      <c r="AC53" t="s">
        <v>874</v>
      </c>
      <c r="AD53" s="35">
        <v>6</v>
      </c>
      <c r="AE53">
        <v>2403349</v>
      </c>
      <c r="AF53" t="s">
        <v>875</v>
      </c>
      <c r="AG53">
        <v>24</v>
      </c>
      <c r="AH53">
        <v>2403390</v>
      </c>
      <c r="AI53" t="s">
        <v>864</v>
      </c>
      <c r="AJ53">
        <v>7</v>
      </c>
      <c r="AK53">
        <v>2027412</v>
      </c>
      <c r="AL53" t="s">
        <v>866</v>
      </c>
      <c r="AM53">
        <v>12</v>
      </c>
    </row>
    <row r="54" spans="1:39" x14ac:dyDescent="0.25">
      <c r="A54" s="17">
        <v>43640</v>
      </c>
      <c r="B54">
        <v>1370</v>
      </c>
      <c r="C54">
        <v>945547</v>
      </c>
      <c r="D54" s="2">
        <v>1149948</v>
      </c>
      <c r="E54">
        <v>571</v>
      </c>
      <c r="F54" s="38"/>
      <c r="G54" s="1"/>
      <c r="H54" s="1">
        <f t="shared" si="4"/>
        <v>0.70582174137042764</v>
      </c>
      <c r="I54" s="1"/>
      <c r="J54" s="1">
        <f t="shared" si="5"/>
        <v>0.54877153130883161</v>
      </c>
      <c r="K54">
        <f t="shared" si="0"/>
        <v>0.45122846869116839</v>
      </c>
      <c r="M54">
        <f t="shared" si="6"/>
        <v>946917</v>
      </c>
      <c r="N54" s="38"/>
      <c r="O54" s="2" t="e">
        <f>SUM(B54 C54 D54 E54)</f>
        <v>#NULL!</v>
      </c>
      <c r="Q54">
        <v>585</v>
      </c>
      <c r="T54">
        <v>2021630</v>
      </c>
      <c r="U54" t="s">
        <v>882</v>
      </c>
      <c r="AB54" s="16">
        <v>2403316</v>
      </c>
      <c r="AC54" t="s">
        <v>828</v>
      </c>
      <c r="AD54" s="35">
        <v>6</v>
      </c>
      <c r="AE54">
        <v>2403369</v>
      </c>
      <c r="AF54" t="s">
        <v>876</v>
      </c>
      <c r="AG54">
        <v>24</v>
      </c>
      <c r="AH54">
        <v>2403380</v>
      </c>
      <c r="AI54" t="s">
        <v>840</v>
      </c>
      <c r="AJ54">
        <v>7</v>
      </c>
      <c r="AK54">
        <v>2014819</v>
      </c>
      <c r="AL54" t="s">
        <v>861</v>
      </c>
      <c r="AM54">
        <v>9</v>
      </c>
    </row>
    <row r="55" spans="1:39" x14ac:dyDescent="0.25">
      <c r="A55" s="17">
        <v>43641</v>
      </c>
      <c r="B55">
        <v>1370</v>
      </c>
      <c r="C55">
        <v>945547</v>
      </c>
      <c r="D55" s="2">
        <v>1149948</v>
      </c>
      <c r="E55">
        <v>571</v>
      </c>
      <c r="F55" s="38"/>
      <c r="G55" s="1"/>
      <c r="H55" s="1">
        <f t="shared" si="4"/>
        <v>0.70582174137042764</v>
      </c>
      <c r="I55" s="1"/>
      <c r="J55" s="1">
        <f t="shared" si="5"/>
        <v>0.54877153130883161</v>
      </c>
      <c r="K55">
        <f t="shared" si="0"/>
        <v>0.45122846869116839</v>
      </c>
      <c r="M55">
        <f t="shared" si="6"/>
        <v>946917</v>
      </c>
      <c r="N55" s="38"/>
      <c r="O55" s="2" t="e">
        <f>SUM(B55 C55 D55 E55)</f>
        <v>#NULL!</v>
      </c>
      <c r="Q55">
        <v>585</v>
      </c>
      <c r="AB55" s="16">
        <v>2100566</v>
      </c>
      <c r="AC55" t="s">
        <v>877</v>
      </c>
      <c r="AD55" s="35">
        <v>6</v>
      </c>
      <c r="AE55">
        <v>2403306</v>
      </c>
      <c r="AF55" t="s">
        <v>878</v>
      </c>
      <c r="AG55">
        <v>24</v>
      </c>
      <c r="AH55">
        <v>2100566</v>
      </c>
      <c r="AI55" t="s">
        <v>877</v>
      </c>
      <c r="AJ55">
        <v>6</v>
      </c>
      <c r="AK55">
        <v>2400021</v>
      </c>
      <c r="AL55" t="s">
        <v>879</v>
      </c>
      <c r="AM55">
        <v>9</v>
      </c>
    </row>
    <row r="56" spans="1:39" x14ac:dyDescent="0.25">
      <c r="A56" s="17">
        <v>43643</v>
      </c>
      <c r="B56">
        <v>1370</v>
      </c>
      <c r="C56">
        <v>945547</v>
      </c>
      <c r="D56" s="2">
        <v>1149948</v>
      </c>
      <c r="E56">
        <v>571</v>
      </c>
      <c r="F56" s="38"/>
      <c r="G56" s="1"/>
      <c r="H56" s="1">
        <f t="shared" si="4"/>
        <v>0.70582174137042764</v>
      </c>
      <c r="I56" s="1"/>
      <c r="J56" s="1">
        <f t="shared" si="5"/>
        <v>0.54877153130883161</v>
      </c>
      <c r="K56">
        <f t="shared" si="0"/>
        <v>0.45122846869116839</v>
      </c>
      <c r="M56">
        <f t="shared" si="6"/>
        <v>946917</v>
      </c>
      <c r="N56" s="38"/>
      <c r="O56" s="2" t="e">
        <f>SUM(B56 C56 D56 E56)</f>
        <v>#NULL!</v>
      </c>
      <c r="Q56">
        <v>585</v>
      </c>
      <c r="AB56" s="16">
        <v>2403351</v>
      </c>
      <c r="AC56" t="s">
        <v>851</v>
      </c>
      <c r="AD56" s="35">
        <v>6</v>
      </c>
      <c r="AE56">
        <v>2403384</v>
      </c>
      <c r="AF56" t="s">
        <v>807</v>
      </c>
      <c r="AG56">
        <v>24</v>
      </c>
      <c r="AH56">
        <v>2400003</v>
      </c>
      <c r="AI56" t="s">
        <v>880</v>
      </c>
      <c r="AJ56">
        <v>6</v>
      </c>
      <c r="AK56">
        <v>2400007</v>
      </c>
      <c r="AL56" t="s">
        <v>881</v>
      </c>
      <c r="AM56">
        <v>8</v>
      </c>
    </row>
    <row r="57" spans="1:39" x14ac:dyDescent="0.25">
      <c r="A57" s="17">
        <v>43637</v>
      </c>
      <c r="B57">
        <v>1370</v>
      </c>
      <c r="C57">
        <v>945547</v>
      </c>
      <c r="D57" s="2">
        <v>1149948</v>
      </c>
      <c r="E57">
        <v>571</v>
      </c>
      <c r="F57" s="38"/>
      <c r="G57" s="1"/>
      <c r="H57" s="1">
        <f t="shared" si="4"/>
        <v>0.70582174137042764</v>
      </c>
      <c r="I57" s="1"/>
      <c r="J57" s="1">
        <f t="shared" si="5"/>
        <v>0.54877153130883161</v>
      </c>
      <c r="K57">
        <f t="shared" si="0"/>
        <v>0.45122846869116839</v>
      </c>
      <c r="M57">
        <f t="shared" si="6"/>
        <v>946917</v>
      </c>
      <c r="N57" s="38"/>
      <c r="O57" s="2" t="e">
        <f>SUM(B57 C57 D57 E57)</f>
        <v>#NULL!</v>
      </c>
      <c r="Q57">
        <v>585</v>
      </c>
      <c r="AB57" s="16">
        <v>2400005</v>
      </c>
      <c r="AC57" t="s">
        <v>883</v>
      </c>
      <c r="AD57" s="35">
        <v>6</v>
      </c>
      <c r="AE57">
        <v>2500038</v>
      </c>
      <c r="AF57" t="s">
        <v>884</v>
      </c>
      <c r="AG57">
        <v>24</v>
      </c>
      <c r="AH57">
        <v>2403356</v>
      </c>
      <c r="AI57" t="s">
        <v>885</v>
      </c>
      <c r="AJ57">
        <v>5</v>
      </c>
      <c r="AK57">
        <v>2100579</v>
      </c>
      <c r="AL57" t="s">
        <v>865</v>
      </c>
      <c r="AM57">
        <v>8</v>
      </c>
    </row>
    <row r="58" spans="1:39" x14ac:dyDescent="0.25">
      <c r="A58" s="17">
        <v>43647</v>
      </c>
      <c r="B58">
        <v>1370</v>
      </c>
      <c r="C58">
        <v>945547</v>
      </c>
      <c r="D58" s="2">
        <v>1149948</v>
      </c>
      <c r="E58">
        <v>571</v>
      </c>
      <c r="F58" s="38"/>
      <c r="G58" s="1"/>
      <c r="H58" s="1">
        <f t="shared" si="4"/>
        <v>0.70582174137042764</v>
      </c>
      <c r="I58" s="1"/>
      <c r="J58" s="1">
        <f t="shared" si="5"/>
        <v>0.54877153130883161</v>
      </c>
      <c r="K58">
        <f t="shared" si="0"/>
        <v>0.45122846869116839</v>
      </c>
      <c r="M58">
        <f t="shared" si="6"/>
        <v>946917</v>
      </c>
      <c r="N58" s="38"/>
      <c r="O58" s="2" t="e">
        <f>SUM(B58 C58 D58 E58)</f>
        <v>#NULL!</v>
      </c>
      <c r="Q58">
        <v>585</v>
      </c>
      <c r="T58">
        <v>2000419</v>
      </c>
      <c r="U58" t="s">
        <v>892</v>
      </c>
      <c r="AB58" s="16">
        <v>2403331</v>
      </c>
      <c r="AC58" t="s">
        <v>886</v>
      </c>
      <c r="AD58" s="35">
        <v>5</v>
      </c>
      <c r="AE58">
        <v>2403367</v>
      </c>
      <c r="AF58" t="s">
        <v>812</v>
      </c>
      <c r="AG58">
        <v>24</v>
      </c>
      <c r="AH58">
        <v>2403365</v>
      </c>
      <c r="AI58" t="s">
        <v>873</v>
      </c>
      <c r="AJ58">
        <v>4</v>
      </c>
      <c r="AK58">
        <v>2002911</v>
      </c>
      <c r="AL58" t="s">
        <v>854</v>
      </c>
      <c r="AM58">
        <v>8</v>
      </c>
    </row>
    <row r="59" spans="1:39" x14ac:dyDescent="0.25">
      <c r="A59" s="17">
        <v>43648</v>
      </c>
      <c r="B59">
        <v>1370</v>
      </c>
      <c r="C59">
        <v>945547</v>
      </c>
      <c r="D59" s="2">
        <v>1149948</v>
      </c>
      <c r="E59">
        <v>571</v>
      </c>
      <c r="F59" s="38"/>
      <c r="G59" s="1"/>
      <c r="H59" s="1">
        <f t="shared" si="4"/>
        <v>0.70582174137042764</v>
      </c>
      <c r="I59" s="1"/>
      <c r="J59" s="1">
        <f t="shared" si="5"/>
        <v>0.54877153130883161</v>
      </c>
      <c r="K59">
        <f t="shared" si="0"/>
        <v>0.45122846869116839</v>
      </c>
      <c r="M59">
        <f t="shared" si="6"/>
        <v>946917</v>
      </c>
      <c r="N59" s="38"/>
      <c r="O59" s="2" t="e">
        <f>SUM(B59 C59 D59 E59)</f>
        <v>#NULL!</v>
      </c>
      <c r="Q59">
        <v>585</v>
      </c>
      <c r="T59">
        <v>2001972</v>
      </c>
      <c r="U59" t="s">
        <v>898</v>
      </c>
      <c r="AB59" s="16">
        <v>2403332</v>
      </c>
      <c r="AC59" t="s">
        <v>887</v>
      </c>
      <c r="AD59" s="35">
        <v>5</v>
      </c>
      <c r="AE59">
        <v>2403333</v>
      </c>
      <c r="AF59" t="s">
        <v>888</v>
      </c>
      <c r="AG59">
        <v>24</v>
      </c>
      <c r="AH59">
        <v>2403311</v>
      </c>
      <c r="AI59" t="s">
        <v>889</v>
      </c>
      <c r="AJ59">
        <v>4</v>
      </c>
      <c r="AK59">
        <v>2100566</v>
      </c>
      <c r="AL59" t="s">
        <v>877</v>
      </c>
      <c r="AM59">
        <v>6</v>
      </c>
    </row>
    <row r="60" spans="1:39" x14ac:dyDescent="0.25">
      <c r="A60" s="17">
        <v>43649</v>
      </c>
      <c r="B60">
        <v>1370</v>
      </c>
      <c r="C60">
        <v>945547</v>
      </c>
      <c r="D60" s="2">
        <v>1149948</v>
      </c>
      <c r="E60">
        <v>571</v>
      </c>
      <c r="F60" s="38"/>
      <c r="G60" s="1"/>
      <c r="H60" s="1">
        <f t="shared" si="4"/>
        <v>0.70582174137042764</v>
      </c>
      <c r="I60" s="1"/>
      <c r="J60" s="1">
        <f t="shared" si="5"/>
        <v>0.54877153130883161</v>
      </c>
      <c r="K60">
        <f t="shared" si="0"/>
        <v>0.45122846869116839</v>
      </c>
      <c r="M60">
        <f t="shared" si="6"/>
        <v>946917</v>
      </c>
      <c r="N60" s="38"/>
      <c r="O60" s="2" t="e">
        <f>SUM(B60 C60 D60 E60)</f>
        <v>#NULL!</v>
      </c>
      <c r="Q60">
        <v>585</v>
      </c>
      <c r="T60">
        <v>2010935</v>
      </c>
      <c r="U60" t="s">
        <v>903</v>
      </c>
      <c r="AB60" s="16">
        <v>2403361</v>
      </c>
      <c r="AC60" t="s">
        <v>890</v>
      </c>
      <c r="AD60" s="35">
        <v>5</v>
      </c>
      <c r="AE60">
        <v>2403387</v>
      </c>
      <c r="AF60" t="s">
        <v>862</v>
      </c>
      <c r="AG60">
        <v>24</v>
      </c>
      <c r="AH60">
        <v>2403381</v>
      </c>
      <c r="AI60" t="s">
        <v>846</v>
      </c>
      <c r="AJ60">
        <v>3</v>
      </c>
      <c r="AK60">
        <v>2400004</v>
      </c>
      <c r="AL60" t="s">
        <v>891</v>
      </c>
      <c r="AM60">
        <v>6</v>
      </c>
    </row>
    <row r="61" spans="1:39" x14ac:dyDescent="0.25">
      <c r="A61" s="17">
        <v>43650</v>
      </c>
      <c r="B61">
        <v>1370</v>
      </c>
      <c r="C61">
        <v>945547</v>
      </c>
      <c r="D61" s="2">
        <v>1149948</v>
      </c>
      <c r="E61">
        <v>571</v>
      </c>
      <c r="F61" s="38"/>
      <c r="G61" s="1"/>
      <c r="H61" s="1">
        <f t="shared" si="4"/>
        <v>0.70582174137042764</v>
      </c>
      <c r="I61" s="1"/>
      <c r="J61" s="1">
        <f t="shared" si="5"/>
        <v>0.54877153130883161</v>
      </c>
      <c r="K61">
        <f t="shared" si="0"/>
        <v>0.45122846869116839</v>
      </c>
      <c r="M61">
        <f t="shared" si="6"/>
        <v>946917</v>
      </c>
      <c r="N61" s="38"/>
      <c r="O61" s="2" t="e">
        <f>SUM(B61 C61 D61 E61)</f>
        <v>#NULL!</v>
      </c>
      <c r="Q61">
        <v>585</v>
      </c>
      <c r="T61">
        <v>2010936</v>
      </c>
      <c r="U61" t="s">
        <v>903</v>
      </c>
      <c r="AB61" s="16">
        <v>2500058</v>
      </c>
      <c r="AC61" t="s">
        <v>893</v>
      </c>
      <c r="AD61" s="35">
        <v>5</v>
      </c>
      <c r="AE61">
        <v>2403391</v>
      </c>
      <c r="AF61" t="s">
        <v>872</v>
      </c>
      <c r="AG61">
        <v>23</v>
      </c>
      <c r="AH61">
        <v>2403391</v>
      </c>
      <c r="AI61" t="s">
        <v>872</v>
      </c>
      <c r="AJ61">
        <v>3</v>
      </c>
      <c r="AK61">
        <v>2403365</v>
      </c>
      <c r="AL61" t="s">
        <v>873</v>
      </c>
      <c r="AM61">
        <v>5</v>
      </c>
    </row>
    <row r="62" spans="1:39" x14ac:dyDescent="0.25">
      <c r="A62" s="17">
        <v>43840</v>
      </c>
      <c r="B62">
        <v>1424</v>
      </c>
      <c r="C62">
        <v>945918</v>
      </c>
      <c r="D62" s="2">
        <v>1149991</v>
      </c>
      <c r="E62">
        <v>542</v>
      </c>
      <c r="F62" s="38"/>
      <c r="G62" s="1"/>
      <c r="H62" s="1">
        <f t="shared" si="4"/>
        <v>0.72431332655137337</v>
      </c>
      <c r="I62" s="1"/>
      <c r="J62" s="1">
        <f t="shared" si="5"/>
        <v>0.54868364991037299</v>
      </c>
      <c r="K62">
        <f t="shared" si="0"/>
        <v>0.45131635008962701</v>
      </c>
      <c r="M62">
        <f t="shared" si="6"/>
        <v>947342</v>
      </c>
      <c r="N62" s="38"/>
      <c r="O62" s="2" t="e">
        <f>SUM(B62 C62 D62 E62)</f>
        <v>#NULL!</v>
      </c>
      <c r="Q62">
        <v>617</v>
      </c>
      <c r="T62">
        <v>2010937</v>
      </c>
      <c r="U62" t="s">
        <v>903</v>
      </c>
      <c r="AB62" s="16">
        <v>2403335</v>
      </c>
      <c r="AC62" t="s">
        <v>844</v>
      </c>
      <c r="AD62" s="35">
        <v>5</v>
      </c>
      <c r="AE62">
        <v>2403365</v>
      </c>
      <c r="AF62" t="s">
        <v>873</v>
      </c>
      <c r="AG62">
        <v>23</v>
      </c>
      <c r="AH62">
        <v>2500002</v>
      </c>
      <c r="AI62" t="s">
        <v>894</v>
      </c>
      <c r="AJ62">
        <v>3</v>
      </c>
      <c r="AK62">
        <v>2403381</v>
      </c>
      <c r="AL62" t="s">
        <v>846</v>
      </c>
      <c r="AM62">
        <v>5</v>
      </c>
    </row>
    <row r="63" spans="1:39" x14ac:dyDescent="0.25">
      <c r="A63" s="17">
        <v>43844</v>
      </c>
      <c r="B63">
        <v>1424</v>
      </c>
      <c r="C63">
        <v>945918</v>
      </c>
      <c r="D63" s="2">
        <v>1149991</v>
      </c>
      <c r="E63">
        <v>542</v>
      </c>
      <c r="F63" s="38"/>
      <c r="G63" s="1"/>
      <c r="H63" s="1">
        <f t="shared" si="4"/>
        <v>0.72431332655137337</v>
      </c>
      <c r="I63" s="1"/>
      <c r="J63" s="1">
        <f t="shared" si="5"/>
        <v>0.54868364991037299</v>
      </c>
      <c r="K63">
        <f t="shared" si="0"/>
        <v>0.45131635008962701</v>
      </c>
      <c r="M63">
        <f t="shared" si="6"/>
        <v>947342</v>
      </c>
      <c r="N63" s="38"/>
      <c r="O63" s="2" t="e">
        <f>SUM(B63 C63 D63 E63)</f>
        <v>#NULL!</v>
      </c>
      <c r="Q63">
        <v>617</v>
      </c>
      <c r="T63">
        <v>2010939</v>
      </c>
      <c r="U63" t="s">
        <v>903</v>
      </c>
      <c r="AB63" s="16">
        <v>2400007</v>
      </c>
      <c r="AC63" t="s">
        <v>881</v>
      </c>
      <c r="AD63" s="35">
        <v>4</v>
      </c>
      <c r="AE63">
        <v>2403383</v>
      </c>
      <c r="AF63" t="s">
        <v>895</v>
      </c>
      <c r="AG63">
        <v>23</v>
      </c>
      <c r="AH63">
        <v>2025822</v>
      </c>
      <c r="AI63" t="s">
        <v>896</v>
      </c>
      <c r="AJ63">
        <v>3</v>
      </c>
      <c r="AK63">
        <v>2403399</v>
      </c>
      <c r="AL63" t="s">
        <v>897</v>
      </c>
      <c r="AM63">
        <v>4</v>
      </c>
    </row>
    <row r="64" spans="1:39" x14ac:dyDescent="0.25">
      <c r="A64" s="17">
        <v>43846</v>
      </c>
      <c r="B64">
        <v>1424</v>
      </c>
      <c r="C64">
        <v>945918</v>
      </c>
      <c r="D64" s="2">
        <v>1149991</v>
      </c>
      <c r="E64">
        <v>542</v>
      </c>
      <c r="F64" s="38"/>
      <c r="G64" s="1"/>
      <c r="H64" s="1">
        <f t="shared" si="4"/>
        <v>0.72431332655137337</v>
      </c>
      <c r="I64" s="1"/>
      <c r="J64" s="1">
        <f t="shared" si="5"/>
        <v>0.54868364991037299</v>
      </c>
      <c r="K64">
        <f t="shared" si="0"/>
        <v>0.45131635008962701</v>
      </c>
      <c r="M64">
        <f t="shared" si="6"/>
        <v>947342</v>
      </c>
      <c r="N64" s="38"/>
      <c r="O64" s="2" t="e">
        <f>SUM(B64 C64 D64 E64)</f>
        <v>#NULL!</v>
      </c>
      <c r="Q64">
        <v>617</v>
      </c>
      <c r="T64">
        <v>2012063</v>
      </c>
      <c r="U64" t="s">
        <v>985</v>
      </c>
      <c r="AB64" s="16">
        <v>2403314</v>
      </c>
      <c r="AC64" t="s">
        <v>899</v>
      </c>
      <c r="AD64" s="35">
        <v>3</v>
      </c>
      <c r="AE64">
        <v>2403356</v>
      </c>
      <c r="AF64" t="s">
        <v>885</v>
      </c>
      <c r="AG64">
        <v>23</v>
      </c>
      <c r="AH64">
        <v>2403397</v>
      </c>
      <c r="AI64" t="s">
        <v>868</v>
      </c>
      <c r="AJ64">
        <v>3</v>
      </c>
      <c r="AK64">
        <v>2403306</v>
      </c>
      <c r="AL64" t="s">
        <v>878</v>
      </c>
      <c r="AM64">
        <v>4</v>
      </c>
    </row>
    <row r="65" spans="1:39" x14ac:dyDescent="0.25">
      <c r="A65" s="17">
        <v>43851</v>
      </c>
      <c r="B65">
        <v>1424</v>
      </c>
      <c r="C65">
        <v>945918</v>
      </c>
      <c r="D65" s="2">
        <v>1149991</v>
      </c>
      <c r="E65">
        <v>542</v>
      </c>
      <c r="F65" s="38"/>
      <c r="G65" s="1"/>
      <c r="H65" s="1">
        <f t="shared" si="4"/>
        <v>0.72431332655137337</v>
      </c>
      <c r="I65" s="1"/>
      <c r="J65" s="1">
        <f t="shared" si="5"/>
        <v>0.54868364991037299</v>
      </c>
      <c r="K65">
        <f t="shared" si="0"/>
        <v>0.45131635008962701</v>
      </c>
      <c r="M65">
        <f t="shared" si="6"/>
        <v>947342</v>
      </c>
      <c r="N65" s="38"/>
      <c r="O65" s="2" t="e">
        <f>SUM(B65 C65 D65 E65)</f>
        <v>#NULL!</v>
      </c>
      <c r="Q65">
        <v>617</v>
      </c>
      <c r="T65" s="36">
        <v>2019401</v>
      </c>
      <c r="U65" s="36" t="s">
        <v>927</v>
      </c>
      <c r="AB65" s="16">
        <v>2403362</v>
      </c>
      <c r="AC65" t="s">
        <v>900</v>
      </c>
      <c r="AD65" s="35">
        <v>3</v>
      </c>
      <c r="AE65">
        <v>2403350</v>
      </c>
      <c r="AF65" t="s">
        <v>836</v>
      </c>
      <c r="AG65">
        <v>22</v>
      </c>
      <c r="AH65">
        <v>2403399</v>
      </c>
      <c r="AI65" t="s">
        <v>897</v>
      </c>
      <c r="AJ65">
        <v>3</v>
      </c>
      <c r="AK65">
        <v>2403374</v>
      </c>
      <c r="AL65" t="s">
        <v>901</v>
      </c>
      <c r="AM65">
        <v>3</v>
      </c>
    </row>
    <row r="66" spans="1:39" x14ac:dyDescent="0.25">
      <c r="A66" s="17">
        <v>43852</v>
      </c>
      <c r="B66">
        <v>1424</v>
      </c>
      <c r="C66">
        <v>945918</v>
      </c>
      <c r="D66" s="2">
        <v>1149991</v>
      </c>
      <c r="E66">
        <v>542</v>
      </c>
      <c r="F66" s="38"/>
      <c r="G66" s="1"/>
      <c r="H66" s="1">
        <f t="shared" si="4"/>
        <v>0.72431332655137337</v>
      </c>
      <c r="I66" s="1"/>
      <c r="J66" s="1">
        <f t="shared" si="5"/>
        <v>0.54868364991037299</v>
      </c>
      <c r="K66">
        <f t="shared" si="0"/>
        <v>0.45131635008962701</v>
      </c>
      <c r="M66">
        <f t="shared" si="6"/>
        <v>947342</v>
      </c>
      <c r="N66" s="38"/>
      <c r="O66" s="2" t="e">
        <f>SUM(B66 C66 D66 E66)</f>
        <v>#NULL!</v>
      </c>
      <c r="Q66">
        <v>617</v>
      </c>
      <c r="T66">
        <v>2025275</v>
      </c>
      <c r="U66" t="s">
        <v>933</v>
      </c>
      <c r="AB66" s="16">
        <v>2403358</v>
      </c>
      <c r="AC66" t="s">
        <v>801</v>
      </c>
      <c r="AD66" s="35">
        <v>3</v>
      </c>
      <c r="AE66">
        <v>2500078</v>
      </c>
      <c r="AF66" t="s">
        <v>902</v>
      </c>
      <c r="AG66">
        <v>22</v>
      </c>
      <c r="AH66">
        <v>2403314</v>
      </c>
      <c r="AI66" t="s">
        <v>899</v>
      </c>
      <c r="AJ66">
        <v>2</v>
      </c>
      <c r="AK66">
        <v>2025822</v>
      </c>
      <c r="AL66" t="s">
        <v>896</v>
      </c>
      <c r="AM66">
        <v>3</v>
      </c>
    </row>
    <row r="67" spans="1:39" x14ac:dyDescent="0.25">
      <c r="A67" s="17">
        <v>43858</v>
      </c>
      <c r="B67">
        <v>1424</v>
      </c>
      <c r="C67">
        <v>945918</v>
      </c>
      <c r="D67" s="2">
        <v>1149991</v>
      </c>
      <c r="E67">
        <v>542</v>
      </c>
      <c r="F67" s="38"/>
      <c r="G67" s="1"/>
      <c r="H67" s="1">
        <f t="shared" ref="H67:H81" si="7">(B67/(B67+E67))</f>
        <v>0.72431332655137337</v>
      </c>
      <c r="I67" s="1"/>
      <c r="J67" s="1">
        <f t="shared" ref="J67:J81" si="8">(D67/(D67+C67))</f>
        <v>0.54868364991037299</v>
      </c>
      <c r="K67">
        <f t="shared" si="0"/>
        <v>0.45131635008962701</v>
      </c>
      <c r="M67">
        <f t="shared" ref="M67:M81" si="9">(B67+C67)</f>
        <v>947342</v>
      </c>
      <c r="N67" s="38"/>
      <c r="O67" s="2" t="e">
        <f>SUM(B67 C67 D67 E67)</f>
        <v>#NULL!</v>
      </c>
      <c r="Q67">
        <v>617</v>
      </c>
      <c r="T67">
        <v>2025649</v>
      </c>
      <c r="U67" t="s">
        <v>935</v>
      </c>
      <c r="AB67" s="16">
        <v>2403367</v>
      </c>
      <c r="AC67" t="s">
        <v>812</v>
      </c>
      <c r="AD67" s="35">
        <v>3</v>
      </c>
      <c r="AE67">
        <v>2403374</v>
      </c>
      <c r="AF67" t="s">
        <v>901</v>
      </c>
      <c r="AG67">
        <v>22</v>
      </c>
      <c r="AH67">
        <v>2403398</v>
      </c>
      <c r="AI67" t="s">
        <v>832</v>
      </c>
      <c r="AJ67">
        <v>2</v>
      </c>
      <c r="AK67">
        <v>2403345</v>
      </c>
      <c r="AL67" t="s">
        <v>904</v>
      </c>
      <c r="AM67">
        <v>3</v>
      </c>
    </row>
    <row r="68" spans="1:39" x14ac:dyDescent="0.25">
      <c r="A68" s="17">
        <v>43860</v>
      </c>
      <c r="B68">
        <v>1424</v>
      </c>
      <c r="C68">
        <v>945918</v>
      </c>
      <c r="D68" s="2">
        <v>1149991</v>
      </c>
      <c r="E68">
        <v>542</v>
      </c>
      <c r="F68" s="38"/>
      <c r="G68" s="1"/>
      <c r="H68" s="1">
        <f t="shared" si="7"/>
        <v>0.72431332655137337</v>
      </c>
      <c r="I68" s="1"/>
      <c r="J68" s="1">
        <f t="shared" si="8"/>
        <v>0.54868364991037299</v>
      </c>
      <c r="K68">
        <f t="shared" ref="K68:K81" si="10">(1-J68)</f>
        <v>0.45131635008962701</v>
      </c>
      <c r="M68">
        <f t="shared" si="9"/>
        <v>947342</v>
      </c>
      <c r="N68" s="38"/>
      <c r="O68" s="2" t="e">
        <f>SUM(B68 C68 D68 E68)</f>
        <v>#NULL!</v>
      </c>
      <c r="Q68">
        <v>617</v>
      </c>
      <c r="T68">
        <v>2025650</v>
      </c>
      <c r="U68" t="s">
        <v>986</v>
      </c>
      <c r="AB68" s="16">
        <v>2403363</v>
      </c>
      <c r="AC68" t="s">
        <v>823</v>
      </c>
      <c r="AD68" s="35">
        <v>2</v>
      </c>
      <c r="AE68">
        <v>2403395</v>
      </c>
      <c r="AF68" t="s">
        <v>905</v>
      </c>
      <c r="AG68">
        <v>21</v>
      </c>
      <c r="AH68">
        <v>2403357</v>
      </c>
      <c r="AI68" t="s">
        <v>815</v>
      </c>
      <c r="AJ68">
        <v>2</v>
      </c>
      <c r="AK68">
        <v>2403373</v>
      </c>
      <c r="AL68" t="s">
        <v>830</v>
      </c>
      <c r="AM68">
        <v>2</v>
      </c>
    </row>
    <row r="69" spans="1:39" x14ac:dyDescent="0.25">
      <c r="A69" s="17">
        <v>43865</v>
      </c>
      <c r="B69">
        <v>1424</v>
      </c>
      <c r="C69">
        <v>945918</v>
      </c>
      <c r="D69" s="2">
        <v>1149991</v>
      </c>
      <c r="E69">
        <v>542</v>
      </c>
      <c r="F69" s="38"/>
      <c r="G69" s="1"/>
      <c r="H69" s="1">
        <f t="shared" si="7"/>
        <v>0.72431332655137337</v>
      </c>
      <c r="I69" s="1"/>
      <c r="J69" s="1">
        <f t="shared" si="8"/>
        <v>0.54868364991037299</v>
      </c>
      <c r="K69">
        <f t="shared" si="10"/>
        <v>0.45131635008962701</v>
      </c>
      <c r="M69">
        <f t="shared" si="9"/>
        <v>947342</v>
      </c>
      <c r="N69" s="38"/>
      <c r="O69" s="2" t="e">
        <f>SUM(B69 C69 D69 E69)</f>
        <v>#NULL!</v>
      </c>
      <c r="Q69">
        <v>617</v>
      </c>
      <c r="T69">
        <v>2025822</v>
      </c>
      <c r="U69" t="s">
        <v>986</v>
      </c>
      <c r="AB69" s="16">
        <v>2400010</v>
      </c>
      <c r="AC69" t="s">
        <v>906</v>
      </c>
      <c r="AD69" s="35">
        <v>2</v>
      </c>
      <c r="AE69">
        <v>2403332</v>
      </c>
      <c r="AF69" t="s">
        <v>887</v>
      </c>
      <c r="AG69">
        <v>21</v>
      </c>
      <c r="AH69">
        <v>2403303</v>
      </c>
      <c r="AI69" t="s">
        <v>811</v>
      </c>
      <c r="AJ69">
        <v>2</v>
      </c>
      <c r="AK69">
        <v>2403356</v>
      </c>
      <c r="AL69" t="s">
        <v>885</v>
      </c>
      <c r="AM69">
        <v>2</v>
      </c>
    </row>
    <row r="70" spans="1:39" x14ac:dyDescent="0.25">
      <c r="A70" s="17">
        <v>43867</v>
      </c>
      <c r="B70">
        <v>1424</v>
      </c>
      <c r="C70">
        <v>945918</v>
      </c>
      <c r="D70" s="2">
        <v>1149991</v>
      </c>
      <c r="E70">
        <v>542</v>
      </c>
      <c r="F70" s="38"/>
      <c r="G70" s="1"/>
      <c r="H70" s="1">
        <f t="shared" si="7"/>
        <v>0.72431332655137337</v>
      </c>
      <c r="I70" s="1"/>
      <c r="J70" s="1">
        <f t="shared" si="8"/>
        <v>0.54868364991037299</v>
      </c>
      <c r="K70">
        <f t="shared" si="10"/>
        <v>0.45131635008962701</v>
      </c>
      <c r="M70">
        <f t="shared" si="9"/>
        <v>947342</v>
      </c>
      <c r="N70" s="38"/>
      <c r="O70" s="2" t="e">
        <f>SUM(B70 C70 D70 E70)</f>
        <v>#NULL!</v>
      </c>
      <c r="Q70">
        <v>617</v>
      </c>
      <c r="T70">
        <v>2025992</v>
      </c>
      <c r="U70" t="s">
        <v>987</v>
      </c>
      <c r="AB70" s="16">
        <v>2403391</v>
      </c>
      <c r="AC70" t="s">
        <v>872</v>
      </c>
      <c r="AD70" s="35">
        <v>2</v>
      </c>
      <c r="AE70">
        <v>2500028</v>
      </c>
      <c r="AF70" t="s">
        <v>907</v>
      </c>
      <c r="AG70">
        <v>21</v>
      </c>
      <c r="AH70">
        <v>2403361</v>
      </c>
      <c r="AI70" t="s">
        <v>890</v>
      </c>
      <c r="AJ70">
        <v>2</v>
      </c>
      <c r="AK70">
        <v>2403359</v>
      </c>
      <c r="AL70" t="s">
        <v>908</v>
      </c>
      <c r="AM70">
        <v>2</v>
      </c>
    </row>
    <row r="71" spans="1:39" x14ac:dyDescent="0.25">
      <c r="A71" s="18">
        <v>43868</v>
      </c>
      <c r="B71">
        <v>1424</v>
      </c>
      <c r="C71">
        <v>945918</v>
      </c>
      <c r="D71" s="2">
        <v>1149991</v>
      </c>
      <c r="E71">
        <v>542</v>
      </c>
      <c r="G71" s="1"/>
      <c r="H71" s="1">
        <f t="shared" si="7"/>
        <v>0.72431332655137337</v>
      </c>
      <c r="I71" s="1"/>
      <c r="J71" s="1">
        <f t="shared" si="8"/>
        <v>0.54868364991037299</v>
      </c>
      <c r="K71">
        <f t="shared" si="10"/>
        <v>0.45131635008962701</v>
      </c>
      <c r="M71">
        <f t="shared" si="9"/>
        <v>947342</v>
      </c>
      <c r="N71" s="38"/>
      <c r="O71" s="2" t="e">
        <f>SUM(B71 C71 D71 E71)</f>
        <v>#NULL!</v>
      </c>
      <c r="Q71">
        <v>617</v>
      </c>
      <c r="T71">
        <v>2027390</v>
      </c>
      <c r="U71" t="s">
        <v>939</v>
      </c>
      <c r="AB71" s="16">
        <v>2403385</v>
      </c>
      <c r="AC71" t="s">
        <v>831</v>
      </c>
      <c r="AD71" s="35">
        <v>2</v>
      </c>
      <c r="AE71">
        <v>2403372</v>
      </c>
      <c r="AF71" t="s">
        <v>909</v>
      </c>
      <c r="AG71">
        <v>21</v>
      </c>
      <c r="AH71">
        <v>2403329</v>
      </c>
      <c r="AI71" t="s">
        <v>863</v>
      </c>
      <c r="AJ71">
        <v>2</v>
      </c>
      <c r="AK71">
        <v>2403310</v>
      </c>
      <c r="AL71" t="s">
        <v>910</v>
      </c>
      <c r="AM71">
        <v>2</v>
      </c>
    </row>
    <row r="72" spans="1:39" x14ac:dyDescent="0.25">
      <c r="A72" s="18">
        <v>43869</v>
      </c>
      <c r="B72">
        <v>1424</v>
      </c>
      <c r="C72">
        <v>945918</v>
      </c>
      <c r="D72" s="2">
        <v>1149991</v>
      </c>
      <c r="E72">
        <v>542</v>
      </c>
      <c r="G72" s="1"/>
      <c r="H72" s="1">
        <f t="shared" si="7"/>
        <v>0.72431332655137337</v>
      </c>
      <c r="I72" s="1"/>
      <c r="J72" s="1">
        <f t="shared" si="8"/>
        <v>0.54868364991037299</v>
      </c>
      <c r="K72">
        <f t="shared" si="10"/>
        <v>0.45131635008962701</v>
      </c>
      <c r="M72">
        <f t="shared" si="9"/>
        <v>947342</v>
      </c>
      <c r="N72" s="38"/>
      <c r="O72" s="2" t="e">
        <f>SUM(B72 C72 D72 E72)</f>
        <v>#NULL!</v>
      </c>
      <c r="Q72">
        <v>617</v>
      </c>
      <c r="T72">
        <v>2027412</v>
      </c>
      <c r="U72" t="s">
        <v>935</v>
      </c>
      <c r="AB72" s="16">
        <v>2403392</v>
      </c>
      <c r="AC72" t="s">
        <v>911</v>
      </c>
      <c r="AD72" s="35">
        <v>2</v>
      </c>
      <c r="AE72">
        <v>2403361</v>
      </c>
      <c r="AF72" t="s">
        <v>890</v>
      </c>
      <c r="AG72">
        <v>21</v>
      </c>
      <c r="AH72">
        <v>2403353</v>
      </c>
      <c r="AI72" t="s">
        <v>912</v>
      </c>
      <c r="AJ72">
        <v>2</v>
      </c>
      <c r="AK72">
        <v>2403361</v>
      </c>
      <c r="AL72" t="s">
        <v>890</v>
      </c>
      <c r="AM72">
        <v>2</v>
      </c>
    </row>
    <row r="73" spans="1:39" x14ac:dyDescent="0.25">
      <c r="A73" s="18">
        <v>43872</v>
      </c>
      <c r="B73">
        <v>1424</v>
      </c>
      <c r="C73">
        <v>945918</v>
      </c>
      <c r="D73" s="2">
        <v>1149991</v>
      </c>
      <c r="E73">
        <v>542</v>
      </c>
      <c r="G73" s="1"/>
      <c r="H73" s="1">
        <f t="shared" si="7"/>
        <v>0.72431332655137337</v>
      </c>
      <c r="I73" s="1"/>
      <c r="J73" s="1">
        <f t="shared" si="8"/>
        <v>0.54868364991037299</v>
      </c>
      <c r="K73">
        <f t="shared" si="10"/>
        <v>0.45131635008962701</v>
      </c>
      <c r="M73">
        <f t="shared" si="9"/>
        <v>947342</v>
      </c>
      <c r="N73" s="38"/>
      <c r="O73" s="2" t="e">
        <f>SUM(B73 C73 D73 E73)</f>
        <v>#NULL!</v>
      </c>
      <c r="Q73">
        <v>617</v>
      </c>
      <c r="T73">
        <v>2027413</v>
      </c>
      <c r="U73" t="s">
        <v>946</v>
      </c>
      <c r="AB73" s="16">
        <v>2403389</v>
      </c>
      <c r="AC73" t="s">
        <v>843</v>
      </c>
      <c r="AD73" s="35">
        <v>2</v>
      </c>
      <c r="AE73">
        <v>2403375</v>
      </c>
      <c r="AF73" t="s">
        <v>913</v>
      </c>
      <c r="AG73">
        <v>20</v>
      </c>
      <c r="AH73">
        <v>2403373</v>
      </c>
      <c r="AI73" t="s">
        <v>830</v>
      </c>
      <c r="AJ73">
        <v>1</v>
      </c>
      <c r="AK73">
        <v>2400018</v>
      </c>
      <c r="AL73" t="s">
        <v>824</v>
      </c>
      <c r="AM73">
        <v>1</v>
      </c>
    </row>
    <row r="74" spans="1:39" x14ac:dyDescent="0.25">
      <c r="A74" s="18">
        <v>43873</v>
      </c>
      <c r="B74">
        <v>1424</v>
      </c>
      <c r="C74">
        <v>945918</v>
      </c>
      <c r="D74" s="2">
        <v>1149991</v>
      </c>
      <c r="E74">
        <v>542</v>
      </c>
      <c r="G74" s="1"/>
      <c r="H74" s="1">
        <f t="shared" si="7"/>
        <v>0.72431332655137337</v>
      </c>
      <c r="I74" s="1"/>
      <c r="J74" s="1">
        <f t="shared" si="8"/>
        <v>0.54868364991037299</v>
      </c>
      <c r="K74">
        <f t="shared" si="10"/>
        <v>0.45131635008962701</v>
      </c>
      <c r="M74">
        <f t="shared" si="9"/>
        <v>947342</v>
      </c>
      <c r="N74" s="38"/>
      <c r="O74" s="2" t="e">
        <f>SUM(B74 C74 D74 E74)</f>
        <v>#NULL!</v>
      </c>
      <c r="Q74">
        <v>617</v>
      </c>
      <c r="T74">
        <v>2027757</v>
      </c>
      <c r="U74" t="s">
        <v>988</v>
      </c>
      <c r="AB74" s="16">
        <v>2403399</v>
      </c>
      <c r="AC74" t="s">
        <v>897</v>
      </c>
      <c r="AD74" s="35">
        <v>2</v>
      </c>
      <c r="AE74">
        <v>2500042</v>
      </c>
      <c r="AF74" t="s">
        <v>914</v>
      </c>
      <c r="AG74">
        <v>20</v>
      </c>
      <c r="AH74">
        <v>2400016</v>
      </c>
      <c r="AI74" t="s">
        <v>915</v>
      </c>
      <c r="AJ74">
        <v>1</v>
      </c>
      <c r="AK74">
        <v>2400023</v>
      </c>
      <c r="AL74" t="s">
        <v>916</v>
      </c>
      <c r="AM74">
        <v>1</v>
      </c>
    </row>
    <row r="75" spans="1:39" x14ac:dyDescent="0.25">
      <c r="A75" s="18">
        <v>43874</v>
      </c>
      <c r="B75">
        <v>1424</v>
      </c>
      <c r="C75">
        <v>945918</v>
      </c>
      <c r="D75" s="2">
        <v>1149991</v>
      </c>
      <c r="E75">
        <v>542</v>
      </c>
      <c r="G75" s="1"/>
      <c r="H75" s="1">
        <f t="shared" si="7"/>
        <v>0.72431332655137337</v>
      </c>
      <c r="I75" s="1"/>
      <c r="J75" s="1">
        <f t="shared" si="8"/>
        <v>0.54868364991037299</v>
      </c>
      <c r="K75">
        <f t="shared" si="10"/>
        <v>0.45131635008962701</v>
      </c>
      <c r="M75">
        <f t="shared" si="9"/>
        <v>947342</v>
      </c>
      <c r="N75" s="38"/>
      <c r="O75" s="2" t="e">
        <f>SUM(B75 C75 D75 E75)</f>
        <v>#NULL!</v>
      </c>
      <c r="Q75">
        <v>617</v>
      </c>
      <c r="T75">
        <v>2027758</v>
      </c>
      <c r="U75" t="s">
        <v>988</v>
      </c>
      <c r="AB75" s="16">
        <v>2403310</v>
      </c>
      <c r="AC75" t="s">
        <v>910</v>
      </c>
      <c r="AD75" s="35">
        <v>2</v>
      </c>
      <c r="AE75">
        <v>2400026</v>
      </c>
      <c r="AF75" t="s">
        <v>917</v>
      </c>
      <c r="AG75">
        <v>20</v>
      </c>
      <c r="AH75">
        <v>2403364</v>
      </c>
      <c r="AI75" t="s">
        <v>827</v>
      </c>
      <c r="AJ75">
        <v>1</v>
      </c>
      <c r="AK75">
        <v>2403375</v>
      </c>
      <c r="AL75" t="s">
        <v>913</v>
      </c>
      <c r="AM75">
        <v>1</v>
      </c>
    </row>
    <row r="76" spans="1:39" x14ac:dyDescent="0.25">
      <c r="A76" s="18">
        <v>43875</v>
      </c>
      <c r="B76">
        <v>1424</v>
      </c>
      <c r="C76">
        <v>945918</v>
      </c>
      <c r="D76" s="2">
        <v>1149991</v>
      </c>
      <c r="E76">
        <v>542</v>
      </c>
      <c r="G76" s="1"/>
      <c r="H76" s="1">
        <f t="shared" si="7"/>
        <v>0.72431332655137337</v>
      </c>
      <c r="I76" s="1"/>
      <c r="J76" s="1">
        <f t="shared" si="8"/>
        <v>0.54868364991037299</v>
      </c>
      <c r="K76">
        <f t="shared" si="10"/>
        <v>0.45131635008962701</v>
      </c>
      <c r="M76">
        <f t="shared" si="9"/>
        <v>947342</v>
      </c>
      <c r="N76" s="38"/>
      <c r="O76" s="2" t="e">
        <f>SUM(B76 C76 D76 E76)</f>
        <v>#NULL!</v>
      </c>
      <c r="Q76">
        <v>617</v>
      </c>
      <c r="T76">
        <v>2027759</v>
      </c>
      <c r="U76" t="s">
        <v>988</v>
      </c>
      <c r="AB76" s="16">
        <v>2012063</v>
      </c>
      <c r="AC76" t="s">
        <v>918</v>
      </c>
      <c r="AD76" s="35">
        <v>2</v>
      </c>
      <c r="AE76">
        <v>2403312</v>
      </c>
      <c r="AF76" t="s">
        <v>919</v>
      </c>
      <c r="AG76">
        <v>20</v>
      </c>
      <c r="AH76">
        <v>2403335</v>
      </c>
      <c r="AI76" t="s">
        <v>844</v>
      </c>
      <c r="AJ76">
        <v>1</v>
      </c>
      <c r="AK76">
        <v>2403383</v>
      </c>
      <c r="AL76" t="s">
        <v>895</v>
      </c>
      <c r="AM76">
        <v>1</v>
      </c>
    </row>
    <row r="77" spans="1:39" x14ac:dyDescent="0.25">
      <c r="A77" s="18">
        <v>43876</v>
      </c>
      <c r="B77">
        <v>1424</v>
      </c>
      <c r="C77">
        <v>945918</v>
      </c>
      <c r="D77" s="2">
        <v>1149991</v>
      </c>
      <c r="E77">
        <v>542</v>
      </c>
      <c r="G77" s="1"/>
      <c r="H77" s="1">
        <f t="shared" si="7"/>
        <v>0.72431332655137337</v>
      </c>
      <c r="I77" s="1"/>
      <c r="J77" s="1">
        <f t="shared" si="8"/>
        <v>0.54868364991037299</v>
      </c>
      <c r="K77">
        <f t="shared" si="10"/>
        <v>0.45131635008962701</v>
      </c>
      <c r="M77">
        <f t="shared" si="9"/>
        <v>947342</v>
      </c>
      <c r="N77" s="38"/>
      <c r="O77" s="2" t="e">
        <f>SUM(B77 C77 D77 E77)</f>
        <v>#NULL!</v>
      </c>
      <c r="Q77">
        <v>617</v>
      </c>
      <c r="AB77" s="16">
        <v>2403395</v>
      </c>
      <c r="AC77" t="s">
        <v>905</v>
      </c>
      <c r="AD77" s="35">
        <v>1</v>
      </c>
      <c r="AE77">
        <v>2403313</v>
      </c>
      <c r="AF77" t="s">
        <v>920</v>
      </c>
      <c r="AG77">
        <v>19</v>
      </c>
      <c r="AH77">
        <v>2403374</v>
      </c>
      <c r="AI77" t="s">
        <v>901</v>
      </c>
      <c r="AJ77">
        <v>1</v>
      </c>
      <c r="AK77">
        <v>2403389</v>
      </c>
      <c r="AL77" t="s">
        <v>843</v>
      </c>
      <c r="AM77">
        <v>1</v>
      </c>
    </row>
    <row r="78" spans="1:39" x14ac:dyDescent="0.25">
      <c r="A78" s="18">
        <v>43879</v>
      </c>
      <c r="B78">
        <v>1424</v>
      </c>
      <c r="C78">
        <v>945918</v>
      </c>
      <c r="D78" s="2">
        <v>1149991</v>
      </c>
      <c r="E78">
        <v>542</v>
      </c>
      <c r="G78" s="1"/>
      <c r="H78" s="1">
        <f t="shared" si="7"/>
        <v>0.72431332655137337</v>
      </c>
      <c r="I78" s="1"/>
      <c r="J78" s="1">
        <f t="shared" si="8"/>
        <v>0.54868364991037299</v>
      </c>
      <c r="K78">
        <f t="shared" si="10"/>
        <v>0.45131635008962701</v>
      </c>
      <c r="M78">
        <f t="shared" si="9"/>
        <v>947342</v>
      </c>
      <c r="N78" s="38"/>
      <c r="O78" s="2" t="e">
        <f>SUM(B78 C78 D78 E78)</f>
        <v>#NULL!</v>
      </c>
      <c r="Q78">
        <v>617</v>
      </c>
      <c r="AB78" s="16">
        <v>2403334</v>
      </c>
      <c r="AC78" t="s">
        <v>853</v>
      </c>
      <c r="AD78" s="35">
        <v>1</v>
      </c>
      <c r="AE78">
        <v>2010936</v>
      </c>
      <c r="AF78" t="s">
        <v>835</v>
      </c>
      <c r="AG78">
        <v>19</v>
      </c>
      <c r="AH78">
        <v>2403393</v>
      </c>
      <c r="AI78" t="s">
        <v>822</v>
      </c>
      <c r="AJ78">
        <v>1</v>
      </c>
      <c r="AK78">
        <v>2403309</v>
      </c>
      <c r="AL78" t="s">
        <v>860</v>
      </c>
      <c r="AM78">
        <v>1</v>
      </c>
    </row>
    <row r="79" spans="1:39" x14ac:dyDescent="0.25">
      <c r="A79" s="18">
        <v>43880</v>
      </c>
      <c r="B79">
        <v>1424</v>
      </c>
      <c r="C79">
        <v>945918</v>
      </c>
      <c r="D79" s="2">
        <v>1149991</v>
      </c>
      <c r="E79">
        <v>542</v>
      </c>
      <c r="G79" s="1"/>
      <c r="H79" s="1">
        <f t="shared" si="7"/>
        <v>0.72431332655137337</v>
      </c>
      <c r="I79" s="1"/>
      <c r="J79" s="1">
        <f t="shared" si="8"/>
        <v>0.54868364991037299</v>
      </c>
      <c r="K79">
        <f t="shared" si="10"/>
        <v>0.45131635008962701</v>
      </c>
      <c r="M79">
        <f t="shared" si="9"/>
        <v>947342</v>
      </c>
      <c r="N79" s="38"/>
      <c r="O79" s="2" t="e">
        <f>SUM(B79 C79 D79 E79)</f>
        <v>#NULL!</v>
      </c>
      <c r="Q79">
        <v>617</v>
      </c>
      <c r="AB79" s="16">
        <v>2403324</v>
      </c>
      <c r="AC79" t="s">
        <v>855</v>
      </c>
      <c r="AD79" s="35">
        <v>1</v>
      </c>
      <c r="AE79">
        <v>2403397</v>
      </c>
      <c r="AF79" t="s">
        <v>868</v>
      </c>
      <c r="AG79">
        <v>19</v>
      </c>
      <c r="AH79">
        <v>2400005</v>
      </c>
      <c r="AI79" t="s">
        <v>883</v>
      </c>
      <c r="AJ79">
        <v>1</v>
      </c>
      <c r="AK79">
        <v>2403388</v>
      </c>
      <c r="AL79" t="s">
        <v>858</v>
      </c>
      <c r="AM79">
        <v>1</v>
      </c>
    </row>
    <row r="80" spans="1:39" x14ac:dyDescent="0.25">
      <c r="A80" s="18">
        <v>43881</v>
      </c>
      <c r="B80">
        <v>1424</v>
      </c>
      <c r="C80">
        <v>945918</v>
      </c>
      <c r="D80" s="2">
        <v>1149991</v>
      </c>
      <c r="E80">
        <v>542</v>
      </c>
      <c r="G80" s="1"/>
      <c r="H80" s="1">
        <f t="shared" si="7"/>
        <v>0.72431332655137337</v>
      </c>
      <c r="I80" s="1"/>
      <c r="J80" s="1">
        <f t="shared" si="8"/>
        <v>0.54868364991037299</v>
      </c>
      <c r="K80">
        <f t="shared" si="10"/>
        <v>0.45131635008962701</v>
      </c>
      <c r="M80">
        <f t="shared" si="9"/>
        <v>947342</v>
      </c>
      <c r="O80" s="2" t="e">
        <f>SUM(B80 C80 D80 E80)</f>
        <v>#NULL!</v>
      </c>
      <c r="Q80">
        <v>617</v>
      </c>
      <c r="AB80" s="16">
        <v>2403347</v>
      </c>
      <c r="AC80" t="s">
        <v>921</v>
      </c>
      <c r="AD80" s="35">
        <v>1</v>
      </c>
      <c r="AE80">
        <v>2019102</v>
      </c>
      <c r="AF80" t="s">
        <v>845</v>
      </c>
      <c r="AG80">
        <v>19</v>
      </c>
      <c r="AH80">
        <v>2403372</v>
      </c>
      <c r="AI80" t="s">
        <v>909</v>
      </c>
      <c r="AJ80">
        <v>1</v>
      </c>
      <c r="AK80">
        <v>2403384</v>
      </c>
      <c r="AL80" t="s">
        <v>807</v>
      </c>
      <c r="AM80">
        <v>1</v>
      </c>
    </row>
    <row r="81" spans="1:39" x14ac:dyDescent="0.25">
      <c r="A81" s="18">
        <v>43882</v>
      </c>
      <c r="B81">
        <v>1424</v>
      </c>
      <c r="C81">
        <v>945918</v>
      </c>
      <c r="D81" s="2">
        <v>1149991</v>
      </c>
      <c r="E81">
        <v>542</v>
      </c>
      <c r="G81" s="1"/>
      <c r="H81" s="1">
        <f t="shared" si="7"/>
        <v>0.72431332655137337</v>
      </c>
      <c r="I81" s="1"/>
      <c r="J81" s="1">
        <f t="shared" si="8"/>
        <v>0.54868364991037299</v>
      </c>
      <c r="K81">
        <f t="shared" si="10"/>
        <v>0.45131635008962701</v>
      </c>
      <c r="M81">
        <f t="shared" si="9"/>
        <v>947342</v>
      </c>
      <c r="O81" s="2" t="e">
        <f>SUM(B81 C81 D81 E81)</f>
        <v>#NULL!</v>
      </c>
      <c r="Q81">
        <v>617</v>
      </c>
      <c r="AB81" s="16">
        <v>2403353</v>
      </c>
      <c r="AC81" t="s">
        <v>912</v>
      </c>
      <c r="AD81" s="35">
        <v>1</v>
      </c>
      <c r="AE81">
        <v>2403378</v>
      </c>
      <c r="AF81" t="s">
        <v>922</v>
      </c>
      <c r="AG81">
        <v>19</v>
      </c>
      <c r="AH81">
        <v>2403315</v>
      </c>
      <c r="AI81" t="s">
        <v>837</v>
      </c>
      <c r="AJ81">
        <v>1</v>
      </c>
      <c r="AK81">
        <v>2403305</v>
      </c>
      <c r="AL81" t="s">
        <v>923</v>
      </c>
      <c r="AM81">
        <v>1</v>
      </c>
    </row>
    <row r="82" spans="1:39" x14ac:dyDescent="0.25">
      <c r="AB82" s="16">
        <v>2400017</v>
      </c>
      <c r="AC82" t="s">
        <v>924</v>
      </c>
      <c r="AD82" s="35">
        <v>1</v>
      </c>
      <c r="AE82">
        <v>2500004</v>
      </c>
      <c r="AF82" t="s">
        <v>925</v>
      </c>
      <c r="AG82">
        <v>19</v>
      </c>
      <c r="AH82">
        <v>2403347</v>
      </c>
      <c r="AI82" t="s">
        <v>921</v>
      </c>
      <c r="AJ82">
        <v>1</v>
      </c>
      <c r="AK82">
        <v>2400006</v>
      </c>
      <c r="AL82" t="s">
        <v>870</v>
      </c>
      <c r="AM82">
        <v>1</v>
      </c>
    </row>
    <row r="83" spans="1:39" x14ac:dyDescent="0.25">
      <c r="AB83" s="16">
        <v>2403372</v>
      </c>
      <c r="AC83" t="s">
        <v>909</v>
      </c>
      <c r="AD83" s="35">
        <v>1</v>
      </c>
      <c r="AE83">
        <v>2403371</v>
      </c>
      <c r="AF83" t="s">
        <v>926</v>
      </c>
      <c r="AG83">
        <v>18</v>
      </c>
      <c r="AH83">
        <v>2403396</v>
      </c>
      <c r="AI83" t="s">
        <v>859</v>
      </c>
      <c r="AJ83">
        <v>1</v>
      </c>
      <c r="AK83">
        <v>2403393</v>
      </c>
      <c r="AL83" t="s">
        <v>822</v>
      </c>
      <c r="AM83">
        <v>1</v>
      </c>
    </row>
    <row r="84" spans="1:39" x14ac:dyDescent="0.25">
      <c r="AB84" s="16">
        <v>2403311</v>
      </c>
      <c r="AC84" t="s">
        <v>889</v>
      </c>
      <c r="AD84" s="35">
        <v>1</v>
      </c>
      <c r="AE84">
        <v>2403326</v>
      </c>
      <c r="AF84" t="s">
        <v>928</v>
      </c>
      <c r="AG84">
        <v>18</v>
      </c>
      <c r="AH84">
        <v>2403352</v>
      </c>
      <c r="AI84" t="s">
        <v>818</v>
      </c>
      <c r="AJ84">
        <v>1</v>
      </c>
      <c r="AK84">
        <v>2403339</v>
      </c>
      <c r="AL84" t="s">
        <v>929</v>
      </c>
      <c r="AM84">
        <v>1</v>
      </c>
    </row>
    <row r="85" spans="1:39" x14ac:dyDescent="0.25">
      <c r="AB85" s="16">
        <v>2403390</v>
      </c>
      <c r="AC85" t="s">
        <v>864</v>
      </c>
      <c r="AD85" s="35">
        <v>1</v>
      </c>
      <c r="AE85">
        <v>2403344</v>
      </c>
      <c r="AF85" t="s">
        <v>930</v>
      </c>
      <c r="AG85">
        <v>16</v>
      </c>
      <c r="AH85">
        <v>2403306</v>
      </c>
      <c r="AI85" t="s">
        <v>878</v>
      </c>
      <c r="AJ85">
        <v>1</v>
      </c>
      <c r="AK85">
        <v>2403395</v>
      </c>
      <c r="AL85" t="s">
        <v>905</v>
      </c>
      <c r="AM85">
        <v>1</v>
      </c>
    </row>
    <row r="86" spans="1:39" x14ac:dyDescent="0.25">
      <c r="AB86" s="16">
        <v>2403354</v>
      </c>
      <c r="AC86" t="s">
        <v>809</v>
      </c>
      <c r="AD86" s="35">
        <v>1</v>
      </c>
      <c r="AE86">
        <v>2403368</v>
      </c>
      <c r="AF86" t="s">
        <v>931</v>
      </c>
      <c r="AG86">
        <v>16</v>
      </c>
      <c r="AH86">
        <v>2403354</v>
      </c>
      <c r="AI86" t="s">
        <v>809</v>
      </c>
      <c r="AJ86">
        <v>1</v>
      </c>
      <c r="AK86">
        <v>2403336</v>
      </c>
      <c r="AL86" t="s">
        <v>932</v>
      </c>
      <c r="AM86">
        <v>1</v>
      </c>
    </row>
    <row r="87" spans="1:39" x14ac:dyDescent="0.25">
      <c r="P87">
        <v>2012296</v>
      </c>
      <c r="Q87" t="s">
        <v>772</v>
      </c>
      <c r="AB87" s="16">
        <v>2403317</v>
      </c>
      <c r="AC87" t="s">
        <v>934</v>
      </c>
      <c r="AD87" s="35">
        <v>1</v>
      </c>
      <c r="AE87">
        <v>2403339</v>
      </c>
      <c r="AF87" t="s">
        <v>929</v>
      </c>
      <c r="AG87">
        <v>16</v>
      </c>
      <c r="AH87">
        <v>2403312</v>
      </c>
      <c r="AI87" t="s">
        <v>919</v>
      </c>
      <c r="AJ87">
        <v>1</v>
      </c>
      <c r="AK87">
        <v>2403379</v>
      </c>
      <c r="AL87" t="s">
        <v>453</v>
      </c>
      <c r="AM87">
        <v>1</v>
      </c>
    </row>
    <row r="88" spans="1:39" x14ac:dyDescent="0.25">
      <c r="P88">
        <v>2012709</v>
      </c>
      <c r="Q88" t="s">
        <v>772</v>
      </c>
      <c r="AB88" s="16">
        <v>2403328</v>
      </c>
      <c r="AC88" t="s">
        <v>936</v>
      </c>
      <c r="AD88" s="35">
        <v>1</v>
      </c>
      <c r="AE88">
        <v>2403370</v>
      </c>
      <c r="AF88" t="s">
        <v>937</v>
      </c>
      <c r="AG88">
        <v>16</v>
      </c>
      <c r="AH88">
        <v>2403343</v>
      </c>
      <c r="AI88" t="s">
        <v>938</v>
      </c>
      <c r="AJ88">
        <v>1</v>
      </c>
    </row>
    <row r="89" spans="1:39" x14ac:dyDescent="0.25">
      <c r="P89">
        <v>2012710</v>
      </c>
      <c r="Q89" t="s">
        <v>772</v>
      </c>
      <c r="AB89" s="16">
        <v>2500090</v>
      </c>
      <c r="AC89" t="s">
        <v>940</v>
      </c>
      <c r="AD89" s="35">
        <v>1</v>
      </c>
      <c r="AE89">
        <v>2403335</v>
      </c>
      <c r="AF89" t="s">
        <v>844</v>
      </c>
      <c r="AG89">
        <v>16</v>
      </c>
      <c r="AH89">
        <v>2500022</v>
      </c>
      <c r="AI89" t="s">
        <v>457</v>
      </c>
      <c r="AJ89">
        <v>1</v>
      </c>
    </row>
    <row r="90" spans="1:39" x14ac:dyDescent="0.25">
      <c r="P90">
        <v>2012711</v>
      </c>
      <c r="Q90" t="s">
        <v>772</v>
      </c>
      <c r="AB90" s="16">
        <v>2403327</v>
      </c>
      <c r="AC90" t="s">
        <v>941</v>
      </c>
      <c r="AD90" s="35">
        <v>1</v>
      </c>
      <c r="AE90">
        <v>2403389</v>
      </c>
      <c r="AF90" t="s">
        <v>843</v>
      </c>
      <c r="AG90">
        <v>15</v>
      </c>
    </row>
    <row r="91" spans="1:39" x14ac:dyDescent="0.25">
      <c r="P91">
        <v>2012712</v>
      </c>
      <c r="Q91" t="s">
        <v>772</v>
      </c>
      <c r="V91">
        <v>2023640</v>
      </c>
      <c r="W91" t="s">
        <v>772</v>
      </c>
      <c r="AB91" s="16">
        <v>2500104</v>
      </c>
      <c r="AC91" t="s">
        <v>942</v>
      </c>
      <c r="AD91" s="35">
        <v>1</v>
      </c>
      <c r="AE91">
        <v>2403379</v>
      </c>
      <c r="AF91" t="s">
        <v>943</v>
      </c>
      <c r="AG91">
        <v>15</v>
      </c>
    </row>
    <row r="92" spans="1:39" x14ac:dyDescent="0.25">
      <c r="P92">
        <v>2014384</v>
      </c>
      <c r="Q92" t="s">
        <v>772</v>
      </c>
      <c r="V92">
        <v>2021630</v>
      </c>
      <c r="W92" t="s">
        <v>882</v>
      </c>
      <c r="AB92" s="16">
        <v>2500100</v>
      </c>
      <c r="AC92" t="s">
        <v>944</v>
      </c>
      <c r="AD92" s="35">
        <v>1</v>
      </c>
      <c r="AE92">
        <v>2403355</v>
      </c>
      <c r="AF92" t="s">
        <v>856</v>
      </c>
      <c r="AG92">
        <v>14</v>
      </c>
    </row>
    <row r="93" spans="1:39" x14ac:dyDescent="0.25">
      <c r="P93">
        <v>2014819</v>
      </c>
      <c r="Q93" t="s">
        <v>772</v>
      </c>
      <c r="U93">
        <v>2011716</v>
      </c>
      <c r="V93" t="s">
        <v>772</v>
      </c>
      <c r="AB93" s="16">
        <v>2403300</v>
      </c>
      <c r="AC93" t="s">
        <v>945</v>
      </c>
      <c r="AD93" s="35">
        <v>1</v>
      </c>
      <c r="AE93">
        <v>2100369</v>
      </c>
      <c r="AF93" t="s">
        <v>849</v>
      </c>
      <c r="AG93">
        <v>14</v>
      </c>
    </row>
    <row r="94" spans="1:39" x14ac:dyDescent="0.25">
      <c r="P94">
        <v>2015744</v>
      </c>
      <c r="Q94" t="s">
        <v>772</v>
      </c>
      <c r="U94">
        <v>2008578</v>
      </c>
      <c r="V94" t="s">
        <v>771</v>
      </c>
      <c r="AB94" s="16">
        <v>2500020</v>
      </c>
      <c r="AC94" t="s">
        <v>947</v>
      </c>
      <c r="AD94" s="35">
        <v>1</v>
      </c>
      <c r="AE94">
        <v>2403323</v>
      </c>
      <c r="AF94" t="s">
        <v>948</v>
      </c>
      <c r="AG94">
        <v>14</v>
      </c>
    </row>
    <row r="95" spans="1:39" x14ac:dyDescent="0.25">
      <c r="P95">
        <v>2016149</v>
      </c>
      <c r="Q95" t="s">
        <v>772</v>
      </c>
      <c r="U95">
        <v>2008578</v>
      </c>
      <c r="V95" t="s">
        <v>771</v>
      </c>
      <c r="AB95" s="16">
        <v>2403364</v>
      </c>
      <c r="AC95" t="s">
        <v>827</v>
      </c>
      <c r="AD95" s="35">
        <v>1</v>
      </c>
      <c r="AE95">
        <v>2100373</v>
      </c>
      <c r="AF95" t="s">
        <v>850</v>
      </c>
      <c r="AG95">
        <v>14</v>
      </c>
    </row>
    <row r="96" spans="1:39" x14ac:dyDescent="0.25">
      <c r="P96">
        <v>2018124</v>
      </c>
      <c r="Q96" t="s">
        <v>772</v>
      </c>
      <c r="U96">
        <v>2001219</v>
      </c>
      <c r="V96" t="s">
        <v>772</v>
      </c>
      <c r="AB96" s="16">
        <v>2403306</v>
      </c>
      <c r="AC96" t="s">
        <v>462</v>
      </c>
      <c r="AD96" s="35">
        <v>1</v>
      </c>
      <c r="AE96">
        <v>2500066</v>
      </c>
      <c r="AF96" t="s">
        <v>949</v>
      </c>
      <c r="AG96">
        <v>13</v>
      </c>
    </row>
    <row r="97" spans="16:33" x14ac:dyDescent="0.25">
      <c r="P97">
        <v>2019102</v>
      </c>
      <c r="Q97" t="s">
        <v>772</v>
      </c>
      <c r="U97">
        <v>2001330</v>
      </c>
      <c r="V97" t="s">
        <v>772</v>
      </c>
      <c r="AE97">
        <v>2403376</v>
      </c>
      <c r="AF97" t="s">
        <v>848</v>
      </c>
      <c r="AG97">
        <v>13</v>
      </c>
    </row>
    <row r="98" spans="16:33" x14ac:dyDescent="0.25">
      <c r="P98">
        <v>2100366</v>
      </c>
      <c r="Q98" t="s">
        <v>772</v>
      </c>
      <c r="AE98">
        <v>2403305</v>
      </c>
      <c r="AF98" t="s">
        <v>923</v>
      </c>
      <c r="AG98">
        <v>13</v>
      </c>
    </row>
    <row r="99" spans="16:33" x14ac:dyDescent="0.25">
      <c r="P99">
        <v>2100368</v>
      </c>
      <c r="Q99" t="s">
        <v>772</v>
      </c>
      <c r="AE99">
        <v>2403311</v>
      </c>
      <c r="AF99" t="s">
        <v>889</v>
      </c>
      <c r="AG99">
        <v>13</v>
      </c>
    </row>
    <row r="100" spans="16:33" x14ac:dyDescent="0.25">
      <c r="P100">
        <v>2100369</v>
      </c>
      <c r="Q100" t="s">
        <v>772</v>
      </c>
      <c r="AE100">
        <v>2403388</v>
      </c>
      <c r="AF100" t="s">
        <v>858</v>
      </c>
      <c r="AG100">
        <v>12</v>
      </c>
    </row>
    <row r="101" spans="16:33" x14ac:dyDescent="0.25">
      <c r="P101">
        <v>2100373</v>
      </c>
      <c r="Q101" t="s">
        <v>772</v>
      </c>
      <c r="AE101">
        <v>2500034</v>
      </c>
      <c r="AF101" t="s">
        <v>950</v>
      </c>
      <c r="AG101">
        <v>12</v>
      </c>
    </row>
    <row r="102" spans="16:33" x14ac:dyDescent="0.25">
      <c r="P102">
        <v>2100566</v>
      </c>
      <c r="Q102" t="s">
        <v>772</v>
      </c>
      <c r="AE102">
        <v>2403377</v>
      </c>
      <c r="AF102" t="s">
        <v>857</v>
      </c>
      <c r="AG102">
        <v>12</v>
      </c>
    </row>
    <row r="103" spans="16:33" x14ac:dyDescent="0.25">
      <c r="P103">
        <v>2100579</v>
      </c>
      <c r="Q103" t="s">
        <v>772</v>
      </c>
      <c r="AE103">
        <v>2500048</v>
      </c>
      <c r="AF103" t="s">
        <v>951</v>
      </c>
      <c r="AG103">
        <v>12</v>
      </c>
    </row>
    <row r="104" spans="16:33" x14ac:dyDescent="0.25">
      <c r="P104">
        <v>2101280</v>
      </c>
      <c r="Q104" t="s">
        <v>772</v>
      </c>
      <c r="AE104">
        <v>2500022</v>
      </c>
      <c r="AF104" t="s">
        <v>952</v>
      </c>
      <c r="AG104">
        <v>12</v>
      </c>
    </row>
    <row r="105" spans="16:33" x14ac:dyDescent="0.25">
      <c r="P105">
        <v>2101411</v>
      </c>
      <c r="Q105" t="s">
        <v>772</v>
      </c>
      <c r="AD105">
        <f>SUM(AD2:AD96)</f>
        <v>947301</v>
      </c>
      <c r="AE105">
        <v>2403347</v>
      </c>
      <c r="AF105" t="s">
        <v>921</v>
      </c>
      <c r="AG105">
        <v>12</v>
      </c>
    </row>
    <row r="106" spans="16:33" x14ac:dyDescent="0.25">
      <c r="P106">
        <v>2101616</v>
      </c>
      <c r="Q106" t="s">
        <v>772</v>
      </c>
      <c r="AD106">
        <f>SUM(AG2:AG173)</f>
        <v>949386</v>
      </c>
      <c r="AE106">
        <v>2403302</v>
      </c>
      <c r="AF106" t="s">
        <v>953</v>
      </c>
      <c r="AG106">
        <v>11</v>
      </c>
    </row>
    <row r="107" spans="16:33" x14ac:dyDescent="0.25">
      <c r="P107">
        <v>2102465</v>
      </c>
      <c r="Q107" t="s">
        <v>772</v>
      </c>
      <c r="AD107">
        <f>SUM(AJ2:AJ89)</f>
        <v>1019367</v>
      </c>
      <c r="AE107">
        <v>2403362</v>
      </c>
      <c r="AF107" t="s">
        <v>900</v>
      </c>
      <c r="AG107">
        <v>11</v>
      </c>
    </row>
    <row r="108" spans="16:33" x14ac:dyDescent="0.25">
      <c r="P108">
        <v>2102466</v>
      </c>
      <c r="Q108" t="s">
        <v>772</v>
      </c>
      <c r="AD108">
        <f>SUM(AM2:AM87)</f>
        <v>1017315</v>
      </c>
      <c r="AE108">
        <v>2500070</v>
      </c>
      <c r="AF108" t="s">
        <v>954</v>
      </c>
      <c r="AG108">
        <v>11</v>
      </c>
    </row>
    <row r="109" spans="16:33" x14ac:dyDescent="0.25">
      <c r="P109">
        <v>2102924</v>
      </c>
      <c r="AE109">
        <v>2403382</v>
      </c>
      <c r="AF109" t="s">
        <v>841</v>
      </c>
      <c r="AG109">
        <v>10</v>
      </c>
    </row>
    <row r="110" spans="16:33" x14ac:dyDescent="0.25">
      <c r="AE110">
        <v>2400000</v>
      </c>
      <c r="AF110" t="s">
        <v>814</v>
      </c>
      <c r="AG110">
        <v>10</v>
      </c>
    </row>
    <row r="111" spans="16:33" x14ac:dyDescent="0.25">
      <c r="AE111">
        <v>2403331</v>
      </c>
      <c r="AF111" t="s">
        <v>886</v>
      </c>
      <c r="AG111">
        <v>10</v>
      </c>
    </row>
    <row r="112" spans="16:33" x14ac:dyDescent="0.25">
      <c r="AE112">
        <v>2403345</v>
      </c>
      <c r="AF112" t="s">
        <v>904</v>
      </c>
      <c r="AG112">
        <v>10</v>
      </c>
    </row>
    <row r="113" spans="31:33" x14ac:dyDescent="0.25">
      <c r="AE113">
        <v>2500040</v>
      </c>
      <c r="AF113" t="s">
        <v>955</v>
      </c>
      <c r="AG113">
        <v>9</v>
      </c>
    </row>
    <row r="114" spans="31:33" x14ac:dyDescent="0.25">
      <c r="AE114">
        <v>2403314</v>
      </c>
      <c r="AF114" t="s">
        <v>899</v>
      </c>
      <c r="AG114">
        <v>9</v>
      </c>
    </row>
    <row r="115" spans="31:33" x14ac:dyDescent="0.25">
      <c r="AE115">
        <v>2403310</v>
      </c>
      <c r="AF115" t="s">
        <v>910</v>
      </c>
      <c r="AG115">
        <v>9</v>
      </c>
    </row>
    <row r="116" spans="31:33" x14ac:dyDescent="0.25">
      <c r="AE116">
        <v>2014819</v>
      </c>
      <c r="AF116" t="s">
        <v>861</v>
      </c>
      <c r="AG116">
        <v>9</v>
      </c>
    </row>
    <row r="117" spans="31:33" x14ac:dyDescent="0.25">
      <c r="AE117">
        <v>2400004</v>
      </c>
      <c r="AF117" t="s">
        <v>891</v>
      </c>
      <c r="AG117">
        <v>9</v>
      </c>
    </row>
    <row r="118" spans="31:33" x14ac:dyDescent="0.25">
      <c r="AE118">
        <v>2403392</v>
      </c>
      <c r="AF118" t="s">
        <v>911</v>
      </c>
      <c r="AG118">
        <v>9</v>
      </c>
    </row>
    <row r="119" spans="31:33" x14ac:dyDescent="0.25">
      <c r="AE119">
        <v>2403353</v>
      </c>
      <c r="AF119" t="s">
        <v>912</v>
      </c>
      <c r="AG119">
        <v>9</v>
      </c>
    </row>
    <row r="120" spans="31:33" x14ac:dyDescent="0.25">
      <c r="AE120">
        <v>2403322</v>
      </c>
      <c r="AF120" t="s">
        <v>956</v>
      </c>
      <c r="AG120">
        <v>9</v>
      </c>
    </row>
    <row r="121" spans="31:33" x14ac:dyDescent="0.25">
      <c r="AE121">
        <v>2002911</v>
      </c>
      <c r="AF121" t="s">
        <v>854</v>
      </c>
      <c r="AG121">
        <v>8</v>
      </c>
    </row>
    <row r="122" spans="31:33" x14ac:dyDescent="0.25">
      <c r="AE122">
        <v>2100579</v>
      </c>
      <c r="AF122" t="s">
        <v>865</v>
      </c>
      <c r="AG122">
        <v>8</v>
      </c>
    </row>
    <row r="123" spans="31:33" x14ac:dyDescent="0.25">
      <c r="AE123">
        <v>2403390</v>
      </c>
      <c r="AF123" t="s">
        <v>864</v>
      </c>
      <c r="AG123">
        <v>8</v>
      </c>
    </row>
    <row r="124" spans="31:33" x14ac:dyDescent="0.25">
      <c r="AE124">
        <v>2403393</v>
      </c>
      <c r="AF124" t="s">
        <v>822</v>
      </c>
      <c r="AG124">
        <v>8</v>
      </c>
    </row>
    <row r="125" spans="31:33" x14ac:dyDescent="0.25">
      <c r="AE125">
        <v>2403360</v>
      </c>
      <c r="AF125" t="s">
        <v>957</v>
      </c>
      <c r="AG125">
        <v>8</v>
      </c>
    </row>
    <row r="126" spans="31:33" x14ac:dyDescent="0.25">
      <c r="AE126">
        <v>2403317</v>
      </c>
      <c r="AF126" t="s">
        <v>934</v>
      </c>
      <c r="AG126">
        <v>7</v>
      </c>
    </row>
    <row r="127" spans="31:33" x14ac:dyDescent="0.25">
      <c r="AE127">
        <v>2403336</v>
      </c>
      <c r="AF127" t="s">
        <v>932</v>
      </c>
      <c r="AG127">
        <v>7</v>
      </c>
    </row>
    <row r="128" spans="31:33" x14ac:dyDescent="0.25">
      <c r="AE128">
        <v>2403309</v>
      </c>
      <c r="AF128" t="s">
        <v>860</v>
      </c>
      <c r="AG128">
        <v>7</v>
      </c>
    </row>
    <row r="129" spans="31:33" x14ac:dyDescent="0.25">
      <c r="AE129">
        <v>2403334</v>
      </c>
      <c r="AF129" t="s">
        <v>853</v>
      </c>
      <c r="AG129">
        <v>7</v>
      </c>
    </row>
    <row r="130" spans="31:33" x14ac:dyDescent="0.25">
      <c r="AE130">
        <v>2500064</v>
      </c>
      <c r="AF130" t="s">
        <v>958</v>
      </c>
      <c r="AG130">
        <v>7</v>
      </c>
    </row>
    <row r="131" spans="31:33" x14ac:dyDescent="0.25">
      <c r="AE131">
        <v>2403342</v>
      </c>
      <c r="AF131" t="s">
        <v>838</v>
      </c>
      <c r="AG131">
        <v>7</v>
      </c>
    </row>
    <row r="132" spans="31:33" x14ac:dyDescent="0.25">
      <c r="AE132">
        <v>2403338</v>
      </c>
      <c r="AF132" t="s">
        <v>959</v>
      </c>
      <c r="AG132">
        <v>7</v>
      </c>
    </row>
    <row r="133" spans="31:33" x14ac:dyDescent="0.25">
      <c r="AE133">
        <v>2400006</v>
      </c>
      <c r="AF133" t="s">
        <v>870</v>
      </c>
      <c r="AG133">
        <v>7</v>
      </c>
    </row>
    <row r="134" spans="31:33" x14ac:dyDescent="0.25">
      <c r="AE134">
        <v>2403399</v>
      </c>
      <c r="AF134" t="s">
        <v>897</v>
      </c>
      <c r="AG134">
        <v>7</v>
      </c>
    </row>
    <row r="135" spans="31:33" x14ac:dyDescent="0.25">
      <c r="AE135">
        <v>2403359</v>
      </c>
      <c r="AF135" t="s">
        <v>908</v>
      </c>
      <c r="AG135">
        <v>7</v>
      </c>
    </row>
    <row r="136" spans="31:33" x14ac:dyDescent="0.25">
      <c r="AE136">
        <v>2400001</v>
      </c>
      <c r="AF136" t="s">
        <v>871</v>
      </c>
      <c r="AG136">
        <v>7</v>
      </c>
    </row>
    <row r="137" spans="31:33" x14ac:dyDescent="0.25">
      <c r="AE137">
        <v>2403398</v>
      </c>
      <c r="AF137" t="s">
        <v>832</v>
      </c>
      <c r="AG137">
        <v>6</v>
      </c>
    </row>
    <row r="138" spans="31:33" x14ac:dyDescent="0.25">
      <c r="AE138">
        <v>2403341</v>
      </c>
      <c r="AF138" t="s">
        <v>852</v>
      </c>
      <c r="AG138">
        <v>6</v>
      </c>
    </row>
    <row r="139" spans="31:33" x14ac:dyDescent="0.25">
      <c r="AE139">
        <v>2100566</v>
      </c>
      <c r="AF139" t="s">
        <v>877</v>
      </c>
      <c r="AG139">
        <v>6</v>
      </c>
    </row>
    <row r="140" spans="31:33" x14ac:dyDescent="0.25">
      <c r="AE140">
        <v>2500016</v>
      </c>
      <c r="AF140" t="s">
        <v>960</v>
      </c>
      <c r="AG140">
        <v>6</v>
      </c>
    </row>
    <row r="141" spans="31:33" x14ac:dyDescent="0.25">
      <c r="AE141">
        <v>2403301</v>
      </c>
      <c r="AF141" t="s">
        <v>961</v>
      </c>
      <c r="AG141">
        <v>6</v>
      </c>
    </row>
    <row r="142" spans="31:33" x14ac:dyDescent="0.25">
      <c r="AE142">
        <v>2403307</v>
      </c>
      <c r="AF142" t="s">
        <v>962</v>
      </c>
      <c r="AG142">
        <v>6</v>
      </c>
    </row>
    <row r="143" spans="31:33" x14ac:dyDescent="0.25">
      <c r="AE143">
        <v>2403394</v>
      </c>
      <c r="AF143" t="s">
        <v>963</v>
      </c>
      <c r="AG143">
        <v>5</v>
      </c>
    </row>
    <row r="144" spans="31:33" x14ac:dyDescent="0.25">
      <c r="AE144">
        <v>2403348</v>
      </c>
      <c r="AF144" t="s">
        <v>964</v>
      </c>
      <c r="AG144">
        <v>5</v>
      </c>
    </row>
    <row r="145" spans="31:33" x14ac:dyDescent="0.25">
      <c r="AE145">
        <v>2500080</v>
      </c>
      <c r="AF145" t="s">
        <v>965</v>
      </c>
      <c r="AG145">
        <v>5</v>
      </c>
    </row>
    <row r="146" spans="31:33" x14ac:dyDescent="0.25">
      <c r="AE146">
        <v>2403320</v>
      </c>
      <c r="AF146" t="s">
        <v>966</v>
      </c>
      <c r="AG146">
        <v>5</v>
      </c>
    </row>
    <row r="147" spans="31:33" x14ac:dyDescent="0.25">
      <c r="AE147">
        <v>2500062</v>
      </c>
      <c r="AF147" t="s">
        <v>967</v>
      </c>
      <c r="AG147">
        <v>5</v>
      </c>
    </row>
    <row r="148" spans="31:33" x14ac:dyDescent="0.25">
      <c r="AE148">
        <v>2403337</v>
      </c>
      <c r="AF148" t="s">
        <v>968</v>
      </c>
      <c r="AG148">
        <v>5</v>
      </c>
    </row>
    <row r="149" spans="31:33" x14ac:dyDescent="0.25">
      <c r="AE149">
        <v>2500082</v>
      </c>
      <c r="AF149" t="s">
        <v>969</v>
      </c>
      <c r="AG149">
        <v>5</v>
      </c>
    </row>
    <row r="150" spans="31:33" x14ac:dyDescent="0.25">
      <c r="AE150">
        <v>2403343</v>
      </c>
      <c r="AF150" t="s">
        <v>938</v>
      </c>
      <c r="AG150">
        <v>5</v>
      </c>
    </row>
    <row r="151" spans="31:33" x14ac:dyDescent="0.25">
      <c r="AE151">
        <v>2403346</v>
      </c>
      <c r="AF151" t="s">
        <v>970</v>
      </c>
      <c r="AG151">
        <v>4</v>
      </c>
    </row>
    <row r="152" spans="31:33" x14ac:dyDescent="0.25">
      <c r="AE152">
        <v>2500006</v>
      </c>
      <c r="AF152" t="s">
        <v>971</v>
      </c>
      <c r="AG152">
        <v>4</v>
      </c>
    </row>
    <row r="153" spans="31:33" x14ac:dyDescent="0.25">
      <c r="AE153">
        <v>2500092</v>
      </c>
      <c r="AF153" t="s">
        <v>972</v>
      </c>
      <c r="AG153">
        <v>4</v>
      </c>
    </row>
    <row r="154" spans="31:33" x14ac:dyDescent="0.25">
      <c r="AE154">
        <v>2500008</v>
      </c>
      <c r="AF154" t="s">
        <v>973</v>
      </c>
      <c r="AG154">
        <v>4</v>
      </c>
    </row>
    <row r="155" spans="31:33" x14ac:dyDescent="0.25">
      <c r="AE155">
        <v>2500024</v>
      </c>
      <c r="AF155" t="s">
        <v>974</v>
      </c>
      <c r="AG155">
        <v>3</v>
      </c>
    </row>
    <row r="156" spans="31:33" x14ac:dyDescent="0.25">
      <c r="AE156">
        <v>2403327</v>
      </c>
      <c r="AF156" t="s">
        <v>941</v>
      </c>
      <c r="AG156">
        <v>3</v>
      </c>
    </row>
    <row r="157" spans="31:33" x14ac:dyDescent="0.25">
      <c r="AE157">
        <v>2403328</v>
      </c>
      <c r="AF157" t="s">
        <v>936</v>
      </c>
      <c r="AG157">
        <v>3</v>
      </c>
    </row>
    <row r="158" spans="31:33" x14ac:dyDescent="0.25">
      <c r="AE158">
        <v>2400031</v>
      </c>
      <c r="AF158" t="s">
        <v>975</v>
      </c>
      <c r="AG158">
        <v>3</v>
      </c>
    </row>
    <row r="159" spans="31:33" x14ac:dyDescent="0.25">
      <c r="AE159">
        <v>2403319</v>
      </c>
      <c r="AF159" t="s">
        <v>976</v>
      </c>
      <c r="AG159">
        <v>3</v>
      </c>
    </row>
    <row r="160" spans="31:33" x14ac:dyDescent="0.25">
      <c r="AE160">
        <v>2403308</v>
      </c>
      <c r="AF160" t="s">
        <v>874</v>
      </c>
      <c r="AG160">
        <v>3</v>
      </c>
    </row>
    <row r="161" spans="31:33" x14ac:dyDescent="0.25">
      <c r="AE161">
        <v>2403300</v>
      </c>
      <c r="AF161" t="s">
        <v>945</v>
      </c>
      <c r="AG161">
        <v>2</v>
      </c>
    </row>
    <row r="162" spans="31:33" x14ac:dyDescent="0.25">
      <c r="AE162">
        <v>2400016</v>
      </c>
      <c r="AF162" t="s">
        <v>915</v>
      </c>
      <c r="AG162">
        <v>2</v>
      </c>
    </row>
    <row r="163" spans="31:33" x14ac:dyDescent="0.25">
      <c r="AE163">
        <v>2400009</v>
      </c>
      <c r="AF163" t="s">
        <v>977</v>
      </c>
      <c r="AG163">
        <v>2</v>
      </c>
    </row>
    <row r="164" spans="31:33" x14ac:dyDescent="0.25">
      <c r="AE164">
        <v>2500060</v>
      </c>
      <c r="AF164" t="s">
        <v>978</v>
      </c>
      <c r="AG164">
        <v>2</v>
      </c>
    </row>
    <row r="165" spans="31:33" x14ac:dyDescent="0.25">
      <c r="AE165">
        <v>2403321</v>
      </c>
      <c r="AF165" t="s">
        <v>979</v>
      </c>
      <c r="AG165">
        <v>1</v>
      </c>
    </row>
    <row r="166" spans="31:33" x14ac:dyDescent="0.25">
      <c r="AE166">
        <v>2500018</v>
      </c>
      <c r="AF166" t="s">
        <v>980</v>
      </c>
      <c r="AG166">
        <v>1</v>
      </c>
    </row>
    <row r="167" spans="31:33" x14ac:dyDescent="0.25">
      <c r="AE167">
        <v>2500050</v>
      </c>
      <c r="AF167" t="s">
        <v>981</v>
      </c>
      <c r="AG167">
        <v>1</v>
      </c>
    </row>
    <row r="168" spans="31:33" x14ac:dyDescent="0.25">
      <c r="AE168">
        <v>2400005</v>
      </c>
      <c r="AF168" t="s">
        <v>883</v>
      </c>
      <c r="AG168">
        <v>1</v>
      </c>
    </row>
    <row r="169" spans="31:33" x14ac:dyDescent="0.25">
      <c r="AE169">
        <v>2400015</v>
      </c>
      <c r="AF169" t="s">
        <v>982</v>
      </c>
      <c r="AG169">
        <v>1</v>
      </c>
    </row>
    <row r="170" spans="31:33" x14ac:dyDescent="0.25">
      <c r="AE170">
        <v>2500072</v>
      </c>
      <c r="AF170" t="s">
        <v>983</v>
      </c>
      <c r="AG170">
        <v>1</v>
      </c>
    </row>
    <row r="171" spans="31:33" x14ac:dyDescent="0.25">
      <c r="AE171">
        <v>2500052</v>
      </c>
      <c r="AF171" t="s">
        <v>984</v>
      </c>
      <c r="AG171">
        <v>1</v>
      </c>
    </row>
    <row r="172" spans="31:33" x14ac:dyDescent="0.25">
      <c r="AE172">
        <v>2400017</v>
      </c>
      <c r="AF172" t="s">
        <v>924</v>
      </c>
      <c r="AG172">
        <v>1</v>
      </c>
    </row>
    <row r="173" spans="31:33" x14ac:dyDescent="0.25">
      <c r="AE173">
        <v>2403318</v>
      </c>
      <c r="AF173" t="s">
        <v>500</v>
      </c>
      <c r="AG173">
        <v>1</v>
      </c>
    </row>
  </sheetData>
  <mergeCells count="18">
    <mergeCell ref="O1:O2"/>
    <mergeCell ref="F3:F21"/>
    <mergeCell ref="N3:N22"/>
    <mergeCell ref="F23:F41"/>
    <mergeCell ref="N23:N42"/>
    <mergeCell ref="F1:F2"/>
    <mergeCell ref="G1:G2"/>
    <mergeCell ref="H1:H2"/>
    <mergeCell ref="I1:I2"/>
    <mergeCell ref="J1:J2"/>
    <mergeCell ref="F43:F61"/>
    <mergeCell ref="N43:N61"/>
    <mergeCell ref="F62:F70"/>
    <mergeCell ref="N62:N79"/>
    <mergeCell ref="A1:A2"/>
    <mergeCell ref="N1:N2"/>
    <mergeCell ref="L1:M1"/>
    <mergeCell ref="K1:K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E571-A597-4E69-946A-A81E1F7EFEDD}">
  <dimension ref="A1:AX71"/>
  <sheetViews>
    <sheetView topLeftCell="A2" zoomScaleNormal="100" workbookViewId="0">
      <selection activeCell="L29" sqref="L29"/>
    </sheetView>
  </sheetViews>
  <sheetFormatPr defaultRowHeight="15" x14ac:dyDescent="0.25"/>
  <cols>
    <col min="5" max="7" width="14.85546875" customWidth="1"/>
    <col min="8" max="9" width="21.7109375" customWidth="1"/>
    <col min="10" max="11" width="17.7109375" customWidth="1"/>
    <col min="12" max="12" width="21.85546875" customWidth="1"/>
    <col min="13" max="13" width="11.42578125" customWidth="1"/>
    <col min="14" max="14" width="14.42578125" customWidth="1"/>
    <col min="15" max="15" width="15.42578125" customWidth="1"/>
    <col min="16" max="16" width="14.28515625" customWidth="1"/>
    <col min="17" max="17" width="11.85546875" customWidth="1"/>
    <col min="18" max="18" width="9.5703125" customWidth="1"/>
    <col min="19" max="20" width="16.140625" customWidth="1"/>
    <col min="21" max="22" width="16.85546875" customWidth="1"/>
    <col min="23" max="23" width="22.5703125" customWidth="1"/>
    <col min="24" max="24" width="29" customWidth="1"/>
    <col min="25" max="25" width="29.140625" customWidth="1"/>
    <col min="26" max="26" width="29.7109375" customWidth="1"/>
    <col min="27" max="27" width="27.5703125" customWidth="1"/>
    <col min="28" max="28" width="29.140625" customWidth="1"/>
    <col min="29" max="29" width="20.7109375" customWidth="1"/>
    <col min="30" max="30" width="26" customWidth="1"/>
    <col min="31" max="31" width="26.5703125" customWidth="1"/>
    <col min="32" max="32" width="30.85546875" customWidth="1"/>
    <col min="34" max="34" width="44.28515625" customWidth="1"/>
    <col min="39" max="39" width="17.85546875" customWidth="1"/>
    <col min="40" max="40" width="20.7109375" customWidth="1"/>
  </cols>
  <sheetData>
    <row r="1" spans="1:41" ht="39.75" customHeight="1" x14ac:dyDescent="0.25">
      <c r="C1" s="38" t="s">
        <v>501</v>
      </c>
      <c r="D1" s="38"/>
      <c r="E1" s="38"/>
      <c r="F1" s="38"/>
      <c r="G1" s="38"/>
      <c r="H1" s="38"/>
      <c r="I1" s="38"/>
      <c r="J1" s="38"/>
      <c r="K1" s="38"/>
      <c r="L1" s="38"/>
      <c r="M1" s="3"/>
      <c r="N1" s="38" t="s">
        <v>502</v>
      </c>
      <c r="O1" s="38"/>
      <c r="P1" s="38"/>
      <c r="Q1" s="38"/>
      <c r="R1" s="38"/>
      <c r="S1" s="38"/>
      <c r="T1" s="38"/>
      <c r="U1" s="38"/>
      <c r="V1" s="38"/>
      <c r="W1" s="38"/>
      <c r="X1" t="s">
        <v>503</v>
      </c>
      <c r="Y1" t="s">
        <v>504</v>
      </c>
      <c r="Z1" t="s">
        <v>505</v>
      </c>
      <c r="AA1" t="s">
        <v>506</v>
      </c>
      <c r="AB1" t="s">
        <v>20</v>
      </c>
      <c r="AC1" t="s">
        <v>21</v>
      </c>
      <c r="AD1" t="s">
        <v>164</v>
      </c>
      <c r="AE1" t="s">
        <v>165</v>
      </c>
      <c r="AH1" s="38"/>
      <c r="AI1" s="38"/>
      <c r="AJ1" s="38"/>
      <c r="AK1" s="38"/>
      <c r="AL1" s="38"/>
      <c r="AM1" s="38"/>
      <c r="AN1" s="38"/>
    </row>
    <row r="2" spans="1:41" ht="18.75" customHeight="1" x14ac:dyDescent="0.25">
      <c r="B2" t="s">
        <v>0</v>
      </c>
      <c r="C2" s="3" t="s">
        <v>507</v>
      </c>
      <c r="D2" t="s">
        <v>508</v>
      </c>
      <c r="E2" t="s">
        <v>509</v>
      </c>
      <c r="F2" t="s">
        <v>510</v>
      </c>
      <c r="G2" t="s">
        <v>511</v>
      </c>
      <c r="H2" s="8" t="s">
        <v>512</v>
      </c>
      <c r="I2" s="8"/>
      <c r="J2" s="8" t="s">
        <v>513</v>
      </c>
      <c r="K2" s="8"/>
      <c r="L2" s="8" t="s">
        <v>514</v>
      </c>
      <c r="M2" s="8"/>
      <c r="N2" s="8" t="s">
        <v>515</v>
      </c>
      <c r="O2" s="8" t="s">
        <v>508</v>
      </c>
      <c r="P2" s="8" t="s">
        <v>509</v>
      </c>
      <c r="Q2" s="8" t="s">
        <v>516</v>
      </c>
      <c r="R2" s="8" t="s">
        <v>511</v>
      </c>
      <c r="S2" s="8" t="s">
        <v>512</v>
      </c>
      <c r="T2" s="8"/>
      <c r="U2" s="8" t="s">
        <v>513</v>
      </c>
      <c r="V2" s="8"/>
      <c r="W2" s="8" t="s">
        <v>514</v>
      </c>
      <c r="X2">
        <v>0.35785198555956677</v>
      </c>
      <c r="Y2" s="34">
        <v>3.021333239920132E-2</v>
      </c>
      <c r="Z2">
        <v>0.896660649819495</v>
      </c>
      <c r="AA2">
        <v>0.11392834623603176</v>
      </c>
      <c r="AB2">
        <v>0.75718719811278867</v>
      </c>
      <c r="AC2">
        <v>6.5128053264245894E-2</v>
      </c>
      <c r="AD2">
        <v>0.86525459056716802</v>
      </c>
      <c r="AE2">
        <v>5.0858161181224187E-2</v>
      </c>
      <c r="AH2" s="3"/>
      <c r="AM2" s="8"/>
      <c r="AN2" s="8"/>
    </row>
    <row r="3" spans="1:41" x14ac:dyDescent="0.25">
      <c r="A3" s="38">
        <v>2017</v>
      </c>
      <c r="B3" s="3" t="s">
        <v>517</v>
      </c>
      <c r="C3" s="2">
        <v>14593</v>
      </c>
      <c r="D3">
        <v>793</v>
      </c>
      <c r="E3" s="2">
        <v>13800</v>
      </c>
      <c r="F3">
        <v>442952</v>
      </c>
      <c r="G3" s="2">
        <v>1423</v>
      </c>
      <c r="H3">
        <f>(D3/(D3+G3))</f>
        <v>0.35785198555956677</v>
      </c>
      <c r="J3">
        <f>(F3/(F3+E3))</f>
        <v>0.96978666760079868</v>
      </c>
      <c r="L3" s="34">
        <f>(1-J3)</f>
        <v>3.021333239920132E-2</v>
      </c>
      <c r="M3" s="34"/>
      <c r="N3">
        <v>54024</v>
      </c>
      <c r="O3">
        <v>1987</v>
      </c>
      <c r="P3" s="2">
        <v>52037</v>
      </c>
      <c r="Q3">
        <v>404715</v>
      </c>
      <c r="R3">
        <v>229</v>
      </c>
      <c r="S3">
        <f>(O3/(O3+R3))</f>
        <v>0.89666064981949456</v>
      </c>
      <c r="U3">
        <f>(Q3/(Q3+P3))</f>
        <v>0.88607165376396824</v>
      </c>
      <c r="W3">
        <f>(1-U3)</f>
        <v>0.11392834623603176</v>
      </c>
      <c r="X3">
        <v>0.44314079422382674</v>
      </c>
      <c r="Y3" s="12">
        <v>3.7764476127088664E-2</v>
      </c>
      <c r="Z3" s="12">
        <v>0.86507220216606495</v>
      </c>
      <c r="AA3" s="12">
        <v>0.11425237327915372</v>
      </c>
      <c r="AB3" s="12"/>
      <c r="AC3" s="12"/>
      <c r="AD3" s="12"/>
      <c r="AH3" s="2"/>
      <c r="AJ3" s="2"/>
      <c r="AL3" s="2"/>
    </row>
    <row r="4" spans="1:41" x14ac:dyDescent="0.25">
      <c r="A4" s="38"/>
      <c r="B4" s="3" t="s">
        <v>518</v>
      </c>
      <c r="C4" s="2">
        <v>14593</v>
      </c>
      <c r="D4">
        <v>793</v>
      </c>
      <c r="E4" s="2">
        <v>13800</v>
      </c>
      <c r="F4">
        <v>442952</v>
      </c>
      <c r="G4" s="2">
        <v>1423</v>
      </c>
      <c r="H4">
        <f t="shared" ref="H4:H67" si="0">(D4/(D4+G4))</f>
        <v>0.35785198555956677</v>
      </c>
      <c r="I4">
        <f>(((H4-H3)/H3)*100)</f>
        <v>0</v>
      </c>
      <c r="J4">
        <f t="shared" ref="J4:J67" si="1">(F4/(F4+E4))</f>
        <v>0.96978666760079868</v>
      </c>
      <c r="K4">
        <f>(((J4-J3)/J3)*100)</f>
        <v>0</v>
      </c>
      <c r="L4" s="34">
        <f t="shared" ref="L4:L67" si="2">(1-J4)</f>
        <v>3.021333239920132E-2</v>
      </c>
      <c r="M4" s="34"/>
      <c r="N4">
        <v>54024</v>
      </c>
      <c r="O4">
        <v>1987</v>
      </c>
      <c r="P4" s="2">
        <v>52037</v>
      </c>
      <c r="Q4">
        <v>404715</v>
      </c>
      <c r="R4">
        <v>229</v>
      </c>
      <c r="S4">
        <f t="shared" ref="S4:S67" si="3">(O4/(O4+R4))</f>
        <v>0.89666064981949456</v>
      </c>
      <c r="T4">
        <f>(((S4-S3)/S3)*100)</f>
        <v>0</v>
      </c>
      <c r="U4">
        <f t="shared" ref="U4:U67" si="4">(Q4/(Q4+P4))</f>
        <v>0.88607165376396824</v>
      </c>
      <c r="V4">
        <f>(((U4-U3)/U3)*100)</f>
        <v>0</v>
      </c>
      <c r="W4">
        <f t="shared" ref="W4:W67" si="5">(1-U4)</f>
        <v>0.11392834623603176</v>
      </c>
      <c r="X4">
        <v>0.5</v>
      </c>
      <c r="Y4" s="12">
        <v>4.2740918485304924E-2</v>
      </c>
      <c r="Z4" s="12">
        <v>0.86416967509025266</v>
      </c>
      <c r="AA4" s="12">
        <v>0.11437497810628083</v>
      </c>
      <c r="AB4" s="12"/>
      <c r="AC4" s="12"/>
      <c r="AD4" s="12"/>
      <c r="AH4" s="2"/>
      <c r="AJ4" s="2"/>
      <c r="AL4" s="2"/>
    </row>
    <row r="5" spans="1:41" x14ac:dyDescent="0.25">
      <c r="A5" s="38"/>
      <c r="B5" s="3" t="s">
        <v>519</v>
      </c>
      <c r="C5" s="2">
        <v>14593</v>
      </c>
      <c r="D5">
        <v>793</v>
      </c>
      <c r="E5" s="2">
        <v>13800</v>
      </c>
      <c r="F5">
        <v>442952</v>
      </c>
      <c r="G5" s="2">
        <v>1423</v>
      </c>
      <c r="H5">
        <f t="shared" si="0"/>
        <v>0.35785198555956677</v>
      </c>
      <c r="I5">
        <f t="shared" ref="I5:I68" si="6">(((H5-H4)/H4)*100)</f>
        <v>0</v>
      </c>
      <c r="J5">
        <f t="shared" si="1"/>
        <v>0.96978666760079868</v>
      </c>
      <c r="K5">
        <f t="shared" ref="K5:K68" si="7">(((J5-J4)/J4)*100)</f>
        <v>0</v>
      </c>
      <c r="L5" s="34">
        <f t="shared" si="2"/>
        <v>3.021333239920132E-2</v>
      </c>
      <c r="M5" s="34"/>
      <c r="N5">
        <v>54024</v>
      </c>
      <c r="O5">
        <v>1987</v>
      </c>
      <c r="P5" s="2">
        <v>52037</v>
      </c>
      <c r="Q5">
        <v>404715</v>
      </c>
      <c r="R5">
        <v>229</v>
      </c>
      <c r="S5">
        <f t="shared" si="3"/>
        <v>0.89666064981949456</v>
      </c>
      <c r="T5">
        <f t="shared" ref="T5:T68" si="8">(((S5-S4)/S4)*100)</f>
        <v>0</v>
      </c>
      <c r="U5">
        <f t="shared" si="4"/>
        <v>0.88607165376396824</v>
      </c>
      <c r="V5">
        <f t="shared" ref="V5:V68" si="9">(((U5-U4)/U4)*100)</f>
        <v>0</v>
      </c>
      <c r="W5">
        <f t="shared" si="5"/>
        <v>0.11392834623603176</v>
      </c>
      <c r="X5">
        <v>0.68095667870036103</v>
      </c>
      <c r="Y5" s="12">
        <v>4.5545503905839446E-2</v>
      </c>
      <c r="Z5" s="12">
        <v>0.96886281588447654</v>
      </c>
      <c r="AA5" s="12">
        <v>0.13116746067888041</v>
      </c>
      <c r="AB5" s="12"/>
      <c r="AC5" s="12"/>
      <c r="AD5" s="12"/>
      <c r="AH5" s="2"/>
      <c r="AJ5" s="2"/>
      <c r="AL5" s="2"/>
    </row>
    <row r="6" spans="1:41" x14ac:dyDescent="0.25">
      <c r="A6" s="38"/>
      <c r="B6" s="3" t="s">
        <v>520</v>
      </c>
      <c r="C6" s="2">
        <v>14593</v>
      </c>
      <c r="D6">
        <v>793</v>
      </c>
      <c r="E6" s="2">
        <v>13800</v>
      </c>
      <c r="F6">
        <v>442952</v>
      </c>
      <c r="G6" s="2">
        <v>1423</v>
      </c>
      <c r="H6">
        <f t="shared" si="0"/>
        <v>0.35785198555956677</v>
      </c>
      <c r="I6">
        <f t="shared" si="6"/>
        <v>0</v>
      </c>
      <c r="J6">
        <f t="shared" si="1"/>
        <v>0.96978666760079868</v>
      </c>
      <c r="K6">
        <f t="shared" si="7"/>
        <v>0</v>
      </c>
      <c r="L6" s="34">
        <f t="shared" si="2"/>
        <v>3.021333239920132E-2</v>
      </c>
      <c r="M6" s="34"/>
      <c r="N6">
        <v>54024</v>
      </c>
      <c r="O6">
        <v>1987</v>
      </c>
      <c r="P6" s="2">
        <v>52037</v>
      </c>
      <c r="Q6">
        <v>404715</v>
      </c>
      <c r="R6">
        <v>229</v>
      </c>
      <c r="S6">
        <f t="shared" si="3"/>
        <v>0.89666064981949456</v>
      </c>
      <c r="T6">
        <f t="shared" si="8"/>
        <v>0</v>
      </c>
      <c r="U6">
        <f t="shared" si="4"/>
        <v>0.88607165376396824</v>
      </c>
      <c r="V6">
        <f t="shared" si="9"/>
        <v>0</v>
      </c>
      <c r="W6">
        <f t="shared" si="5"/>
        <v>0.11392834623603176</v>
      </c>
      <c r="Y6" s="12"/>
      <c r="Z6" s="12"/>
      <c r="AA6" s="12"/>
      <c r="AB6" s="12"/>
      <c r="AC6" s="12"/>
      <c r="AD6" s="12"/>
      <c r="AH6" s="2"/>
      <c r="AJ6" s="2"/>
      <c r="AL6" s="2"/>
    </row>
    <row r="7" spans="1:41" x14ac:dyDescent="0.25">
      <c r="A7" s="38"/>
      <c r="B7" s="3" t="s">
        <v>521</v>
      </c>
      <c r="C7" s="2">
        <v>14593</v>
      </c>
      <c r="D7">
        <v>793</v>
      </c>
      <c r="E7" s="2">
        <v>13800</v>
      </c>
      <c r="F7">
        <v>442952</v>
      </c>
      <c r="G7" s="2">
        <v>1423</v>
      </c>
      <c r="H7">
        <f t="shared" si="0"/>
        <v>0.35785198555956677</v>
      </c>
      <c r="I7">
        <f t="shared" si="6"/>
        <v>0</v>
      </c>
      <c r="J7">
        <f t="shared" si="1"/>
        <v>0.96978666760079868</v>
      </c>
      <c r="K7">
        <f t="shared" si="7"/>
        <v>0</v>
      </c>
      <c r="L7" s="34">
        <f t="shared" si="2"/>
        <v>3.021333239920132E-2</v>
      </c>
      <c r="M7" s="34"/>
      <c r="N7">
        <v>54024</v>
      </c>
      <c r="O7">
        <v>1987</v>
      </c>
      <c r="P7" s="2">
        <v>52037</v>
      </c>
      <c r="Q7">
        <v>404715</v>
      </c>
      <c r="R7">
        <v>229</v>
      </c>
      <c r="S7">
        <f t="shared" si="3"/>
        <v>0.89666064981949456</v>
      </c>
      <c r="T7">
        <f t="shared" si="8"/>
        <v>0</v>
      </c>
      <c r="U7">
        <f t="shared" si="4"/>
        <v>0.88607165376396824</v>
      </c>
      <c r="V7">
        <f t="shared" si="9"/>
        <v>0</v>
      </c>
      <c r="W7">
        <f t="shared" si="5"/>
        <v>0.11392834623603176</v>
      </c>
      <c r="Y7" s="12"/>
      <c r="Z7" s="12"/>
      <c r="AA7" s="12"/>
      <c r="AB7" s="12"/>
      <c r="AC7" s="12"/>
      <c r="AD7" s="12"/>
      <c r="AH7" s="2"/>
      <c r="AJ7" s="2"/>
      <c r="AL7" s="2"/>
    </row>
    <row r="8" spans="1:41" x14ac:dyDescent="0.25">
      <c r="A8" s="38"/>
      <c r="B8" s="3" t="s">
        <v>522</v>
      </c>
      <c r="C8" s="2">
        <v>14593</v>
      </c>
      <c r="D8">
        <v>793</v>
      </c>
      <c r="E8" s="2">
        <v>13800</v>
      </c>
      <c r="F8">
        <v>442952</v>
      </c>
      <c r="G8" s="2">
        <v>1423</v>
      </c>
      <c r="H8">
        <f t="shared" si="0"/>
        <v>0.35785198555956677</v>
      </c>
      <c r="I8">
        <f t="shared" si="6"/>
        <v>0</v>
      </c>
      <c r="J8">
        <f t="shared" si="1"/>
        <v>0.96978666760079868</v>
      </c>
      <c r="K8">
        <f t="shared" si="7"/>
        <v>0</v>
      </c>
      <c r="L8" s="34">
        <f t="shared" si="2"/>
        <v>3.021333239920132E-2</v>
      </c>
      <c r="M8" s="34"/>
      <c r="N8">
        <v>54024</v>
      </c>
      <c r="O8">
        <v>1987</v>
      </c>
      <c r="P8" s="2">
        <v>52037</v>
      </c>
      <c r="Q8">
        <v>404715</v>
      </c>
      <c r="R8">
        <v>229</v>
      </c>
      <c r="S8">
        <f t="shared" si="3"/>
        <v>0.89666064981949456</v>
      </c>
      <c r="T8">
        <f t="shared" si="8"/>
        <v>0</v>
      </c>
      <c r="U8">
        <f t="shared" si="4"/>
        <v>0.88607165376396824</v>
      </c>
      <c r="V8">
        <f t="shared" si="9"/>
        <v>0</v>
      </c>
      <c r="W8">
        <f t="shared" si="5"/>
        <v>0.11392834623603176</v>
      </c>
      <c r="Y8" s="12"/>
      <c r="Z8" s="12"/>
      <c r="AA8" s="12"/>
      <c r="AB8" s="12"/>
      <c r="AC8" s="12"/>
      <c r="AD8" s="12"/>
      <c r="AH8" s="2"/>
      <c r="AJ8" s="2"/>
      <c r="AL8" s="2"/>
    </row>
    <row r="9" spans="1:41" x14ac:dyDescent="0.25">
      <c r="A9" s="38"/>
      <c r="B9" s="3" t="s">
        <v>523</v>
      </c>
      <c r="C9" s="2">
        <v>14593</v>
      </c>
      <c r="D9">
        <v>793</v>
      </c>
      <c r="E9" s="2">
        <v>13800</v>
      </c>
      <c r="F9">
        <v>442952</v>
      </c>
      <c r="G9" s="2">
        <v>1423</v>
      </c>
      <c r="H9">
        <f t="shared" si="0"/>
        <v>0.35785198555956677</v>
      </c>
      <c r="I9">
        <f t="shared" si="6"/>
        <v>0</v>
      </c>
      <c r="J9">
        <f t="shared" si="1"/>
        <v>0.96978666760079868</v>
      </c>
      <c r="K9">
        <f t="shared" si="7"/>
        <v>0</v>
      </c>
      <c r="L9" s="34">
        <f t="shared" si="2"/>
        <v>3.021333239920132E-2</v>
      </c>
      <c r="M9" s="34"/>
      <c r="N9">
        <v>54024</v>
      </c>
      <c r="O9">
        <v>1987</v>
      </c>
      <c r="P9" s="2">
        <v>52037</v>
      </c>
      <c r="Q9">
        <v>404715</v>
      </c>
      <c r="R9">
        <v>229</v>
      </c>
      <c r="S9">
        <f t="shared" si="3"/>
        <v>0.89666064981949456</v>
      </c>
      <c r="T9">
        <f t="shared" si="8"/>
        <v>0</v>
      </c>
      <c r="U9">
        <f t="shared" si="4"/>
        <v>0.88607165376396824</v>
      </c>
      <c r="V9">
        <f t="shared" si="9"/>
        <v>0</v>
      </c>
      <c r="W9">
        <f t="shared" si="5"/>
        <v>0.11392834623603176</v>
      </c>
      <c r="Y9" s="12"/>
      <c r="Z9" s="12"/>
      <c r="AA9" s="12"/>
      <c r="AB9" s="12"/>
      <c r="AC9" s="12"/>
      <c r="AD9" s="12"/>
      <c r="AF9" s="12"/>
      <c r="AG9" s="12"/>
      <c r="AH9" s="12"/>
      <c r="AI9" s="12"/>
      <c r="AJ9" s="12"/>
      <c r="AK9" s="12"/>
      <c r="AO9" s="2"/>
    </row>
    <row r="10" spans="1:41" x14ac:dyDescent="0.25">
      <c r="A10" s="38"/>
      <c r="B10" s="3" t="s">
        <v>524</v>
      </c>
      <c r="C10" s="2">
        <v>14593</v>
      </c>
      <c r="D10">
        <v>793</v>
      </c>
      <c r="E10" s="2">
        <v>13800</v>
      </c>
      <c r="F10">
        <v>442952</v>
      </c>
      <c r="G10" s="2">
        <v>1423</v>
      </c>
      <c r="H10">
        <f t="shared" si="0"/>
        <v>0.35785198555956677</v>
      </c>
      <c r="I10">
        <f t="shared" si="6"/>
        <v>0</v>
      </c>
      <c r="J10">
        <f t="shared" si="1"/>
        <v>0.96978666760079868</v>
      </c>
      <c r="K10">
        <f t="shared" si="7"/>
        <v>0</v>
      </c>
      <c r="L10" s="34">
        <f t="shared" si="2"/>
        <v>3.021333239920132E-2</v>
      </c>
      <c r="M10" s="34"/>
      <c r="N10">
        <v>54024</v>
      </c>
      <c r="O10">
        <v>1987</v>
      </c>
      <c r="P10" s="2">
        <v>52037</v>
      </c>
      <c r="Q10">
        <v>404715</v>
      </c>
      <c r="R10">
        <v>229</v>
      </c>
      <c r="S10">
        <f t="shared" si="3"/>
        <v>0.89666064981949456</v>
      </c>
      <c r="T10">
        <f t="shared" si="8"/>
        <v>0</v>
      </c>
      <c r="U10">
        <f t="shared" si="4"/>
        <v>0.88607165376396824</v>
      </c>
      <c r="V10">
        <f t="shared" si="9"/>
        <v>0</v>
      </c>
      <c r="W10">
        <f t="shared" si="5"/>
        <v>0.11392834623603176</v>
      </c>
      <c r="AO10" s="2"/>
    </row>
    <row r="11" spans="1:41" x14ac:dyDescent="0.25">
      <c r="A11" s="38"/>
      <c r="B11" s="3" t="s">
        <v>525</v>
      </c>
      <c r="C11" s="2">
        <v>14593</v>
      </c>
      <c r="D11">
        <v>793</v>
      </c>
      <c r="E11" s="2">
        <v>13800</v>
      </c>
      <c r="F11">
        <v>442952</v>
      </c>
      <c r="G11" s="2">
        <v>1423</v>
      </c>
      <c r="H11">
        <f t="shared" si="0"/>
        <v>0.35785198555956677</v>
      </c>
      <c r="I11">
        <f t="shared" si="6"/>
        <v>0</v>
      </c>
      <c r="J11">
        <f t="shared" si="1"/>
        <v>0.96978666760079868</v>
      </c>
      <c r="K11">
        <f t="shared" si="7"/>
        <v>0</v>
      </c>
      <c r="L11" s="34">
        <f t="shared" si="2"/>
        <v>3.021333239920132E-2</v>
      </c>
      <c r="M11" s="34"/>
      <c r="N11">
        <v>54024</v>
      </c>
      <c r="O11">
        <v>1987</v>
      </c>
      <c r="P11" s="2">
        <v>52037</v>
      </c>
      <c r="Q11">
        <v>404715</v>
      </c>
      <c r="R11">
        <v>229</v>
      </c>
      <c r="S11">
        <f t="shared" si="3"/>
        <v>0.89666064981949456</v>
      </c>
      <c r="T11">
        <f t="shared" si="8"/>
        <v>0</v>
      </c>
      <c r="U11">
        <f t="shared" si="4"/>
        <v>0.88607165376396824</v>
      </c>
      <c r="V11">
        <f t="shared" si="9"/>
        <v>0</v>
      </c>
      <c r="W11">
        <f t="shared" si="5"/>
        <v>0.11392834623603176</v>
      </c>
      <c r="AO11" s="2"/>
    </row>
    <row r="12" spans="1:41" x14ac:dyDescent="0.25">
      <c r="A12" s="38"/>
      <c r="B12" s="3" t="s">
        <v>526</v>
      </c>
      <c r="C12" s="2">
        <v>14593</v>
      </c>
      <c r="D12">
        <v>793</v>
      </c>
      <c r="E12" s="2">
        <v>13800</v>
      </c>
      <c r="F12">
        <v>442952</v>
      </c>
      <c r="G12" s="2">
        <v>1423</v>
      </c>
      <c r="H12">
        <f t="shared" si="0"/>
        <v>0.35785198555956677</v>
      </c>
      <c r="I12">
        <f t="shared" si="6"/>
        <v>0</v>
      </c>
      <c r="J12">
        <f t="shared" si="1"/>
        <v>0.96978666760079868</v>
      </c>
      <c r="K12">
        <f t="shared" si="7"/>
        <v>0</v>
      </c>
      <c r="L12" s="34">
        <f t="shared" si="2"/>
        <v>3.021333239920132E-2</v>
      </c>
      <c r="M12" s="34"/>
      <c r="N12">
        <v>54024</v>
      </c>
      <c r="O12">
        <v>1987</v>
      </c>
      <c r="P12" s="2">
        <v>52037</v>
      </c>
      <c r="Q12">
        <v>404715</v>
      </c>
      <c r="R12">
        <v>229</v>
      </c>
      <c r="S12">
        <f t="shared" si="3"/>
        <v>0.89666064981949456</v>
      </c>
      <c r="T12">
        <f t="shared" si="8"/>
        <v>0</v>
      </c>
      <c r="U12">
        <f t="shared" si="4"/>
        <v>0.88607165376396824</v>
      </c>
      <c r="V12">
        <f t="shared" si="9"/>
        <v>0</v>
      </c>
      <c r="W12">
        <f t="shared" si="5"/>
        <v>0.11392834623603176</v>
      </c>
      <c r="AO12" s="2"/>
    </row>
    <row r="13" spans="1:41" x14ac:dyDescent="0.25">
      <c r="A13" s="38"/>
      <c r="B13" s="3" t="s">
        <v>527</v>
      </c>
      <c r="C13" s="2">
        <v>14593</v>
      </c>
      <c r="D13">
        <v>793</v>
      </c>
      <c r="E13" s="2">
        <v>13800</v>
      </c>
      <c r="F13">
        <v>442952</v>
      </c>
      <c r="G13" s="2">
        <v>1423</v>
      </c>
      <c r="H13">
        <f t="shared" si="0"/>
        <v>0.35785198555956677</v>
      </c>
      <c r="I13">
        <f t="shared" si="6"/>
        <v>0</v>
      </c>
      <c r="J13">
        <f t="shared" si="1"/>
        <v>0.96978666760079868</v>
      </c>
      <c r="K13">
        <f t="shared" si="7"/>
        <v>0</v>
      </c>
      <c r="L13" s="34">
        <f t="shared" si="2"/>
        <v>3.021333239920132E-2</v>
      </c>
      <c r="M13" s="34"/>
      <c r="N13">
        <v>54024</v>
      </c>
      <c r="O13">
        <v>1987</v>
      </c>
      <c r="P13" s="2">
        <v>52037</v>
      </c>
      <c r="Q13">
        <v>404715</v>
      </c>
      <c r="R13">
        <v>229</v>
      </c>
      <c r="S13">
        <f t="shared" si="3"/>
        <v>0.89666064981949456</v>
      </c>
      <c r="T13">
        <f t="shared" si="8"/>
        <v>0</v>
      </c>
      <c r="U13">
        <f t="shared" si="4"/>
        <v>0.88607165376396824</v>
      </c>
      <c r="V13">
        <f t="shared" si="9"/>
        <v>0</v>
      </c>
      <c r="W13">
        <f t="shared" si="5"/>
        <v>0.11392834623603176</v>
      </c>
      <c r="AF13" t="s">
        <v>528</v>
      </c>
      <c r="AG13" t="s">
        <v>529</v>
      </c>
      <c r="AH13" t="s">
        <v>528</v>
      </c>
      <c r="AI13" t="s">
        <v>529</v>
      </c>
      <c r="AJ13" t="s">
        <v>530</v>
      </c>
      <c r="AK13" t="s">
        <v>531</v>
      </c>
      <c r="AL13" t="s">
        <v>530</v>
      </c>
      <c r="AM13" t="s">
        <v>531</v>
      </c>
      <c r="AO13" s="2"/>
    </row>
    <row r="14" spans="1:41" x14ac:dyDescent="0.25">
      <c r="A14" s="38"/>
      <c r="B14" s="3" t="s">
        <v>532</v>
      </c>
      <c r="C14" s="2">
        <v>14593</v>
      </c>
      <c r="D14">
        <v>793</v>
      </c>
      <c r="E14" s="2">
        <v>13800</v>
      </c>
      <c r="F14">
        <v>442952</v>
      </c>
      <c r="G14" s="2">
        <v>1423</v>
      </c>
      <c r="H14">
        <f t="shared" si="0"/>
        <v>0.35785198555956677</v>
      </c>
      <c r="I14">
        <f t="shared" si="6"/>
        <v>0</v>
      </c>
      <c r="J14">
        <f t="shared" si="1"/>
        <v>0.96978666760079868</v>
      </c>
      <c r="K14">
        <f t="shared" si="7"/>
        <v>0</v>
      </c>
      <c r="L14" s="34">
        <f t="shared" si="2"/>
        <v>3.021333239920132E-2</v>
      </c>
      <c r="M14" s="34"/>
      <c r="N14">
        <v>54024</v>
      </c>
      <c r="O14">
        <v>1987</v>
      </c>
      <c r="P14" s="2">
        <v>52037</v>
      </c>
      <c r="Q14">
        <v>404715</v>
      </c>
      <c r="R14">
        <v>229</v>
      </c>
      <c r="S14">
        <f t="shared" si="3"/>
        <v>0.89666064981949456</v>
      </c>
      <c r="T14">
        <f t="shared" si="8"/>
        <v>0</v>
      </c>
      <c r="U14">
        <f t="shared" si="4"/>
        <v>0.88607165376396824</v>
      </c>
      <c r="V14">
        <f t="shared" si="9"/>
        <v>0</v>
      </c>
      <c r="W14">
        <f t="shared" si="5"/>
        <v>0.11392834623603176</v>
      </c>
      <c r="AE14" s="12"/>
      <c r="AF14" s="12">
        <v>15</v>
      </c>
      <c r="AG14" s="12">
        <v>2023207</v>
      </c>
      <c r="AH14" s="12">
        <v>15</v>
      </c>
      <c r="AI14" s="12">
        <v>2023207</v>
      </c>
      <c r="AJ14" s="12">
        <v>15</v>
      </c>
      <c r="AK14">
        <v>2023207</v>
      </c>
      <c r="AL14" s="12">
        <v>15</v>
      </c>
      <c r="AM14">
        <v>2023207</v>
      </c>
      <c r="AO14" s="2"/>
    </row>
    <row r="15" spans="1:41" x14ac:dyDescent="0.25">
      <c r="A15" s="38"/>
      <c r="B15" s="3" t="s">
        <v>533</v>
      </c>
      <c r="C15" s="2">
        <v>14593</v>
      </c>
      <c r="D15">
        <v>793</v>
      </c>
      <c r="E15" s="2">
        <v>13800</v>
      </c>
      <c r="F15">
        <v>442952</v>
      </c>
      <c r="G15" s="2">
        <v>1423</v>
      </c>
      <c r="H15">
        <f t="shared" si="0"/>
        <v>0.35785198555956677</v>
      </c>
      <c r="I15">
        <f t="shared" si="6"/>
        <v>0</v>
      </c>
      <c r="J15">
        <f t="shared" si="1"/>
        <v>0.96978666760079868</v>
      </c>
      <c r="K15">
        <f t="shared" si="7"/>
        <v>0</v>
      </c>
      <c r="L15" s="34">
        <f t="shared" si="2"/>
        <v>3.021333239920132E-2</v>
      </c>
      <c r="M15" s="34"/>
      <c r="N15">
        <v>54024</v>
      </c>
      <c r="O15">
        <v>1987</v>
      </c>
      <c r="P15" s="2">
        <v>52037</v>
      </c>
      <c r="Q15">
        <v>404715</v>
      </c>
      <c r="R15">
        <v>229</v>
      </c>
      <c r="S15">
        <f t="shared" si="3"/>
        <v>0.89666064981949456</v>
      </c>
      <c r="T15">
        <f t="shared" si="8"/>
        <v>0</v>
      </c>
      <c r="U15">
        <f t="shared" si="4"/>
        <v>0.88607165376396824</v>
      </c>
      <c r="V15">
        <f t="shared" si="9"/>
        <v>0</v>
      </c>
      <c r="W15">
        <f t="shared" si="5"/>
        <v>0.11392834623603176</v>
      </c>
      <c r="AE15" s="12"/>
      <c r="AF15" s="12">
        <v>31</v>
      </c>
      <c r="AG15" s="12">
        <v>2013504</v>
      </c>
      <c r="AH15" s="12">
        <v>31</v>
      </c>
      <c r="AI15" s="12">
        <v>2013504</v>
      </c>
      <c r="AJ15" s="12">
        <v>31</v>
      </c>
      <c r="AK15">
        <v>2013504</v>
      </c>
      <c r="AL15" s="12">
        <v>31</v>
      </c>
      <c r="AM15">
        <v>2027757</v>
      </c>
      <c r="AO15" s="2"/>
    </row>
    <row r="16" spans="1:41" x14ac:dyDescent="0.25">
      <c r="A16" s="38"/>
      <c r="B16" s="3" t="s">
        <v>534</v>
      </c>
      <c r="C16" s="2">
        <v>14593</v>
      </c>
      <c r="D16">
        <v>793</v>
      </c>
      <c r="E16" s="2">
        <v>13800</v>
      </c>
      <c r="F16">
        <v>442952</v>
      </c>
      <c r="G16" s="2">
        <v>1423</v>
      </c>
      <c r="H16">
        <f t="shared" si="0"/>
        <v>0.35785198555956677</v>
      </c>
      <c r="I16">
        <f t="shared" si="6"/>
        <v>0</v>
      </c>
      <c r="J16">
        <f t="shared" si="1"/>
        <v>0.96978666760079868</v>
      </c>
      <c r="K16">
        <f t="shared" si="7"/>
        <v>0</v>
      </c>
      <c r="L16" s="34">
        <f t="shared" si="2"/>
        <v>3.021333239920132E-2</v>
      </c>
      <c r="M16" s="34"/>
      <c r="N16">
        <v>54024</v>
      </c>
      <c r="O16">
        <v>1987</v>
      </c>
      <c r="P16" s="2">
        <v>52037</v>
      </c>
      <c r="Q16">
        <v>404715</v>
      </c>
      <c r="R16">
        <v>229</v>
      </c>
      <c r="S16">
        <f t="shared" si="3"/>
        <v>0.89666064981949456</v>
      </c>
      <c r="T16">
        <f t="shared" si="8"/>
        <v>0</v>
      </c>
      <c r="U16">
        <f t="shared" si="4"/>
        <v>0.88607165376396824</v>
      </c>
      <c r="V16">
        <f t="shared" si="9"/>
        <v>0</v>
      </c>
      <c r="W16">
        <f t="shared" si="5"/>
        <v>0.11392834623603176</v>
      </c>
      <c r="AE16" s="12"/>
      <c r="AF16" s="12">
        <v>12</v>
      </c>
      <c r="AG16" s="12">
        <v>2016149</v>
      </c>
      <c r="AH16" s="12">
        <v>12</v>
      </c>
      <c r="AI16" s="12">
        <v>2016149</v>
      </c>
      <c r="AJ16" s="12">
        <v>12</v>
      </c>
      <c r="AK16">
        <v>2024364</v>
      </c>
      <c r="AL16" s="12">
        <v>20</v>
      </c>
      <c r="AM16">
        <v>2013504</v>
      </c>
      <c r="AO16" s="2"/>
    </row>
    <row r="17" spans="1:41" x14ac:dyDescent="0.25">
      <c r="A17" s="38"/>
      <c r="B17" s="3" t="s">
        <v>535</v>
      </c>
      <c r="C17" s="2">
        <v>14593</v>
      </c>
      <c r="D17">
        <v>793</v>
      </c>
      <c r="E17" s="2">
        <v>13800</v>
      </c>
      <c r="F17">
        <v>442952</v>
      </c>
      <c r="G17" s="2">
        <v>1423</v>
      </c>
      <c r="H17">
        <f t="shared" si="0"/>
        <v>0.35785198555956677</v>
      </c>
      <c r="I17">
        <f t="shared" si="6"/>
        <v>0</v>
      </c>
      <c r="J17">
        <f t="shared" si="1"/>
        <v>0.96978666760079868</v>
      </c>
      <c r="K17">
        <f t="shared" si="7"/>
        <v>0</v>
      </c>
      <c r="L17" s="34">
        <f t="shared" si="2"/>
        <v>3.021333239920132E-2</v>
      </c>
      <c r="M17" s="34"/>
      <c r="N17">
        <v>54024</v>
      </c>
      <c r="O17">
        <v>1987</v>
      </c>
      <c r="P17" s="2">
        <v>52037</v>
      </c>
      <c r="Q17">
        <v>404715</v>
      </c>
      <c r="R17">
        <v>229</v>
      </c>
      <c r="S17">
        <f t="shared" si="3"/>
        <v>0.89666064981949456</v>
      </c>
      <c r="T17">
        <f t="shared" si="8"/>
        <v>0</v>
      </c>
      <c r="U17">
        <f t="shared" si="4"/>
        <v>0.88607165376396824</v>
      </c>
      <c r="V17">
        <f t="shared" si="9"/>
        <v>0</v>
      </c>
      <c r="W17">
        <f t="shared" si="5"/>
        <v>0.11392834623603176</v>
      </c>
      <c r="AE17" s="12"/>
      <c r="AF17" s="12">
        <v>3</v>
      </c>
      <c r="AG17" s="12">
        <v>2522342</v>
      </c>
      <c r="AH17" s="12">
        <v>3</v>
      </c>
      <c r="AI17" s="12">
        <v>2522342</v>
      </c>
      <c r="AJ17" s="12">
        <v>3</v>
      </c>
      <c r="AK17">
        <v>2016149</v>
      </c>
      <c r="AL17" s="12">
        <v>12</v>
      </c>
      <c r="AM17">
        <v>2027758</v>
      </c>
      <c r="AO17" s="2"/>
    </row>
    <row r="18" spans="1:41" x14ac:dyDescent="0.25">
      <c r="A18" s="38"/>
      <c r="B18" s="3" t="s">
        <v>536</v>
      </c>
      <c r="C18" s="2">
        <v>14593</v>
      </c>
      <c r="D18">
        <v>793</v>
      </c>
      <c r="E18" s="2">
        <v>13800</v>
      </c>
      <c r="F18">
        <v>442952</v>
      </c>
      <c r="G18" s="2">
        <v>1423</v>
      </c>
      <c r="H18">
        <f t="shared" si="0"/>
        <v>0.35785198555956677</v>
      </c>
      <c r="I18">
        <f t="shared" si="6"/>
        <v>0</v>
      </c>
      <c r="J18">
        <f t="shared" si="1"/>
        <v>0.96978666760079868</v>
      </c>
      <c r="K18">
        <f t="shared" si="7"/>
        <v>0</v>
      </c>
      <c r="L18" s="34">
        <f t="shared" si="2"/>
        <v>3.021333239920132E-2</v>
      </c>
      <c r="M18" s="34"/>
      <c r="N18">
        <v>54024</v>
      </c>
      <c r="O18">
        <v>1987</v>
      </c>
      <c r="P18" s="2">
        <v>52037</v>
      </c>
      <c r="Q18">
        <v>404715</v>
      </c>
      <c r="R18">
        <v>229</v>
      </c>
      <c r="S18">
        <f t="shared" si="3"/>
        <v>0.89666064981949456</v>
      </c>
      <c r="T18">
        <f t="shared" si="8"/>
        <v>0</v>
      </c>
      <c r="U18">
        <f t="shared" si="4"/>
        <v>0.88607165376396824</v>
      </c>
      <c r="V18">
        <f t="shared" si="9"/>
        <v>0</v>
      </c>
      <c r="W18">
        <f t="shared" si="5"/>
        <v>0.11392834623603176</v>
      </c>
      <c r="AE18" s="12"/>
      <c r="AF18" s="12">
        <v>19</v>
      </c>
      <c r="AG18" s="12">
        <v>2019401</v>
      </c>
      <c r="AH18" s="12">
        <v>19</v>
      </c>
      <c r="AI18" s="12">
        <v>2019401</v>
      </c>
      <c r="AJ18" s="12">
        <v>19</v>
      </c>
      <c r="AK18">
        <v>2027390</v>
      </c>
      <c r="AL18" s="12">
        <v>3</v>
      </c>
      <c r="AM18">
        <v>2027863</v>
      </c>
      <c r="AO18" s="2"/>
    </row>
    <row r="19" spans="1:41" x14ac:dyDescent="0.25">
      <c r="A19" s="38"/>
      <c r="B19" s="3" t="s">
        <v>537</v>
      </c>
      <c r="C19" s="2">
        <v>14593</v>
      </c>
      <c r="D19">
        <v>793</v>
      </c>
      <c r="E19" s="2">
        <v>13800</v>
      </c>
      <c r="F19">
        <v>442952</v>
      </c>
      <c r="G19" s="2">
        <v>1423</v>
      </c>
      <c r="H19">
        <f t="shared" si="0"/>
        <v>0.35785198555956677</v>
      </c>
      <c r="I19">
        <f t="shared" si="6"/>
        <v>0</v>
      </c>
      <c r="J19">
        <f t="shared" si="1"/>
        <v>0.96978666760079868</v>
      </c>
      <c r="K19">
        <f t="shared" si="7"/>
        <v>0</v>
      </c>
      <c r="L19" s="34">
        <f t="shared" si="2"/>
        <v>3.021333239920132E-2</v>
      </c>
      <c r="M19" s="34"/>
      <c r="N19">
        <v>54024</v>
      </c>
      <c r="O19">
        <v>1987</v>
      </c>
      <c r="P19" s="2">
        <v>52037</v>
      </c>
      <c r="Q19">
        <v>404715</v>
      </c>
      <c r="R19">
        <v>229</v>
      </c>
      <c r="S19">
        <f t="shared" si="3"/>
        <v>0.89666064981949456</v>
      </c>
      <c r="T19">
        <f t="shared" si="8"/>
        <v>0</v>
      </c>
      <c r="U19">
        <f t="shared" si="4"/>
        <v>0.88607165376396824</v>
      </c>
      <c r="V19">
        <f t="shared" si="9"/>
        <v>0</v>
      </c>
      <c r="W19">
        <f t="shared" si="5"/>
        <v>0.11392834623603176</v>
      </c>
      <c r="AE19" s="12"/>
      <c r="AF19" s="12">
        <v>40360</v>
      </c>
      <c r="AG19" s="12">
        <v>2102123</v>
      </c>
      <c r="AH19" s="12">
        <v>40360</v>
      </c>
      <c r="AI19" s="12">
        <v>2102123</v>
      </c>
      <c r="AJ19" s="12">
        <v>1</v>
      </c>
      <c r="AK19">
        <v>2025275</v>
      </c>
      <c r="AL19" s="12">
        <v>19</v>
      </c>
      <c r="AM19">
        <v>2024364</v>
      </c>
      <c r="AO19" s="2"/>
    </row>
    <row r="20" spans="1:41" x14ac:dyDescent="0.25">
      <c r="A20" s="38"/>
      <c r="B20" s="3" t="s">
        <v>538</v>
      </c>
      <c r="C20" s="2">
        <v>14593</v>
      </c>
      <c r="D20">
        <v>793</v>
      </c>
      <c r="E20" s="2">
        <v>13800</v>
      </c>
      <c r="F20">
        <v>442952</v>
      </c>
      <c r="G20" s="2">
        <v>1423</v>
      </c>
      <c r="H20">
        <f t="shared" si="0"/>
        <v>0.35785198555956677</v>
      </c>
      <c r="I20">
        <f t="shared" si="6"/>
        <v>0</v>
      </c>
      <c r="J20">
        <f t="shared" si="1"/>
        <v>0.96978666760079868</v>
      </c>
      <c r="K20">
        <f t="shared" si="7"/>
        <v>0</v>
      </c>
      <c r="L20" s="34">
        <f t="shared" si="2"/>
        <v>3.021333239920132E-2</v>
      </c>
      <c r="M20" s="34"/>
      <c r="N20">
        <v>54024</v>
      </c>
      <c r="O20">
        <v>1987</v>
      </c>
      <c r="P20" s="2">
        <v>52037</v>
      </c>
      <c r="Q20">
        <v>404715</v>
      </c>
      <c r="R20">
        <v>229</v>
      </c>
      <c r="S20">
        <f t="shared" si="3"/>
        <v>0.89666064981949456</v>
      </c>
      <c r="T20">
        <f t="shared" si="8"/>
        <v>0</v>
      </c>
      <c r="U20">
        <f t="shared" si="4"/>
        <v>0.88607165376396824</v>
      </c>
      <c r="V20">
        <f t="shared" si="9"/>
        <v>0</v>
      </c>
      <c r="W20">
        <f t="shared" si="5"/>
        <v>0.11392834623603176</v>
      </c>
      <c r="AE20" s="12"/>
      <c r="AF20" s="12">
        <v>1</v>
      </c>
      <c r="AG20" s="12">
        <v>2016150</v>
      </c>
      <c r="AH20" s="12">
        <v>1</v>
      </c>
      <c r="AI20" s="12">
        <v>2016150</v>
      </c>
      <c r="AJ20" s="12">
        <v>5</v>
      </c>
      <c r="AK20">
        <v>2012647</v>
      </c>
      <c r="AL20" s="12">
        <v>1</v>
      </c>
      <c r="AM20">
        <v>2016149</v>
      </c>
      <c r="AO20" s="2"/>
    </row>
    <row r="21" spans="1:41" x14ac:dyDescent="0.25">
      <c r="A21" s="38"/>
      <c r="B21" s="3" t="s">
        <v>539</v>
      </c>
      <c r="C21" s="2">
        <v>14593</v>
      </c>
      <c r="D21">
        <v>793</v>
      </c>
      <c r="E21" s="2">
        <v>13800</v>
      </c>
      <c r="F21">
        <v>442952</v>
      </c>
      <c r="G21" s="2">
        <v>1423</v>
      </c>
      <c r="H21">
        <f t="shared" si="0"/>
        <v>0.35785198555956677</v>
      </c>
      <c r="I21">
        <f t="shared" si="6"/>
        <v>0</v>
      </c>
      <c r="J21">
        <f t="shared" si="1"/>
        <v>0.96978666760079868</v>
      </c>
      <c r="K21">
        <f t="shared" si="7"/>
        <v>0</v>
      </c>
      <c r="L21" s="34">
        <f t="shared" si="2"/>
        <v>3.021333239920132E-2</v>
      </c>
      <c r="M21" s="34"/>
      <c r="N21">
        <v>54024</v>
      </c>
      <c r="O21">
        <v>1987</v>
      </c>
      <c r="P21" s="2">
        <v>52037</v>
      </c>
      <c r="Q21">
        <v>404715</v>
      </c>
      <c r="R21">
        <v>229</v>
      </c>
      <c r="S21">
        <f t="shared" si="3"/>
        <v>0.89666064981949456</v>
      </c>
      <c r="T21">
        <f t="shared" si="8"/>
        <v>0</v>
      </c>
      <c r="U21">
        <f t="shared" si="4"/>
        <v>0.88607165376396824</v>
      </c>
      <c r="V21">
        <f t="shared" si="9"/>
        <v>0</v>
      </c>
      <c r="W21">
        <f t="shared" si="5"/>
        <v>0.11392834623603176</v>
      </c>
      <c r="AE21" s="12"/>
      <c r="AF21" s="12">
        <v>5</v>
      </c>
      <c r="AG21" s="12">
        <v>2000419</v>
      </c>
      <c r="AH21" s="12">
        <v>5</v>
      </c>
      <c r="AI21" s="12">
        <v>2000419</v>
      </c>
      <c r="AJ21" s="12">
        <v>14</v>
      </c>
      <c r="AK21">
        <v>2102123</v>
      </c>
      <c r="AL21" s="12">
        <v>5</v>
      </c>
      <c r="AM21">
        <v>2027390</v>
      </c>
      <c r="AO21" s="2"/>
    </row>
    <row r="22" spans="1:41" x14ac:dyDescent="0.25">
      <c r="A22" s="38"/>
      <c r="B22" s="3" t="s">
        <v>540</v>
      </c>
      <c r="C22" s="2">
        <v>14593</v>
      </c>
      <c r="D22">
        <v>793</v>
      </c>
      <c r="E22" s="2">
        <v>13800</v>
      </c>
      <c r="F22">
        <v>442952</v>
      </c>
      <c r="G22" s="2">
        <v>1423</v>
      </c>
      <c r="H22">
        <f t="shared" si="0"/>
        <v>0.35785198555956677</v>
      </c>
      <c r="I22">
        <f t="shared" si="6"/>
        <v>0</v>
      </c>
      <c r="J22">
        <f t="shared" si="1"/>
        <v>0.96978666760079868</v>
      </c>
      <c r="K22">
        <f t="shared" si="7"/>
        <v>0</v>
      </c>
      <c r="L22" s="34">
        <f t="shared" si="2"/>
        <v>3.021333239920132E-2</v>
      </c>
      <c r="M22" s="34"/>
      <c r="N22">
        <v>54024</v>
      </c>
      <c r="O22">
        <v>1987</v>
      </c>
      <c r="P22" s="2">
        <v>52037</v>
      </c>
      <c r="Q22">
        <v>404715</v>
      </c>
      <c r="R22">
        <v>229</v>
      </c>
      <c r="S22">
        <f t="shared" si="3"/>
        <v>0.89666064981949456</v>
      </c>
      <c r="T22">
        <f t="shared" si="8"/>
        <v>0</v>
      </c>
      <c r="U22">
        <f t="shared" si="4"/>
        <v>0.88607165376396824</v>
      </c>
      <c r="V22">
        <f t="shared" si="9"/>
        <v>0</v>
      </c>
      <c r="W22">
        <f t="shared" si="5"/>
        <v>0.11392834623603176</v>
      </c>
      <c r="AE22" s="12"/>
      <c r="AF22" s="12">
        <v>14</v>
      </c>
      <c r="AG22" s="12">
        <v>2023205</v>
      </c>
      <c r="AH22" s="12">
        <v>14</v>
      </c>
      <c r="AI22" s="12">
        <v>2023205</v>
      </c>
      <c r="AJ22" s="12">
        <v>8</v>
      </c>
      <c r="AK22">
        <v>2016150</v>
      </c>
      <c r="AL22" s="12">
        <v>14</v>
      </c>
      <c r="AM22">
        <v>2012647</v>
      </c>
      <c r="AO22" s="2"/>
    </row>
    <row r="23" spans="1:41" x14ac:dyDescent="0.25">
      <c r="A23" s="38">
        <v>2018</v>
      </c>
      <c r="B23" s="3" t="s">
        <v>541</v>
      </c>
      <c r="C23" s="2">
        <v>18229</v>
      </c>
      <c r="D23">
        <v>982</v>
      </c>
      <c r="E23" s="2">
        <v>17249</v>
      </c>
      <c r="F23" s="2">
        <v>439503</v>
      </c>
      <c r="G23" s="2">
        <v>1234</v>
      </c>
      <c r="H23">
        <f t="shared" si="0"/>
        <v>0.44314079422382674</v>
      </c>
      <c r="I23">
        <f t="shared" si="6"/>
        <v>23.833543505674669</v>
      </c>
      <c r="J23">
        <f t="shared" si="1"/>
        <v>0.96223552387291134</v>
      </c>
      <c r="K23">
        <f>(((J23-J22)/J22)*100)</f>
        <v>-0.7786396720186386</v>
      </c>
      <c r="L23" s="34">
        <f t="shared" si="2"/>
        <v>3.7764476127088664E-2</v>
      </c>
      <c r="M23" s="34"/>
      <c r="N23">
        <v>54102</v>
      </c>
      <c r="O23">
        <v>1917</v>
      </c>
      <c r="P23" s="2">
        <v>52185</v>
      </c>
      <c r="Q23" s="2">
        <v>404567</v>
      </c>
      <c r="R23">
        <v>299</v>
      </c>
      <c r="S23">
        <f t="shared" si="3"/>
        <v>0.86507220216606495</v>
      </c>
      <c r="T23">
        <f t="shared" si="8"/>
        <v>-3.5228988424760952</v>
      </c>
      <c r="U23">
        <f t="shared" si="4"/>
        <v>0.88574762672084628</v>
      </c>
      <c r="V23">
        <f t="shared" si="9"/>
        <v>-3.6568943577588962E-2</v>
      </c>
      <c r="W23">
        <f t="shared" si="5"/>
        <v>0.11425237327915372</v>
      </c>
      <c r="AE23" s="12"/>
      <c r="AF23" s="12">
        <v>8</v>
      </c>
      <c r="AG23" s="12">
        <v>2019512</v>
      </c>
      <c r="AH23" s="12">
        <v>8</v>
      </c>
      <c r="AI23" s="12">
        <v>2019512</v>
      </c>
      <c r="AJ23" s="12">
        <v>40360</v>
      </c>
      <c r="AK23">
        <v>2023205</v>
      </c>
      <c r="AL23" s="12">
        <v>8</v>
      </c>
      <c r="AM23">
        <v>2025275</v>
      </c>
      <c r="AO23" s="2"/>
    </row>
    <row r="24" spans="1:41" x14ac:dyDescent="0.25">
      <c r="A24" s="38"/>
      <c r="B24" s="3" t="s">
        <v>542</v>
      </c>
      <c r="C24" s="2">
        <v>18229</v>
      </c>
      <c r="D24">
        <v>982</v>
      </c>
      <c r="E24" s="2">
        <v>17249</v>
      </c>
      <c r="F24" s="2">
        <v>439503</v>
      </c>
      <c r="G24" s="2">
        <v>1234</v>
      </c>
      <c r="H24">
        <f t="shared" si="0"/>
        <v>0.44314079422382674</v>
      </c>
      <c r="I24">
        <f t="shared" si="6"/>
        <v>0</v>
      </c>
      <c r="J24">
        <f t="shared" si="1"/>
        <v>0.96223552387291134</v>
      </c>
      <c r="K24">
        <f t="shared" si="7"/>
        <v>0</v>
      </c>
      <c r="L24" s="34">
        <f t="shared" si="2"/>
        <v>3.7764476127088664E-2</v>
      </c>
      <c r="M24" s="34"/>
      <c r="N24">
        <v>54102</v>
      </c>
      <c r="O24">
        <v>1917</v>
      </c>
      <c r="P24" s="2">
        <v>52185</v>
      </c>
      <c r="Q24" s="2">
        <v>404567</v>
      </c>
      <c r="R24">
        <v>299</v>
      </c>
      <c r="S24">
        <f t="shared" si="3"/>
        <v>0.86507220216606495</v>
      </c>
      <c r="T24">
        <f t="shared" si="8"/>
        <v>0</v>
      </c>
      <c r="U24">
        <f t="shared" si="4"/>
        <v>0.88574762672084628</v>
      </c>
      <c r="V24">
        <f t="shared" si="9"/>
        <v>0</v>
      </c>
      <c r="W24">
        <f t="shared" si="5"/>
        <v>0.11425237327915372</v>
      </c>
      <c r="AE24" s="12"/>
      <c r="AF24" s="12">
        <v>2</v>
      </c>
      <c r="AG24" s="12">
        <v>2023638</v>
      </c>
      <c r="AH24" s="12">
        <v>2</v>
      </c>
      <c r="AI24" s="12">
        <v>2023638</v>
      </c>
      <c r="AJ24" s="12">
        <v>2</v>
      </c>
      <c r="AK24">
        <v>2019512</v>
      </c>
      <c r="AL24" s="12">
        <v>40360</v>
      </c>
      <c r="AM24">
        <v>2102123</v>
      </c>
      <c r="AO24" s="2"/>
    </row>
    <row r="25" spans="1:41" x14ac:dyDescent="0.25">
      <c r="A25" s="38"/>
      <c r="B25" s="3" t="s">
        <v>543</v>
      </c>
      <c r="C25" s="2">
        <v>18229</v>
      </c>
      <c r="D25">
        <v>982</v>
      </c>
      <c r="E25" s="2">
        <v>17249</v>
      </c>
      <c r="F25" s="2">
        <v>439503</v>
      </c>
      <c r="G25" s="2">
        <v>1234</v>
      </c>
      <c r="H25">
        <f t="shared" si="0"/>
        <v>0.44314079422382674</v>
      </c>
      <c r="I25">
        <f t="shared" si="6"/>
        <v>0</v>
      </c>
      <c r="J25">
        <f t="shared" si="1"/>
        <v>0.96223552387291134</v>
      </c>
      <c r="K25">
        <f t="shared" si="7"/>
        <v>0</v>
      </c>
      <c r="L25" s="34">
        <f t="shared" si="2"/>
        <v>3.7764476127088664E-2</v>
      </c>
      <c r="M25" s="34"/>
      <c r="N25">
        <v>54102</v>
      </c>
      <c r="O25">
        <v>1917</v>
      </c>
      <c r="P25" s="2">
        <v>52185</v>
      </c>
      <c r="Q25" s="2">
        <v>404567</v>
      </c>
      <c r="R25">
        <v>299</v>
      </c>
      <c r="S25">
        <f t="shared" si="3"/>
        <v>0.86507220216606495</v>
      </c>
      <c r="T25">
        <f t="shared" si="8"/>
        <v>0</v>
      </c>
      <c r="U25">
        <f t="shared" si="4"/>
        <v>0.88574762672084628</v>
      </c>
      <c r="V25">
        <f t="shared" si="9"/>
        <v>0</v>
      </c>
      <c r="W25">
        <f t="shared" si="5"/>
        <v>0.11425237327915372</v>
      </c>
      <c r="AE25" s="12"/>
      <c r="AF25" s="12">
        <v>34</v>
      </c>
      <c r="AG25" s="12">
        <v>2013031</v>
      </c>
      <c r="AH25" s="12">
        <v>34</v>
      </c>
      <c r="AI25" s="12">
        <v>2013031</v>
      </c>
      <c r="AJ25" s="12">
        <v>34</v>
      </c>
      <c r="AK25">
        <v>2023638</v>
      </c>
      <c r="AL25" s="12">
        <v>2</v>
      </c>
      <c r="AM25">
        <v>2016150</v>
      </c>
      <c r="AO25" s="2"/>
    </row>
    <row r="26" spans="1:41" x14ac:dyDescent="0.25">
      <c r="A26" s="38"/>
      <c r="B26" s="3" t="s">
        <v>544</v>
      </c>
      <c r="C26" s="2">
        <v>18229</v>
      </c>
      <c r="D26">
        <v>982</v>
      </c>
      <c r="E26" s="2">
        <v>17249</v>
      </c>
      <c r="F26" s="2">
        <v>439503</v>
      </c>
      <c r="G26" s="2">
        <v>1234</v>
      </c>
      <c r="H26">
        <f t="shared" si="0"/>
        <v>0.44314079422382674</v>
      </c>
      <c r="I26">
        <f t="shared" si="6"/>
        <v>0</v>
      </c>
      <c r="J26">
        <f t="shared" si="1"/>
        <v>0.96223552387291134</v>
      </c>
      <c r="K26">
        <f t="shared" si="7"/>
        <v>0</v>
      </c>
      <c r="L26" s="34">
        <f t="shared" si="2"/>
        <v>3.7764476127088664E-2</v>
      </c>
      <c r="M26" s="34"/>
      <c r="N26">
        <v>54102</v>
      </c>
      <c r="O26">
        <v>1917</v>
      </c>
      <c r="P26" s="2">
        <v>52185</v>
      </c>
      <c r="Q26" s="2">
        <v>404567</v>
      </c>
      <c r="R26">
        <v>299</v>
      </c>
      <c r="S26">
        <f t="shared" si="3"/>
        <v>0.86507220216606495</v>
      </c>
      <c r="T26">
        <f t="shared" si="8"/>
        <v>0</v>
      </c>
      <c r="U26">
        <f t="shared" si="4"/>
        <v>0.88574762672084628</v>
      </c>
      <c r="V26">
        <f t="shared" si="9"/>
        <v>0</v>
      </c>
      <c r="W26">
        <f t="shared" si="5"/>
        <v>0.11425237327915372</v>
      </c>
      <c r="AE26" s="12"/>
      <c r="AF26" s="12">
        <v>33</v>
      </c>
      <c r="AG26" s="12">
        <v>2019416</v>
      </c>
      <c r="AH26" s="12">
        <v>33</v>
      </c>
      <c r="AI26" s="12">
        <v>2019416</v>
      </c>
      <c r="AJ26" s="12">
        <v>33</v>
      </c>
      <c r="AK26">
        <v>2019401</v>
      </c>
      <c r="AL26" s="12">
        <v>34</v>
      </c>
      <c r="AM26">
        <v>2023205</v>
      </c>
      <c r="AO26" s="2"/>
    </row>
    <row r="27" spans="1:41" x14ac:dyDescent="0.25">
      <c r="A27" s="38"/>
      <c r="B27" s="3" t="s">
        <v>545</v>
      </c>
      <c r="C27" s="2">
        <v>18229</v>
      </c>
      <c r="D27">
        <v>982</v>
      </c>
      <c r="E27" s="2">
        <v>17249</v>
      </c>
      <c r="F27" s="2">
        <v>439503</v>
      </c>
      <c r="G27" s="2">
        <v>1234</v>
      </c>
      <c r="H27">
        <f t="shared" si="0"/>
        <v>0.44314079422382674</v>
      </c>
      <c r="I27">
        <f t="shared" si="6"/>
        <v>0</v>
      </c>
      <c r="J27">
        <f t="shared" si="1"/>
        <v>0.96223552387291134</v>
      </c>
      <c r="K27">
        <f t="shared" si="7"/>
        <v>0</v>
      </c>
      <c r="L27" s="34">
        <f t="shared" si="2"/>
        <v>3.7764476127088664E-2</v>
      </c>
      <c r="M27" s="34"/>
      <c r="N27">
        <v>54102</v>
      </c>
      <c r="O27">
        <v>1917</v>
      </c>
      <c r="P27" s="2">
        <v>52185</v>
      </c>
      <c r="Q27" s="2">
        <v>404567</v>
      </c>
      <c r="R27">
        <v>299</v>
      </c>
      <c r="S27">
        <f t="shared" si="3"/>
        <v>0.86507220216606495</v>
      </c>
      <c r="T27">
        <f t="shared" si="8"/>
        <v>0</v>
      </c>
      <c r="U27">
        <f t="shared" si="4"/>
        <v>0.88574762672084628</v>
      </c>
      <c r="V27">
        <f t="shared" si="9"/>
        <v>0</v>
      </c>
      <c r="W27">
        <f t="shared" si="5"/>
        <v>0.11425237327915372</v>
      </c>
      <c r="AE27" s="12"/>
      <c r="AF27" s="12">
        <v>19439</v>
      </c>
      <c r="AG27" s="12">
        <v>2015744</v>
      </c>
      <c r="AH27" s="12">
        <v>19439</v>
      </c>
      <c r="AI27" s="12">
        <v>2015744</v>
      </c>
      <c r="AJ27" s="12">
        <v>19439</v>
      </c>
      <c r="AK27">
        <v>2013031</v>
      </c>
      <c r="AL27" s="12">
        <v>33</v>
      </c>
      <c r="AM27">
        <v>2019401</v>
      </c>
      <c r="AO27" s="2"/>
    </row>
    <row r="28" spans="1:41" x14ac:dyDescent="0.25">
      <c r="A28" s="38"/>
      <c r="B28" s="3" t="s">
        <v>546</v>
      </c>
      <c r="C28" s="2">
        <v>18229</v>
      </c>
      <c r="D28">
        <v>982</v>
      </c>
      <c r="E28" s="2">
        <v>17249</v>
      </c>
      <c r="F28" s="2">
        <v>439503</v>
      </c>
      <c r="G28" s="2">
        <v>1234</v>
      </c>
      <c r="H28">
        <f t="shared" si="0"/>
        <v>0.44314079422382674</v>
      </c>
      <c r="I28">
        <f t="shared" si="6"/>
        <v>0</v>
      </c>
      <c r="J28">
        <f t="shared" si="1"/>
        <v>0.96223552387291134</v>
      </c>
      <c r="K28">
        <f t="shared" si="7"/>
        <v>0</v>
      </c>
      <c r="L28" s="34">
        <f t="shared" si="2"/>
        <v>3.7764476127088664E-2</v>
      </c>
      <c r="M28" s="34"/>
      <c r="N28">
        <v>54102</v>
      </c>
      <c r="O28">
        <v>1917</v>
      </c>
      <c r="P28" s="2">
        <v>52185</v>
      </c>
      <c r="Q28" s="2">
        <v>404567</v>
      </c>
      <c r="R28">
        <v>299</v>
      </c>
      <c r="S28">
        <f t="shared" si="3"/>
        <v>0.86507220216606495</v>
      </c>
      <c r="T28">
        <f t="shared" si="8"/>
        <v>0</v>
      </c>
      <c r="U28">
        <f t="shared" si="4"/>
        <v>0.88574762672084628</v>
      </c>
      <c r="V28">
        <f t="shared" si="9"/>
        <v>0</v>
      </c>
      <c r="W28">
        <f t="shared" si="5"/>
        <v>0.11425237327915372</v>
      </c>
      <c r="AE28" s="12"/>
      <c r="AF28" s="12">
        <v>4</v>
      </c>
      <c r="AG28" s="12">
        <v>2522790</v>
      </c>
      <c r="AH28" s="12">
        <v>4</v>
      </c>
      <c r="AI28" s="12">
        <v>2522790</v>
      </c>
      <c r="AJ28" s="12">
        <v>4</v>
      </c>
      <c r="AK28">
        <v>2019416</v>
      </c>
      <c r="AL28" s="12">
        <v>19439</v>
      </c>
      <c r="AM28">
        <v>2023638</v>
      </c>
      <c r="AO28" s="2"/>
    </row>
    <row r="29" spans="1:41" x14ac:dyDescent="0.25">
      <c r="A29" s="38"/>
      <c r="B29" s="3" t="s">
        <v>547</v>
      </c>
      <c r="C29" s="2">
        <v>18229</v>
      </c>
      <c r="D29">
        <v>982</v>
      </c>
      <c r="E29" s="2">
        <v>17249</v>
      </c>
      <c r="F29" s="2">
        <v>439503</v>
      </c>
      <c r="G29" s="2">
        <v>1234</v>
      </c>
      <c r="H29">
        <f t="shared" si="0"/>
        <v>0.44314079422382674</v>
      </c>
      <c r="I29">
        <f t="shared" si="6"/>
        <v>0</v>
      </c>
      <c r="J29">
        <f t="shared" si="1"/>
        <v>0.96223552387291134</v>
      </c>
      <c r="K29">
        <f t="shared" si="7"/>
        <v>0</v>
      </c>
      <c r="L29" s="34">
        <f t="shared" si="2"/>
        <v>3.7764476127088664E-2</v>
      </c>
      <c r="M29" s="34"/>
      <c r="N29">
        <v>54102</v>
      </c>
      <c r="O29">
        <v>1917</v>
      </c>
      <c r="P29" s="2">
        <v>52185</v>
      </c>
      <c r="Q29" s="2">
        <v>404567</v>
      </c>
      <c r="R29">
        <v>299</v>
      </c>
      <c r="S29">
        <f t="shared" si="3"/>
        <v>0.86507220216606495</v>
      </c>
      <c r="T29">
        <f t="shared" si="8"/>
        <v>0</v>
      </c>
      <c r="U29">
        <f t="shared" si="4"/>
        <v>0.88574762672084628</v>
      </c>
      <c r="V29">
        <f t="shared" si="9"/>
        <v>0</v>
      </c>
      <c r="W29">
        <f t="shared" si="5"/>
        <v>0.11425237327915372</v>
      </c>
      <c r="AE29" s="12"/>
      <c r="AF29" s="12">
        <v>7</v>
      </c>
      <c r="AG29" s="12">
        <v>2001581</v>
      </c>
      <c r="AH29" s="12">
        <v>7</v>
      </c>
      <c r="AI29" s="12">
        <v>2001581</v>
      </c>
      <c r="AJ29" s="12">
        <v>7</v>
      </c>
      <c r="AK29">
        <v>2014381</v>
      </c>
      <c r="AL29" s="12">
        <v>4</v>
      </c>
      <c r="AM29">
        <v>2019512</v>
      </c>
      <c r="AO29" s="2"/>
    </row>
    <row r="30" spans="1:41" x14ac:dyDescent="0.25">
      <c r="A30" s="38"/>
      <c r="B30" s="3" t="s">
        <v>548</v>
      </c>
      <c r="C30" s="2">
        <v>18229</v>
      </c>
      <c r="D30">
        <v>982</v>
      </c>
      <c r="E30" s="2">
        <v>17249</v>
      </c>
      <c r="F30" s="2">
        <v>439503</v>
      </c>
      <c r="G30" s="2">
        <v>1234</v>
      </c>
      <c r="H30">
        <f t="shared" si="0"/>
        <v>0.44314079422382674</v>
      </c>
      <c r="I30">
        <f t="shared" si="6"/>
        <v>0</v>
      </c>
      <c r="J30">
        <f t="shared" si="1"/>
        <v>0.96223552387291134</v>
      </c>
      <c r="K30">
        <f t="shared" si="7"/>
        <v>0</v>
      </c>
      <c r="L30" s="34">
        <f t="shared" si="2"/>
        <v>3.7764476127088664E-2</v>
      </c>
      <c r="M30" s="34"/>
      <c r="N30">
        <v>54102</v>
      </c>
      <c r="O30">
        <v>1917</v>
      </c>
      <c r="P30" s="2">
        <v>52185</v>
      </c>
      <c r="Q30" s="2">
        <v>404567</v>
      </c>
      <c r="R30">
        <v>299</v>
      </c>
      <c r="S30">
        <f t="shared" si="3"/>
        <v>0.86507220216606495</v>
      </c>
      <c r="T30">
        <f t="shared" si="8"/>
        <v>0</v>
      </c>
      <c r="U30">
        <f t="shared" si="4"/>
        <v>0.88574762672084628</v>
      </c>
      <c r="V30">
        <f t="shared" si="9"/>
        <v>0</v>
      </c>
      <c r="W30">
        <f t="shared" si="5"/>
        <v>0.11425237327915372</v>
      </c>
      <c r="AE30" s="12"/>
      <c r="AF30" s="12">
        <v>9</v>
      </c>
      <c r="AG30" s="12"/>
      <c r="AH30" s="12">
        <v>9</v>
      </c>
      <c r="AI30" s="12"/>
      <c r="AJ30" s="12">
        <v>6</v>
      </c>
      <c r="AK30">
        <v>2001581</v>
      </c>
      <c r="AL30" s="12">
        <v>7</v>
      </c>
      <c r="AM30">
        <v>2019416</v>
      </c>
      <c r="AO30" s="2"/>
    </row>
    <row r="31" spans="1:41" x14ac:dyDescent="0.25">
      <c r="A31" s="38"/>
      <c r="B31" s="3" t="s">
        <v>549</v>
      </c>
      <c r="C31" s="2">
        <v>18229</v>
      </c>
      <c r="D31">
        <v>982</v>
      </c>
      <c r="E31" s="2">
        <v>17249</v>
      </c>
      <c r="F31" s="2">
        <v>439503</v>
      </c>
      <c r="G31" s="2">
        <v>1234</v>
      </c>
      <c r="H31">
        <f t="shared" si="0"/>
        <v>0.44314079422382674</v>
      </c>
      <c r="I31">
        <f t="shared" si="6"/>
        <v>0</v>
      </c>
      <c r="J31">
        <f t="shared" si="1"/>
        <v>0.96223552387291134</v>
      </c>
      <c r="K31">
        <f t="shared" si="7"/>
        <v>0</v>
      </c>
      <c r="L31" s="34">
        <f t="shared" si="2"/>
        <v>3.7764476127088664E-2</v>
      </c>
      <c r="M31" s="34"/>
      <c r="N31">
        <v>54102</v>
      </c>
      <c r="O31">
        <v>1917</v>
      </c>
      <c r="P31" s="2">
        <v>52185</v>
      </c>
      <c r="Q31" s="2">
        <v>404567</v>
      </c>
      <c r="R31">
        <v>299</v>
      </c>
      <c r="S31">
        <f t="shared" si="3"/>
        <v>0.86507220216606495</v>
      </c>
      <c r="T31">
        <f t="shared" si="8"/>
        <v>0</v>
      </c>
      <c r="U31">
        <f t="shared" si="4"/>
        <v>0.88574762672084628</v>
      </c>
      <c r="V31">
        <f t="shared" si="9"/>
        <v>0</v>
      </c>
      <c r="W31">
        <f t="shared" si="5"/>
        <v>0.11425237327915372</v>
      </c>
      <c r="AE31" s="12"/>
      <c r="AF31" s="12">
        <v>6</v>
      </c>
      <c r="AG31" s="12"/>
      <c r="AH31" s="12">
        <v>6</v>
      </c>
      <c r="AI31" s="12"/>
      <c r="AL31" s="12">
        <v>6</v>
      </c>
      <c r="AM31">
        <v>2014380</v>
      </c>
      <c r="AO31" s="2"/>
    </row>
    <row r="32" spans="1:41" x14ac:dyDescent="0.25">
      <c r="A32" s="38"/>
      <c r="B32" s="3" t="s">
        <v>550</v>
      </c>
      <c r="C32" s="2">
        <v>18229</v>
      </c>
      <c r="D32">
        <v>982</v>
      </c>
      <c r="E32" s="2">
        <v>17249</v>
      </c>
      <c r="F32" s="2">
        <v>439503</v>
      </c>
      <c r="G32" s="2">
        <v>1234</v>
      </c>
      <c r="H32">
        <f t="shared" si="0"/>
        <v>0.44314079422382674</v>
      </c>
      <c r="I32">
        <f t="shared" si="6"/>
        <v>0</v>
      </c>
      <c r="J32">
        <f t="shared" si="1"/>
        <v>0.96223552387291134</v>
      </c>
      <c r="K32">
        <f t="shared" si="7"/>
        <v>0</v>
      </c>
      <c r="L32" s="34">
        <f t="shared" si="2"/>
        <v>3.7764476127088664E-2</v>
      </c>
      <c r="M32" s="34"/>
      <c r="N32">
        <v>54102</v>
      </c>
      <c r="O32">
        <v>1917</v>
      </c>
      <c r="P32" s="2">
        <v>52185</v>
      </c>
      <c r="Q32" s="2">
        <v>404567</v>
      </c>
      <c r="R32">
        <v>299</v>
      </c>
      <c r="S32">
        <f t="shared" si="3"/>
        <v>0.86507220216606495</v>
      </c>
      <c r="T32">
        <f t="shared" si="8"/>
        <v>0</v>
      </c>
      <c r="U32">
        <f t="shared" si="4"/>
        <v>0.88574762672084628</v>
      </c>
      <c r="V32">
        <f t="shared" si="9"/>
        <v>0</v>
      </c>
      <c r="W32">
        <f t="shared" si="5"/>
        <v>0.11425237327915372</v>
      </c>
      <c r="AG32" s="12"/>
      <c r="AH32" s="12"/>
      <c r="AI32" s="12"/>
      <c r="AM32">
        <v>2014381</v>
      </c>
      <c r="AO32" s="2"/>
    </row>
    <row r="33" spans="1:41" x14ac:dyDescent="0.25">
      <c r="A33" s="38"/>
      <c r="B33" s="3" t="s">
        <v>551</v>
      </c>
      <c r="C33" s="2">
        <v>18229</v>
      </c>
      <c r="D33">
        <v>982</v>
      </c>
      <c r="E33" s="2">
        <v>17249</v>
      </c>
      <c r="F33" s="2">
        <v>439503</v>
      </c>
      <c r="G33" s="2">
        <v>1234</v>
      </c>
      <c r="H33">
        <f t="shared" si="0"/>
        <v>0.44314079422382674</v>
      </c>
      <c r="I33">
        <f t="shared" si="6"/>
        <v>0</v>
      </c>
      <c r="J33">
        <f t="shared" si="1"/>
        <v>0.96223552387291134</v>
      </c>
      <c r="K33">
        <f t="shared" si="7"/>
        <v>0</v>
      </c>
      <c r="L33" s="34">
        <f t="shared" si="2"/>
        <v>3.7764476127088664E-2</v>
      </c>
      <c r="M33" s="34"/>
      <c r="N33">
        <v>54102</v>
      </c>
      <c r="O33">
        <v>1917</v>
      </c>
      <c r="P33" s="2">
        <v>52185</v>
      </c>
      <c r="Q33" s="2">
        <v>404567</v>
      </c>
      <c r="R33">
        <v>299</v>
      </c>
      <c r="S33">
        <f t="shared" si="3"/>
        <v>0.86507220216606495</v>
      </c>
      <c r="T33">
        <f t="shared" si="8"/>
        <v>0</v>
      </c>
      <c r="U33">
        <f t="shared" si="4"/>
        <v>0.88574762672084628</v>
      </c>
      <c r="V33">
        <f t="shared" si="9"/>
        <v>0</v>
      </c>
      <c r="W33">
        <f t="shared" si="5"/>
        <v>0.11425237327915372</v>
      </c>
      <c r="AO33" s="2"/>
    </row>
    <row r="34" spans="1:41" x14ac:dyDescent="0.25">
      <c r="A34" s="38"/>
      <c r="B34" s="3" t="s">
        <v>552</v>
      </c>
      <c r="C34" s="2">
        <v>18229</v>
      </c>
      <c r="D34">
        <v>982</v>
      </c>
      <c r="E34" s="2">
        <v>17249</v>
      </c>
      <c r="F34" s="2">
        <v>439503</v>
      </c>
      <c r="G34" s="2">
        <v>1234</v>
      </c>
      <c r="H34">
        <f t="shared" si="0"/>
        <v>0.44314079422382674</v>
      </c>
      <c r="I34">
        <f t="shared" si="6"/>
        <v>0</v>
      </c>
      <c r="J34">
        <f t="shared" si="1"/>
        <v>0.96223552387291134</v>
      </c>
      <c r="K34">
        <f t="shared" si="7"/>
        <v>0</v>
      </c>
      <c r="L34" s="34">
        <f t="shared" si="2"/>
        <v>3.7764476127088664E-2</v>
      </c>
      <c r="M34" s="34"/>
      <c r="N34">
        <v>54102</v>
      </c>
      <c r="O34">
        <v>1917</v>
      </c>
      <c r="P34" s="2">
        <v>52185</v>
      </c>
      <c r="Q34" s="2">
        <v>404567</v>
      </c>
      <c r="R34">
        <v>299</v>
      </c>
      <c r="S34">
        <f t="shared" si="3"/>
        <v>0.86507220216606495</v>
      </c>
      <c r="T34">
        <f t="shared" si="8"/>
        <v>0</v>
      </c>
      <c r="U34">
        <f t="shared" si="4"/>
        <v>0.88574762672084628</v>
      </c>
      <c r="V34">
        <f t="shared" si="9"/>
        <v>0</v>
      </c>
      <c r="W34">
        <f t="shared" si="5"/>
        <v>0.11425237327915372</v>
      </c>
      <c r="AO34" s="2"/>
    </row>
    <row r="35" spans="1:41" x14ac:dyDescent="0.25">
      <c r="A35" s="38"/>
      <c r="B35" s="3" t="s">
        <v>553</v>
      </c>
      <c r="C35" s="2">
        <v>18229</v>
      </c>
      <c r="D35">
        <v>982</v>
      </c>
      <c r="E35" s="2">
        <v>17249</v>
      </c>
      <c r="F35" s="2">
        <v>439503</v>
      </c>
      <c r="G35" s="2">
        <v>1234</v>
      </c>
      <c r="H35">
        <f t="shared" si="0"/>
        <v>0.44314079422382674</v>
      </c>
      <c r="I35">
        <f t="shared" si="6"/>
        <v>0</v>
      </c>
      <c r="J35">
        <f t="shared" si="1"/>
        <v>0.96223552387291134</v>
      </c>
      <c r="K35">
        <f t="shared" si="7"/>
        <v>0</v>
      </c>
      <c r="L35" s="34">
        <f t="shared" si="2"/>
        <v>3.7764476127088664E-2</v>
      </c>
      <c r="M35" s="34"/>
      <c r="N35">
        <v>54102</v>
      </c>
      <c r="O35">
        <v>1917</v>
      </c>
      <c r="P35" s="2">
        <v>52185</v>
      </c>
      <c r="Q35" s="2">
        <v>404567</v>
      </c>
      <c r="R35">
        <v>299</v>
      </c>
      <c r="S35">
        <f t="shared" si="3"/>
        <v>0.86507220216606495</v>
      </c>
      <c r="T35">
        <f t="shared" si="8"/>
        <v>0</v>
      </c>
      <c r="U35">
        <f t="shared" si="4"/>
        <v>0.88574762672084628</v>
      </c>
      <c r="V35">
        <f t="shared" si="9"/>
        <v>0</v>
      </c>
      <c r="W35">
        <f t="shared" si="5"/>
        <v>0.11425237327915372</v>
      </c>
      <c r="AO35" s="2"/>
    </row>
    <row r="36" spans="1:41" x14ac:dyDescent="0.25">
      <c r="A36" s="38"/>
      <c r="B36" s="3" t="s">
        <v>554</v>
      </c>
      <c r="C36" s="2">
        <v>18229</v>
      </c>
      <c r="D36">
        <v>982</v>
      </c>
      <c r="E36" s="2">
        <v>17249</v>
      </c>
      <c r="F36" s="2">
        <v>439503</v>
      </c>
      <c r="G36" s="2">
        <v>1234</v>
      </c>
      <c r="H36">
        <f t="shared" si="0"/>
        <v>0.44314079422382674</v>
      </c>
      <c r="I36">
        <f t="shared" si="6"/>
        <v>0</v>
      </c>
      <c r="J36">
        <f t="shared" si="1"/>
        <v>0.96223552387291134</v>
      </c>
      <c r="K36">
        <f t="shared" si="7"/>
        <v>0</v>
      </c>
      <c r="L36" s="34">
        <f t="shared" si="2"/>
        <v>3.7764476127088664E-2</v>
      </c>
      <c r="M36" s="34"/>
      <c r="N36">
        <v>54102</v>
      </c>
      <c r="O36">
        <v>1917</v>
      </c>
      <c r="P36" s="2">
        <v>52185</v>
      </c>
      <c r="Q36" s="2">
        <v>404567</v>
      </c>
      <c r="R36">
        <v>299</v>
      </c>
      <c r="S36">
        <f t="shared" si="3"/>
        <v>0.86507220216606495</v>
      </c>
      <c r="T36">
        <f t="shared" si="8"/>
        <v>0</v>
      </c>
      <c r="U36">
        <f t="shared" si="4"/>
        <v>0.88574762672084628</v>
      </c>
      <c r="V36">
        <f t="shared" si="9"/>
        <v>0</v>
      </c>
      <c r="W36">
        <f t="shared" si="5"/>
        <v>0.11425237327915372</v>
      </c>
      <c r="AF36" s="9" t="s">
        <v>137</v>
      </c>
      <c r="AG36" s="9" t="s">
        <v>23</v>
      </c>
      <c r="AO36" s="2"/>
    </row>
    <row r="37" spans="1:41" x14ac:dyDescent="0.25">
      <c r="A37" s="38"/>
      <c r="B37" s="3" t="s">
        <v>555</v>
      </c>
      <c r="C37" s="2">
        <v>18229</v>
      </c>
      <c r="D37">
        <v>982</v>
      </c>
      <c r="E37" s="2">
        <v>17249</v>
      </c>
      <c r="F37" s="2">
        <v>439503</v>
      </c>
      <c r="G37" s="2">
        <v>1234</v>
      </c>
      <c r="H37">
        <f t="shared" si="0"/>
        <v>0.44314079422382674</v>
      </c>
      <c r="I37">
        <f t="shared" si="6"/>
        <v>0</v>
      </c>
      <c r="J37">
        <f t="shared" si="1"/>
        <v>0.96223552387291134</v>
      </c>
      <c r="K37">
        <f t="shared" si="7"/>
        <v>0</v>
      </c>
      <c r="L37" s="34">
        <f t="shared" si="2"/>
        <v>3.7764476127088664E-2</v>
      </c>
      <c r="M37" s="34"/>
      <c r="N37">
        <v>54102</v>
      </c>
      <c r="O37">
        <v>1917</v>
      </c>
      <c r="P37" s="2">
        <v>52185</v>
      </c>
      <c r="Q37" s="2">
        <v>404567</v>
      </c>
      <c r="R37">
        <v>299</v>
      </c>
      <c r="S37">
        <f t="shared" si="3"/>
        <v>0.86507220216606495</v>
      </c>
      <c r="T37">
        <f t="shared" si="8"/>
        <v>0</v>
      </c>
      <c r="U37">
        <f t="shared" si="4"/>
        <v>0.88574762672084628</v>
      </c>
      <c r="V37">
        <f t="shared" si="9"/>
        <v>0</v>
      </c>
      <c r="W37">
        <f t="shared" si="5"/>
        <v>0.11425237327915372</v>
      </c>
      <c r="AF37" s="12">
        <v>15</v>
      </c>
      <c r="AG37" t="s">
        <v>138</v>
      </c>
      <c r="AO37" s="2"/>
    </row>
    <row r="38" spans="1:41" x14ac:dyDescent="0.25">
      <c r="A38" s="38"/>
      <c r="B38" s="3" t="s">
        <v>556</v>
      </c>
      <c r="C38" s="2">
        <v>18229</v>
      </c>
      <c r="D38">
        <v>982</v>
      </c>
      <c r="E38" s="2">
        <v>17249</v>
      </c>
      <c r="F38" s="2">
        <v>439503</v>
      </c>
      <c r="G38" s="2">
        <v>1234</v>
      </c>
      <c r="H38">
        <f t="shared" si="0"/>
        <v>0.44314079422382674</v>
      </c>
      <c r="I38">
        <f t="shared" si="6"/>
        <v>0</v>
      </c>
      <c r="J38">
        <f t="shared" si="1"/>
        <v>0.96223552387291134</v>
      </c>
      <c r="K38">
        <f t="shared" si="7"/>
        <v>0</v>
      </c>
      <c r="L38" s="34">
        <f t="shared" si="2"/>
        <v>3.7764476127088664E-2</v>
      </c>
      <c r="M38" s="34"/>
      <c r="N38">
        <v>54102</v>
      </c>
      <c r="O38">
        <v>1917</v>
      </c>
      <c r="P38" s="2">
        <v>52185</v>
      </c>
      <c r="Q38" s="2">
        <v>404567</v>
      </c>
      <c r="R38">
        <v>299</v>
      </c>
      <c r="S38">
        <f t="shared" si="3"/>
        <v>0.86507220216606495</v>
      </c>
      <c r="T38">
        <f t="shared" si="8"/>
        <v>0</v>
      </c>
      <c r="U38">
        <f t="shared" si="4"/>
        <v>0.88574762672084628</v>
      </c>
      <c r="V38">
        <f t="shared" si="9"/>
        <v>0</v>
      </c>
      <c r="W38">
        <f t="shared" si="5"/>
        <v>0.11425237327915372</v>
      </c>
      <c r="AF38" s="12">
        <v>31</v>
      </c>
      <c r="AG38" t="s">
        <v>139</v>
      </c>
      <c r="AO38" s="2"/>
    </row>
    <row r="39" spans="1:41" x14ac:dyDescent="0.25">
      <c r="A39" s="38"/>
      <c r="B39" s="3" t="s">
        <v>557</v>
      </c>
      <c r="C39" s="2">
        <v>18229</v>
      </c>
      <c r="D39">
        <v>982</v>
      </c>
      <c r="E39" s="2">
        <v>17249</v>
      </c>
      <c r="F39" s="2">
        <v>439503</v>
      </c>
      <c r="G39" s="2">
        <v>1234</v>
      </c>
      <c r="H39">
        <f t="shared" si="0"/>
        <v>0.44314079422382674</v>
      </c>
      <c r="I39">
        <f t="shared" si="6"/>
        <v>0</v>
      </c>
      <c r="J39">
        <f t="shared" si="1"/>
        <v>0.96223552387291134</v>
      </c>
      <c r="K39">
        <f t="shared" si="7"/>
        <v>0</v>
      </c>
      <c r="L39" s="34">
        <f t="shared" si="2"/>
        <v>3.7764476127088664E-2</v>
      </c>
      <c r="M39" s="34"/>
      <c r="N39">
        <v>54102</v>
      </c>
      <c r="O39">
        <v>1917</v>
      </c>
      <c r="P39" s="2">
        <v>52185</v>
      </c>
      <c r="Q39" s="2">
        <v>404567</v>
      </c>
      <c r="R39">
        <v>299</v>
      </c>
      <c r="S39">
        <f t="shared" si="3"/>
        <v>0.86507220216606495</v>
      </c>
      <c r="T39">
        <f t="shared" si="8"/>
        <v>0</v>
      </c>
      <c r="U39">
        <f t="shared" si="4"/>
        <v>0.88574762672084628</v>
      </c>
      <c r="V39">
        <f t="shared" si="9"/>
        <v>0</v>
      </c>
      <c r="W39">
        <f t="shared" si="5"/>
        <v>0.11425237327915372</v>
      </c>
      <c r="AF39" s="12">
        <v>12</v>
      </c>
      <c r="AG39" t="s">
        <v>140</v>
      </c>
      <c r="AO39" s="2"/>
    </row>
    <row r="40" spans="1:41" x14ac:dyDescent="0.25">
      <c r="A40" s="38"/>
      <c r="B40" s="3" t="s">
        <v>558</v>
      </c>
      <c r="C40" s="2">
        <v>18229</v>
      </c>
      <c r="D40">
        <v>982</v>
      </c>
      <c r="E40" s="2">
        <v>17249</v>
      </c>
      <c r="F40" s="2">
        <v>439503</v>
      </c>
      <c r="G40" s="2">
        <v>1234</v>
      </c>
      <c r="H40">
        <f t="shared" si="0"/>
        <v>0.44314079422382674</v>
      </c>
      <c r="I40">
        <f t="shared" si="6"/>
        <v>0</v>
      </c>
      <c r="J40">
        <f t="shared" si="1"/>
        <v>0.96223552387291134</v>
      </c>
      <c r="K40">
        <f t="shared" si="7"/>
        <v>0</v>
      </c>
      <c r="L40" s="34">
        <f t="shared" si="2"/>
        <v>3.7764476127088664E-2</v>
      </c>
      <c r="M40" s="34"/>
      <c r="N40">
        <v>54102</v>
      </c>
      <c r="O40">
        <v>1917</v>
      </c>
      <c r="P40" s="2">
        <v>52185</v>
      </c>
      <c r="Q40" s="2">
        <v>404567</v>
      </c>
      <c r="R40">
        <v>299</v>
      </c>
      <c r="S40">
        <f t="shared" si="3"/>
        <v>0.86507220216606495</v>
      </c>
      <c r="T40">
        <f t="shared" si="8"/>
        <v>0</v>
      </c>
      <c r="U40">
        <f t="shared" si="4"/>
        <v>0.88574762672084628</v>
      </c>
      <c r="V40">
        <f t="shared" si="9"/>
        <v>0</v>
      </c>
      <c r="W40">
        <f t="shared" si="5"/>
        <v>0.11425237327915372</v>
      </c>
      <c r="AF40" s="12">
        <v>3</v>
      </c>
      <c r="AG40" t="s">
        <v>142</v>
      </c>
      <c r="AO40" s="2"/>
    </row>
    <row r="41" spans="1:41" x14ac:dyDescent="0.25">
      <c r="A41" s="38"/>
      <c r="B41" s="3" t="s">
        <v>559</v>
      </c>
      <c r="C41" s="2">
        <v>18229</v>
      </c>
      <c r="D41">
        <v>982</v>
      </c>
      <c r="E41" s="2">
        <v>17249</v>
      </c>
      <c r="F41" s="2">
        <v>439503</v>
      </c>
      <c r="G41" s="2">
        <v>1234</v>
      </c>
      <c r="H41">
        <f t="shared" si="0"/>
        <v>0.44314079422382674</v>
      </c>
      <c r="I41">
        <f t="shared" si="6"/>
        <v>0</v>
      </c>
      <c r="J41">
        <f t="shared" si="1"/>
        <v>0.96223552387291134</v>
      </c>
      <c r="K41">
        <f t="shared" si="7"/>
        <v>0</v>
      </c>
      <c r="L41" s="34">
        <f t="shared" si="2"/>
        <v>3.7764476127088664E-2</v>
      </c>
      <c r="M41" s="34"/>
      <c r="N41">
        <v>54102</v>
      </c>
      <c r="O41">
        <v>1917</v>
      </c>
      <c r="P41" s="2">
        <v>52185</v>
      </c>
      <c r="Q41" s="2">
        <v>404567</v>
      </c>
      <c r="R41">
        <v>299</v>
      </c>
      <c r="S41">
        <f t="shared" si="3"/>
        <v>0.86507220216606495</v>
      </c>
      <c r="T41">
        <f t="shared" si="8"/>
        <v>0</v>
      </c>
      <c r="U41">
        <f t="shared" si="4"/>
        <v>0.88574762672084628</v>
      </c>
      <c r="V41">
        <f t="shared" si="9"/>
        <v>0</v>
      </c>
      <c r="W41">
        <f t="shared" si="5"/>
        <v>0.11425237327915372</v>
      </c>
      <c r="AF41" s="12">
        <v>19</v>
      </c>
      <c r="AG41" t="s">
        <v>143</v>
      </c>
      <c r="AO41" s="2"/>
    </row>
    <row r="42" spans="1:41" x14ac:dyDescent="0.25">
      <c r="A42" s="38"/>
      <c r="B42" s="3" t="s">
        <v>560</v>
      </c>
      <c r="C42" s="2">
        <v>18229</v>
      </c>
      <c r="D42">
        <v>982</v>
      </c>
      <c r="E42" s="2">
        <v>17249</v>
      </c>
      <c r="F42" s="2">
        <v>439503</v>
      </c>
      <c r="G42" s="2">
        <v>1234</v>
      </c>
      <c r="H42">
        <f t="shared" si="0"/>
        <v>0.44314079422382674</v>
      </c>
      <c r="I42">
        <f t="shared" si="6"/>
        <v>0</v>
      </c>
      <c r="J42">
        <f t="shared" si="1"/>
        <v>0.96223552387291134</v>
      </c>
      <c r="K42">
        <f t="shared" si="7"/>
        <v>0</v>
      </c>
      <c r="L42" s="34">
        <f t="shared" si="2"/>
        <v>3.7764476127088664E-2</v>
      </c>
      <c r="M42" s="34"/>
      <c r="N42">
        <v>54102</v>
      </c>
      <c r="O42">
        <v>1917</v>
      </c>
      <c r="P42" s="2">
        <v>52185</v>
      </c>
      <c r="Q42" s="2">
        <v>404567</v>
      </c>
      <c r="R42">
        <v>299</v>
      </c>
      <c r="S42">
        <f t="shared" si="3"/>
        <v>0.86507220216606495</v>
      </c>
      <c r="T42">
        <f t="shared" si="8"/>
        <v>0</v>
      </c>
      <c r="U42">
        <f t="shared" si="4"/>
        <v>0.88574762672084628</v>
      </c>
      <c r="V42">
        <f t="shared" si="9"/>
        <v>0</v>
      </c>
      <c r="W42">
        <f t="shared" si="5"/>
        <v>0.11425237327915372</v>
      </c>
      <c r="AF42" s="12">
        <v>40360</v>
      </c>
      <c r="AG42" t="s">
        <v>144</v>
      </c>
      <c r="AO42" s="2"/>
    </row>
    <row r="43" spans="1:41" x14ac:dyDescent="0.25">
      <c r="A43" s="40">
        <v>2019</v>
      </c>
      <c r="B43" s="3" t="s">
        <v>561</v>
      </c>
      <c r="C43" s="2">
        <v>20630</v>
      </c>
      <c r="D43">
        <v>1108</v>
      </c>
      <c r="E43" s="2">
        <v>19522</v>
      </c>
      <c r="F43" s="2">
        <v>437230</v>
      </c>
      <c r="G43" s="2">
        <v>1108</v>
      </c>
      <c r="H43">
        <f t="shared" si="0"/>
        <v>0.5</v>
      </c>
      <c r="I43">
        <f t="shared" si="6"/>
        <v>12.830957230142559</v>
      </c>
      <c r="J43">
        <f t="shared" si="1"/>
        <v>0.95725908151469508</v>
      </c>
      <c r="K43">
        <f t="shared" si="7"/>
        <v>-0.51717508185381966</v>
      </c>
      <c r="L43" s="34">
        <f t="shared" si="2"/>
        <v>4.2740918485304924E-2</v>
      </c>
      <c r="M43" s="34"/>
      <c r="N43">
        <v>54156</v>
      </c>
      <c r="O43">
        <v>1915</v>
      </c>
      <c r="P43" s="2">
        <v>52241</v>
      </c>
      <c r="Q43" s="2">
        <v>404511</v>
      </c>
      <c r="R43">
        <v>301</v>
      </c>
      <c r="S43">
        <f t="shared" si="3"/>
        <v>0.86416967509025266</v>
      </c>
      <c r="T43">
        <f t="shared" si="8"/>
        <v>-0.10432968179447202</v>
      </c>
      <c r="U43">
        <f t="shared" si="4"/>
        <v>0.88562502189371917</v>
      </c>
      <c r="V43">
        <f t="shared" si="9"/>
        <v>-1.3841959428219334E-2</v>
      </c>
      <c r="W43">
        <f t="shared" si="5"/>
        <v>0.11437497810628083</v>
      </c>
      <c r="AF43" s="12">
        <v>1</v>
      </c>
      <c r="AG43" t="s">
        <v>145</v>
      </c>
      <c r="AO43" s="2"/>
    </row>
    <row r="44" spans="1:41" x14ac:dyDescent="0.25">
      <c r="A44" s="40"/>
      <c r="B44" s="3" t="s">
        <v>562</v>
      </c>
      <c r="C44" s="2">
        <v>20630</v>
      </c>
      <c r="D44">
        <v>1108</v>
      </c>
      <c r="E44" s="2">
        <v>19522</v>
      </c>
      <c r="F44" s="2">
        <v>437230</v>
      </c>
      <c r="G44" s="2">
        <v>1108</v>
      </c>
      <c r="H44">
        <f t="shared" si="0"/>
        <v>0.5</v>
      </c>
      <c r="I44">
        <f t="shared" si="6"/>
        <v>0</v>
      </c>
      <c r="J44">
        <f t="shared" si="1"/>
        <v>0.95725908151469508</v>
      </c>
      <c r="K44">
        <f t="shared" si="7"/>
        <v>0</v>
      </c>
      <c r="L44" s="34">
        <f t="shared" si="2"/>
        <v>4.2740918485304924E-2</v>
      </c>
      <c r="M44" s="34"/>
      <c r="N44">
        <v>54156</v>
      </c>
      <c r="O44">
        <v>1915</v>
      </c>
      <c r="P44" s="2">
        <v>52241</v>
      </c>
      <c r="Q44" s="2">
        <v>404511</v>
      </c>
      <c r="R44">
        <v>301</v>
      </c>
      <c r="S44">
        <f t="shared" si="3"/>
        <v>0.86416967509025266</v>
      </c>
      <c r="T44">
        <f t="shared" si="8"/>
        <v>0</v>
      </c>
      <c r="U44">
        <f t="shared" si="4"/>
        <v>0.88562502189371917</v>
      </c>
      <c r="V44">
        <f t="shared" si="9"/>
        <v>0</v>
      </c>
      <c r="W44">
        <f t="shared" si="5"/>
        <v>0.11437497810628083</v>
      </c>
      <c r="AF44" s="12">
        <v>5</v>
      </c>
      <c r="AG44" t="s">
        <v>147</v>
      </c>
      <c r="AO44" s="2"/>
    </row>
    <row r="45" spans="1:41" x14ac:dyDescent="0.25">
      <c r="A45" s="40"/>
      <c r="B45" s="3" t="s">
        <v>563</v>
      </c>
      <c r="C45" s="2">
        <v>20630</v>
      </c>
      <c r="D45">
        <v>1108</v>
      </c>
      <c r="E45" s="2">
        <v>19522</v>
      </c>
      <c r="F45" s="2">
        <v>437230</v>
      </c>
      <c r="G45" s="2">
        <v>1108</v>
      </c>
      <c r="H45">
        <f t="shared" si="0"/>
        <v>0.5</v>
      </c>
      <c r="I45">
        <f t="shared" si="6"/>
        <v>0</v>
      </c>
      <c r="J45">
        <f t="shared" si="1"/>
        <v>0.95725908151469508</v>
      </c>
      <c r="K45">
        <f t="shared" si="7"/>
        <v>0</v>
      </c>
      <c r="L45" s="34">
        <f t="shared" si="2"/>
        <v>4.2740918485304924E-2</v>
      </c>
      <c r="M45" s="34"/>
      <c r="N45">
        <v>54156</v>
      </c>
      <c r="O45">
        <v>1915</v>
      </c>
      <c r="P45" s="2">
        <v>52241</v>
      </c>
      <c r="Q45" s="2">
        <v>404511</v>
      </c>
      <c r="R45">
        <v>301</v>
      </c>
      <c r="S45">
        <f t="shared" si="3"/>
        <v>0.86416967509025266</v>
      </c>
      <c r="T45">
        <f t="shared" si="8"/>
        <v>0</v>
      </c>
      <c r="U45">
        <f t="shared" si="4"/>
        <v>0.88562502189371917</v>
      </c>
      <c r="V45">
        <f t="shared" si="9"/>
        <v>0</v>
      </c>
      <c r="W45">
        <f t="shared" si="5"/>
        <v>0.11437497810628083</v>
      </c>
      <c r="AF45" s="12">
        <v>14</v>
      </c>
      <c r="AG45" t="s">
        <v>148</v>
      </c>
      <c r="AO45" s="2"/>
    </row>
    <row r="46" spans="1:41" x14ac:dyDescent="0.25">
      <c r="A46" s="40"/>
      <c r="B46" s="3" t="s">
        <v>564</v>
      </c>
      <c r="C46" s="2">
        <v>20630</v>
      </c>
      <c r="D46">
        <v>1108</v>
      </c>
      <c r="E46" s="2">
        <v>19522</v>
      </c>
      <c r="F46" s="2">
        <v>437230</v>
      </c>
      <c r="G46" s="2">
        <v>1108</v>
      </c>
      <c r="H46">
        <f t="shared" si="0"/>
        <v>0.5</v>
      </c>
      <c r="I46">
        <f t="shared" si="6"/>
        <v>0</v>
      </c>
      <c r="J46">
        <f t="shared" si="1"/>
        <v>0.95725908151469508</v>
      </c>
      <c r="K46">
        <f t="shared" si="7"/>
        <v>0</v>
      </c>
      <c r="L46" s="34">
        <f t="shared" si="2"/>
        <v>4.2740918485304924E-2</v>
      </c>
      <c r="M46" s="34"/>
      <c r="N46">
        <v>54156</v>
      </c>
      <c r="O46">
        <v>1915</v>
      </c>
      <c r="P46" s="2">
        <v>52241</v>
      </c>
      <c r="Q46" s="2">
        <v>404511</v>
      </c>
      <c r="R46">
        <v>301</v>
      </c>
      <c r="S46">
        <f t="shared" si="3"/>
        <v>0.86416967509025266</v>
      </c>
      <c r="T46">
        <f t="shared" si="8"/>
        <v>0</v>
      </c>
      <c r="U46">
        <f t="shared" si="4"/>
        <v>0.88562502189371917</v>
      </c>
      <c r="V46">
        <f t="shared" si="9"/>
        <v>0</v>
      </c>
      <c r="W46">
        <f t="shared" si="5"/>
        <v>0.11437497810628083</v>
      </c>
      <c r="AF46" s="12">
        <v>8</v>
      </c>
      <c r="AG46" t="s">
        <v>149</v>
      </c>
      <c r="AO46" s="2"/>
    </row>
    <row r="47" spans="1:41" x14ac:dyDescent="0.25">
      <c r="A47" s="40"/>
      <c r="B47" s="3" t="s">
        <v>565</v>
      </c>
      <c r="C47" s="2">
        <v>20630</v>
      </c>
      <c r="D47">
        <v>1108</v>
      </c>
      <c r="E47" s="2">
        <v>19522</v>
      </c>
      <c r="F47" s="2">
        <v>437230</v>
      </c>
      <c r="G47" s="2">
        <v>1108</v>
      </c>
      <c r="H47">
        <f t="shared" si="0"/>
        <v>0.5</v>
      </c>
      <c r="I47">
        <f t="shared" si="6"/>
        <v>0</v>
      </c>
      <c r="J47">
        <f t="shared" si="1"/>
        <v>0.95725908151469508</v>
      </c>
      <c r="K47">
        <f t="shared" si="7"/>
        <v>0</v>
      </c>
      <c r="L47" s="34">
        <f t="shared" si="2"/>
        <v>4.2740918485304924E-2</v>
      </c>
      <c r="M47" s="34"/>
      <c r="N47">
        <v>54156</v>
      </c>
      <c r="O47">
        <v>1915</v>
      </c>
      <c r="P47" s="2">
        <v>52241</v>
      </c>
      <c r="Q47" s="2">
        <v>404511</v>
      </c>
      <c r="R47">
        <v>301</v>
      </c>
      <c r="S47">
        <f t="shared" si="3"/>
        <v>0.86416967509025266</v>
      </c>
      <c r="T47">
        <f t="shared" si="8"/>
        <v>0</v>
      </c>
      <c r="U47">
        <f t="shared" si="4"/>
        <v>0.88562502189371917</v>
      </c>
      <c r="V47">
        <f t="shared" si="9"/>
        <v>0</v>
      </c>
      <c r="W47">
        <f t="shared" si="5"/>
        <v>0.11437497810628083</v>
      </c>
      <c r="AF47" s="12">
        <v>2</v>
      </c>
      <c r="AG47" t="s">
        <v>152</v>
      </c>
      <c r="AO47" s="2"/>
    </row>
    <row r="48" spans="1:41" x14ac:dyDescent="0.25">
      <c r="A48" s="40"/>
      <c r="B48" s="3" t="s">
        <v>566</v>
      </c>
      <c r="C48" s="2">
        <v>20630</v>
      </c>
      <c r="D48">
        <v>1108</v>
      </c>
      <c r="E48" s="2">
        <v>19522</v>
      </c>
      <c r="F48" s="2">
        <v>437230</v>
      </c>
      <c r="G48" s="2">
        <v>1108</v>
      </c>
      <c r="H48">
        <f t="shared" si="0"/>
        <v>0.5</v>
      </c>
      <c r="I48">
        <f t="shared" si="6"/>
        <v>0</v>
      </c>
      <c r="J48">
        <f t="shared" si="1"/>
        <v>0.95725908151469508</v>
      </c>
      <c r="K48">
        <f t="shared" si="7"/>
        <v>0</v>
      </c>
      <c r="L48" s="34">
        <f t="shared" si="2"/>
        <v>4.2740918485304924E-2</v>
      </c>
      <c r="M48" s="34"/>
      <c r="N48">
        <v>54156</v>
      </c>
      <c r="O48">
        <v>1915</v>
      </c>
      <c r="P48" s="2">
        <v>52241</v>
      </c>
      <c r="Q48" s="2">
        <v>404511</v>
      </c>
      <c r="R48">
        <v>301</v>
      </c>
      <c r="S48">
        <f t="shared" si="3"/>
        <v>0.86416967509025266</v>
      </c>
      <c r="T48">
        <f t="shared" si="8"/>
        <v>0</v>
      </c>
      <c r="U48">
        <f t="shared" si="4"/>
        <v>0.88562502189371917</v>
      </c>
      <c r="V48">
        <f t="shared" si="9"/>
        <v>0</v>
      </c>
      <c r="W48">
        <f t="shared" si="5"/>
        <v>0.11437497810628083</v>
      </c>
      <c r="AF48" s="12">
        <v>34</v>
      </c>
      <c r="AG48" t="s">
        <v>153</v>
      </c>
      <c r="AO48" s="2"/>
    </row>
    <row r="49" spans="1:50" x14ac:dyDescent="0.25">
      <c r="A49" s="40"/>
      <c r="B49" s="3" t="s">
        <v>567</v>
      </c>
      <c r="C49" s="2">
        <v>20630</v>
      </c>
      <c r="D49">
        <v>1108</v>
      </c>
      <c r="E49" s="2">
        <v>19522</v>
      </c>
      <c r="F49" s="2">
        <v>437230</v>
      </c>
      <c r="G49" s="2">
        <v>1108</v>
      </c>
      <c r="H49">
        <f t="shared" si="0"/>
        <v>0.5</v>
      </c>
      <c r="I49">
        <f t="shared" si="6"/>
        <v>0</v>
      </c>
      <c r="J49">
        <f t="shared" si="1"/>
        <v>0.95725908151469508</v>
      </c>
      <c r="K49">
        <f t="shared" si="7"/>
        <v>0</v>
      </c>
      <c r="L49" s="34">
        <f t="shared" si="2"/>
        <v>4.2740918485304924E-2</v>
      </c>
      <c r="M49" s="34"/>
      <c r="N49">
        <v>54156</v>
      </c>
      <c r="O49">
        <v>1915</v>
      </c>
      <c r="P49" s="2">
        <v>52241</v>
      </c>
      <c r="Q49" s="2">
        <v>404511</v>
      </c>
      <c r="R49">
        <v>301</v>
      </c>
      <c r="S49">
        <f t="shared" si="3"/>
        <v>0.86416967509025266</v>
      </c>
      <c r="T49">
        <f t="shared" si="8"/>
        <v>0</v>
      </c>
      <c r="U49">
        <f t="shared" si="4"/>
        <v>0.88562502189371917</v>
      </c>
      <c r="V49">
        <f t="shared" si="9"/>
        <v>0</v>
      </c>
      <c r="W49">
        <f t="shared" si="5"/>
        <v>0.11437497810628083</v>
      </c>
      <c r="AF49" s="12">
        <v>33</v>
      </c>
      <c r="AG49" t="s">
        <v>155</v>
      </c>
      <c r="AO49" s="2"/>
    </row>
    <row r="50" spans="1:50" x14ac:dyDescent="0.25">
      <c r="A50" s="40"/>
      <c r="B50" s="3" t="s">
        <v>568</v>
      </c>
      <c r="C50" s="2">
        <v>20630</v>
      </c>
      <c r="D50">
        <v>1108</v>
      </c>
      <c r="E50" s="2">
        <v>19522</v>
      </c>
      <c r="F50" s="2">
        <v>437230</v>
      </c>
      <c r="G50" s="2">
        <v>1108</v>
      </c>
      <c r="H50">
        <f t="shared" si="0"/>
        <v>0.5</v>
      </c>
      <c r="I50">
        <f t="shared" si="6"/>
        <v>0</v>
      </c>
      <c r="J50">
        <f t="shared" si="1"/>
        <v>0.95725908151469508</v>
      </c>
      <c r="K50">
        <f t="shared" si="7"/>
        <v>0</v>
      </c>
      <c r="L50" s="34">
        <f t="shared" si="2"/>
        <v>4.2740918485304924E-2</v>
      </c>
      <c r="M50" s="34"/>
      <c r="N50">
        <v>54156</v>
      </c>
      <c r="O50">
        <v>1915</v>
      </c>
      <c r="P50" s="2">
        <v>52241</v>
      </c>
      <c r="Q50" s="2">
        <v>404511</v>
      </c>
      <c r="R50">
        <v>301</v>
      </c>
      <c r="S50">
        <f t="shared" si="3"/>
        <v>0.86416967509025266</v>
      </c>
      <c r="T50">
        <f t="shared" si="8"/>
        <v>0</v>
      </c>
      <c r="U50">
        <f t="shared" si="4"/>
        <v>0.88562502189371917</v>
      </c>
      <c r="V50">
        <f t="shared" si="9"/>
        <v>0</v>
      </c>
      <c r="W50">
        <f t="shared" si="5"/>
        <v>0.11437497810628083</v>
      </c>
      <c r="AF50" s="12">
        <v>19439</v>
      </c>
      <c r="AG50" t="s">
        <v>156</v>
      </c>
      <c r="AO50" s="2"/>
    </row>
    <row r="51" spans="1:50" x14ac:dyDescent="0.25">
      <c r="A51" s="40"/>
      <c r="B51" s="3" t="s">
        <v>569</v>
      </c>
      <c r="C51" s="2">
        <v>20630</v>
      </c>
      <c r="D51">
        <v>1108</v>
      </c>
      <c r="E51" s="2">
        <v>19522</v>
      </c>
      <c r="F51" s="2">
        <v>437230</v>
      </c>
      <c r="G51" s="2">
        <v>1108</v>
      </c>
      <c r="H51">
        <f t="shared" si="0"/>
        <v>0.5</v>
      </c>
      <c r="I51">
        <f t="shared" si="6"/>
        <v>0</v>
      </c>
      <c r="J51">
        <f t="shared" si="1"/>
        <v>0.95725908151469508</v>
      </c>
      <c r="K51">
        <f t="shared" si="7"/>
        <v>0</v>
      </c>
      <c r="L51" s="34">
        <f t="shared" si="2"/>
        <v>4.2740918485304924E-2</v>
      </c>
      <c r="M51" s="34"/>
      <c r="N51">
        <v>54156</v>
      </c>
      <c r="O51">
        <v>1915</v>
      </c>
      <c r="P51" s="2">
        <v>52241</v>
      </c>
      <c r="Q51" s="2">
        <v>404511</v>
      </c>
      <c r="R51">
        <v>301</v>
      </c>
      <c r="S51">
        <f t="shared" si="3"/>
        <v>0.86416967509025266</v>
      </c>
      <c r="T51">
        <f t="shared" si="8"/>
        <v>0</v>
      </c>
      <c r="U51">
        <f t="shared" si="4"/>
        <v>0.88562502189371917</v>
      </c>
      <c r="V51">
        <f t="shared" si="9"/>
        <v>0</v>
      </c>
      <c r="W51">
        <f t="shared" si="5"/>
        <v>0.11437497810628083</v>
      </c>
      <c r="AF51" s="12">
        <v>4</v>
      </c>
      <c r="AG51" t="s">
        <v>158</v>
      </c>
      <c r="AO51" s="2"/>
    </row>
    <row r="52" spans="1:50" x14ac:dyDescent="0.25">
      <c r="A52" s="40"/>
      <c r="B52" s="3" t="s">
        <v>570</v>
      </c>
      <c r="C52" s="2">
        <v>20630</v>
      </c>
      <c r="D52">
        <v>1108</v>
      </c>
      <c r="E52" s="2">
        <v>19522</v>
      </c>
      <c r="F52" s="2">
        <v>437230</v>
      </c>
      <c r="G52" s="2">
        <v>1108</v>
      </c>
      <c r="H52">
        <f t="shared" si="0"/>
        <v>0.5</v>
      </c>
      <c r="I52">
        <f t="shared" si="6"/>
        <v>0</v>
      </c>
      <c r="J52">
        <f t="shared" si="1"/>
        <v>0.95725908151469508</v>
      </c>
      <c r="K52">
        <f t="shared" si="7"/>
        <v>0</v>
      </c>
      <c r="L52" s="34">
        <f t="shared" si="2"/>
        <v>4.2740918485304924E-2</v>
      </c>
      <c r="M52" s="34"/>
      <c r="N52">
        <v>54156</v>
      </c>
      <c r="O52">
        <v>1915</v>
      </c>
      <c r="P52" s="2">
        <v>52241</v>
      </c>
      <c r="Q52" s="2">
        <v>404511</v>
      </c>
      <c r="R52">
        <v>301</v>
      </c>
      <c r="S52">
        <f t="shared" si="3"/>
        <v>0.86416967509025266</v>
      </c>
      <c r="T52">
        <f t="shared" si="8"/>
        <v>0</v>
      </c>
      <c r="U52">
        <f t="shared" si="4"/>
        <v>0.88562502189371917</v>
      </c>
      <c r="V52">
        <f t="shared" si="9"/>
        <v>0</v>
      </c>
      <c r="W52">
        <f t="shared" si="5"/>
        <v>0.11437497810628083</v>
      </c>
      <c r="AF52" s="12">
        <v>7</v>
      </c>
      <c r="AG52" t="s">
        <v>158</v>
      </c>
      <c r="AO52" s="2"/>
    </row>
    <row r="53" spans="1:50" x14ac:dyDescent="0.25">
      <c r="A53" s="40"/>
      <c r="B53" s="3" t="s">
        <v>571</v>
      </c>
      <c r="C53" s="2">
        <v>20630</v>
      </c>
      <c r="D53">
        <v>1108</v>
      </c>
      <c r="E53" s="2">
        <v>19522</v>
      </c>
      <c r="F53" s="2">
        <v>437230</v>
      </c>
      <c r="G53" s="2">
        <v>1108</v>
      </c>
      <c r="H53">
        <f t="shared" si="0"/>
        <v>0.5</v>
      </c>
      <c r="I53">
        <f t="shared" si="6"/>
        <v>0</v>
      </c>
      <c r="J53">
        <f t="shared" si="1"/>
        <v>0.95725908151469508</v>
      </c>
      <c r="K53">
        <f t="shared" si="7"/>
        <v>0</v>
      </c>
      <c r="L53" s="34">
        <f t="shared" si="2"/>
        <v>4.2740918485304924E-2</v>
      </c>
      <c r="M53" s="34"/>
      <c r="N53">
        <v>54156</v>
      </c>
      <c r="O53">
        <v>1915</v>
      </c>
      <c r="P53" s="2">
        <v>52241</v>
      </c>
      <c r="Q53" s="2">
        <v>404511</v>
      </c>
      <c r="R53">
        <v>301</v>
      </c>
      <c r="S53">
        <f t="shared" si="3"/>
        <v>0.86416967509025266</v>
      </c>
      <c r="T53">
        <f t="shared" si="8"/>
        <v>0</v>
      </c>
      <c r="U53">
        <f t="shared" si="4"/>
        <v>0.88562502189371917</v>
      </c>
      <c r="V53">
        <f t="shared" si="9"/>
        <v>0</v>
      </c>
      <c r="W53">
        <f t="shared" si="5"/>
        <v>0.11437497810628083</v>
      </c>
      <c r="AF53" s="12">
        <v>9</v>
      </c>
      <c r="AG53" t="s">
        <v>161</v>
      </c>
      <c r="AO53" s="2"/>
    </row>
    <row r="54" spans="1:50" x14ac:dyDescent="0.25">
      <c r="A54" s="40"/>
      <c r="B54" s="3" t="s">
        <v>572</v>
      </c>
      <c r="C54" s="2">
        <v>20630</v>
      </c>
      <c r="D54">
        <v>1108</v>
      </c>
      <c r="E54" s="2">
        <v>19522</v>
      </c>
      <c r="F54" s="2">
        <v>437230</v>
      </c>
      <c r="G54" s="2">
        <v>1108</v>
      </c>
      <c r="H54">
        <f t="shared" si="0"/>
        <v>0.5</v>
      </c>
      <c r="I54">
        <f t="shared" si="6"/>
        <v>0</v>
      </c>
      <c r="J54">
        <f t="shared" si="1"/>
        <v>0.95725908151469508</v>
      </c>
      <c r="K54">
        <f t="shared" si="7"/>
        <v>0</v>
      </c>
      <c r="L54" s="34">
        <f t="shared" si="2"/>
        <v>4.2740918485304924E-2</v>
      </c>
      <c r="M54" s="34"/>
      <c r="N54">
        <v>54156</v>
      </c>
      <c r="O54">
        <v>1915</v>
      </c>
      <c r="P54" s="2">
        <v>52241</v>
      </c>
      <c r="Q54" s="2">
        <v>404511</v>
      </c>
      <c r="R54">
        <v>301</v>
      </c>
      <c r="S54">
        <f t="shared" si="3"/>
        <v>0.86416967509025266</v>
      </c>
      <c r="T54">
        <f t="shared" si="8"/>
        <v>0</v>
      </c>
      <c r="U54">
        <f t="shared" si="4"/>
        <v>0.88562502189371917</v>
      </c>
      <c r="V54">
        <f t="shared" si="9"/>
        <v>0</v>
      </c>
      <c r="W54">
        <f t="shared" si="5"/>
        <v>0.11437497810628083</v>
      </c>
      <c r="AF54" s="12">
        <v>6</v>
      </c>
      <c r="AG54" s="12">
        <v>1</v>
      </c>
      <c r="AO54" s="2"/>
    </row>
    <row r="55" spans="1:50" x14ac:dyDescent="0.25">
      <c r="A55" s="40"/>
      <c r="B55" s="3" t="s">
        <v>573</v>
      </c>
      <c r="C55" s="2">
        <v>20630</v>
      </c>
      <c r="D55">
        <v>1108</v>
      </c>
      <c r="E55" s="2">
        <v>19522</v>
      </c>
      <c r="F55" s="2">
        <v>437230</v>
      </c>
      <c r="G55" s="2">
        <v>1108</v>
      </c>
      <c r="H55">
        <f t="shared" si="0"/>
        <v>0.5</v>
      </c>
      <c r="I55">
        <f t="shared" si="6"/>
        <v>0</v>
      </c>
      <c r="J55">
        <f t="shared" si="1"/>
        <v>0.95725908151469508</v>
      </c>
      <c r="K55">
        <f t="shared" si="7"/>
        <v>0</v>
      </c>
      <c r="L55" s="34">
        <f t="shared" si="2"/>
        <v>4.2740918485304924E-2</v>
      </c>
      <c r="M55" s="34"/>
      <c r="N55">
        <v>54156</v>
      </c>
      <c r="O55">
        <v>1915</v>
      </c>
      <c r="P55" s="2">
        <v>52241</v>
      </c>
      <c r="Q55" s="2">
        <v>404511</v>
      </c>
      <c r="R55">
        <v>301</v>
      </c>
      <c r="S55">
        <f t="shared" si="3"/>
        <v>0.86416967509025266</v>
      </c>
      <c r="T55">
        <f t="shared" si="8"/>
        <v>0</v>
      </c>
      <c r="U55">
        <f t="shared" si="4"/>
        <v>0.88562502189371917</v>
      </c>
      <c r="V55">
        <f t="shared" si="9"/>
        <v>0</v>
      </c>
      <c r="W55">
        <f t="shared" si="5"/>
        <v>0.11437497810628083</v>
      </c>
      <c r="AO55" s="2"/>
    </row>
    <row r="56" spans="1:50" x14ac:dyDescent="0.25">
      <c r="A56" s="40"/>
      <c r="B56" s="3" t="s">
        <v>574</v>
      </c>
      <c r="C56" s="2">
        <v>20630</v>
      </c>
      <c r="D56">
        <v>1108</v>
      </c>
      <c r="E56" s="2">
        <v>19522</v>
      </c>
      <c r="F56" s="2">
        <v>437230</v>
      </c>
      <c r="G56" s="2">
        <v>1108</v>
      </c>
      <c r="H56">
        <f t="shared" si="0"/>
        <v>0.5</v>
      </c>
      <c r="I56">
        <f t="shared" si="6"/>
        <v>0</v>
      </c>
      <c r="J56">
        <f t="shared" si="1"/>
        <v>0.95725908151469508</v>
      </c>
      <c r="K56">
        <f t="shared" si="7"/>
        <v>0</v>
      </c>
      <c r="L56" s="34">
        <f t="shared" si="2"/>
        <v>4.2740918485304924E-2</v>
      </c>
      <c r="M56" s="34"/>
      <c r="N56">
        <v>54156</v>
      </c>
      <c r="O56">
        <v>1915</v>
      </c>
      <c r="P56" s="2">
        <v>52241</v>
      </c>
      <c r="Q56" s="2">
        <v>404511</v>
      </c>
      <c r="R56">
        <v>301</v>
      </c>
      <c r="S56">
        <f t="shared" si="3"/>
        <v>0.86416967509025266</v>
      </c>
      <c r="T56">
        <f t="shared" si="8"/>
        <v>0</v>
      </c>
      <c r="U56">
        <f t="shared" si="4"/>
        <v>0.88562502189371917</v>
      </c>
      <c r="V56">
        <f t="shared" si="9"/>
        <v>0</v>
      </c>
      <c r="W56">
        <f t="shared" si="5"/>
        <v>0.11437497810628083</v>
      </c>
      <c r="AO56" s="2"/>
    </row>
    <row r="57" spans="1:50" x14ac:dyDescent="0.25">
      <c r="A57" s="40"/>
      <c r="B57" s="3" t="s">
        <v>575</v>
      </c>
      <c r="C57" s="2">
        <v>20630</v>
      </c>
      <c r="D57">
        <v>1108</v>
      </c>
      <c r="E57" s="2">
        <v>19522</v>
      </c>
      <c r="F57" s="2">
        <v>437230</v>
      </c>
      <c r="G57" s="2">
        <v>1108</v>
      </c>
      <c r="H57">
        <f t="shared" si="0"/>
        <v>0.5</v>
      </c>
      <c r="I57">
        <f t="shared" si="6"/>
        <v>0</v>
      </c>
      <c r="J57">
        <f t="shared" si="1"/>
        <v>0.95725908151469508</v>
      </c>
      <c r="K57">
        <f t="shared" si="7"/>
        <v>0</v>
      </c>
      <c r="L57" s="34">
        <f t="shared" si="2"/>
        <v>4.2740918485304924E-2</v>
      </c>
      <c r="M57" s="34"/>
      <c r="N57">
        <v>54156</v>
      </c>
      <c r="O57">
        <v>1915</v>
      </c>
      <c r="P57" s="2">
        <v>52241</v>
      </c>
      <c r="Q57" s="2">
        <v>404511</v>
      </c>
      <c r="R57">
        <v>301</v>
      </c>
      <c r="S57">
        <f t="shared" si="3"/>
        <v>0.86416967509025266</v>
      </c>
      <c r="T57">
        <f t="shared" si="8"/>
        <v>0</v>
      </c>
      <c r="U57">
        <f t="shared" si="4"/>
        <v>0.88562502189371917</v>
      </c>
      <c r="V57">
        <f t="shared" si="9"/>
        <v>0</v>
      </c>
      <c r="W57">
        <f t="shared" si="5"/>
        <v>0.11437497810628083</v>
      </c>
      <c r="AO57" s="2"/>
    </row>
    <row r="58" spans="1:50" x14ac:dyDescent="0.25">
      <c r="A58" s="40"/>
      <c r="B58" s="3" t="s">
        <v>576</v>
      </c>
      <c r="C58" s="2">
        <v>20630</v>
      </c>
      <c r="D58">
        <v>1108</v>
      </c>
      <c r="E58" s="2">
        <v>19522</v>
      </c>
      <c r="F58" s="2">
        <v>437230</v>
      </c>
      <c r="G58" s="2">
        <v>1108</v>
      </c>
      <c r="H58">
        <f t="shared" si="0"/>
        <v>0.5</v>
      </c>
      <c r="I58">
        <f t="shared" si="6"/>
        <v>0</v>
      </c>
      <c r="J58">
        <f t="shared" si="1"/>
        <v>0.95725908151469508</v>
      </c>
      <c r="K58">
        <f t="shared" si="7"/>
        <v>0</v>
      </c>
      <c r="L58" s="34">
        <f t="shared" si="2"/>
        <v>4.2740918485304924E-2</v>
      </c>
      <c r="M58" s="34"/>
      <c r="N58">
        <v>54156</v>
      </c>
      <c r="O58">
        <v>1915</v>
      </c>
      <c r="P58" s="2">
        <v>52241</v>
      </c>
      <c r="Q58" s="2">
        <v>404511</v>
      </c>
      <c r="R58">
        <v>301</v>
      </c>
      <c r="S58">
        <f t="shared" si="3"/>
        <v>0.86416967509025266</v>
      </c>
      <c r="T58">
        <f t="shared" si="8"/>
        <v>0</v>
      </c>
      <c r="U58">
        <f t="shared" si="4"/>
        <v>0.88562502189371917</v>
      </c>
      <c r="V58">
        <f t="shared" si="9"/>
        <v>0</v>
      </c>
      <c r="W58">
        <f t="shared" si="5"/>
        <v>0.11437497810628083</v>
      </c>
      <c r="AJ58" s="2"/>
      <c r="AK58" s="2"/>
      <c r="AL58" s="2"/>
    </row>
    <row r="59" spans="1:50" x14ac:dyDescent="0.25">
      <c r="A59" s="40"/>
      <c r="B59" s="3" t="s">
        <v>577</v>
      </c>
      <c r="C59" s="2">
        <v>20630</v>
      </c>
      <c r="D59">
        <v>1108</v>
      </c>
      <c r="E59" s="2">
        <v>19522</v>
      </c>
      <c r="F59" s="2">
        <v>437230</v>
      </c>
      <c r="G59" s="2">
        <v>1108</v>
      </c>
      <c r="H59">
        <f t="shared" si="0"/>
        <v>0.5</v>
      </c>
      <c r="I59">
        <f t="shared" si="6"/>
        <v>0</v>
      </c>
      <c r="J59">
        <f t="shared" si="1"/>
        <v>0.95725908151469508</v>
      </c>
      <c r="K59">
        <f t="shared" si="7"/>
        <v>0</v>
      </c>
      <c r="L59" s="34">
        <f t="shared" si="2"/>
        <v>4.2740918485304924E-2</v>
      </c>
      <c r="M59" s="34"/>
      <c r="N59">
        <v>54156</v>
      </c>
      <c r="O59">
        <v>1915</v>
      </c>
      <c r="P59" s="2">
        <v>52241</v>
      </c>
      <c r="Q59" s="2">
        <v>404511</v>
      </c>
      <c r="R59">
        <v>301</v>
      </c>
      <c r="S59">
        <f t="shared" si="3"/>
        <v>0.86416967509025266</v>
      </c>
      <c r="T59">
        <f t="shared" si="8"/>
        <v>0</v>
      </c>
      <c r="U59">
        <f t="shared" si="4"/>
        <v>0.88562502189371917</v>
      </c>
      <c r="V59">
        <f t="shared" si="9"/>
        <v>0</v>
      </c>
      <c r="W59">
        <f t="shared" si="5"/>
        <v>0.11437497810628083</v>
      </c>
      <c r="AH59" s="2"/>
      <c r="AJ59" s="2"/>
      <c r="AK59" s="2"/>
      <c r="AL59" s="2"/>
    </row>
    <row r="60" spans="1:50" x14ac:dyDescent="0.25">
      <c r="A60" s="40"/>
      <c r="B60" s="3" t="s">
        <v>578</v>
      </c>
      <c r="C60" s="2">
        <v>20630</v>
      </c>
      <c r="D60">
        <v>1108</v>
      </c>
      <c r="E60" s="2">
        <v>19522</v>
      </c>
      <c r="F60" s="2">
        <v>437230</v>
      </c>
      <c r="G60" s="2">
        <v>1108</v>
      </c>
      <c r="H60">
        <f t="shared" si="0"/>
        <v>0.5</v>
      </c>
      <c r="I60">
        <f t="shared" si="6"/>
        <v>0</v>
      </c>
      <c r="J60">
        <f t="shared" si="1"/>
        <v>0.95725908151469508</v>
      </c>
      <c r="K60">
        <f t="shared" si="7"/>
        <v>0</v>
      </c>
      <c r="L60" s="34">
        <f t="shared" si="2"/>
        <v>4.2740918485304924E-2</v>
      </c>
      <c r="M60" s="34"/>
      <c r="N60">
        <v>54156</v>
      </c>
      <c r="O60">
        <v>1915</v>
      </c>
      <c r="P60" s="2">
        <v>52241</v>
      </c>
      <c r="Q60" s="2">
        <v>404511</v>
      </c>
      <c r="R60">
        <v>301</v>
      </c>
      <c r="S60">
        <f t="shared" si="3"/>
        <v>0.86416967509025266</v>
      </c>
      <c r="T60">
        <f t="shared" si="8"/>
        <v>0</v>
      </c>
      <c r="U60">
        <f t="shared" si="4"/>
        <v>0.88562502189371917</v>
      </c>
      <c r="V60">
        <f t="shared" si="9"/>
        <v>0</v>
      </c>
      <c r="W60">
        <f t="shared" si="5"/>
        <v>0.11437497810628083</v>
      </c>
      <c r="AH60" s="2"/>
      <c r="AJ60" s="2"/>
      <c r="AK60" s="2"/>
      <c r="AL60" s="2"/>
    </row>
    <row r="61" spans="1:50" x14ac:dyDescent="0.25">
      <c r="A61" s="40"/>
      <c r="B61" s="3" t="s">
        <v>579</v>
      </c>
      <c r="C61" s="2">
        <v>20630</v>
      </c>
      <c r="D61">
        <v>1108</v>
      </c>
      <c r="E61" s="2">
        <v>19522</v>
      </c>
      <c r="F61" s="2">
        <v>437230</v>
      </c>
      <c r="G61" s="2">
        <v>1108</v>
      </c>
      <c r="H61">
        <f t="shared" si="0"/>
        <v>0.5</v>
      </c>
      <c r="I61">
        <f t="shared" si="6"/>
        <v>0</v>
      </c>
      <c r="J61">
        <f t="shared" si="1"/>
        <v>0.95725908151469508</v>
      </c>
      <c r="K61">
        <f t="shared" si="7"/>
        <v>0</v>
      </c>
      <c r="L61" s="34">
        <f t="shared" si="2"/>
        <v>4.2740918485304924E-2</v>
      </c>
      <c r="M61" s="34"/>
      <c r="N61">
        <v>54156</v>
      </c>
      <c r="O61">
        <v>1915</v>
      </c>
      <c r="P61" s="2">
        <v>52241</v>
      </c>
      <c r="Q61" s="2">
        <v>404511</v>
      </c>
      <c r="R61">
        <v>301</v>
      </c>
      <c r="S61">
        <f t="shared" si="3"/>
        <v>0.86416967509025266</v>
      </c>
      <c r="T61">
        <f t="shared" si="8"/>
        <v>0</v>
      </c>
      <c r="U61">
        <f t="shared" si="4"/>
        <v>0.88562502189371917</v>
      </c>
      <c r="V61">
        <f t="shared" si="9"/>
        <v>0</v>
      </c>
      <c r="W61">
        <f t="shared" si="5"/>
        <v>0.11437497810628083</v>
      </c>
      <c r="AH61" s="2"/>
      <c r="AJ61" s="2"/>
      <c r="AK61" s="2"/>
      <c r="AL61" s="2"/>
      <c r="AX61" t="s">
        <v>580</v>
      </c>
    </row>
    <row r="62" spans="1:50" x14ac:dyDescent="0.25">
      <c r="A62" s="40">
        <v>2020</v>
      </c>
      <c r="B62" s="3" t="s">
        <v>581</v>
      </c>
      <c r="C62" s="2">
        <f>(20803+1509)</f>
        <v>22312</v>
      </c>
      <c r="D62">
        <v>1509</v>
      </c>
      <c r="E62" s="2">
        <v>20803</v>
      </c>
      <c r="F62" s="2">
        <v>435949</v>
      </c>
      <c r="G62" s="2">
        <v>707</v>
      </c>
      <c r="H62">
        <f t="shared" si="0"/>
        <v>0.68095667870036103</v>
      </c>
      <c r="I62">
        <f t="shared" si="6"/>
        <v>36.191335740072205</v>
      </c>
      <c r="J62">
        <f t="shared" si="1"/>
        <v>0.95445449609416055</v>
      </c>
      <c r="K62">
        <f t="shared" si="7"/>
        <v>-0.29298081101479406</v>
      </c>
      <c r="L62" s="34">
        <f t="shared" si="2"/>
        <v>4.5545503905839446E-2</v>
      </c>
      <c r="M62" s="34"/>
      <c r="N62">
        <v>62058</v>
      </c>
      <c r="O62">
        <v>2147</v>
      </c>
      <c r="P62" s="2">
        <v>59911</v>
      </c>
      <c r="Q62" s="2">
        <v>396841</v>
      </c>
      <c r="R62">
        <v>69</v>
      </c>
      <c r="S62">
        <f t="shared" si="3"/>
        <v>0.96886281588447654</v>
      </c>
      <c r="T62">
        <f t="shared" si="8"/>
        <v>12.114882506527421</v>
      </c>
      <c r="U62">
        <f t="shared" si="4"/>
        <v>0.86883253932111959</v>
      </c>
      <c r="V62">
        <f t="shared" si="9"/>
        <v>-1.8961165456563609</v>
      </c>
      <c r="W62">
        <f t="shared" si="5"/>
        <v>0.13116746067888041</v>
      </c>
      <c r="AH62" s="2"/>
      <c r="AJ62" s="2"/>
      <c r="AK62" s="2"/>
      <c r="AL62" s="2"/>
    </row>
    <row r="63" spans="1:50" x14ac:dyDescent="0.25">
      <c r="A63" s="40"/>
      <c r="B63" s="3" t="s">
        <v>582</v>
      </c>
      <c r="C63" s="2">
        <f t="shared" ref="C63:C70" si="10">(20803+1509)</f>
        <v>22312</v>
      </c>
      <c r="D63">
        <v>1509</v>
      </c>
      <c r="E63" s="2">
        <v>20803</v>
      </c>
      <c r="F63" s="2">
        <v>435949</v>
      </c>
      <c r="G63" s="2">
        <v>707</v>
      </c>
      <c r="H63">
        <f t="shared" si="0"/>
        <v>0.68095667870036103</v>
      </c>
      <c r="I63">
        <f t="shared" si="6"/>
        <v>0</v>
      </c>
      <c r="J63">
        <f t="shared" si="1"/>
        <v>0.95445449609416055</v>
      </c>
      <c r="K63">
        <f t="shared" si="7"/>
        <v>0</v>
      </c>
      <c r="L63" s="34">
        <f t="shared" si="2"/>
        <v>4.5545503905839446E-2</v>
      </c>
      <c r="M63" s="34"/>
      <c r="N63">
        <v>62058</v>
      </c>
      <c r="O63">
        <v>2147</v>
      </c>
      <c r="P63" s="2">
        <v>59911</v>
      </c>
      <c r="Q63" s="2">
        <v>396841</v>
      </c>
      <c r="R63">
        <v>69</v>
      </c>
      <c r="S63">
        <f t="shared" si="3"/>
        <v>0.96886281588447654</v>
      </c>
      <c r="T63">
        <f t="shared" si="8"/>
        <v>0</v>
      </c>
      <c r="U63">
        <f t="shared" si="4"/>
        <v>0.86883253932111959</v>
      </c>
      <c r="V63">
        <f t="shared" si="9"/>
        <v>0</v>
      </c>
      <c r="W63">
        <f t="shared" si="5"/>
        <v>0.13116746067888041</v>
      </c>
      <c r="AH63" s="2"/>
      <c r="AJ63" s="2"/>
      <c r="AK63" s="2"/>
      <c r="AL63" s="2"/>
    </row>
    <row r="64" spans="1:50" x14ac:dyDescent="0.25">
      <c r="A64" s="40"/>
      <c r="B64" s="3" t="s">
        <v>583</v>
      </c>
      <c r="C64" s="2">
        <f t="shared" si="10"/>
        <v>22312</v>
      </c>
      <c r="D64">
        <v>1509</v>
      </c>
      <c r="E64" s="2">
        <v>20803</v>
      </c>
      <c r="F64" s="2">
        <v>435949</v>
      </c>
      <c r="G64" s="2">
        <v>707</v>
      </c>
      <c r="H64">
        <f t="shared" si="0"/>
        <v>0.68095667870036103</v>
      </c>
      <c r="I64">
        <f t="shared" si="6"/>
        <v>0</v>
      </c>
      <c r="J64">
        <f t="shared" si="1"/>
        <v>0.95445449609416055</v>
      </c>
      <c r="K64">
        <f t="shared" si="7"/>
        <v>0</v>
      </c>
      <c r="L64" s="34">
        <f t="shared" si="2"/>
        <v>4.5545503905839446E-2</v>
      </c>
      <c r="M64" s="34"/>
      <c r="N64">
        <v>62058</v>
      </c>
      <c r="O64">
        <v>2147</v>
      </c>
      <c r="P64" s="2">
        <v>59911</v>
      </c>
      <c r="Q64" s="2">
        <v>396841</v>
      </c>
      <c r="R64">
        <v>69</v>
      </c>
      <c r="S64">
        <f t="shared" si="3"/>
        <v>0.96886281588447654</v>
      </c>
      <c r="T64">
        <f t="shared" si="8"/>
        <v>0</v>
      </c>
      <c r="U64">
        <f t="shared" si="4"/>
        <v>0.86883253932111959</v>
      </c>
      <c r="V64">
        <f t="shared" si="9"/>
        <v>0</v>
      </c>
      <c r="W64">
        <f t="shared" si="5"/>
        <v>0.13116746067888041</v>
      </c>
      <c r="AH64" s="2"/>
      <c r="AJ64" s="2"/>
      <c r="AK64" s="2"/>
      <c r="AL64" s="2"/>
    </row>
    <row r="65" spans="1:38" x14ac:dyDescent="0.25">
      <c r="A65" s="40"/>
      <c r="B65" s="3" t="s">
        <v>584</v>
      </c>
      <c r="C65" s="2">
        <f t="shared" si="10"/>
        <v>22312</v>
      </c>
      <c r="D65">
        <v>1509</v>
      </c>
      <c r="E65" s="2">
        <v>20803</v>
      </c>
      <c r="F65" s="2">
        <v>435949</v>
      </c>
      <c r="G65" s="2">
        <v>707</v>
      </c>
      <c r="H65">
        <f t="shared" si="0"/>
        <v>0.68095667870036103</v>
      </c>
      <c r="I65">
        <f t="shared" si="6"/>
        <v>0</v>
      </c>
      <c r="J65">
        <f t="shared" si="1"/>
        <v>0.95445449609416055</v>
      </c>
      <c r="K65">
        <f t="shared" si="7"/>
        <v>0</v>
      </c>
      <c r="L65" s="34">
        <f t="shared" si="2"/>
        <v>4.5545503905839446E-2</v>
      </c>
      <c r="M65" s="34"/>
      <c r="N65">
        <v>62058</v>
      </c>
      <c r="O65">
        <v>2147</v>
      </c>
      <c r="P65" s="2">
        <v>59911</v>
      </c>
      <c r="Q65" s="2">
        <v>396841</v>
      </c>
      <c r="R65">
        <v>69</v>
      </c>
      <c r="S65">
        <f t="shared" si="3"/>
        <v>0.96886281588447654</v>
      </c>
      <c r="T65">
        <f t="shared" si="8"/>
        <v>0</v>
      </c>
      <c r="U65">
        <f t="shared" si="4"/>
        <v>0.86883253932111959</v>
      </c>
      <c r="V65">
        <f t="shared" si="9"/>
        <v>0</v>
      </c>
      <c r="W65">
        <f t="shared" si="5"/>
        <v>0.13116746067888041</v>
      </c>
      <c r="AH65" s="2"/>
      <c r="AJ65" s="2"/>
      <c r="AK65" s="2"/>
      <c r="AL65" s="2"/>
    </row>
    <row r="66" spans="1:38" x14ac:dyDescent="0.25">
      <c r="A66" s="40"/>
      <c r="B66" s="3" t="s">
        <v>585</v>
      </c>
      <c r="C66" s="2">
        <f t="shared" si="10"/>
        <v>22312</v>
      </c>
      <c r="D66">
        <v>1509</v>
      </c>
      <c r="E66" s="2">
        <v>20803</v>
      </c>
      <c r="F66" s="2">
        <v>435949</v>
      </c>
      <c r="G66" s="2">
        <v>707</v>
      </c>
      <c r="H66">
        <f t="shared" si="0"/>
        <v>0.68095667870036103</v>
      </c>
      <c r="I66">
        <f t="shared" si="6"/>
        <v>0</v>
      </c>
      <c r="J66">
        <f t="shared" si="1"/>
        <v>0.95445449609416055</v>
      </c>
      <c r="K66">
        <f t="shared" si="7"/>
        <v>0</v>
      </c>
      <c r="L66" s="34">
        <f t="shared" si="2"/>
        <v>4.5545503905839446E-2</v>
      </c>
      <c r="M66" s="34"/>
      <c r="N66">
        <v>62058</v>
      </c>
      <c r="O66">
        <v>2147</v>
      </c>
      <c r="P66" s="2">
        <v>59911</v>
      </c>
      <c r="Q66" s="2">
        <v>396841</v>
      </c>
      <c r="R66">
        <v>69</v>
      </c>
      <c r="S66">
        <f t="shared" si="3"/>
        <v>0.96886281588447654</v>
      </c>
      <c r="T66">
        <f t="shared" si="8"/>
        <v>0</v>
      </c>
      <c r="U66">
        <f t="shared" si="4"/>
        <v>0.86883253932111959</v>
      </c>
      <c r="V66">
        <f t="shared" si="9"/>
        <v>0</v>
      </c>
      <c r="W66">
        <f t="shared" si="5"/>
        <v>0.13116746067888041</v>
      </c>
      <c r="AH66" s="2"/>
      <c r="AJ66" s="2"/>
      <c r="AK66" s="2"/>
      <c r="AL66" s="2"/>
    </row>
    <row r="67" spans="1:38" x14ac:dyDescent="0.25">
      <c r="A67" s="40"/>
      <c r="B67" s="3" t="s">
        <v>586</v>
      </c>
      <c r="C67" s="2">
        <f t="shared" si="10"/>
        <v>22312</v>
      </c>
      <c r="D67">
        <v>1509</v>
      </c>
      <c r="E67" s="2">
        <v>20803</v>
      </c>
      <c r="F67" s="2">
        <v>435949</v>
      </c>
      <c r="G67" s="2">
        <v>707</v>
      </c>
      <c r="H67">
        <f t="shared" si="0"/>
        <v>0.68095667870036103</v>
      </c>
      <c r="I67">
        <f t="shared" si="6"/>
        <v>0</v>
      </c>
      <c r="J67">
        <f t="shared" si="1"/>
        <v>0.95445449609416055</v>
      </c>
      <c r="K67">
        <f t="shared" si="7"/>
        <v>0</v>
      </c>
      <c r="L67" s="34">
        <f t="shared" si="2"/>
        <v>4.5545503905839446E-2</v>
      </c>
      <c r="M67" s="34"/>
      <c r="N67">
        <v>62058</v>
      </c>
      <c r="O67">
        <v>2147</v>
      </c>
      <c r="P67" s="2">
        <v>59911</v>
      </c>
      <c r="Q67" s="2">
        <v>396841</v>
      </c>
      <c r="R67">
        <v>69</v>
      </c>
      <c r="S67">
        <f t="shared" si="3"/>
        <v>0.96886281588447654</v>
      </c>
      <c r="T67">
        <f t="shared" si="8"/>
        <v>0</v>
      </c>
      <c r="U67">
        <f t="shared" si="4"/>
        <v>0.86883253932111959</v>
      </c>
      <c r="V67">
        <f t="shared" si="9"/>
        <v>0</v>
      </c>
      <c r="W67">
        <f t="shared" si="5"/>
        <v>0.13116746067888041</v>
      </c>
      <c r="AH67" s="2"/>
      <c r="AJ67" s="2"/>
      <c r="AK67" s="2"/>
      <c r="AL67" s="2"/>
    </row>
    <row r="68" spans="1:38" x14ac:dyDescent="0.25">
      <c r="A68" s="40"/>
      <c r="B68" s="3" t="s">
        <v>587</v>
      </c>
      <c r="C68" s="2">
        <f t="shared" si="10"/>
        <v>22312</v>
      </c>
      <c r="D68">
        <v>1509</v>
      </c>
      <c r="E68" s="2">
        <v>20803</v>
      </c>
      <c r="F68" s="2">
        <v>435949</v>
      </c>
      <c r="G68" s="2">
        <v>707</v>
      </c>
      <c r="H68">
        <f t="shared" ref="H68:H70" si="11">(D68/(D68+G68))</f>
        <v>0.68095667870036103</v>
      </c>
      <c r="I68">
        <f t="shared" si="6"/>
        <v>0</v>
      </c>
      <c r="J68">
        <f t="shared" ref="J68:J70" si="12">(F68/(F68+E68))</f>
        <v>0.95445449609416055</v>
      </c>
      <c r="K68">
        <f t="shared" si="7"/>
        <v>0</v>
      </c>
      <c r="L68" s="34">
        <f t="shared" ref="L68:L70" si="13">(1-J68)</f>
        <v>4.5545503905839446E-2</v>
      </c>
      <c r="M68" s="34"/>
      <c r="N68">
        <v>62058</v>
      </c>
      <c r="O68">
        <v>2147</v>
      </c>
      <c r="P68" s="2">
        <v>59911</v>
      </c>
      <c r="Q68" s="2">
        <v>396841</v>
      </c>
      <c r="R68">
        <v>69</v>
      </c>
      <c r="S68">
        <f t="shared" ref="S68:S70" si="14">(O68/(O68+R68))</f>
        <v>0.96886281588447654</v>
      </c>
      <c r="T68">
        <f t="shared" si="8"/>
        <v>0</v>
      </c>
      <c r="U68">
        <f t="shared" ref="U68:U70" si="15">(Q68/(Q68+P68))</f>
        <v>0.86883253932111959</v>
      </c>
      <c r="V68">
        <f t="shared" si="9"/>
        <v>0</v>
      </c>
      <c r="W68">
        <f t="shared" ref="W68:W70" si="16">(1-U68)</f>
        <v>0.13116746067888041</v>
      </c>
      <c r="X68" s="40"/>
      <c r="Y68" s="40"/>
      <c r="Z68" s="40"/>
      <c r="AA68" s="40"/>
      <c r="AH68" s="2"/>
      <c r="AJ68" s="2"/>
      <c r="AK68" s="2"/>
      <c r="AL68" s="2"/>
    </row>
    <row r="69" spans="1:38" x14ac:dyDescent="0.25">
      <c r="A69" s="40"/>
      <c r="B69" s="3" t="s">
        <v>588</v>
      </c>
      <c r="C69" s="2">
        <f t="shared" si="10"/>
        <v>22312</v>
      </c>
      <c r="D69">
        <v>1509</v>
      </c>
      <c r="E69" s="2">
        <v>20803</v>
      </c>
      <c r="F69" s="2">
        <v>435949</v>
      </c>
      <c r="G69" s="2">
        <v>707</v>
      </c>
      <c r="H69">
        <f t="shared" si="11"/>
        <v>0.68095667870036103</v>
      </c>
      <c r="I69">
        <f t="shared" ref="I69:I70" si="17">(((H69-H68)/H68)*100)</f>
        <v>0</v>
      </c>
      <c r="J69">
        <f t="shared" si="12"/>
        <v>0.95445449609416055</v>
      </c>
      <c r="K69">
        <f t="shared" ref="K69:K70" si="18">(((J69-J68)/J68)*100)</f>
        <v>0</v>
      </c>
      <c r="L69" s="34">
        <f t="shared" si="13"/>
        <v>4.5545503905839446E-2</v>
      </c>
      <c r="M69" s="34"/>
      <c r="N69">
        <v>62058</v>
      </c>
      <c r="O69">
        <v>2147</v>
      </c>
      <c r="P69" s="2">
        <v>59911</v>
      </c>
      <c r="Q69" s="2">
        <v>396841</v>
      </c>
      <c r="R69">
        <v>69</v>
      </c>
      <c r="S69">
        <f t="shared" si="14"/>
        <v>0.96886281588447654</v>
      </c>
      <c r="T69">
        <f t="shared" ref="T69:T70" si="19">(((S69-S68)/S68)*100)</f>
        <v>0</v>
      </c>
      <c r="U69">
        <f t="shared" si="15"/>
        <v>0.86883253932111959</v>
      </c>
      <c r="V69">
        <f t="shared" ref="V69:V70" si="20">(((U69-U68)/U68)*100)</f>
        <v>0</v>
      </c>
      <c r="W69">
        <f t="shared" si="16"/>
        <v>0.13116746067888041</v>
      </c>
      <c r="AH69" s="2"/>
      <c r="AJ69" s="2"/>
      <c r="AK69" s="2"/>
      <c r="AL69" s="2"/>
    </row>
    <row r="70" spans="1:38" x14ac:dyDescent="0.25">
      <c r="A70" s="40"/>
      <c r="B70" s="3" t="s">
        <v>589</v>
      </c>
      <c r="C70" s="2">
        <f t="shared" si="10"/>
        <v>22312</v>
      </c>
      <c r="D70">
        <v>1509</v>
      </c>
      <c r="E70" s="2">
        <v>20803</v>
      </c>
      <c r="F70" s="2">
        <v>435949</v>
      </c>
      <c r="G70" s="2">
        <v>707</v>
      </c>
      <c r="H70">
        <f t="shared" si="11"/>
        <v>0.68095667870036103</v>
      </c>
      <c r="I70">
        <f t="shared" si="17"/>
        <v>0</v>
      </c>
      <c r="J70">
        <f t="shared" si="12"/>
        <v>0.95445449609416055</v>
      </c>
      <c r="K70">
        <f t="shared" si="18"/>
        <v>0</v>
      </c>
      <c r="L70" s="34">
        <f t="shared" si="13"/>
        <v>4.5545503905839446E-2</v>
      </c>
      <c r="M70" s="34"/>
      <c r="N70">
        <v>62058</v>
      </c>
      <c r="O70">
        <v>2147</v>
      </c>
      <c r="P70" s="2">
        <v>59911</v>
      </c>
      <c r="Q70" s="2">
        <v>396841</v>
      </c>
      <c r="R70">
        <v>69</v>
      </c>
      <c r="S70">
        <f t="shared" si="14"/>
        <v>0.96886281588447654</v>
      </c>
      <c r="T70">
        <f t="shared" si="19"/>
        <v>0</v>
      </c>
      <c r="U70">
        <f t="shared" si="15"/>
        <v>0.86883253932111959</v>
      </c>
      <c r="V70">
        <f t="shared" si="20"/>
        <v>0</v>
      </c>
      <c r="W70">
        <f t="shared" si="16"/>
        <v>0.13116746067888041</v>
      </c>
      <c r="AH70" s="2"/>
      <c r="AJ70" s="2"/>
      <c r="AK70" s="2"/>
      <c r="AL70" s="2"/>
    </row>
    <row r="71" spans="1:38" x14ac:dyDescent="0.25">
      <c r="B71" s="3" t="s">
        <v>590</v>
      </c>
      <c r="AH71" s="2"/>
      <c r="AJ71" s="2"/>
    </row>
  </sheetData>
  <mergeCells count="8">
    <mergeCell ref="AH1:AN1"/>
    <mergeCell ref="X68:AA68"/>
    <mergeCell ref="A62:A70"/>
    <mergeCell ref="N1:W1"/>
    <mergeCell ref="A3:A22"/>
    <mergeCell ref="A23:A42"/>
    <mergeCell ref="A43:A61"/>
    <mergeCell ref="C1:L1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758E-AB51-4792-986D-504C518B9AB9}">
  <dimension ref="A1:BQ152"/>
  <sheetViews>
    <sheetView zoomScale="70" zoomScaleNormal="70" workbookViewId="0">
      <selection activeCell="AC2" sqref="AC2"/>
    </sheetView>
  </sheetViews>
  <sheetFormatPr defaultRowHeight="15" x14ac:dyDescent="0.25"/>
  <cols>
    <col min="3" max="3" width="20" customWidth="1"/>
    <col min="4" max="4" width="9.7109375" customWidth="1"/>
    <col min="5" max="7" width="12.85546875" customWidth="1"/>
    <col min="8" max="9" width="16.42578125" customWidth="1"/>
    <col min="10" max="11" width="16.7109375" customWidth="1"/>
    <col min="12" max="13" width="19.7109375" customWidth="1"/>
    <col min="14" max="14" width="11.7109375" customWidth="1"/>
    <col min="16" max="16" width="10.28515625" customWidth="1"/>
    <col min="17" max="17" width="11.85546875" customWidth="1"/>
    <col min="18" max="18" width="10.28515625" customWidth="1"/>
    <col min="19" max="20" width="16.28515625" customWidth="1"/>
    <col min="21" max="22" width="16.140625" customWidth="1"/>
    <col min="23" max="23" width="19.42578125" customWidth="1"/>
    <col min="24" max="24" width="15.28515625" customWidth="1"/>
    <col min="25" max="25" width="17.140625" customWidth="1"/>
    <col min="26" max="26" width="15.42578125" customWidth="1"/>
    <col min="27" max="27" width="17.7109375" customWidth="1"/>
    <col min="28" max="28" width="14.42578125" customWidth="1"/>
    <col min="29" max="29" width="17.140625" customWidth="1"/>
    <col min="30" max="30" width="22.85546875" customWidth="1"/>
    <col min="34" max="34" width="30.42578125" customWidth="1"/>
    <col min="35" max="35" width="32" customWidth="1"/>
    <col min="36" max="36" width="32.140625" customWidth="1"/>
    <col min="37" max="37" width="26.5703125" customWidth="1"/>
    <col min="38" max="38" width="38.28515625" customWidth="1"/>
    <col min="39" max="39" width="44.140625" customWidth="1"/>
    <col min="44" max="44" width="20.7109375" customWidth="1"/>
    <col min="45" max="45" width="20.140625" customWidth="1"/>
    <col min="46" max="46" width="24.85546875" customWidth="1"/>
    <col min="47" max="47" width="24.7109375" customWidth="1"/>
    <col min="48" max="48" width="23.5703125" customWidth="1"/>
    <col min="49" max="49" width="19" customWidth="1"/>
    <col min="50" max="50" width="24.7109375" customWidth="1"/>
    <col min="51" max="51" width="15.28515625" customWidth="1"/>
    <col min="52" max="52" width="11.5703125" customWidth="1"/>
    <col min="53" max="53" width="17.5703125" customWidth="1"/>
    <col min="54" max="54" width="22.28515625" customWidth="1"/>
  </cols>
  <sheetData>
    <row r="1" spans="1:69" ht="37.5" customHeight="1" x14ac:dyDescent="0.25">
      <c r="C1" s="44" t="s">
        <v>591</v>
      </c>
      <c r="D1" s="38"/>
      <c r="E1" s="38"/>
      <c r="F1" s="38"/>
      <c r="G1" s="38"/>
      <c r="H1" s="38"/>
      <c r="I1" s="38"/>
      <c r="J1" s="38"/>
      <c r="K1" s="38"/>
      <c r="L1" s="38"/>
      <c r="M1" s="3"/>
      <c r="N1" s="38" t="s">
        <v>592</v>
      </c>
      <c r="O1" s="38"/>
      <c r="P1" s="38"/>
      <c r="Q1" s="38"/>
      <c r="R1" s="38"/>
      <c r="S1" s="38"/>
      <c r="T1" s="38"/>
      <c r="U1" s="38"/>
      <c r="V1" s="38"/>
      <c r="W1" s="38"/>
      <c r="Y1" t="s">
        <v>503</v>
      </c>
      <c r="Z1" t="s">
        <v>504</v>
      </c>
      <c r="AA1" t="s">
        <v>505</v>
      </c>
      <c r="AB1" t="s">
        <v>506</v>
      </c>
      <c r="AC1" t="s">
        <v>236</v>
      </c>
      <c r="AD1" t="s">
        <v>237</v>
      </c>
      <c r="AH1" s="40" t="s">
        <v>593</v>
      </c>
      <c r="AI1" s="40"/>
      <c r="AJ1" s="40" t="s">
        <v>594</v>
      </c>
      <c r="AK1" s="40"/>
      <c r="AL1" s="40" t="s">
        <v>595</v>
      </c>
      <c r="AM1" s="40"/>
      <c r="AR1" s="38" t="s">
        <v>596</v>
      </c>
      <c r="AS1" s="38"/>
      <c r="AT1" s="38"/>
      <c r="AV1" s="38" t="s">
        <v>597</v>
      </c>
      <c r="AW1" s="38"/>
      <c r="AX1" s="38"/>
      <c r="AY1" s="38"/>
      <c r="AZ1" s="38"/>
      <c r="BA1" s="38"/>
      <c r="BB1" s="38"/>
    </row>
    <row r="2" spans="1:69" ht="15.75" customHeight="1" x14ac:dyDescent="0.25">
      <c r="B2" t="s">
        <v>0</v>
      </c>
      <c r="C2" s="8" t="s">
        <v>598</v>
      </c>
      <c r="D2" s="8" t="s">
        <v>508</v>
      </c>
      <c r="E2" s="8" t="s">
        <v>509</v>
      </c>
      <c r="F2" s="8" t="s">
        <v>510</v>
      </c>
      <c r="G2" s="8" t="s">
        <v>511</v>
      </c>
      <c r="H2" s="8" t="s">
        <v>599</v>
      </c>
      <c r="I2" s="8"/>
      <c r="J2" s="8" t="s">
        <v>600</v>
      </c>
      <c r="K2" s="8"/>
      <c r="L2" s="8" t="s">
        <v>601</v>
      </c>
      <c r="M2" s="8"/>
      <c r="N2" t="s">
        <v>602</v>
      </c>
      <c r="O2" s="8" t="s">
        <v>508</v>
      </c>
      <c r="P2" s="8" t="s">
        <v>509</v>
      </c>
      <c r="Q2" s="8" t="s">
        <v>510</v>
      </c>
      <c r="R2" s="8" t="s">
        <v>511</v>
      </c>
      <c r="S2" s="8" t="s">
        <v>603</v>
      </c>
      <c r="T2" s="8"/>
      <c r="U2" s="8" t="s">
        <v>604</v>
      </c>
      <c r="V2" s="8"/>
      <c r="W2" s="8" t="s">
        <v>605</v>
      </c>
      <c r="Y2">
        <v>0.64490988796882609</v>
      </c>
      <c r="Z2" s="34">
        <v>4.0625945152755749E-2</v>
      </c>
      <c r="AA2">
        <v>0.93960058451047246</v>
      </c>
      <c r="AB2">
        <v>0.55632275589131308</v>
      </c>
      <c r="AC2">
        <v>0.75240390040347449</v>
      </c>
      <c r="AD2">
        <v>0.13642073789312964</v>
      </c>
      <c r="AH2" t="s">
        <v>606</v>
      </c>
      <c r="AI2" t="s">
        <v>607</v>
      </c>
      <c r="AJ2" t="s">
        <v>606</v>
      </c>
      <c r="AK2" t="s">
        <v>607</v>
      </c>
      <c r="AL2" t="s">
        <v>606</v>
      </c>
      <c r="AM2" t="s">
        <v>607</v>
      </c>
      <c r="AR2" t="s">
        <v>507</v>
      </c>
      <c r="AS2" s="8" t="s">
        <v>608</v>
      </c>
      <c r="AT2" s="8" t="s">
        <v>609</v>
      </c>
      <c r="AV2" s="8" t="s">
        <v>598</v>
      </c>
      <c r="AW2" s="8" t="s">
        <v>508</v>
      </c>
      <c r="AX2" s="8" t="s">
        <v>509</v>
      </c>
      <c r="AY2" s="8" t="s">
        <v>510</v>
      </c>
      <c r="AZ2" s="8" t="s">
        <v>511</v>
      </c>
      <c r="BA2" s="8" t="s">
        <v>610</v>
      </c>
      <c r="BB2" s="8" t="s">
        <v>604</v>
      </c>
      <c r="BH2" s="38" t="s">
        <v>611</v>
      </c>
      <c r="BI2" s="38"/>
      <c r="BJ2" s="38"/>
      <c r="BK2" s="38"/>
      <c r="BL2" s="38"/>
      <c r="BM2" s="38" t="s">
        <v>612</v>
      </c>
      <c r="BN2" s="38"/>
      <c r="BO2" s="38"/>
      <c r="BP2" s="38"/>
      <c r="BQ2" s="38"/>
    </row>
    <row r="3" spans="1:69" x14ac:dyDescent="0.25">
      <c r="A3" s="38">
        <v>2017</v>
      </c>
      <c r="B3" s="3" t="s">
        <v>517</v>
      </c>
      <c r="C3" s="2">
        <v>86485</v>
      </c>
      <c r="D3" s="2">
        <v>1324</v>
      </c>
      <c r="E3" s="2">
        <v>85161</v>
      </c>
      <c r="F3" s="2">
        <v>2011061</v>
      </c>
      <c r="G3" s="2">
        <v>729</v>
      </c>
      <c r="H3">
        <f>(D3/(D3+G3))</f>
        <v>0.64490988796882609</v>
      </c>
      <c r="J3">
        <f>(F3/(F3+E3))</f>
        <v>0.95937405484724425</v>
      </c>
      <c r="L3" s="34">
        <f>(1-J3)</f>
        <v>4.0625945152755749E-2</v>
      </c>
      <c r="M3" s="34"/>
      <c r="N3">
        <v>1168105</v>
      </c>
      <c r="O3">
        <v>1929</v>
      </c>
      <c r="P3">
        <v>1166176</v>
      </c>
      <c r="Q3">
        <v>930046</v>
      </c>
      <c r="R3">
        <v>124</v>
      </c>
      <c r="S3">
        <f t="shared" ref="S3:S34" si="0">(O3/(O3+R3))</f>
        <v>0.93960058451047246</v>
      </c>
      <c r="U3">
        <f t="shared" ref="U3:U34" si="1">(Q3/(Q3+P3))</f>
        <v>0.44367724410868697</v>
      </c>
      <c r="W3">
        <f t="shared" ref="W3:W34" si="2">(1-U3)</f>
        <v>0.55632275589131308</v>
      </c>
      <c r="Y3" s="3">
        <v>0.64978080857282028</v>
      </c>
      <c r="Z3" s="34">
        <v>4.0359751972834923E-2</v>
      </c>
      <c r="AA3" s="34">
        <v>0.94106186069167075</v>
      </c>
      <c r="AB3">
        <v>0.55663426869863974</v>
      </c>
      <c r="AH3">
        <v>15</v>
      </c>
      <c r="AI3">
        <v>2102465</v>
      </c>
      <c r="AJ3">
        <v>15</v>
      </c>
      <c r="AK3">
        <v>2102465</v>
      </c>
      <c r="AL3">
        <v>12</v>
      </c>
      <c r="AM3">
        <v>2102465</v>
      </c>
      <c r="AR3" s="2">
        <v>62268</v>
      </c>
      <c r="AS3" s="2">
        <v>289</v>
      </c>
      <c r="AT3" s="2">
        <v>61979</v>
      </c>
      <c r="AV3" s="2">
        <v>86485</v>
      </c>
      <c r="AW3" s="2">
        <v>1324</v>
      </c>
      <c r="AX3" s="2">
        <v>85161</v>
      </c>
      <c r="AY3" s="2">
        <v>2011061</v>
      </c>
      <c r="AZ3" s="2">
        <v>729</v>
      </c>
      <c r="BA3">
        <f>(AW3/(AW3+AZ3))</f>
        <v>0.64490988796882609</v>
      </c>
      <c r="BB3">
        <f>(AY3/(AY3+AX3))</f>
        <v>0.95937405484724425</v>
      </c>
      <c r="BH3" s="8" t="s">
        <v>613</v>
      </c>
      <c r="BI3" s="8" t="s">
        <v>508</v>
      </c>
      <c r="BJ3" s="8" t="s">
        <v>509</v>
      </c>
      <c r="BK3" s="8" t="s">
        <v>510</v>
      </c>
      <c r="BL3" s="8" t="s">
        <v>511</v>
      </c>
      <c r="BM3" s="8" t="s">
        <v>614</v>
      </c>
      <c r="BN3" t="s">
        <v>508</v>
      </c>
      <c r="BO3" t="s">
        <v>509</v>
      </c>
      <c r="BP3" t="s">
        <v>510</v>
      </c>
      <c r="BQ3" t="s">
        <v>511</v>
      </c>
    </row>
    <row r="4" spans="1:69" x14ac:dyDescent="0.25">
      <c r="A4" s="38"/>
      <c r="B4" s="3" t="s">
        <v>518</v>
      </c>
      <c r="C4" s="2">
        <v>86485</v>
      </c>
      <c r="D4" s="2">
        <v>1324</v>
      </c>
      <c r="E4" s="2">
        <v>85161</v>
      </c>
      <c r="F4" s="2">
        <v>2011061</v>
      </c>
      <c r="G4" s="2">
        <v>729</v>
      </c>
      <c r="H4">
        <f t="shared" ref="H4:H61" si="3">(D4/(D4+G4))</f>
        <v>0.64490988796882609</v>
      </c>
      <c r="I4">
        <f>(((H4-H3)/H3)*100)</f>
        <v>0</v>
      </c>
      <c r="J4">
        <f t="shared" ref="J4:J61" si="4">(F4/(F4+E4))</f>
        <v>0.95937405484724425</v>
      </c>
      <c r="K4">
        <f>(((J4-J3)/J3)*100)</f>
        <v>0</v>
      </c>
      <c r="L4" s="34">
        <f t="shared" ref="L4:L66" si="5">(1-J4)</f>
        <v>4.0625945152755749E-2</v>
      </c>
      <c r="M4" s="34"/>
      <c r="N4">
        <v>1168105</v>
      </c>
      <c r="O4">
        <v>1929</v>
      </c>
      <c r="P4">
        <v>1166176</v>
      </c>
      <c r="Q4">
        <v>930046</v>
      </c>
      <c r="R4">
        <v>124</v>
      </c>
      <c r="S4">
        <f t="shared" si="0"/>
        <v>0.93960058451047246</v>
      </c>
      <c r="T4">
        <f>(((S4-S3)/S3)*100)</f>
        <v>0</v>
      </c>
      <c r="U4">
        <f>(Q4/(Q4+P4))</f>
        <v>0.44367724410868697</v>
      </c>
      <c r="V4">
        <f>(((U4-U3)/U3)*100)</f>
        <v>0</v>
      </c>
      <c r="W4">
        <f t="shared" si="2"/>
        <v>0.55632275589131308</v>
      </c>
      <c r="Y4" s="3">
        <v>0.63029712615684363</v>
      </c>
      <c r="Z4" s="34">
        <v>4.0378356872506793E-2</v>
      </c>
      <c r="AA4" s="34">
        <v>0.93132001948368237</v>
      </c>
      <c r="AB4">
        <v>0.5567597325092476</v>
      </c>
      <c r="AH4">
        <v>12</v>
      </c>
      <c r="AI4">
        <v>2102465</v>
      </c>
      <c r="AJ4">
        <v>12</v>
      </c>
      <c r="AK4">
        <v>2102465</v>
      </c>
      <c r="AL4">
        <v>12</v>
      </c>
      <c r="AM4">
        <v>2025649</v>
      </c>
      <c r="AR4" s="2">
        <v>62268</v>
      </c>
      <c r="AS4" s="2">
        <v>289</v>
      </c>
      <c r="AT4" s="2">
        <v>61979</v>
      </c>
      <c r="AV4" s="2">
        <v>86485</v>
      </c>
      <c r="AW4" s="2">
        <v>1324</v>
      </c>
      <c r="AX4" s="2">
        <v>85161</v>
      </c>
      <c r="AY4" s="2">
        <v>2011061</v>
      </c>
      <c r="AZ4" s="2">
        <v>729</v>
      </c>
      <c r="BA4">
        <f t="shared" ref="BA4:BA23" si="6">(AW4/(AW4+AZ4))</f>
        <v>0.64490988796882609</v>
      </c>
      <c r="BB4">
        <f t="shared" ref="BB4:BB43" si="7">(AY4/(AY4+AX4))</f>
        <v>0.95937405484724425</v>
      </c>
      <c r="BH4" s="2">
        <v>277812</v>
      </c>
      <c r="BI4" s="2">
        <v>1095</v>
      </c>
      <c r="BJ4" s="2">
        <v>226715</v>
      </c>
      <c r="BK4" s="2">
        <v>227607</v>
      </c>
      <c r="BL4" s="2">
        <v>1328</v>
      </c>
      <c r="BM4" s="2">
        <v>887299</v>
      </c>
      <c r="BN4" s="2">
        <v>1106</v>
      </c>
      <c r="BO4" s="2">
        <v>886823</v>
      </c>
      <c r="BP4" s="2">
        <v>887815</v>
      </c>
      <c r="BQ4" s="2">
        <v>1239</v>
      </c>
    </row>
    <row r="5" spans="1:69" x14ac:dyDescent="0.25">
      <c r="A5" s="38"/>
      <c r="B5" s="3" t="s">
        <v>519</v>
      </c>
      <c r="C5" s="2">
        <v>86485</v>
      </c>
      <c r="D5" s="2">
        <v>1324</v>
      </c>
      <c r="E5" s="2">
        <v>85161</v>
      </c>
      <c r="F5" s="2">
        <v>2011061</v>
      </c>
      <c r="G5" s="2">
        <v>729</v>
      </c>
      <c r="H5">
        <f t="shared" si="3"/>
        <v>0.64490988796882609</v>
      </c>
      <c r="I5">
        <f t="shared" ref="I5:I68" si="8">(((H5-H4)/H4)*100)</f>
        <v>0</v>
      </c>
      <c r="J5">
        <f t="shared" si="4"/>
        <v>0.95937405484724425</v>
      </c>
      <c r="K5">
        <f t="shared" ref="K5:K68" si="9">(((J5-J4)/J4)*100)</f>
        <v>0</v>
      </c>
      <c r="L5" s="34">
        <f t="shared" si="5"/>
        <v>4.0625945152755749E-2</v>
      </c>
      <c r="M5" s="34"/>
      <c r="N5">
        <v>1168105</v>
      </c>
      <c r="O5">
        <v>1929</v>
      </c>
      <c r="P5">
        <v>1166176</v>
      </c>
      <c r="Q5">
        <v>930046</v>
      </c>
      <c r="R5">
        <v>124</v>
      </c>
      <c r="S5">
        <f>(O5/(O5+R5))</f>
        <v>0.93960058451047246</v>
      </c>
      <c r="T5">
        <f t="shared" ref="T5:T68" si="10">(((S5-S4)/S4)*100)</f>
        <v>0</v>
      </c>
      <c r="U5">
        <f t="shared" si="1"/>
        <v>0.44367724410868697</v>
      </c>
      <c r="V5">
        <f t="shared" ref="V5:V68" si="11">(((U5-U4)/U4)*100)</f>
        <v>0</v>
      </c>
      <c r="W5">
        <f t="shared" si="2"/>
        <v>0.55632275589131308</v>
      </c>
      <c r="Y5" s="3">
        <v>0.61763273258645879</v>
      </c>
      <c r="Z5" s="34">
        <v>4.0272929107699418E-2</v>
      </c>
      <c r="AA5" s="34">
        <v>0.9386264003896736</v>
      </c>
      <c r="AB5">
        <v>0.55661184740929159</v>
      </c>
      <c r="AH5">
        <v>12</v>
      </c>
      <c r="AI5">
        <v>2102466</v>
      </c>
      <c r="AJ5">
        <v>12</v>
      </c>
      <c r="AK5">
        <v>2102466</v>
      </c>
      <c r="AL5">
        <v>12</v>
      </c>
      <c r="AM5">
        <v>2025992</v>
      </c>
      <c r="AR5" s="2">
        <v>62268</v>
      </c>
      <c r="AS5" s="2">
        <v>289</v>
      </c>
      <c r="AT5" s="2">
        <v>61979</v>
      </c>
      <c r="AV5" s="2">
        <v>86485</v>
      </c>
      <c r="AW5" s="2">
        <v>1324</v>
      </c>
      <c r="AX5" s="2">
        <v>85161</v>
      </c>
      <c r="AY5" s="2">
        <v>2011061</v>
      </c>
      <c r="AZ5" s="2">
        <v>729</v>
      </c>
      <c r="BA5">
        <f t="shared" si="6"/>
        <v>0.64490988796882609</v>
      </c>
      <c r="BB5">
        <f t="shared" si="7"/>
        <v>0.95937405484724425</v>
      </c>
      <c r="BH5" s="2">
        <v>277812</v>
      </c>
      <c r="BI5" s="2">
        <v>1095</v>
      </c>
      <c r="BJ5" s="2">
        <v>226715</v>
      </c>
      <c r="BK5" s="2">
        <v>227607</v>
      </c>
      <c r="BL5" s="2">
        <v>1328</v>
      </c>
      <c r="BM5" s="2">
        <v>887299</v>
      </c>
      <c r="BN5" s="2">
        <v>1106</v>
      </c>
      <c r="BO5" s="2">
        <v>886823</v>
      </c>
      <c r="BP5" s="2">
        <v>887815</v>
      </c>
      <c r="BQ5" s="2">
        <v>1239</v>
      </c>
    </row>
    <row r="6" spans="1:69" x14ac:dyDescent="0.25">
      <c r="A6" s="38"/>
      <c r="B6" s="3" t="s">
        <v>520</v>
      </c>
      <c r="C6" s="2">
        <v>86485</v>
      </c>
      <c r="D6" s="2">
        <v>1324</v>
      </c>
      <c r="E6" s="2">
        <v>85161</v>
      </c>
      <c r="F6" s="2">
        <v>2011061</v>
      </c>
      <c r="G6" s="2">
        <v>729</v>
      </c>
      <c r="H6">
        <f t="shared" si="3"/>
        <v>0.64490988796882609</v>
      </c>
      <c r="I6">
        <f t="shared" si="8"/>
        <v>0</v>
      </c>
      <c r="J6">
        <f t="shared" si="4"/>
        <v>0.95937405484724425</v>
      </c>
      <c r="K6">
        <f t="shared" si="9"/>
        <v>0</v>
      </c>
      <c r="L6" s="34">
        <f t="shared" si="5"/>
        <v>4.0625945152755749E-2</v>
      </c>
      <c r="M6" s="34"/>
      <c r="N6">
        <v>1168105</v>
      </c>
      <c r="O6">
        <v>1929</v>
      </c>
      <c r="P6">
        <v>1166176</v>
      </c>
      <c r="Q6">
        <v>930046</v>
      </c>
      <c r="R6">
        <v>124</v>
      </c>
      <c r="S6">
        <f t="shared" si="0"/>
        <v>0.93960058451047246</v>
      </c>
      <c r="T6">
        <f t="shared" si="10"/>
        <v>0</v>
      </c>
      <c r="U6">
        <f t="shared" si="1"/>
        <v>0.44367724410868697</v>
      </c>
      <c r="V6">
        <f t="shared" si="11"/>
        <v>0</v>
      </c>
      <c r="W6">
        <f t="shared" si="2"/>
        <v>0.55632275589131308</v>
      </c>
      <c r="Y6" s="3"/>
      <c r="Z6" s="34"/>
      <c r="AA6" s="34"/>
      <c r="AH6">
        <v>15</v>
      </c>
      <c r="AI6">
        <v>2012709</v>
      </c>
      <c r="AJ6">
        <v>12</v>
      </c>
      <c r="AK6">
        <v>2012709</v>
      </c>
      <c r="AL6">
        <v>12</v>
      </c>
      <c r="AM6">
        <v>2102466</v>
      </c>
      <c r="AR6" s="2">
        <v>62268</v>
      </c>
      <c r="AS6" s="2">
        <v>289</v>
      </c>
      <c r="AT6" s="2">
        <v>61979</v>
      </c>
      <c r="AV6" s="2">
        <v>86485</v>
      </c>
      <c r="AW6" s="2">
        <v>1324</v>
      </c>
      <c r="AX6" s="2">
        <v>85161</v>
      </c>
      <c r="AY6" s="2">
        <v>2011061</v>
      </c>
      <c r="AZ6" s="2">
        <v>729</v>
      </c>
      <c r="BA6">
        <f t="shared" si="6"/>
        <v>0.64490988796882609</v>
      </c>
      <c r="BB6">
        <f t="shared" si="7"/>
        <v>0.95937405484724425</v>
      </c>
      <c r="BH6" s="2">
        <v>277812</v>
      </c>
      <c r="BI6" s="2">
        <v>1095</v>
      </c>
      <c r="BJ6" s="2">
        <v>226715</v>
      </c>
      <c r="BK6" s="2">
        <v>227607</v>
      </c>
      <c r="BL6" s="2">
        <v>1328</v>
      </c>
      <c r="BM6" s="2">
        <v>887299</v>
      </c>
      <c r="BN6" s="2">
        <v>1106</v>
      </c>
      <c r="BO6" s="2">
        <v>886823</v>
      </c>
      <c r="BP6" s="2">
        <v>887815</v>
      </c>
      <c r="BQ6" s="2">
        <v>1239</v>
      </c>
    </row>
    <row r="7" spans="1:69" x14ac:dyDescent="0.25">
      <c r="A7" s="38"/>
      <c r="B7" s="3" t="s">
        <v>521</v>
      </c>
      <c r="C7" s="2">
        <v>86485</v>
      </c>
      <c r="D7" s="2">
        <v>1324</v>
      </c>
      <c r="E7" s="2">
        <v>85161</v>
      </c>
      <c r="F7" s="2">
        <v>2011061</v>
      </c>
      <c r="G7" s="2">
        <v>729</v>
      </c>
      <c r="H7">
        <f t="shared" si="3"/>
        <v>0.64490988796882609</v>
      </c>
      <c r="I7">
        <f t="shared" si="8"/>
        <v>0</v>
      </c>
      <c r="J7">
        <f t="shared" si="4"/>
        <v>0.95937405484724425</v>
      </c>
      <c r="K7">
        <f t="shared" si="9"/>
        <v>0</v>
      </c>
      <c r="L7" s="34">
        <f t="shared" si="5"/>
        <v>4.0625945152755749E-2</v>
      </c>
      <c r="M7" s="34"/>
      <c r="N7">
        <v>1168105</v>
      </c>
      <c r="O7">
        <v>1929</v>
      </c>
      <c r="P7">
        <v>1166176</v>
      </c>
      <c r="Q7">
        <v>930046</v>
      </c>
      <c r="R7">
        <v>124</v>
      </c>
      <c r="S7">
        <f t="shared" si="0"/>
        <v>0.93960058451047246</v>
      </c>
      <c r="T7">
        <f t="shared" si="10"/>
        <v>0</v>
      </c>
      <c r="U7">
        <f t="shared" si="1"/>
        <v>0.44367724410868697</v>
      </c>
      <c r="V7">
        <f t="shared" si="11"/>
        <v>0</v>
      </c>
      <c r="W7">
        <f t="shared" si="2"/>
        <v>0.55632275589131308</v>
      </c>
      <c r="AH7">
        <v>12</v>
      </c>
      <c r="AI7">
        <v>2012709</v>
      </c>
      <c r="AJ7">
        <v>12</v>
      </c>
      <c r="AK7">
        <v>2001972</v>
      </c>
      <c r="AL7">
        <v>12</v>
      </c>
      <c r="AM7">
        <v>2102465</v>
      </c>
      <c r="AR7" s="2">
        <v>62268</v>
      </c>
      <c r="AS7" s="2">
        <v>289</v>
      </c>
      <c r="AT7" s="2">
        <v>61979</v>
      </c>
      <c r="AV7" s="2">
        <v>86485</v>
      </c>
      <c r="AW7" s="2">
        <v>1324</v>
      </c>
      <c r="AX7" s="2">
        <v>85161</v>
      </c>
      <c r="AY7" s="2">
        <v>2011061</v>
      </c>
      <c r="AZ7" s="2">
        <v>729</v>
      </c>
      <c r="BA7">
        <f t="shared" si="6"/>
        <v>0.64490988796882609</v>
      </c>
      <c r="BB7">
        <f t="shared" si="7"/>
        <v>0.95937405484724425</v>
      </c>
      <c r="BH7" s="2">
        <v>277812</v>
      </c>
      <c r="BI7" s="2">
        <v>1095</v>
      </c>
      <c r="BJ7" s="2">
        <v>226715</v>
      </c>
      <c r="BK7" s="2">
        <v>227607</v>
      </c>
      <c r="BL7" s="2">
        <v>1328</v>
      </c>
      <c r="BM7" s="2">
        <v>887299</v>
      </c>
      <c r="BN7" s="2">
        <v>1106</v>
      </c>
      <c r="BO7" s="2">
        <v>886823</v>
      </c>
      <c r="BP7" s="2">
        <v>887815</v>
      </c>
      <c r="BQ7" s="2">
        <v>1239</v>
      </c>
    </row>
    <row r="8" spans="1:69" x14ac:dyDescent="0.25">
      <c r="A8" s="38"/>
      <c r="B8" s="3" t="s">
        <v>522</v>
      </c>
      <c r="C8" s="2">
        <v>86485</v>
      </c>
      <c r="D8" s="2">
        <v>1324</v>
      </c>
      <c r="E8" s="2">
        <v>85161</v>
      </c>
      <c r="F8" s="2">
        <v>2011061</v>
      </c>
      <c r="G8" s="2">
        <v>729</v>
      </c>
      <c r="H8">
        <f t="shared" si="3"/>
        <v>0.64490988796882609</v>
      </c>
      <c r="I8">
        <f t="shared" si="8"/>
        <v>0</v>
      </c>
      <c r="J8">
        <f t="shared" si="4"/>
        <v>0.95937405484724425</v>
      </c>
      <c r="K8">
        <f t="shared" si="9"/>
        <v>0</v>
      </c>
      <c r="L8" s="34">
        <f t="shared" si="5"/>
        <v>4.0625945152755749E-2</v>
      </c>
      <c r="M8" s="34"/>
      <c r="N8">
        <v>1168105</v>
      </c>
      <c r="O8">
        <v>1929</v>
      </c>
      <c r="P8">
        <v>1166176</v>
      </c>
      <c r="Q8">
        <v>930046</v>
      </c>
      <c r="R8">
        <v>124</v>
      </c>
      <c r="S8">
        <f t="shared" si="0"/>
        <v>0.93960058451047246</v>
      </c>
      <c r="T8">
        <f t="shared" si="10"/>
        <v>0</v>
      </c>
      <c r="U8">
        <f t="shared" si="1"/>
        <v>0.44367724410868697</v>
      </c>
      <c r="V8">
        <f t="shared" si="11"/>
        <v>0</v>
      </c>
      <c r="W8">
        <f t="shared" si="2"/>
        <v>0.55632275589131308</v>
      </c>
      <c r="AH8">
        <v>12</v>
      </c>
      <c r="AI8">
        <v>2000419</v>
      </c>
      <c r="AJ8">
        <v>12</v>
      </c>
      <c r="AK8">
        <v>2012709</v>
      </c>
      <c r="AL8">
        <v>15</v>
      </c>
      <c r="AM8">
        <v>2012709</v>
      </c>
      <c r="AR8" s="2">
        <v>62268</v>
      </c>
      <c r="AS8" s="2">
        <v>289</v>
      </c>
      <c r="AT8" s="2">
        <v>61979</v>
      </c>
      <c r="AV8" s="2">
        <v>86485</v>
      </c>
      <c r="AW8" s="2">
        <v>1324</v>
      </c>
      <c r="AX8" s="2">
        <v>85161</v>
      </c>
      <c r="AY8" s="2">
        <v>2011061</v>
      </c>
      <c r="AZ8" s="2">
        <v>729</v>
      </c>
      <c r="BA8">
        <f t="shared" si="6"/>
        <v>0.64490988796882609</v>
      </c>
      <c r="BB8">
        <f t="shared" si="7"/>
        <v>0.95937405484724425</v>
      </c>
      <c r="BH8" s="2">
        <v>277812</v>
      </c>
      <c r="BI8" s="2">
        <v>1095</v>
      </c>
      <c r="BJ8" s="2">
        <v>226715</v>
      </c>
      <c r="BK8" s="2">
        <v>227607</v>
      </c>
      <c r="BL8" s="2">
        <v>1328</v>
      </c>
      <c r="BM8" s="2">
        <v>887299</v>
      </c>
      <c r="BN8" s="2">
        <v>1106</v>
      </c>
      <c r="BO8" s="2">
        <v>886823</v>
      </c>
      <c r="BP8" s="2">
        <v>887815</v>
      </c>
      <c r="BQ8" s="2">
        <v>1239</v>
      </c>
    </row>
    <row r="9" spans="1:69" x14ac:dyDescent="0.25">
      <c r="A9" s="38"/>
      <c r="B9" s="3" t="s">
        <v>523</v>
      </c>
      <c r="C9" s="2">
        <v>86485</v>
      </c>
      <c r="D9" s="2">
        <v>1324</v>
      </c>
      <c r="E9" s="2">
        <v>85161</v>
      </c>
      <c r="F9" s="2">
        <v>2011061</v>
      </c>
      <c r="G9" s="2">
        <v>729</v>
      </c>
      <c r="H9">
        <f t="shared" si="3"/>
        <v>0.64490988796882609</v>
      </c>
      <c r="I9">
        <f t="shared" si="8"/>
        <v>0</v>
      </c>
      <c r="J9">
        <f t="shared" si="4"/>
        <v>0.95937405484724425</v>
      </c>
      <c r="K9">
        <f t="shared" si="9"/>
        <v>0</v>
      </c>
      <c r="L9" s="34">
        <f t="shared" si="5"/>
        <v>4.0625945152755749E-2</v>
      </c>
      <c r="M9" s="34"/>
      <c r="N9">
        <v>1168105</v>
      </c>
      <c r="O9">
        <v>1929</v>
      </c>
      <c r="P9">
        <v>1166176</v>
      </c>
      <c r="Q9">
        <v>930046</v>
      </c>
      <c r="R9">
        <v>124</v>
      </c>
      <c r="S9">
        <f>(O9/(O9+R9))</f>
        <v>0.93960058451047246</v>
      </c>
      <c r="T9">
        <f t="shared" si="10"/>
        <v>0</v>
      </c>
      <c r="U9">
        <f t="shared" si="1"/>
        <v>0.44367724410868697</v>
      </c>
      <c r="V9">
        <f t="shared" si="11"/>
        <v>0</v>
      </c>
      <c r="W9">
        <f t="shared" si="2"/>
        <v>0.55632275589131308</v>
      </c>
      <c r="AH9">
        <v>12</v>
      </c>
      <c r="AI9">
        <v>2015744</v>
      </c>
      <c r="AJ9">
        <v>12</v>
      </c>
      <c r="AK9">
        <v>2012712</v>
      </c>
      <c r="AL9">
        <v>12</v>
      </c>
      <c r="AM9">
        <v>2012709</v>
      </c>
      <c r="AR9" s="2">
        <v>62268</v>
      </c>
      <c r="AS9" s="2">
        <v>289</v>
      </c>
      <c r="AT9" s="2">
        <v>61979</v>
      </c>
      <c r="AV9" s="2">
        <v>86485</v>
      </c>
      <c r="AW9" s="2">
        <v>1324</v>
      </c>
      <c r="AX9" s="2">
        <v>85161</v>
      </c>
      <c r="AY9" s="2">
        <v>2011061</v>
      </c>
      <c r="AZ9" s="2">
        <v>729</v>
      </c>
      <c r="BA9">
        <f t="shared" si="6"/>
        <v>0.64490988796882609</v>
      </c>
      <c r="BB9">
        <f t="shared" si="7"/>
        <v>0.95937405484724425</v>
      </c>
      <c r="BH9" s="2">
        <v>277812</v>
      </c>
      <c r="BI9" s="2">
        <v>1095</v>
      </c>
      <c r="BJ9" s="2">
        <v>226715</v>
      </c>
      <c r="BK9" s="2">
        <v>227607</v>
      </c>
      <c r="BL9" s="2">
        <v>1328</v>
      </c>
      <c r="BM9" s="2">
        <v>887299</v>
      </c>
      <c r="BN9" s="2">
        <v>1106</v>
      </c>
      <c r="BO9" s="2">
        <v>886823</v>
      </c>
      <c r="BP9" s="2">
        <v>887815</v>
      </c>
      <c r="BQ9" s="2">
        <v>1239</v>
      </c>
    </row>
    <row r="10" spans="1:69" x14ac:dyDescent="0.25">
      <c r="A10" s="38"/>
      <c r="B10" s="3" t="s">
        <v>524</v>
      </c>
      <c r="C10" s="2">
        <v>86485</v>
      </c>
      <c r="D10" s="2">
        <v>1324</v>
      </c>
      <c r="E10" s="2">
        <v>85161</v>
      </c>
      <c r="F10" s="2">
        <v>2011061</v>
      </c>
      <c r="G10" s="2">
        <v>729</v>
      </c>
      <c r="H10">
        <f t="shared" si="3"/>
        <v>0.64490988796882609</v>
      </c>
      <c r="I10">
        <f t="shared" si="8"/>
        <v>0</v>
      </c>
      <c r="J10">
        <f t="shared" si="4"/>
        <v>0.95937405484724425</v>
      </c>
      <c r="K10">
        <f t="shared" si="9"/>
        <v>0</v>
      </c>
      <c r="L10" s="34">
        <f t="shared" si="5"/>
        <v>4.0625945152755749E-2</v>
      </c>
      <c r="M10" s="34"/>
      <c r="N10">
        <v>1168105</v>
      </c>
      <c r="O10">
        <v>1929</v>
      </c>
      <c r="P10">
        <v>1166176</v>
      </c>
      <c r="Q10">
        <v>930046</v>
      </c>
      <c r="R10">
        <v>124</v>
      </c>
      <c r="S10">
        <f t="shared" si="0"/>
        <v>0.93960058451047246</v>
      </c>
      <c r="T10">
        <f t="shared" si="10"/>
        <v>0</v>
      </c>
      <c r="U10">
        <f t="shared" si="1"/>
        <v>0.44367724410868697</v>
      </c>
      <c r="V10">
        <f t="shared" si="11"/>
        <v>0</v>
      </c>
      <c r="W10">
        <f t="shared" si="2"/>
        <v>0.55632275589131308</v>
      </c>
      <c r="AH10">
        <v>15</v>
      </c>
      <c r="AI10">
        <v>2012465</v>
      </c>
      <c r="AJ10">
        <v>12</v>
      </c>
      <c r="AK10">
        <v>2012710</v>
      </c>
      <c r="AL10">
        <v>12</v>
      </c>
      <c r="AM10">
        <v>2001972</v>
      </c>
      <c r="AR10" s="2">
        <v>62268</v>
      </c>
      <c r="AS10" s="2">
        <v>289</v>
      </c>
      <c r="AT10" s="2">
        <v>61979</v>
      </c>
      <c r="AV10" s="2">
        <v>86485</v>
      </c>
      <c r="AW10" s="2">
        <v>1324</v>
      </c>
      <c r="AX10" s="2">
        <v>85161</v>
      </c>
      <c r="AY10" s="2">
        <v>2011061</v>
      </c>
      <c r="AZ10" s="2">
        <v>729</v>
      </c>
      <c r="BA10">
        <f t="shared" si="6"/>
        <v>0.64490988796882609</v>
      </c>
      <c r="BB10">
        <f t="shared" si="7"/>
        <v>0.95937405484724425</v>
      </c>
      <c r="BH10" s="2">
        <v>277812</v>
      </c>
      <c r="BI10" s="2">
        <v>1095</v>
      </c>
      <c r="BJ10" s="2">
        <v>226715</v>
      </c>
      <c r="BK10" s="2">
        <v>227607</v>
      </c>
      <c r="BL10" s="2">
        <v>1328</v>
      </c>
      <c r="BM10" s="2">
        <v>887299</v>
      </c>
      <c r="BN10" s="2">
        <v>1106</v>
      </c>
      <c r="BO10" s="2">
        <v>886823</v>
      </c>
      <c r="BP10" s="2">
        <v>887815</v>
      </c>
      <c r="BQ10" s="2">
        <v>1239</v>
      </c>
    </row>
    <row r="11" spans="1:69" x14ac:dyDescent="0.25">
      <c r="A11" s="38"/>
      <c r="B11" s="3" t="s">
        <v>525</v>
      </c>
      <c r="C11" s="2">
        <v>86485</v>
      </c>
      <c r="D11" s="2">
        <v>1324</v>
      </c>
      <c r="E11" s="2">
        <v>85161</v>
      </c>
      <c r="F11" s="2">
        <v>2011061</v>
      </c>
      <c r="G11" s="2">
        <v>729</v>
      </c>
      <c r="H11">
        <f t="shared" si="3"/>
        <v>0.64490988796882609</v>
      </c>
      <c r="I11">
        <f t="shared" si="8"/>
        <v>0</v>
      </c>
      <c r="J11">
        <f t="shared" si="4"/>
        <v>0.95937405484724425</v>
      </c>
      <c r="K11">
        <f t="shared" si="9"/>
        <v>0</v>
      </c>
      <c r="L11" s="34">
        <f t="shared" si="5"/>
        <v>4.0625945152755749E-2</v>
      </c>
      <c r="M11" s="34"/>
      <c r="N11">
        <v>1168105</v>
      </c>
      <c r="O11">
        <v>1929</v>
      </c>
      <c r="P11">
        <v>1166176</v>
      </c>
      <c r="Q11">
        <v>930046</v>
      </c>
      <c r="R11">
        <v>124</v>
      </c>
      <c r="S11">
        <f t="shared" si="0"/>
        <v>0.93960058451047246</v>
      </c>
      <c r="T11">
        <f t="shared" si="10"/>
        <v>0</v>
      </c>
      <c r="U11">
        <f t="shared" si="1"/>
        <v>0.44367724410868697</v>
      </c>
      <c r="V11">
        <f t="shared" si="11"/>
        <v>0</v>
      </c>
      <c r="W11">
        <f t="shared" si="2"/>
        <v>0.55632275589131308</v>
      </c>
      <c r="AH11">
        <v>3</v>
      </c>
      <c r="AI11">
        <v>2012465</v>
      </c>
      <c r="AJ11">
        <v>3</v>
      </c>
      <c r="AK11">
        <v>2012710</v>
      </c>
      <c r="AL11">
        <v>15</v>
      </c>
      <c r="AM11">
        <v>2102466</v>
      </c>
      <c r="AR11" s="2">
        <v>62268</v>
      </c>
      <c r="AS11" s="2">
        <v>289</v>
      </c>
      <c r="AT11" s="2">
        <v>61979</v>
      </c>
      <c r="AV11" s="2">
        <v>86485</v>
      </c>
      <c r="AW11" s="2">
        <v>1324</v>
      </c>
      <c r="AX11" s="2">
        <v>85161</v>
      </c>
      <c r="AY11" s="2">
        <v>2011061</v>
      </c>
      <c r="AZ11" s="2">
        <v>729</v>
      </c>
      <c r="BA11">
        <f t="shared" si="6"/>
        <v>0.64490988796882609</v>
      </c>
      <c r="BB11">
        <f t="shared" si="7"/>
        <v>0.95937405484724425</v>
      </c>
      <c r="BH11" s="2">
        <v>277812</v>
      </c>
      <c r="BI11" s="2">
        <v>1095</v>
      </c>
      <c r="BJ11" s="2">
        <v>226715</v>
      </c>
      <c r="BK11" s="2">
        <v>227607</v>
      </c>
      <c r="BL11" s="2">
        <v>1328</v>
      </c>
      <c r="BM11" s="2">
        <v>887299</v>
      </c>
      <c r="BN11" s="2">
        <v>1106</v>
      </c>
      <c r="BO11" s="2">
        <v>886823</v>
      </c>
      <c r="BP11" s="2">
        <v>887815</v>
      </c>
      <c r="BQ11" s="2">
        <v>1239</v>
      </c>
    </row>
    <row r="12" spans="1:69" x14ac:dyDescent="0.25">
      <c r="A12" s="38"/>
      <c r="B12" s="3" t="s">
        <v>526</v>
      </c>
      <c r="C12" s="2">
        <v>86485</v>
      </c>
      <c r="D12" s="2">
        <v>1324</v>
      </c>
      <c r="E12" s="2">
        <v>85161</v>
      </c>
      <c r="F12" s="2">
        <v>2011061</v>
      </c>
      <c r="G12" s="2">
        <v>729</v>
      </c>
      <c r="H12">
        <f t="shared" si="3"/>
        <v>0.64490988796882609</v>
      </c>
      <c r="I12">
        <f t="shared" si="8"/>
        <v>0</v>
      </c>
      <c r="J12">
        <f t="shared" si="4"/>
        <v>0.95937405484724425</v>
      </c>
      <c r="K12">
        <f t="shared" si="9"/>
        <v>0</v>
      </c>
      <c r="L12" s="34">
        <f t="shared" si="5"/>
        <v>4.0625945152755749E-2</v>
      </c>
      <c r="M12" s="34"/>
      <c r="N12">
        <v>1168105</v>
      </c>
      <c r="O12">
        <v>1929</v>
      </c>
      <c r="P12">
        <v>1166176</v>
      </c>
      <c r="Q12">
        <v>930046</v>
      </c>
      <c r="R12">
        <v>124</v>
      </c>
      <c r="S12">
        <f t="shared" si="0"/>
        <v>0.93960058451047246</v>
      </c>
      <c r="T12">
        <f t="shared" si="10"/>
        <v>0</v>
      </c>
      <c r="U12">
        <f t="shared" si="1"/>
        <v>0.44367724410868697</v>
      </c>
      <c r="V12">
        <f t="shared" si="11"/>
        <v>0</v>
      </c>
      <c r="W12">
        <f t="shared" si="2"/>
        <v>0.55632275589131308</v>
      </c>
      <c r="AH12">
        <v>12</v>
      </c>
      <c r="AI12">
        <v>2012465</v>
      </c>
      <c r="AL12">
        <v>12</v>
      </c>
      <c r="AM12">
        <v>2012712</v>
      </c>
      <c r="AR12" s="2">
        <v>62268</v>
      </c>
      <c r="AS12" s="2">
        <v>289</v>
      </c>
      <c r="AT12" s="2">
        <v>61979</v>
      </c>
      <c r="AV12" s="2">
        <v>86485</v>
      </c>
      <c r="AW12" s="2">
        <v>1324</v>
      </c>
      <c r="AX12" s="2">
        <v>85161</v>
      </c>
      <c r="AY12" s="2">
        <v>2011061</v>
      </c>
      <c r="AZ12" s="2">
        <v>729</v>
      </c>
      <c r="BA12">
        <f t="shared" si="6"/>
        <v>0.64490988796882609</v>
      </c>
      <c r="BB12">
        <f t="shared" si="7"/>
        <v>0.95937405484724425</v>
      </c>
      <c r="BH12" s="2">
        <v>277812</v>
      </c>
      <c r="BI12" s="2">
        <v>1095</v>
      </c>
      <c r="BJ12" s="2">
        <v>226715</v>
      </c>
      <c r="BK12" s="2">
        <v>227607</v>
      </c>
      <c r="BL12" s="2">
        <v>1328</v>
      </c>
      <c r="BM12" s="2">
        <v>887299</v>
      </c>
      <c r="BN12" s="2">
        <v>1106</v>
      </c>
      <c r="BO12" s="2">
        <v>886823</v>
      </c>
      <c r="BP12" s="2">
        <v>887815</v>
      </c>
      <c r="BQ12" s="2">
        <v>1239</v>
      </c>
    </row>
    <row r="13" spans="1:69" x14ac:dyDescent="0.25">
      <c r="A13" s="38"/>
      <c r="B13" s="3" t="s">
        <v>527</v>
      </c>
      <c r="C13" s="2">
        <v>86485</v>
      </c>
      <c r="D13" s="2">
        <v>1324</v>
      </c>
      <c r="E13" s="2">
        <v>85161</v>
      </c>
      <c r="F13" s="2">
        <v>2011061</v>
      </c>
      <c r="G13" s="2">
        <v>729</v>
      </c>
      <c r="H13">
        <f t="shared" si="3"/>
        <v>0.64490988796882609</v>
      </c>
      <c r="I13">
        <f t="shared" si="8"/>
        <v>0</v>
      </c>
      <c r="J13">
        <f t="shared" si="4"/>
        <v>0.95937405484724425</v>
      </c>
      <c r="K13">
        <f t="shared" si="9"/>
        <v>0</v>
      </c>
      <c r="L13" s="34">
        <f t="shared" si="5"/>
        <v>4.0625945152755749E-2</v>
      </c>
      <c r="M13" s="34"/>
      <c r="N13">
        <v>1168105</v>
      </c>
      <c r="O13">
        <v>1929</v>
      </c>
      <c r="P13">
        <v>1166176</v>
      </c>
      <c r="Q13">
        <v>930046</v>
      </c>
      <c r="R13">
        <v>124</v>
      </c>
      <c r="S13">
        <f t="shared" si="0"/>
        <v>0.93960058451047246</v>
      </c>
      <c r="T13">
        <f t="shared" si="10"/>
        <v>0</v>
      </c>
      <c r="U13">
        <f t="shared" si="1"/>
        <v>0.44367724410868697</v>
      </c>
      <c r="V13">
        <f t="shared" si="11"/>
        <v>0</v>
      </c>
      <c r="W13">
        <f t="shared" si="2"/>
        <v>0.55632275589131308</v>
      </c>
      <c r="AL13">
        <v>15</v>
      </c>
      <c r="AM13">
        <v>2012712</v>
      </c>
      <c r="AR13" s="2">
        <v>62268</v>
      </c>
      <c r="AS13" s="2">
        <v>289</v>
      </c>
      <c r="AT13" s="2">
        <v>61979</v>
      </c>
      <c r="AV13" s="2">
        <v>86485</v>
      </c>
      <c r="AW13" s="2">
        <v>1324</v>
      </c>
      <c r="AX13" s="2">
        <v>85161</v>
      </c>
      <c r="AY13" s="2">
        <v>2011061</v>
      </c>
      <c r="AZ13" s="2">
        <v>729</v>
      </c>
      <c r="BA13">
        <f t="shared" si="6"/>
        <v>0.64490988796882609</v>
      </c>
      <c r="BB13">
        <f t="shared" si="7"/>
        <v>0.95937405484724425</v>
      </c>
      <c r="BH13" s="2">
        <v>277812</v>
      </c>
      <c r="BI13" s="2">
        <v>1095</v>
      </c>
      <c r="BJ13" s="2">
        <v>226715</v>
      </c>
      <c r="BK13" s="2">
        <v>227607</v>
      </c>
      <c r="BL13" s="2">
        <v>1328</v>
      </c>
      <c r="BM13" s="2">
        <v>887299</v>
      </c>
      <c r="BN13" s="2">
        <v>1106</v>
      </c>
      <c r="BO13" s="2">
        <v>886823</v>
      </c>
      <c r="BP13" s="2">
        <v>887815</v>
      </c>
      <c r="BQ13" s="2">
        <v>1239</v>
      </c>
    </row>
    <row r="14" spans="1:69" x14ac:dyDescent="0.25">
      <c r="A14" s="38"/>
      <c r="B14" s="3" t="s">
        <v>532</v>
      </c>
      <c r="C14" s="2">
        <v>86485</v>
      </c>
      <c r="D14" s="2">
        <v>1324</v>
      </c>
      <c r="E14" s="2">
        <v>85161</v>
      </c>
      <c r="F14" s="2">
        <v>2011061</v>
      </c>
      <c r="G14" s="2">
        <v>729</v>
      </c>
      <c r="H14">
        <f t="shared" si="3"/>
        <v>0.64490988796882609</v>
      </c>
      <c r="I14">
        <f t="shared" si="8"/>
        <v>0</v>
      </c>
      <c r="J14">
        <f t="shared" si="4"/>
        <v>0.95937405484724425</v>
      </c>
      <c r="K14">
        <f t="shared" si="9"/>
        <v>0</v>
      </c>
      <c r="L14" s="34">
        <f t="shared" si="5"/>
        <v>4.0625945152755749E-2</v>
      </c>
      <c r="M14" s="34"/>
      <c r="N14">
        <v>1168105</v>
      </c>
      <c r="O14">
        <v>1929</v>
      </c>
      <c r="P14">
        <v>1166176</v>
      </c>
      <c r="Q14">
        <v>930046</v>
      </c>
      <c r="R14">
        <v>124</v>
      </c>
      <c r="S14">
        <f t="shared" si="0"/>
        <v>0.93960058451047246</v>
      </c>
      <c r="T14">
        <f t="shared" si="10"/>
        <v>0</v>
      </c>
      <c r="U14">
        <f t="shared" si="1"/>
        <v>0.44367724410868697</v>
      </c>
      <c r="V14">
        <f t="shared" si="11"/>
        <v>0</v>
      </c>
      <c r="W14">
        <f t="shared" si="2"/>
        <v>0.55632275589131308</v>
      </c>
      <c r="AR14" s="2">
        <v>62268</v>
      </c>
      <c r="AS14" s="2">
        <v>289</v>
      </c>
      <c r="AT14" s="2">
        <v>61979</v>
      </c>
      <c r="AV14" s="2">
        <v>86485</v>
      </c>
      <c r="AW14" s="2">
        <v>1324</v>
      </c>
      <c r="AX14" s="2">
        <v>85161</v>
      </c>
      <c r="AY14" s="2">
        <v>2011061</v>
      </c>
      <c r="AZ14" s="2">
        <v>729</v>
      </c>
      <c r="BA14">
        <f t="shared" si="6"/>
        <v>0.64490988796882609</v>
      </c>
      <c r="BB14">
        <f t="shared" si="7"/>
        <v>0.95937405484724425</v>
      </c>
      <c r="BH14" s="2">
        <v>277812</v>
      </c>
      <c r="BI14" s="2">
        <v>1095</v>
      </c>
      <c r="BJ14" s="2">
        <v>226715</v>
      </c>
      <c r="BK14" s="2">
        <v>227607</v>
      </c>
      <c r="BL14" s="2">
        <v>1328</v>
      </c>
      <c r="BM14" s="2">
        <v>887299</v>
      </c>
      <c r="BN14" s="2">
        <v>1106</v>
      </c>
      <c r="BO14" s="2">
        <v>886823</v>
      </c>
      <c r="BP14" s="2">
        <v>887815</v>
      </c>
      <c r="BQ14" s="2">
        <v>1239</v>
      </c>
    </row>
    <row r="15" spans="1:69" x14ac:dyDescent="0.25">
      <c r="A15" s="38"/>
      <c r="B15" s="3" t="s">
        <v>533</v>
      </c>
      <c r="C15" s="2">
        <v>86485</v>
      </c>
      <c r="D15" s="2">
        <v>1324</v>
      </c>
      <c r="E15" s="2">
        <v>85161</v>
      </c>
      <c r="F15" s="2">
        <v>2011061</v>
      </c>
      <c r="G15" s="2">
        <v>729</v>
      </c>
      <c r="H15">
        <f t="shared" si="3"/>
        <v>0.64490988796882609</v>
      </c>
      <c r="I15">
        <f t="shared" si="8"/>
        <v>0</v>
      </c>
      <c r="J15">
        <f t="shared" si="4"/>
        <v>0.95937405484724425</v>
      </c>
      <c r="K15">
        <f t="shared" si="9"/>
        <v>0</v>
      </c>
      <c r="L15" s="34">
        <f t="shared" si="5"/>
        <v>4.0625945152755749E-2</v>
      </c>
      <c r="M15" s="34"/>
      <c r="N15">
        <v>1168105</v>
      </c>
      <c r="O15">
        <v>1929</v>
      </c>
      <c r="P15">
        <v>1166176</v>
      </c>
      <c r="Q15">
        <v>930046</v>
      </c>
      <c r="R15">
        <v>124</v>
      </c>
      <c r="S15">
        <f t="shared" si="0"/>
        <v>0.93960058451047246</v>
      </c>
      <c r="T15">
        <f t="shared" si="10"/>
        <v>0</v>
      </c>
      <c r="U15">
        <f t="shared" si="1"/>
        <v>0.44367724410868697</v>
      </c>
      <c r="V15">
        <f t="shared" si="11"/>
        <v>0</v>
      </c>
      <c r="W15">
        <f t="shared" si="2"/>
        <v>0.55632275589131308</v>
      </c>
      <c r="AR15" s="2">
        <v>62268</v>
      </c>
      <c r="AS15" s="2">
        <v>289</v>
      </c>
      <c r="AT15" s="2">
        <v>61979</v>
      </c>
      <c r="AV15" s="2">
        <v>86485</v>
      </c>
      <c r="AW15" s="2">
        <v>1324</v>
      </c>
      <c r="AX15" s="2">
        <v>85161</v>
      </c>
      <c r="AY15" s="2">
        <v>2011061</v>
      </c>
      <c r="AZ15" s="2">
        <v>729</v>
      </c>
      <c r="BA15">
        <f t="shared" si="6"/>
        <v>0.64490988796882609</v>
      </c>
      <c r="BB15">
        <f t="shared" si="7"/>
        <v>0.95937405484724425</v>
      </c>
      <c r="BH15" s="2">
        <v>277812</v>
      </c>
      <c r="BI15" s="2">
        <v>1095</v>
      </c>
      <c r="BJ15" s="2">
        <v>226715</v>
      </c>
      <c r="BK15" s="2">
        <v>227607</v>
      </c>
      <c r="BL15" s="2">
        <v>1328</v>
      </c>
      <c r="BM15" s="2">
        <v>887299</v>
      </c>
      <c r="BN15" s="2">
        <v>1106</v>
      </c>
      <c r="BO15" s="2">
        <v>886823</v>
      </c>
      <c r="BP15" s="2">
        <v>887815</v>
      </c>
      <c r="BQ15" s="2">
        <v>1239</v>
      </c>
    </row>
    <row r="16" spans="1:69" x14ac:dyDescent="0.25">
      <c r="A16" s="38"/>
      <c r="B16" s="3" t="s">
        <v>534</v>
      </c>
      <c r="C16" s="2">
        <v>86485</v>
      </c>
      <c r="D16" s="2">
        <v>1324</v>
      </c>
      <c r="E16" s="2">
        <v>85161</v>
      </c>
      <c r="F16" s="2">
        <v>2011061</v>
      </c>
      <c r="G16" s="2">
        <v>729</v>
      </c>
      <c r="H16">
        <f t="shared" si="3"/>
        <v>0.64490988796882609</v>
      </c>
      <c r="I16">
        <f t="shared" si="8"/>
        <v>0</v>
      </c>
      <c r="J16">
        <f t="shared" si="4"/>
        <v>0.95937405484724425</v>
      </c>
      <c r="K16">
        <f t="shared" si="9"/>
        <v>0</v>
      </c>
      <c r="L16" s="34">
        <f t="shared" si="5"/>
        <v>4.0625945152755749E-2</v>
      </c>
      <c r="M16" s="34"/>
      <c r="N16">
        <v>1168105</v>
      </c>
      <c r="O16">
        <v>1929</v>
      </c>
      <c r="P16">
        <v>1166176</v>
      </c>
      <c r="Q16">
        <v>930046</v>
      </c>
      <c r="R16">
        <v>124</v>
      </c>
      <c r="S16">
        <f t="shared" si="0"/>
        <v>0.93960058451047246</v>
      </c>
      <c r="T16">
        <f t="shared" si="10"/>
        <v>0</v>
      </c>
      <c r="U16">
        <f t="shared" si="1"/>
        <v>0.44367724410868697</v>
      </c>
      <c r="V16">
        <f t="shared" si="11"/>
        <v>0</v>
      </c>
      <c r="W16">
        <f t="shared" si="2"/>
        <v>0.55632275589131308</v>
      </c>
      <c r="AR16" s="2">
        <v>62268</v>
      </c>
      <c r="AS16" s="2">
        <v>289</v>
      </c>
      <c r="AT16" s="2">
        <v>61979</v>
      </c>
      <c r="AV16" s="2">
        <v>86485</v>
      </c>
      <c r="AW16" s="2">
        <v>1324</v>
      </c>
      <c r="AX16" s="2">
        <v>85161</v>
      </c>
      <c r="AY16" s="2">
        <v>2011061</v>
      </c>
      <c r="AZ16" s="2">
        <v>729</v>
      </c>
      <c r="BA16">
        <f t="shared" si="6"/>
        <v>0.64490988796882609</v>
      </c>
      <c r="BB16">
        <f t="shared" si="7"/>
        <v>0.95937405484724425</v>
      </c>
      <c r="BH16" s="2">
        <v>277812</v>
      </c>
      <c r="BI16" s="2">
        <v>1095</v>
      </c>
      <c r="BJ16" s="2">
        <v>226715</v>
      </c>
      <c r="BK16" s="2">
        <v>227607</v>
      </c>
      <c r="BL16" s="2">
        <v>1328</v>
      </c>
      <c r="BM16" s="2">
        <v>887299</v>
      </c>
      <c r="BN16" s="2">
        <v>1106</v>
      </c>
      <c r="BO16" s="2">
        <v>886823</v>
      </c>
      <c r="BP16" s="2">
        <v>887815</v>
      </c>
      <c r="BQ16" s="2">
        <v>1239</v>
      </c>
    </row>
    <row r="17" spans="1:69" x14ac:dyDescent="0.25">
      <c r="A17" s="38"/>
      <c r="B17" s="3" t="s">
        <v>535</v>
      </c>
      <c r="C17" s="2">
        <v>86485</v>
      </c>
      <c r="D17" s="2">
        <v>1324</v>
      </c>
      <c r="E17" s="2">
        <v>85161</v>
      </c>
      <c r="F17" s="2">
        <v>2011061</v>
      </c>
      <c r="G17" s="2">
        <v>729</v>
      </c>
      <c r="H17">
        <f t="shared" si="3"/>
        <v>0.64490988796882609</v>
      </c>
      <c r="I17">
        <f t="shared" si="8"/>
        <v>0</v>
      </c>
      <c r="J17">
        <f t="shared" si="4"/>
        <v>0.95937405484724425</v>
      </c>
      <c r="K17">
        <f t="shared" si="9"/>
        <v>0</v>
      </c>
      <c r="L17" s="34">
        <f t="shared" si="5"/>
        <v>4.0625945152755749E-2</v>
      </c>
      <c r="M17" s="34"/>
      <c r="N17">
        <v>1168105</v>
      </c>
      <c r="O17">
        <v>1929</v>
      </c>
      <c r="P17">
        <v>1166176</v>
      </c>
      <c r="Q17">
        <v>930046</v>
      </c>
      <c r="R17">
        <v>124</v>
      </c>
      <c r="S17">
        <f t="shared" si="0"/>
        <v>0.93960058451047246</v>
      </c>
      <c r="T17">
        <f t="shared" si="10"/>
        <v>0</v>
      </c>
      <c r="U17">
        <f t="shared" si="1"/>
        <v>0.44367724410868697</v>
      </c>
      <c r="V17">
        <f t="shared" si="11"/>
        <v>0</v>
      </c>
      <c r="W17">
        <f t="shared" si="2"/>
        <v>0.55632275589131308</v>
      </c>
      <c r="AH17" t="s">
        <v>528</v>
      </c>
      <c r="AI17" t="s">
        <v>529</v>
      </c>
      <c r="AJ17" t="s">
        <v>528</v>
      </c>
      <c r="AK17" t="s">
        <v>529</v>
      </c>
      <c r="AL17" t="s">
        <v>528</v>
      </c>
      <c r="AM17" t="s">
        <v>529</v>
      </c>
      <c r="AR17" s="2">
        <v>62268</v>
      </c>
      <c r="AS17" s="2">
        <v>289</v>
      </c>
      <c r="AT17" s="2">
        <v>61979</v>
      </c>
      <c r="AV17" s="2">
        <v>86485</v>
      </c>
      <c r="AW17" s="2">
        <v>1324</v>
      </c>
      <c r="AX17" s="2">
        <v>85161</v>
      </c>
      <c r="AY17" s="2">
        <v>2011061</v>
      </c>
      <c r="AZ17" s="2">
        <v>729</v>
      </c>
      <c r="BA17">
        <f t="shared" si="6"/>
        <v>0.64490988796882609</v>
      </c>
      <c r="BB17">
        <f t="shared" si="7"/>
        <v>0.95937405484724425</v>
      </c>
      <c r="BH17" s="2">
        <v>277812</v>
      </c>
      <c r="BI17" s="2">
        <v>1095</v>
      </c>
      <c r="BJ17" s="2">
        <v>226715</v>
      </c>
      <c r="BK17" s="2">
        <v>227607</v>
      </c>
      <c r="BL17" s="2">
        <v>1328</v>
      </c>
      <c r="BM17" s="2">
        <v>887299</v>
      </c>
      <c r="BN17" s="2">
        <v>1106</v>
      </c>
      <c r="BO17" s="2">
        <v>886823</v>
      </c>
      <c r="BP17" s="2">
        <v>887815</v>
      </c>
      <c r="BQ17" s="2">
        <v>1239</v>
      </c>
    </row>
    <row r="18" spans="1:69" x14ac:dyDescent="0.25">
      <c r="A18" s="38"/>
      <c r="B18" s="3" t="s">
        <v>536</v>
      </c>
      <c r="C18" s="2">
        <v>86485</v>
      </c>
      <c r="D18" s="2">
        <v>1324</v>
      </c>
      <c r="E18" s="2">
        <v>85161</v>
      </c>
      <c r="F18" s="2">
        <v>2011061</v>
      </c>
      <c r="G18" s="2">
        <v>729</v>
      </c>
      <c r="H18">
        <f t="shared" si="3"/>
        <v>0.64490988796882609</v>
      </c>
      <c r="I18">
        <f t="shared" si="8"/>
        <v>0</v>
      </c>
      <c r="J18">
        <f t="shared" si="4"/>
        <v>0.95937405484724425</v>
      </c>
      <c r="K18">
        <f t="shared" si="9"/>
        <v>0</v>
      </c>
      <c r="L18" s="34">
        <f t="shared" si="5"/>
        <v>4.0625945152755749E-2</v>
      </c>
      <c r="M18" s="34"/>
      <c r="N18">
        <v>1168105</v>
      </c>
      <c r="O18">
        <v>1929</v>
      </c>
      <c r="P18">
        <v>1166176</v>
      </c>
      <c r="Q18">
        <v>930046</v>
      </c>
      <c r="R18">
        <v>124</v>
      </c>
      <c r="S18">
        <f t="shared" si="0"/>
        <v>0.93960058451047246</v>
      </c>
      <c r="T18">
        <f t="shared" si="10"/>
        <v>0</v>
      </c>
      <c r="U18">
        <f t="shared" si="1"/>
        <v>0.44367724410868697</v>
      </c>
      <c r="V18">
        <f t="shared" si="11"/>
        <v>0</v>
      </c>
      <c r="W18">
        <f t="shared" si="2"/>
        <v>0.55632275589131308</v>
      </c>
      <c r="AH18" s="14">
        <v>12</v>
      </c>
      <c r="AI18" s="14">
        <f>INT(AI19)</f>
        <v>2102466</v>
      </c>
      <c r="AJ18">
        <v>12</v>
      </c>
      <c r="AK18">
        <v>2001330</v>
      </c>
      <c r="AL18">
        <v>12</v>
      </c>
      <c r="AM18">
        <v>2001330</v>
      </c>
      <c r="AR18" s="2">
        <v>62268</v>
      </c>
      <c r="AS18" s="2">
        <v>289</v>
      </c>
      <c r="AT18" s="2">
        <v>61979</v>
      </c>
      <c r="AV18" s="2">
        <v>86485</v>
      </c>
      <c r="AW18" s="2">
        <v>1324</v>
      </c>
      <c r="AX18" s="2">
        <v>85161</v>
      </c>
      <c r="AY18" s="2">
        <v>2011061</v>
      </c>
      <c r="AZ18" s="2">
        <v>729</v>
      </c>
      <c r="BA18">
        <f t="shared" si="6"/>
        <v>0.64490988796882609</v>
      </c>
      <c r="BB18">
        <f t="shared" si="7"/>
        <v>0.95937405484724425</v>
      </c>
      <c r="BH18" s="2">
        <v>277812</v>
      </c>
      <c r="BI18" s="2">
        <v>1095</v>
      </c>
      <c r="BJ18" s="2">
        <v>226715</v>
      </c>
      <c r="BK18" s="2">
        <v>227607</v>
      </c>
      <c r="BL18" s="2">
        <v>1328</v>
      </c>
      <c r="BM18" s="2">
        <v>887299</v>
      </c>
      <c r="BN18" s="2">
        <v>1106</v>
      </c>
      <c r="BO18" s="2">
        <v>886823</v>
      </c>
      <c r="BP18" s="2">
        <v>887815</v>
      </c>
      <c r="BQ18" s="2">
        <v>1239</v>
      </c>
    </row>
    <row r="19" spans="1:69" x14ac:dyDescent="0.25">
      <c r="A19" s="38"/>
      <c r="B19" s="3" t="s">
        <v>537</v>
      </c>
      <c r="C19" s="2">
        <v>86485</v>
      </c>
      <c r="D19" s="2">
        <v>1324</v>
      </c>
      <c r="E19" s="2">
        <v>85161</v>
      </c>
      <c r="F19" s="2">
        <v>2011061</v>
      </c>
      <c r="G19" s="2">
        <v>729</v>
      </c>
      <c r="H19">
        <f t="shared" si="3"/>
        <v>0.64490988796882609</v>
      </c>
      <c r="I19">
        <f t="shared" si="8"/>
        <v>0</v>
      </c>
      <c r="J19">
        <f t="shared" si="4"/>
        <v>0.95937405484724425</v>
      </c>
      <c r="K19">
        <f t="shared" si="9"/>
        <v>0</v>
      </c>
      <c r="L19" s="34">
        <f t="shared" si="5"/>
        <v>4.0625945152755749E-2</v>
      </c>
      <c r="M19" s="34"/>
      <c r="N19">
        <v>1168105</v>
      </c>
      <c r="O19">
        <v>1929</v>
      </c>
      <c r="P19">
        <v>1166176</v>
      </c>
      <c r="Q19">
        <v>930046</v>
      </c>
      <c r="R19">
        <v>124</v>
      </c>
      <c r="S19">
        <f t="shared" si="0"/>
        <v>0.93960058451047246</v>
      </c>
      <c r="T19">
        <f t="shared" si="10"/>
        <v>0</v>
      </c>
      <c r="U19">
        <f t="shared" si="1"/>
        <v>0.44367724410868697</v>
      </c>
      <c r="V19">
        <f t="shared" si="11"/>
        <v>0</v>
      </c>
      <c r="W19">
        <f t="shared" si="2"/>
        <v>0.55632275589131308</v>
      </c>
      <c r="AH19" s="14">
        <v>15</v>
      </c>
      <c r="AI19" s="14">
        <v>2102466</v>
      </c>
      <c r="AJ19">
        <v>15</v>
      </c>
      <c r="AK19">
        <v>2102466</v>
      </c>
      <c r="AL19">
        <v>15</v>
      </c>
      <c r="AM19">
        <v>2102466</v>
      </c>
      <c r="AR19" s="2">
        <v>62268</v>
      </c>
      <c r="AS19" s="2">
        <v>289</v>
      </c>
      <c r="AT19" s="2">
        <v>61979</v>
      </c>
      <c r="AV19" s="2">
        <v>86485</v>
      </c>
      <c r="AW19" s="2">
        <v>1324</v>
      </c>
      <c r="AX19" s="2">
        <v>85161</v>
      </c>
      <c r="AY19" s="2">
        <v>2011061</v>
      </c>
      <c r="AZ19" s="2">
        <v>729</v>
      </c>
      <c r="BA19">
        <f t="shared" si="6"/>
        <v>0.64490988796882609</v>
      </c>
      <c r="BB19">
        <f t="shared" si="7"/>
        <v>0.95937405484724425</v>
      </c>
      <c r="BH19" s="2">
        <v>277812</v>
      </c>
      <c r="BI19" s="2">
        <v>1095</v>
      </c>
      <c r="BJ19" s="2">
        <v>226715</v>
      </c>
      <c r="BK19" s="2">
        <v>227607</v>
      </c>
      <c r="BL19" s="2">
        <v>1328</v>
      </c>
      <c r="BM19" s="2">
        <v>887299</v>
      </c>
      <c r="BN19" s="2">
        <v>1106</v>
      </c>
      <c r="BO19" s="2">
        <v>886823</v>
      </c>
      <c r="BP19" s="2">
        <v>887815</v>
      </c>
      <c r="BQ19" s="2">
        <v>1239</v>
      </c>
    </row>
    <row r="20" spans="1:69" x14ac:dyDescent="0.25">
      <c r="A20" s="38"/>
      <c r="B20" s="3" t="s">
        <v>538</v>
      </c>
      <c r="C20" s="2">
        <v>86485</v>
      </c>
      <c r="D20" s="2">
        <v>1324</v>
      </c>
      <c r="E20" s="2">
        <v>85161</v>
      </c>
      <c r="F20" s="2">
        <v>2011061</v>
      </c>
      <c r="G20" s="2">
        <v>729</v>
      </c>
      <c r="H20">
        <f t="shared" si="3"/>
        <v>0.64490988796882609</v>
      </c>
      <c r="I20">
        <f t="shared" si="8"/>
        <v>0</v>
      </c>
      <c r="J20">
        <f t="shared" si="4"/>
        <v>0.95937405484724425</v>
      </c>
      <c r="K20">
        <f t="shared" si="9"/>
        <v>0</v>
      </c>
      <c r="L20" s="34">
        <f t="shared" si="5"/>
        <v>4.0625945152755749E-2</v>
      </c>
      <c r="M20" s="34"/>
      <c r="N20">
        <v>1168105</v>
      </c>
      <c r="O20">
        <v>1929</v>
      </c>
      <c r="P20">
        <v>1166176</v>
      </c>
      <c r="Q20">
        <v>930046</v>
      </c>
      <c r="R20">
        <v>124</v>
      </c>
      <c r="S20">
        <f t="shared" si="0"/>
        <v>0.93960058451047246</v>
      </c>
      <c r="T20">
        <f t="shared" si="10"/>
        <v>0</v>
      </c>
      <c r="U20">
        <f t="shared" si="1"/>
        <v>0.44367724410868697</v>
      </c>
      <c r="V20">
        <f t="shared" si="11"/>
        <v>0</v>
      </c>
      <c r="W20">
        <f t="shared" si="2"/>
        <v>0.55632275589131308</v>
      </c>
      <c r="AH20" s="14">
        <v>3</v>
      </c>
      <c r="AI20" s="14">
        <v>2102465</v>
      </c>
      <c r="AJ20">
        <v>3</v>
      </c>
      <c r="AK20">
        <v>2102465</v>
      </c>
      <c r="AL20">
        <v>3</v>
      </c>
      <c r="AM20">
        <v>2102465</v>
      </c>
      <c r="AR20" s="2">
        <v>62268</v>
      </c>
      <c r="AS20" s="2">
        <v>289</v>
      </c>
      <c r="AT20" s="2">
        <v>61979</v>
      </c>
      <c r="AV20" s="2">
        <v>86485</v>
      </c>
      <c r="AW20" s="2">
        <v>1324</v>
      </c>
      <c r="AX20" s="2">
        <v>85161</v>
      </c>
      <c r="AY20" s="2">
        <v>2011061</v>
      </c>
      <c r="AZ20" s="2">
        <v>729</v>
      </c>
      <c r="BA20">
        <f t="shared" si="6"/>
        <v>0.64490988796882609</v>
      </c>
      <c r="BB20">
        <f t="shared" si="7"/>
        <v>0.95937405484724425</v>
      </c>
      <c r="BH20" s="2">
        <v>277812</v>
      </c>
      <c r="BI20" s="2">
        <v>1095</v>
      </c>
      <c r="BJ20" s="2">
        <v>226715</v>
      </c>
      <c r="BK20" s="2">
        <v>227607</v>
      </c>
      <c r="BL20" s="2">
        <v>1328</v>
      </c>
      <c r="BM20" s="2">
        <v>887299</v>
      </c>
      <c r="BN20" s="2">
        <v>1106</v>
      </c>
      <c r="BO20" s="2">
        <v>886823</v>
      </c>
      <c r="BP20" s="2">
        <v>887815</v>
      </c>
      <c r="BQ20" s="2">
        <v>1239</v>
      </c>
    </row>
    <row r="21" spans="1:69" x14ac:dyDescent="0.25">
      <c r="A21" s="38"/>
      <c r="B21" s="3" t="s">
        <v>539</v>
      </c>
      <c r="C21" s="2">
        <v>86485</v>
      </c>
      <c r="D21" s="2">
        <v>1324</v>
      </c>
      <c r="E21" s="2">
        <v>85161</v>
      </c>
      <c r="F21" s="2">
        <v>2011061</v>
      </c>
      <c r="G21" s="2">
        <v>729</v>
      </c>
      <c r="H21">
        <f t="shared" si="3"/>
        <v>0.64490988796882609</v>
      </c>
      <c r="I21">
        <f t="shared" si="8"/>
        <v>0</v>
      </c>
      <c r="J21">
        <f t="shared" si="4"/>
        <v>0.95937405484724425</v>
      </c>
      <c r="K21">
        <f t="shared" si="9"/>
        <v>0</v>
      </c>
      <c r="L21" s="34">
        <f t="shared" si="5"/>
        <v>4.0625945152755749E-2</v>
      </c>
      <c r="M21" s="34"/>
      <c r="N21">
        <v>1168105</v>
      </c>
      <c r="O21">
        <v>1929</v>
      </c>
      <c r="P21">
        <v>1166176</v>
      </c>
      <c r="Q21">
        <v>930046</v>
      </c>
      <c r="R21">
        <v>124</v>
      </c>
      <c r="S21">
        <f t="shared" si="0"/>
        <v>0.93960058451047246</v>
      </c>
      <c r="T21">
        <f t="shared" si="10"/>
        <v>0</v>
      </c>
      <c r="U21">
        <f t="shared" si="1"/>
        <v>0.44367724410868697</v>
      </c>
      <c r="V21">
        <f t="shared" si="11"/>
        <v>0</v>
      </c>
      <c r="W21">
        <f t="shared" si="2"/>
        <v>0.55632275589131308</v>
      </c>
      <c r="AH21" s="14">
        <v>5</v>
      </c>
      <c r="AI21" s="15">
        <v>2001972</v>
      </c>
      <c r="AJ21">
        <v>5</v>
      </c>
      <c r="AK21">
        <v>2001972</v>
      </c>
      <c r="AL21">
        <v>5</v>
      </c>
      <c r="AM21">
        <v>2025992</v>
      </c>
      <c r="AR21" s="2">
        <v>62268</v>
      </c>
      <c r="AS21" s="2">
        <v>289</v>
      </c>
      <c r="AT21" s="2">
        <v>61979</v>
      </c>
      <c r="AV21" s="2">
        <v>86485</v>
      </c>
      <c r="AW21" s="2">
        <v>1324</v>
      </c>
      <c r="AX21" s="2">
        <v>85161</v>
      </c>
      <c r="AY21" s="2">
        <v>2011061</v>
      </c>
      <c r="AZ21" s="2">
        <v>729</v>
      </c>
      <c r="BA21">
        <f t="shared" si="6"/>
        <v>0.64490988796882609</v>
      </c>
      <c r="BB21">
        <f t="shared" si="7"/>
        <v>0.95937405484724425</v>
      </c>
      <c r="BH21" s="2">
        <v>277812</v>
      </c>
      <c r="BI21" s="2">
        <v>1095</v>
      </c>
      <c r="BJ21" s="2">
        <v>226715</v>
      </c>
      <c r="BK21" s="2">
        <v>227607</v>
      </c>
      <c r="BL21" s="2">
        <v>1328</v>
      </c>
      <c r="BM21" s="2">
        <v>887299</v>
      </c>
      <c r="BN21" s="2">
        <v>1106</v>
      </c>
      <c r="BO21" s="2">
        <v>886823</v>
      </c>
      <c r="BP21" s="2">
        <v>887815</v>
      </c>
      <c r="BQ21" s="2">
        <v>1239</v>
      </c>
    </row>
    <row r="22" spans="1:69" x14ac:dyDescent="0.25">
      <c r="A22" s="38"/>
      <c r="B22" s="3" t="s">
        <v>540</v>
      </c>
      <c r="C22" s="2">
        <v>86485</v>
      </c>
      <c r="D22" s="2">
        <v>1324</v>
      </c>
      <c r="E22" s="2">
        <v>85161</v>
      </c>
      <c r="F22" s="2">
        <v>2011061</v>
      </c>
      <c r="G22" s="2">
        <v>729</v>
      </c>
      <c r="H22">
        <f t="shared" si="3"/>
        <v>0.64490988796882609</v>
      </c>
      <c r="I22">
        <f t="shared" si="8"/>
        <v>0</v>
      </c>
      <c r="J22">
        <f t="shared" si="4"/>
        <v>0.95937405484724425</v>
      </c>
      <c r="K22">
        <f t="shared" si="9"/>
        <v>0</v>
      </c>
      <c r="L22" s="34">
        <f t="shared" si="5"/>
        <v>4.0625945152755749E-2</v>
      </c>
      <c r="M22" s="34"/>
      <c r="N22">
        <v>1168105</v>
      </c>
      <c r="O22">
        <v>1929</v>
      </c>
      <c r="P22">
        <v>1166176</v>
      </c>
      <c r="Q22">
        <v>930046</v>
      </c>
      <c r="R22">
        <v>124</v>
      </c>
      <c r="S22">
        <f t="shared" si="0"/>
        <v>0.93960058451047246</v>
      </c>
      <c r="T22">
        <f t="shared" si="10"/>
        <v>0</v>
      </c>
      <c r="U22">
        <f t="shared" si="1"/>
        <v>0.44367724410868697</v>
      </c>
      <c r="V22">
        <f t="shared" si="11"/>
        <v>0</v>
      </c>
      <c r="W22">
        <f t="shared" si="2"/>
        <v>0.55632275589131308</v>
      </c>
      <c r="Y22" t="s">
        <v>615</v>
      </c>
      <c r="AH22" s="14">
        <v>31</v>
      </c>
      <c r="AI22" s="15">
        <v>2012709</v>
      </c>
      <c r="AJ22">
        <v>31</v>
      </c>
      <c r="AK22">
        <v>2012709</v>
      </c>
      <c r="AL22">
        <v>31</v>
      </c>
      <c r="AM22">
        <v>2025649</v>
      </c>
      <c r="AR22" s="2">
        <v>62268</v>
      </c>
      <c r="AS22" s="2">
        <v>289</v>
      </c>
      <c r="AT22" s="2">
        <v>61979</v>
      </c>
      <c r="AV22" s="2">
        <v>86485</v>
      </c>
      <c r="AW22" s="2">
        <v>1324</v>
      </c>
      <c r="AX22" s="2">
        <v>85161</v>
      </c>
      <c r="AY22" s="2">
        <v>2011061</v>
      </c>
      <c r="AZ22" s="2">
        <v>729</v>
      </c>
      <c r="BA22">
        <f t="shared" si="6"/>
        <v>0.64490988796882609</v>
      </c>
      <c r="BB22">
        <f t="shared" si="7"/>
        <v>0.95937405484724425</v>
      </c>
      <c r="BH22" s="2">
        <v>277812</v>
      </c>
      <c r="BI22" s="2">
        <v>1095</v>
      </c>
      <c r="BJ22" s="2">
        <v>226715</v>
      </c>
      <c r="BK22" s="2">
        <v>227607</v>
      </c>
      <c r="BL22" s="2">
        <v>1328</v>
      </c>
      <c r="BM22" s="2">
        <v>887299</v>
      </c>
      <c r="BN22" s="2">
        <v>1106</v>
      </c>
      <c r="BO22" s="2">
        <v>886823</v>
      </c>
      <c r="BP22" s="2">
        <v>887815</v>
      </c>
      <c r="BQ22" s="2">
        <v>1239</v>
      </c>
    </row>
    <row r="23" spans="1:69" x14ac:dyDescent="0.25">
      <c r="A23" s="38">
        <v>2018</v>
      </c>
      <c r="B23" s="3" t="s">
        <v>541</v>
      </c>
      <c r="C23" s="2">
        <v>85937</v>
      </c>
      <c r="D23" s="2">
        <v>1334</v>
      </c>
      <c r="E23" s="2">
        <v>84603</v>
      </c>
      <c r="F23" s="2">
        <v>2011619</v>
      </c>
      <c r="G23" s="2">
        <v>719</v>
      </c>
      <c r="H23">
        <f t="shared" si="3"/>
        <v>0.64978080857282028</v>
      </c>
      <c r="I23">
        <f t="shared" si="8"/>
        <v>0.75528700906344937</v>
      </c>
      <c r="J23">
        <f t="shared" si="4"/>
        <v>0.95964024802716508</v>
      </c>
      <c r="K23">
        <f t="shared" si="9"/>
        <v>2.7746547717846154E-2</v>
      </c>
      <c r="L23" s="34">
        <f t="shared" si="5"/>
        <v>4.0359751972834923E-2</v>
      </c>
      <c r="M23" s="34"/>
      <c r="N23" s="2">
        <v>1168761</v>
      </c>
      <c r="O23">
        <v>1932</v>
      </c>
      <c r="P23" s="2">
        <v>1166829</v>
      </c>
      <c r="Q23" s="2">
        <v>929393</v>
      </c>
      <c r="R23" s="2">
        <v>121</v>
      </c>
      <c r="S23">
        <f t="shared" si="0"/>
        <v>0.94106186069167075</v>
      </c>
      <c r="T23">
        <f t="shared" si="10"/>
        <v>0.15552099533437477</v>
      </c>
      <c r="U23">
        <f t="shared" si="1"/>
        <v>0.44336573130136026</v>
      </c>
      <c r="V23">
        <f t="shared" si="11"/>
        <v>-7.0211580932559262E-2</v>
      </c>
      <c r="W23">
        <f t="shared" si="2"/>
        <v>0.55663426869863974</v>
      </c>
      <c r="X23" s="2"/>
      <c r="AH23" s="14">
        <v>23493</v>
      </c>
      <c r="AI23" s="15">
        <v>2100366</v>
      </c>
      <c r="AJ23">
        <v>23493</v>
      </c>
      <c r="AK23">
        <v>2100366</v>
      </c>
      <c r="AL23">
        <v>23493</v>
      </c>
      <c r="AM23">
        <v>2001972</v>
      </c>
      <c r="AR23" s="2">
        <v>61758</v>
      </c>
      <c r="AS23" s="2">
        <v>291</v>
      </c>
      <c r="AT23" s="2">
        <v>61467</v>
      </c>
      <c r="AV23" s="2">
        <v>85937</v>
      </c>
      <c r="AW23" s="2">
        <v>1334</v>
      </c>
      <c r="AX23" s="2">
        <v>84603</v>
      </c>
      <c r="AY23" s="2">
        <v>2011619</v>
      </c>
      <c r="AZ23" s="2">
        <v>719</v>
      </c>
      <c r="BA23">
        <f t="shared" si="6"/>
        <v>0.64978080857282028</v>
      </c>
      <c r="BB23">
        <f t="shared" si="7"/>
        <v>0.95964024802716508</v>
      </c>
      <c r="BH23" s="2">
        <v>277812</v>
      </c>
      <c r="BI23" s="2">
        <v>1095</v>
      </c>
      <c r="BJ23" s="2">
        <v>226715</v>
      </c>
      <c r="BK23" s="2">
        <v>227607</v>
      </c>
      <c r="BL23" s="2">
        <v>1328</v>
      </c>
      <c r="BM23" s="2">
        <v>887299</v>
      </c>
      <c r="BN23" s="2">
        <v>1106</v>
      </c>
      <c r="BO23" s="2">
        <v>886823</v>
      </c>
      <c r="BP23" s="2">
        <v>887815</v>
      </c>
      <c r="BQ23" s="2">
        <v>1239</v>
      </c>
    </row>
    <row r="24" spans="1:69" x14ac:dyDescent="0.25">
      <c r="A24" s="38"/>
      <c r="B24" s="3" t="s">
        <v>542</v>
      </c>
      <c r="C24" s="2">
        <v>85937</v>
      </c>
      <c r="D24" s="2">
        <v>1334</v>
      </c>
      <c r="E24" s="2">
        <v>84603</v>
      </c>
      <c r="F24" s="2">
        <v>2011619</v>
      </c>
      <c r="G24" s="2">
        <v>719</v>
      </c>
      <c r="H24">
        <f t="shared" si="3"/>
        <v>0.64978080857282028</v>
      </c>
      <c r="I24">
        <f t="shared" si="8"/>
        <v>0</v>
      </c>
      <c r="J24">
        <f t="shared" si="4"/>
        <v>0.95964024802716508</v>
      </c>
      <c r="K24">
        <f t="shared" si="9"/>
        <v>0</v>
      </c>
      <c r="L24" s="34">
        <f t="shared" si="5"/>
        <v>4.0359751972834923E-2</v>
      </c>
      <c r="M24" s="34"/>
      <c r="N24" s="2">
        <v>1168761</v>
      </c>
      <c r="O24">
        <v>1932</v>
      </c>
      <c r="P24" s="2">
        <v>1166829</v>
      </c>
      <c r="Q24" s="2">
        <v>929393</v>
      </c>
      <c r="R24" s="2">
        <v>121</v>
      </c>
      <c r="S24">
        <f t="shared" si="0"/>
        <v>0.94106186069167075</v>
      </c>
      <c r="T24">
        <f t="shared" si="10"/>
        <v>0</v>
      </c>
      <c r="U24">
        <f t="shared" si="1"/>
        <v>0.44336573130136026</v>
      </c>
      <c r="V24">
        <f t="shared" si="11"/>
        <v>0</v>
      </c>
      <c r="W24">
        <f t="shared" si="2"/>
        <v>0.55663426869863974</v>
      </c>
      <c r="X24" s="2"/>
      <c r="AH24" s="14">
        <v>31136</v>
      </c>
      <c r="AI24" s="15">
        <v>2008578</v>
      </c>
      <c r="AJ24">
        <v>31136</v>
      </c>
      <c r="AK24">
        <v>2008578</v>
      </c>
      <c r="AL24">
        <v>31136</v>
      </c>
      <c r="AM24">
        <v>2012709</v>
      </c>
      <c r="AR24" s="2">
        <v>61758</v>
      </c>
      <c r="AS24" s="2">
        <v>291</v>
      </c>
      <c r="AT24" s="2">
        <v>61467</v>
      </c>
      <c r="AV24" s="2">
        <v>85937</v>
      </c>
      <c r="AW24" s="2">
        <v>1334</v>
      </c>
      <c r="AX24" s="2">
        <v>84603</v>
      </c>
      <c r="AY24" s="2">
        <v>2011619</v>
      </c>
      <c r="AZ24" s="2">
        <v>719</v>
      </c>
      <c r="BA24">
        <f t="shared" ref="BA24:BA43" si="12">(AW24/(AW24+AZ24))</f>
        <v>0.64978080857282028</v>
      </c>
      <c r="BB24">
        <f t="shared" si="7"/>
        <v>0.95964024802716508</v>
      </c>
    </row>
    <row r="25" spans="1:69" x14ac:dyDescent="0.25">
      <c r="A25" s="38"/>
      <c r="B25" s="3" t="s">
        <v>543</v>
      </c>
      <c r="C25" s="2">
        <v>85937</v>
      </c>
      <c r="D25" s="2">
        <v>1334</v>
      </c>
      <c r="E25" s="2">
        <v>84603</v>
      </c>
      <c r="F25" s="2">
        <v>2011619</v>
      </c>
      <c r="G25" s="2">
        <v>719</v>
      </c>
      <c r="H25">
        <f t="shared" si="3"/>
        <v>0.64978080857282028</v>
      </c>
      <c r="I25">
        <f t="shared" si="8"/>
        <v>0</v>
      </c>
      <c r="J25">
        <f t="shared" si="4"/>
        <v>0.95964024802716508</v>
      </c>
      <c r="K25">
        <f t="shared" si="9"/>
        <v>0</v>
      </c>
      <c r="L25" s="34">
        <f t="shared" si="5"/>
        <v>4.0359751972834923E-2</v>
      </c>
      <c r="M25" s="34"/>
      <c r="N25" s="2">
        <v>1168761</v>
      </c>
      <c r="O25">
        <v>1932</v>
      </c>
      <c r="P25" s="2">
        <v>1166829</v>
      </c>
      <c r="Q25" s="2">
        <v>929393</v>
      </c>
      <c r="R25" s="2">
        <v>121</v>
      </c>
      <c r="S25">
        <f t="shared" si="0"/>
        <v>0.94106186069167075</v>
      </c>
      <c r="T25">
        <f t="shared" si="10"/>
        <v>0</v>
      </c>
      <c r="U25">
        <f t="shared" si="1"/>
        <v>0.44336573130136026</v>
      </c>
      <c r="V25">
        <f t="shared" si="11"/>
        <v>0</v>
      </c>
      <c r="W25">
        <f t="shared" si="2"/>
        <v>0.55663426869863974</v>
      </c>
      <c r="X25" s="2"/>
      <c r="AH25" s="14">
        <v>14</v>
      </c>
      <c r="AI25" s="15">
        <v>2011716</v>
      </c>
      <c r="AJ25">
        <v>14</v>
      </c>
      <c r="AK25">
        <v>2025275</v>
      </c>
      <c r="AL25">
        <v>14</v>
      </c>
      <c r="AM25">
        <v>2100366</v>
      </c>
      <c r="AR25" s="2">
        <v>61758</v>
      </c>
      <c r="AS25" s="2">
        <v>291</v>
      </c>
      <c r="AT25" s="2">
        <v>61467</v>
      </c>
      <c r="AV25" s="2">
        <v>85937</v>
      </c>
      <c r="AW25" s="2">
        <v>1334</v>
      </c>
      <c r="AX25" s="2">
        <v>84603</v>
      </c>
      <c r="AY25" s="2">
        <v>2011619</v>
      </c>
      <c r="AZ25" s="2">
        <v>719</v>
      </c>
      <c r="BA25">
        <f t="shared" si="12"/>
        <v>0.64978080857282028</v>
      </c>
      <c r="BB25">
        <f t="shared" si="7"/>
        <v>0.95964024802716508</v>
      </c>
    </row>
    <row r="26" spans="1:69" x14ac:dyDescent="0.25">
      <c r="A26" s="38"/>
      <c r="B26" s="3" t="s">
        <v>544</v>
      </c>
      <c r="C26" s="2">
        <v>85937</v>
      </c>
      <c r="D26" s="2">
        <v>1334</v>
      </c>
      <c r="E26" s="2">
        <v>84603</v>
      </c>
      <c r="F26" s="2">
        <v>2011619</v>
      </c>
      <c r="G26" s="2">
        <v>719</v>
      </c>
      <c r="H26">
        <f t="shared" si="3"/>
        <v>0.64978080857282028</v>
      </c>
      <c r="I26">
        <f t="shared" si="8"/>
        <v>0</v>
      </c>
      <c r="J26">
        <f t="shared" si="4"/>
        <v>0.95964024802716508</v>
      </c>
      <c r="K26">
        <f t="shared" si="9"/>
        <v>0</v>
      </c>
      <c r="L26" s="34">
        <f t="shared" si="5"/>
        <v>4.0359751972834923E-2</v>
      </c>
      <c r="M26" s="34"/>
      <c r="N26" s="2">
        <v>1168761</v>
      </c>
      <c r="O26">
        <v>1932</v>
      </c>
      <c r="P26" s="2">
        <v>1166829</v>
      </c>
      <c r="Q26" s="2">
        <v>929393</v>
      </c>
      <c r="R26" s="2">
        <v>121</v>
      </c>
      <c r="S26">
        <f t="shared" si="0"/>
        <v>0.94106186069167075</v>
      </c>
      <c r="T26">
        <f t="shared" si="10"/>
        <v>0</v>
      </c>
      <c r="U26">
        <f t="shared" si="1"/>
        <v>0.44336573130136026</v>
      </c>
      <c r="V26">
        <f t="shared" si="11"/>
        <v>0</v>
      </c>
      <c r="W26">
        <f t="shared" si="2"/>
        <v>0.55663426869863974</v>
      </c>
      <c r="X26" s="2"/>
      <c r="AH26" s="14">
        <v>2</v>
      </c>
      <c r="AI26" s="15">
        <v>2014384</v>
      </c>
      <c r="AJ26">
        <v>2</v>
      </c>
      <c r="AK26">
        <v>2011716</v>
      </c>
      <c r="AL26">
        <v>2</v>
      </c>
      <c r="AM26">
        <v>2027390</v>
      </c>
      <c r="AR26" s="2">
        <v>61758</v>
      </c>
      <c r="AS26" s="2">
        <v>291</v>
      </c>
      <c r="AT26" s="2">
        <v>61467</v>
      </c>
      <c r="AV26" s="2">
        <v>85937</v>
      </c>
      <c r="AW26" s="2">
        <v>1334</v>
      </c>
      <c r="AX26" s="2">
        <v>84603</v>
      </c>
      <c r="AY26" s="2">
        <v>2011619</v>
      </c>
      <c r="AZ26" s="2">
        <v>719</v>
      </c>
      <c r="BA26">
        <f t="shared" si="12"/>
        <v>0.64978080857282028</v>
      </c>
      <c r="BB26">
        <f t="shared" si="7"/>
        <v>0.95964024802716508</v>
      </c>
    </row>
    <row r="27" spans="1:69" x14ac:dyDescent="0.25">
      <c r="A27" s="38"/>
      <c r="B27" s="3" t="s">
        <v>545</v>
      </c>
      <c r="C27" s="2">
        <v>85937</v>
      </c>
      <c r="D27" s="2">
        <v>1334</v>
      </c>
      <c r="E27" s="2">
        <v>84603</v>
      </c>
      <c r="F27" s="2">
        <v>2011619</v>
      </c>
      <c r="G27" s="2">
        <v>719</v>
      </c>
      <c r="H27">
        <f t="shared" si="3"/>
        <v>0.64978080857282028</v>
      </c>
      <c r="I27">
        <f t="shared" si="8"/>
        <v>0</v>
      </c>
      <c r="J27">
        <f t="shared" si="4"/>
        <v>0.95964024802716508</v>
      </c>
      <c r="K27">
        <f t="shared" si="9"/>
        <v>0</v>
      </c>
      <c r="L27" s="34">
        <f t="shared" si="5"/>
        <v>4.0359751972834923E-2</v>
      </c>
      <c r="M27" s="34"/>
      <c r="N27" s="2">
        <v>1168761</v>
      </c>
      <c r="O27">
        <v>1932</v>
      </c>
      <c r="P27" s="2">
        <v>1166829</v>
      </c>
      <c r="Q27" s="2">
        <v>929393</v>
      </c>
      <c r="R27" s="2">
        <v>121</v>
      </c>
      <c r="S27">
        <f t="shared" si="0"/>
        <v>0.94106186069167075</v>
      </c>
      <c r="T27">
        <f t="shared" si="10"/>
        <v>0</v>
      </c>
      <c r="U27">
        <f t="shared" si="1"/>
        <v>0.44336573130136026</v>
      </c>
      <c r="V27">
        <f t="shared" si="11"/>
        <v>0</v>
      </c>
      <c r="W27">
        <f t="shared" si="2"/>
        <v>0.55663426869863974</v>
      </c>
      <c r="X27" s="2"/>
      <c r="AH27" s="14">
        <v>1</v>
      </c>
      <c r="AI27" s="15">
        <v>2021630</v>
      </c>
      <c r="AJ27">
        <v>1</v>
      </c>
      <c r="AK27">
        <v>2014384</v>
      </c>
      <c r="AL27">
        <v>1</v>
      </c>
      <c r="AM27">
        <v>2008578</v>
      </c>
      <c r="AR27" s="2">
        <v>61758</v>
      </c>
      <c r="AS27" s="2">
        <v>291</v>
      </c>
      <c r="AT27" s="2">
        <v>61467</v>
      </c>
      <c r="AV27" s="2">
        <v>85937</v>
      </c>
      <c r="AW27" s="2">
        <v>1334</v>
      </c>
      <c r="AX27" s="2">
        <v>84603</v>
      </c>
      <c r="AY27" s="2">
        <v>2011619</v>
      </c>
      <c r="AZ27" s="2">
        <v>719</v>
      </c>
      <c r="BA27">
        <f t="shared" si="12"/>
        <v>0.64978080857282028</v>
      </c>
      <c r="BB27">
        <f t="shared" si="7"/>
        <v>0.95964024802716508</v>
      </c>
    </row>
    <row r="28" spans="1:69" x14ac:dyDescent="0.25">
      <c r="A28" s="38"/>
      <c r="B28" s="3" t="s">
        <v>546</v>
      </c>
      <c r="C28" s="2">
        <v>85937</v>
      </c>
      <c r="D28" s="2">
        <v>1334</v>
      </c>
      <c r="E28" s="2">
        <v>84603</v>
      </c>
      <c r="F28" s="2">
        <v>2011619</v>
      </c>
      <c r="G28" s="2">
        <v>719</v>
      </c>
      <c r="H28">
        <f t="shared" si="3"/>
        <v>0.64978080857282028</v>
      </c>
      <c r="I28">
        <f t="shared" si="8"/>
        <v>0</v>
      </c>
      <c r="J28">
        <f t="shared" si="4"/>
        <v>0.95964024802716508</v>
      </c>
      <c r="K28">
        <f t="shared" si="9"/>
        <v>0</v>
      </c>
      <c r="L28" s="34">
        <f t="shared" si="5"/>
        <v>4.0359751972834923E-2</v>
      </c>
      <c r="M28" s="34"/>
      <c r="N28" s="2">
        <v>1168761</v>
      </c>
      <c r="O28">
        <v>1932</v>
      </c>
      <c r="P28" s="2">
        <v>1166829</v>
      </c>
      <c r="Q28" s="2">
        <v>929393</v>
      </c>
      <c r="R28" s="2">
        <v>121</v>
      </c>
      <c r="S28">
        <f t="shared" si="0"/>
        <v>0.94106186069167075</v>
      </c>
      <c r="T28">
        <f t="shared" si="10"/>
        <v>0</v>
      </c>
      <c r="U28">
        <f t="shared" si="1"/>
        <v>0.44336573130136026</v>
      </c>
      <c r="V28">
        <f t="shared" si="11"/>
        <v>0</v>
      </c>
      <c r="W28">
        <f t="shared" si="2"/>
        <v>0.55663426869863974</v>
      </c>
      <c r="X28" s="2"/>
      <c r="AH28" s="14">
        <v>42016</v>
      </c>
      <c r="AI28" s="15">
        <v>2100368</v>
      </c>
      <c r="AJ28">
        <v>42016</v>
      </c>
      <c r="AK28">
        <v>2402000</v>
      </c>
      <c r="AL28">
        <v>42016</v>
      </c>
      <c r="AM28">
        <v>2025275</v>
      </c>
      <c r="AR28" s="2">
        <v>61758</v>
      </c>
      <c r="AS28" s="2">
        <v>291</v>
      </c>
      <c r="AT28" s="2">
        <v>61467</v>
      </c>
      <c r="AV28" s="2">
        <v>85937</v>
      </c>
      <c r="AW28" s="2">
        <v>1334</v>
      </c>
      <c r="AX28" s="2">
        <v>84603</v>
      </c>
      <c r="AY28" s="2">
        <v>2011619</v>
      </c>
      <c r="AZ28" s="2">
        <v>719</v>
      </c>
      <c r="BA28">
        <f t="shared" si="12"/>
        <v>0.64978080857282028</v>
      </c>
      <c r="BB28">
        <f t="shared" si="7"/>
        <v>0.95964024802716508</v>
      </c>
    </row>
    <row r="29" spans="1:69" x14ac:dyDescent="0.25">
      <c r="A29" s="38"/>
      <c r="B29" s="3" t="s">
        <v>547</v>
      </c>
      <c r="C29" s="2">
        <v>85937</v>
      </c>
      <c r="D29" s="2">
        <v>1334</v>
      </c>
      <c r="E29" s="2">
        <v>84603</v>
      </c>
      <c r="F29" s="2">
        <v>2011619</v>
      </c>
      <c r="G29" s="2">
        <v>719</v>
      </c>
      <c r="H29">
        <f t="shared" si="3"/>
        <v>0.64978080857282028</v>
      </c>
      <c r="I29">
        <f t="shared" si="8"/>
        <v>0</v>
      </c>
      <c r="J29">
        <f t="shared" si="4"/>
        <v>0.95964024802716508</v>
      </c>
      <c r="K29">
        <f t="shared" si="9"/>
        <v>0</v>
      </c>
      <c r="L29" s="34">
        <f t="shared" si="5"/>
        <v>4.0359751972834923E-2</v>
      </c>
      <c r="M29" s="34"/>
      <c r="N29" s="2">
        <v>1168761</v>
      </c>
      <c r="O29">
        <v>1932</v>
      </c>
      <c r="P29" s="2">
        <v>1166829</v>
      </c>
      <c r="Q29" s="2">
        <v>929393</v>
      </c>
      <c r="R29" s="2">
        <v>121</v>
      </c>
      <c r="S29">
        <f t="shared" si="0"/>
        <v>0.94106186069167075</v>
      </c>
      <c r="T29">
        <f t="shared" si="10"/>
        <v>0</v>
      </c>
      <c r="U29">
        <f t="shared" si="1"/>
        <v>0.44336573130136026</v>
      </c>
      <c r="V29">
        <f t="shared" si="11"/>
        <v>0</v>
      </c>
      <c r="W29">
        <f t="shared" si="2"/>
        <v>0.55663426869863974</v>
      </c>
      <c r="X29" s="2"/>
      <c r="AH29" s="14">
        <v>18</v>
      </c>
      <c r="AI29" s="15">
        <v>2016149</v>
      </c>
      <c r="AJ29">
        <v>18</v>
      </c>
      <c r="AK29">
        <v>2100368</v>
      </c>
      <c r="AL29">
        <v>18</v>
      </c>
      <c r="AM29">
        <v>2011716</v>
      </c>
      <c r="AR29" s="2">
        <v>61758</v>
      </c>
      <c r="AS29" s="2">
        <v>291</v>
      </c>
      <c r="AT29" s="2">
        <v>61467</v>
      </c>
      <c r="AV29" s="2">
        <v>85937</v>
      </c>
      <c r="AW29" s="2">
        <v>1334</v>
      </c>
      <c r="AX29" s="2">
        <v>84603</v>
      </c>
      <c r="AY29" s="2">
        <v>2011619</v>
      </c>
      <c r="AZ29" s="2">
        <v>719</v>
      </c>
      <c r="BA29">
        <f t="shared" si="12"/>
        <v>0.64978080857282028</v>
      </c>
      <c r="BB29">
        <f t="shared" si="7"/>
        <v>0.95964024802716508</v>
      </c>
    </row>
    <row r="30" spans="1:69" x14ac:dyDescent="0.25">
      <c r="A30" s="38"/>
      <c r="B30" s="3" t="s">
        <v>548</v>
      </c>
      <c r="C30" s="2">
        <v>85937</v>
      </c>
      <c r="D30" s="2">
        <v>1334</v>
      </c>
      <c r="E30" s="2">
        <v>84603</v>
      </c>
      <c r="F30" s="2">
        <v>2011619</v>
      </c>
      <c r="G30" s="2">
        <v>719</v>
      </c>
      <c r="H30">
        <f t="shared" si="3"/>
        <v>0.64978080857282028</v>
      </c>
      <c r="I30">
        <f t="shared" si="8"/>
        <v>0</v>
      </c>
      <c r="J30">
        <f t="shared" si="4"/>
        <v>0.95964024802716508</v>
      </c>
      <c r="K30">
        <f t="shared" si="9"/>
        <v>0</v>
      </c>
      <c r="L30" s="34">
        <f t="shared" si="5"/>
        <v>4.0359751972834923E-2</v>
      </c>
      <c r="M30" s="34"/>
      <c r="N30" s="2">
        <v>1168761</v>
      </c>
      <c r="O30">
        <v>1932</v>
      </c>
      <c r="P30" s="2">
        <v>1166829</v>
      </c>
      <c r="Q30" s="2">
        <v>929393</v>
      </c>
      <c r="R30" s="2">
        <v>121</v>
      </c>
      <c r="S30">
        <f t="shared" si="0"/>
        <v>0.94106186069167075</v>
      </c>
      <c r="T30">
        <f t="shared" si="10"/>
        <v>0</v>
      </c>
      <c r="U30">
        <f t="shared" si="1"/>
        <v>0.44336573130136026</v>
      </c>
      <c r="V30">
        <f t="shared" si="11"/>
        <v>0</v>
      </c>
      <c r="W30">
        <f t="shared" si="2"/>
        <v>0.55663426869863974</v>
      </c>
      <c r="X30" s="2"/>
      <c r="AH30" s="14">
        <v>7</v>
      </c>
      <c r="AI30" s="15">
        <v>2402000</v>
      </c>
      <c r="AJ30">
        <v>7</v>
      </c>
      <c r="AK30">
        <v>2016149</v>
      </c>
      <c r="AL30">
        <v>7</v>
      </c>
      <c r="AM30">
        <v>2014384</v>
      </c>
      <c r="AR30" s="2">
        <v>61758</v>
      </c>
      <c r="AS30" s="2">
        <v>291</v>
      </c>
      <c r="AT30" s="2">
        <v>61467</v>
      </c>
      <c r="AV30" s="2">
        <v>85937</v>
      </c>
      <c r="AW30" s="2">
        <v>1334</v>
      </c>
      <c r="AX30" s="2">
        <v>84603</v>
      </c>
      <c r="AY30" s="2">
        <v>2011619</v>
      </c>
      <c r="AZ30" s="2">
        <v>719</v>
      </c>
      <c r="BA30">
        <f t="shared" si="12"/>
        <v>0.64978080857282028</v>
      </c>
      <c r="BB30">
        <f t="shared" si="7"/>
        <v>0.95964024802716508</v>
      </c>
    </row>
    <row r="31" spans="1:69" x14ac:dyDescent="0.25">
      <c r="A31" s="38"/>
      <c r="B31" s="3" t="s">
        <v>549</v>
      </c>
      <c r="C31" s="2">
        <v>85937</v>
      </c>
      <c r="D31" s="2">
        <v>1334</v>
      </c>
      <c r="E31" s="2">
        <v>84603</v>
      </c>
      <c r="F31" s="2">
        <v>2011619</v>
      </c>
      <c r="G31" s="2">
        <v>719</v>
      </c>
      <c r="H31">
        <f t="shared" si="3"/>
        <v>0.64978080857282028</v>
      </c>
      <c r="I31">
        <f t="shared" si="8"/>
        <v>0</v>
      </c>
      <c r="J31">
        <f t="shared" si="4"/>
        <v>0.95964024802716508</v>
      </c>
      <c r="K31">
        <f t="shared" si="9"/>
        <v>0</v>
      </c>
      <c r="L31" s="34">
        <f t="shared" si="5"/>
        <v>4.0359751972834923E-2</v>
      </c>
      <c r="M31" s="34"/>
      <c r="N31" s="2">
        <v>1168761</v>
      </c>
      <c r="O31">
        <v>1932</v>
      </c>
      <c r="P31" s="2">
        <v>1166829</v>
      </c>
      <c r="Q31" s="2">
        <v>929393</v>
      </c>
      <c r="R31" s="2">
        <v>121</v>
      </c>
      <c r="S31">
        <f t="shared" si="0"/>
        <v>0.94106186069167075</v>
      </c>
      <c r="T31">
        <f t="shared" si="10"/>
        <v>0</v>
      </c>
      <c r="U31">
        <f t="shared" si="1"/>
        <v>0.44336573130136026</v>
      </c>
      <c r="V31">
        <f t="shared" si="11"/>
        <v>0</v>
      </c>
      <c r="W31">
        <f t="shared" si="2"/>
        <v>0.55663426869863974</v>
      </c>
      <c r="X31" s="2"/>
      <c r="AH31" s="14">
        <v>33</v>
      </c>
      <c r="AI31" s="15">
        <v>2010937</v>
      </c>
      <c r="AJ31">
        <v>33</v>
      </c>
      <c r="AK31">
        <v>2010937</v>
      </c>
      <c r="AL31">
        <v>33</v>
      </c>
      <c r="AM31">
        <v>2100368</v>
      </c>
      <c r="AR31" s="2">
        <v>61758</v>
      </c>
      <c r="AS31" s="2">
        <v>291</v>
      </c>
      <c r="AT31" s="2">
        <v>61467</v>
      </c>
      <c r="AV31" s="2">
        <v>85937</v>
      </c>
      <c r="AW31" s="2">
        <v>1334</v>
      </c>
      <c r="AX31" s="2">
        <v>84603</v>
      </c>
      <c r="AY31" s="2">
        <v>2011619</v>
      </c>
      <c r="AZ31" s="2">
        <v>719</v>
      </c>
      <c r="BA31">
        <f t="shared" si="12"/>
        <v>0.64978080857282028</v>
      </c>
      <c r="BB31">
        <f t="shared" si="7"/>
        <v>0.95964024802716508</v>
      </c>
    </row>
    <row r="32" spans="1:69" x14ac:dyDescent="0.25">
      <c r="A32" s="38"/>
      <c r="B32" s="3" t="s">
        <v>550</v>
      </c>
      <c r="C32" s="2">
        <v>85937</v>
      </c>
      <c r="D32" s="2">
        <v>1334</v>
      </c>
      <c r="E32" s="2">
        <v>84603</v>
      </c>
      <c r="F32" s="2">
        <v>2011619</v>
      </c>
      <c r="G32" s="2">
        <v>719</v>
      </c>
      <c r="H32">
        <f t="shared" si="3"/>
        <v>0.64978080857282028</v>
      </c>
      <c r="I32">
        <f t="shared" si="8"/>
        <v>0</v>
      </c>
      <c r="J32">
        <f t="shared" si="4"/>
        <v>0.95964024802716508</v>
      </c>
      <c r="K32">
        <f t="shared" si="9"/>
        <v>0</v>
      </c>
      <c r="L32" s="34">
        <f t="shared" si="5"/>
        <v>4.0359751972834923E-2</v>
      </c>
      <c r="M32" s="34"/>
      <c r="N32" s="2">
        <v>1168761</v>
      </c>
      <c r="O32">
        <v>1932</v>
      </c>
      <c r="P32" s="2">
        <v>1166829</v>
      </c>
      <c r="Q32" s="2">
        <v>929393</v>
      </c>
      <c r="R32" s="2">
        <v>121</v>
      </c>
      <c r="S32">
        <f t="shared" si="0"/>
        <v>0.94106186069167075</v>
      </c>
      <c r="T32">
        <f t="shared" si="10"/>
        <v>0</v>
      </c>
      <c r="U32">
        <f t="shared" si="1"/>
        <v>0.44336573130136026</v>
      </c>
      <c r="V32">
        <f t="shared" si="11"/>
        <v>0</v>
      </c>
      <c r="W32">
        <f t="shared" si="2"/>
        <v>0.55663426869863974</v>
      </c>
      <c r="X32" s="2"/>
      <c r="AH32" s="14">
        <v>8</v>
      </c>
      <c r="AI32" s="15">
        <v>2010935</v>
      </c>
      <c r="AJ32">
        <v>8</v>
      </c>
      <c r="AK32">
        <v>2010935</v>
      </c>
      <c r="AL32">
        <v>8</v>
      </c>
      <c r="AM32">
        <v>2016149</v>
      </c>
      <c r="AR32" s="2">
        <v>61758</v>
      </c>
      <c r="AS32" s="2">
        <v>291</v>
      </c>
      <c r="AT32" s="2">
        <v>61467</v>
      </c>
      <c r="AV32" s="2">
        <v>85937</v>
      </c>
      <c r="AW32" s="2">
        <v>1334</v>
      </c>
      <c r="AX32" s="2">
        <v>84603</v>
      </c>
      <c r="AY32" s="2">
        <v>2011619</v>
      </c>
      <c r="AZ32" s="2">
        <v>719</v>
      </c>
      <c r="BA32">
        <f t="shared" si="12"/>
        <v>0.64978080857282028</v>
      </c>
      <c r="BB32">
        <f t="shared" si="7"/>
        <v>0.95964024802716508</v>
      </c>
    </row>
    <row r="33" spans="1:54" x14ac:dyDescent="0.25">
      <c r="A33" s="38"/>
      <c r="B33" s="3" t="s">
        <v>551</v>
      </c>
      <c r="C33" s="2">
        <v>85937</v>
      </c>
      <c r="D33" s="2">
        <v>1334</v>
      </c>
      <c r="E33" s="2">
        <v>84603</v>
      </c>
      <c r="F33" s="2">
        <v>2011619</v>
      </c>
      <c r="G33" s="2">
        <v>719</v>
      </c>
      <c r="H33">
        <f t="shared" si="3"/>
        <v>0.64978080857282028</v>
      </c>
      <c r="I33">
        <f t="shared" si="8"/>
        <v>0</v>
      </c>
      <c r="J33">
        <f t="shared" si="4"/>
        <v>0.95964024802716508</v>
      </c>
      <c r="K33">
        <f t="shared" si="9"/>
        <v>0</v>
      </c>
      <c r="L33" s="34">
        <f t="shared" si="5"/>
        <v>4.0359751972834923E-2</v>
      </c>
      <c r="M33" s="34"/>
      <c r="N33" s="2">
        <v>1168761</v>
      </c>
      <c r="O33">
        <v>1932</v>
      </c>
      <c r="P33" s="2">
        <v>1166829</v>
      </c>
      <c r="Q33" s="2">
        <v>929393</v>
      </c>
      <c r="R33" s="2">
        <v>121</v>
      </c>
      <c r="S33">
        <f t="shared" si="0"/>
        <v>0.94106186069167075</v>
      </c>
      <c r="T33">
        <f t="shared" si="10"/>
        <v>0</v>
      </c>
      <c r="U33">
        <f t="shared" si="1"/>
        <v>0.44336573130136026</v>
      </c>
      <c r="V33">
        <f t="shared" si="11"/>
        <v>0</v>
      </c>
      <c r="W33">
        <f t="shared" si="2"/>
        <v>0.55663426869863974</v>
      </c>
      <c r="X33" s="2"/>
      <c r="AH33" s="12"/>
      <c r="AI33" s="15">
        <v>2000419</v>
      </c>
      <c r="AK33">
        <v>2102924</v>
      </c>
      <c r="AM33">
        <v>2402000</v>
      </c>
      <c r="AR33" s="2">
        <v>61758</v>
      </c>
      <c r="AS33" s="2">
        <v>291</v>
      </c>
      <c r="AT33" s="2">
        <v>61467</v>
      </c>
      <c r="AV33" s="2">
        <v>85937</v>
      </c>
      <c r="AW33" s="2">
        <v>1334</v>
      </c>
      <c r="AX33" s="2">
        <v>84603</v>
      </c>
      <c r="AY33" s="2">
        <v>2011619</v>
      </c>
      <c r="AZ33" s="2">
        <v>719</v>
      </c>
      <c r="BA33">
        <f t="shared" si="12"/>
        <v>0.64978080857282028</v>
      </c>
      <c r="BB33">
        <f t="shared" si="7"/>
        <v>0.95964024802716508</v>
      </c>
    </row>
    <row r="34" spans="1:54" x14ac:dyDescent="0.25">
      <c r="A34" s="38"/>
      <c r="B34" s="3" t="s">
        <v>552</v>
      </c>
      <c r="C34" s="2">
        <v>85937</v>
      </c>
      <c r="D34" s="2">
        <v>1334</v>
      </c>
      <c r="E34" s="2">
        <v>84603</v>
      </c>
      <c r="F34" s="2">
        <v>2011619</v>
      </c>
      <c r="G34" s="2">
        <v>719</v>
      </c>
      <c r="H34">
        <f t="shared" si="3"/>
        <v>0.64978080857282028</v>
      </c>
      <c r="I34">
        <f t="shared" si="8"/>
        <v>0</v>
      </c>
      <c r="J34">
        <f t="shared" si="4"/>
        <v>0.95964024802716508</v>
      </c>
      <c r="K34">
        <f t="shared" si="9"/>
        <v>0</v>
      </c>
      <c r="L34" s="34">
        <f t="shared" si="5"/>
        <v>4.0359751972834923E-2</v>
      </c>
      <c r="M34" s="34"/>
      <c r="N34" s="2">
        <v>1168761</v>
      </c>
      <c r="O34">
        <v>1932</v>
      </c>
      <c r="P34" s="2">
        <v>1166829</v>
      </c>
      <c r="Q34" s="2">
        <v>929393</v>
      </c>
      <c r="R34" s="2">
        <v>121</v>
      </c>
      <c r="S34">
        <f t="shared" si="0"/>
        <v>0.94106186069167075</v>
      </c>
      <c r="T34">
        <f t="shared" si="10"/>
        <v>0</v>
      </c>
      <c r="U34">
        <f t="shared" si="1"/>
        <v>0.44336573130136026</v>
      </c>
      <c r="V34">
        <f t="shared" si="11"/>
        <v>0</v>
      </c>
      <c r="W34">
        <f t="shared" si="2"/>
        <v>0.55663426869863974</v>
      </c>
      <c r="X34" s="2"/>
      <c r="AH34" s="12"/>
      <c r="AI34" s="15">
        <v>2019401</v>
      </c>
      <c r="AJ34" s="16"/>
      <c r="AK34">
        <v>2101411</v>
      </c>
      <c r="AM34">
        <v>2010937</v>
      </c>
      <c r="AR34" s="2">
        <v>61758</v>
      </c>
      <c r="AS34" s="2">
        <v>291</v>
      </c>
      <c r="AT34" s="2">
        <v>61467</v>
      </c>
      <c r="AV34" s="2">
        <v>85937</v>
      </c>
      <c r="AW34" s="2">
        <v>1334</v>
      </c>
      <c r="AX34" s="2">
        <v>84603</v>
      </c>
      <c r="AY34" s="2">
        <v>2011619</v>
      </c>
      <c r="AZ34" s="2">
        <v>719</v>
      </c>
      <c r="BA34">
        <f t="shared" si="12"/>
        <v>0.64978080857282028</v>
      </c>
      <c r="BB34">
        <f t="shared" si="7"/>
        <v>0.95964024802716508</v>
      </c>
    </row>
    <row r="35" spans="1:54" x14ac:dyDescent="0.25">
      <c r="A35" s="38"/>
      <c r="B35" s="3" t="s">
        <v>553</v>
      </c>
      <c r="C35" s="2">
        <v>85937</v>
      </c>
      <c r="D35" s="2">
        <v>1334</v>
      </c>
      <c r="E35" s="2">
        <v>84603</v>
      </c>
      <c r="F35" s="2">
        <v>2011619</v>
      </c>
      <c r="G35" s="2">
        <v>719</v>
      </c>
      <c r="H35">
        <f t="shared" si="3"/>
        <v>0.64978080857282028</v>
      </c>
      <c r="I35">
        <f t="shared" si="8"/>
        <v>0</v>
      </c>
      <c r="J35">
        <f t="shared" si="4"/>
        <v>0.95964024802716508</v>
      </c>
      <c r="K35">
        <f t="shared" si="9"/>
        <v>0</v>
      </c>
      <c r="L35" s="34">
        <f t="shared" si="5"/>
        <v>4.0359751972834923E-2</v>
      </c>
      <c r="M35" s="34"/>
      <c r="N35" s="2">
        <v>1168761</v>
      </c>
      <c r="O35">
        <v>1932</v>
      </c>
      <c r="P35" s="2">
        <v>1166829</v>
      </c>
      <c r="Q35" s="2">
        <v>929393</v>
      </c>
      <c r="R35" s="2">
        <v>121</v>
      </c>
      <c r="S35">
        <f t="shared" ref="S35:S61" si="13">(O35/(O35+R35))</f>
        <v>0.94106186069167075</v>
      </c>
      <c r="T35">
        <f t="shared" si="10"/>
        <v>0</v>
      </c>
      <c r="U35">
        <f t="shared" ref="U35:U61" si="14">(Q35/(Q35+P35))</f>
        <v>0.44336573130136026</v>
      </c>
      <c r="V35">
        <f t="shared" si="11"/>
        <v>0</v>
      </c>
      <c r="W35">
        <f t="shared" ref="W35:W61" si="15">(1-U35)</f>
        <v>0.55663426869863974</v>
      </c>
      <c r="X35" s="2"/>
      <c r="AH35" s="12"/>
      <c r="AI35" s="15">
        <v>2102924</v>
      </c>
      <c r="AJ35" s="16"/>
      <c r="AK35">
        <v>2018124</v>
      </c>
      <c r="AM35">
        <v>2025650</v>
      </c>
      <c r="AR35" s="2">
        <v>61758</v>
      </c>
      <c r="AS35" s="2">
        <v>291</v>
      </c>
      <c r="AT35" s="2">
        <v>61467</v>
      </c>
      <c r="AV35" s="2">
        <v>85937</v>
      </c>
      <c r="AW35" s="2">
        <v>1334</v>
      </c>
      <c r="AX35" s="2">
        <v>84603</v>
      </c>
      <c r="AY35" s="2">
        <v>2011619</v>
      </c>
      <c r="AZ35" s="2">
        <v>719</v>
      </c>
      <c r="BA35">
        <f t="shared" si="12"/>
        <v>0.64978080857282028</v>
      </c>
      <c r="BB35">
        <f t="shared" si="7"/>
        <v>0.95964024802716508</v>
      </c>
    </row>
    <row r="36" spans="1:54" x14ac:dyDescent="0.25">
      <c r="A36" s="38"/>
      <c r="B36" s="3" t="s">
        <v>554</v>
      </c>
      <c r="C36" s="2">
        <v>85937</v>
      </c>
      <c r="D36" s="2">
        <v>1334</v>
      </c>
      <c r="E36" s="2">
        <v>84603</v>
      </c>
      <c r="F36" s="2">
        <v>2011619</v>
      </c>
      <c r="G36" s="2">
        <v>719</v>
      </c>
      <c r="H36">
        <f t="shared" si="3"/>
        <v>0.64978080857282028</v>
      </c>
      <c r="I36">
        <f t="shared" si="8"/>
        <v>0</v>
      </c>
      <c r="J36">
        <f t="shared" si="4"/>
        <v>0.95964024802716508</v>
      </c>
      <c r="K36">
        <f t="shared" si="9"/>
        <v>0</v>
      </c>
      <c r="L36" s="34">
        <f t="shared" si="5"/>
        <v>4.0359751972834923E-2</v>
      </c>
      <c r="M36" s="34"/>
      <c r="N36" s="2">
        <v>1168761</v>
      </c>
      <c r="O36">
        <v>1932</v>
      </c>
      <c r="P36" s="2">
        <v>1166829</v>
      </c>
      <c r="Q36" s="2">
        <v>929393</v>
      </c>
      <c r="R36" s="2">
        <v>121</v>
      </c>
      <c r="S36">
        <f t="shared" si="13"/>
        <v>0.94106186069167075</v>
      </c>
      <c r="T36">
        <f t="shared" si="10"/>
        <v>0</v>
      </c>
      <c r="U36">
        <f t="shared" si="14"/>
        <v>0.44336573130136026</v>
      </c>
      <c r="V36">
        <f t="shared" si="11"/>
        <v>0</v>
      </c>
      <c r="W36">
        <f t="shared" si="15"/>
        <v>0.55663426869863974</v>
      </c>
      <c r="X36" s="2"/>
      <c r="AI36" s="15">
        <v>2101411</v>
      </c>
      <c r="AJ36" s="16"/>
      <c r="AK36">
        <v>2403358</v>
      </c>
      <c r="AM36">
        <v>2010935</v>
      </c>
      <c r="AR36" s="2">
        <v>61758</v>
      </c>
      <c r="AS36" s="2">
        <v>291</v>
      </c>
      <c r="AT36" s="2">
        <v>61467</v>
      </c>
      <c r="AV36" s="2">
        <v>85937</v>
      </c>
      <c r="AW36" s="2">
        <v>1334</v>
      </c>
      <c r="AX36" s="2">
        <v>84603</v>
      </c>
      <c r="AY36" s="2">
        <v>2011619</v>
      </c>
      <c r="AZ36" s="2">
        <v>719</v>
      </c>
      <c r="BA36">
        <f t="shared" si="12"/>
        <v>0.64978080857282028</v>
      </c>
      <c r="BB36">
        <f t="shared" si="7"/>
        <v>0.95964024802716508</v>
      </c>
    </row>
    <row r="37" spans="1:54" x14ac:dyDescent="0.25">
      <c r="A37" s="38"/>
      <c r="B37" s="3" t="s">
        <v>555</v>
      </c>
      <c r="C37" s="2">
        <v>85937</v>
      </c>
      <c r="D37" s="2">
        <v>1334</v>
      </c>
      <c r="E37" s="2">
        <v>84603</v>
      </c>
      <c r="F37" s="2">
        <v>2011619</v>
      </c>
      <c r="G37" s="2">
        <v>719</v>
      </c>
      <c r="H37">
        <f t="shared" si="3"/>
        <v>0.64978080857282028</v>
      </c>
      <c r="I37">
        <f t="shared" si="8"/>
        <v>0</v>
      </c>
      <c r="J37">
        <f t="shared" si="4"/>
        <v>0.95964024802716508</v>
      </c>
      <c r="K37">
        <f t="shared" si="9"/>
        <v>0</v>
      </c>
      <c r="L37" s="34">
        <f t="shared" si="5"/>
        <v>4.0359751972834923E-2</v>
      </c>
      <c r="M37" s="34"/>
      <c r="N37" s="2">
        <v>1168761</v>
      </c>
      <c r="O37">
        <v>1932</v>
      </c>
      <c r="P37" s="2">
        <v>1166829</v>
      </c>
      <c r="Q37" s="2">
        <v>929393</v>
      </c>
      <c r="R37" s="2">
        <v>121</v>
      </c>
      <c r="S37">
        <f t="shared" si="13"/>
        <v>0.94106186069167075</v>
      </c>
      <c r="T37">
        <f t="shared" si="10"/>
        <v>0</v>
      </c>
      <c r="U37">
        <f t="shared" si="14"/>
        <v>0.44336573130136026</v>
      </c>
      <c r="V37">
        <f t="shared" si="11"/>
        <v>0</v>
      </c>
      <c r="W37">
        <f t="shared" si="15"/>
        <v>0.55663426869863974</v>
      </c>
      <c r="X37" s="2"/>
      <c r="AI37" s="15">
        <v>2018124</v>
      </c>
      <c r="AJ37" s="16"/>
      <c r="AK37">
        <v>2012711</v>
      </c>
      <c r="AM37">
        <v>2102924</v>
      </c>
      <c r="AR37" s="2">
        <v>61758</v>
      </c>
      <c r="AS37" s="2">
        <v>291</v>
      </c>
      <c r="AT37" s="2">
        <v>61467</v>
      </c>
      <c r="AV37" s="2">
        <v>85937</v>
      </c>
      <c r="AW37" s="2">
        <v>1334</v>
      </c>
      <c r="AX37" s="2">
        <v>84603</v>
      </c>
      <c r="AY37" s="2">
        <v>2011619</v>
      </c>
      <c r="AZ37" s="2">
        <v>719</v>
      </c>
      <c r="BA37">
        <f t="shared" si="12"/>
        <v>0.64978080857282028</v>
      </c>
      <c r="BB37">
        <f t="shared" si="7"/>
        <v>0.95964024802716508</v>
      </c>
    </row>
    <row r="38" spans="1:54" x14ac:dyDescent="0.25">
      <c r="A38" s="38"/>
      <c r="B38" s="3" t="s">
        <v>556</v>
      </c>
      <c r="C38" s="2">
        <v>85937</v>
      </c>
      <c r="D38" s="2">
        <v>1334</v>
      </c>
      <c r="E38" s="2">
        <v>84603</v>
      </c>
      <c r="F38" s="2">
        <v>2011619</v>
      </c>
      <c r="G38" s="2">
        <v>719</v>
      </c>
      <c r="H38">
        <f t="shared" si="3"/>
        <v>0.64978080857282028</v>
      </c>
      <c r="I38">
        <f t="shared" si="8"/>
        <v>0</v>
      </c>
      <c r="J38">
        <f t="shared" si="4"/>
        <v>0.95964024802716508</v>
      </c>
      <c r="K38">
        <f t="shared" si="9"/>
        <v>0</v>
      </c>
      <c r="L38" s="34">
        <f t="shared" si="5"/>
        <v>4.0359751972834923E-2</v>
      </c>
      <c r="M38" s="34"/>
      <c r="N38" s="2">
        <v>1168761</v>
      </c>
      <c r="O38">
        <v>1932</v>
      </c>
      <c r="P38" s="2">
        <v>1166829</v>
      </c>
      <c r="Q38" s="2">
        <v>929393</v>
      </c>
      <c r="R38" s="2">
        <v>121</v>
      </c>
      <c r="S38">
        <f t="shared" si="13"/>
        <v>0.94106186069167075</v>
      </c>
      <c r="T38">
        <f t="shared" si="10"/>
        <v>0</v>
      </c>
      <c r="U38">
        <f t="shared" si="14"/>
        <v>0.44336573130136026</v>
      </c>
      <c r="V38">
        <f t="shared" si="11"/>
        <v>0</v>
      </c>
      <c r="W38">
        <f t="shared" si="15"/>
        <v>0.55663426869863974</v>
      </c>
      <c r="X38" s="2"/>
      <c r="AI38" s="15">
        <v>2012711</v>
      </c>
      <c r="AJ38" s="16"/>
      <c r="AK38">
        <v>2001219</v>
      </c>
      <c r="AM38">
        <v>2101411</v>
      </c>
      <c r="AR38" s="2">
        <v>61758</v>
      </c>
      <c r="AS38" s="2">
        <v>291</v>
      </c>
      <c r="AT38" s="2">
        <v>61467</v>
      </c>
      <c r="AV38" s="2">
        <v>85937</v>
      </c>
      <c r="AW38" s="2">
        <v>1334</v>
      </c>
      <c r="AX38" s="2">
        <v>84603</v>
      </c>
      <c r="AY38" s="2">
        <v>2011619</v>
      </c>
      <c r="AZ38" s="2">
        <v>719</v>
      </c>
      <c r="BA38">
        <f t="shared" si="12"/>
        <v>0.64978080857282028</v>
      </c>
      <c r="BB38">
        <f t="shared" si="7"/>
        <v>0.95964024802716508</v>
      </c>
    </row>
    <row r="39" spans="1:54" x14ac:dyDescent="0.25">
      <c r="A39" s="38"/>
      <c r="B39" s="3" t="s">
        <v>557</v>
      </c>
      <c r="C39" s="2">
        <v>85937</v>
      </c>
      <c r="D39" s="2">
        <v>1334</v>
      </c>
      <c r="E39" s="2">
        <v>84603</v>
      </c>
      <c r="F39" s="2">
        <v>2011619</v>
      </c>
      <c r="G39" s="2">
        <v>719</v>
      </c>
      <c r="H39">
        <f t="shared" si="3"/>
        <v>0.64978080857282028</v>
      </c>
      <c r="I39">
        <f t="shared" si="8"/>
        <v>0</v>
      </c>
      <c r="J39">
        <f t="shared" si="4"/>
        <v>0.95964024802716508</v>
      </c>
      <c r="K39">
        <f t="shared" si="9"/>
        <v>0</v>
      </c>
      <c r="L39" s="34">
        <f t="shared" si="5"/>
        <v>4.0359751972834923E-2</v>
      </c>
      <c r="M39" s="34"/>
      <c r="N39" s="2">
        <v>1168761</v>
      </c>
      <c r="O39">
        <v>1932</v>
      </c>
      <c r="P39" s="2">
        <v>1166829</v>
      </c>
      <c r="Q39" s="2">
        <v>929393</v>
      </c>
      <c r="R39" s="2">
        <v>121</v>
      </c>
      <c r="S39">
        <f t="shared" si="13"/>
        <v>0.94106186069167075</v>
      </c>
      <c r="T39">
        <f t="shared" si="10"/>
        <v>0</v>
      </c>
      <c r="U39">
        <f t="shared" si="14"/>
        <v>0.44336573130136026</v>
      </c>
      <c r="V39">
        <f t="shared" si="11"/>
        <v>0</v>
      </c>
      <c r="W39">
        <f t="shared" si="15"/>
        <v>0.55663426869863974</v>
      </c>
      <c r="X39" s="2"/>
      <c r="AI39" s="15">
        <v>2015744</v>
      </c>
      <c r="AJ39" s="16"/>
      <c r="AK39">
        <v>2012296</v>
      </c>
      <c r="AM39">
        <v>2018124</v>
      </c>
      <c r="AR39" s="2">
        <v>61758</v>
      </c>
      <c r="AS39" s="2">
        <v>291</v>
      </c>
      <c r="AT39" s="2">
        <v>61467</v>
      </c>
      <c r="AV39" s="2">
        <v>85937</v>
      </c>
      <c r="AW39" s="2">
        <v>1334</v>
      </c>
      <c r="AX39" s="2">
        <v>84603</v>
      </c>
      <c r="AY39" s="2">
        <v>2011619</v>
      </c>
      <c r="AZ39" s="2">
        <v>719</v>
      </c>
      <c r="BA39">
        <f t="shared" si="12"/>
        <v>0.64978080857282028</v>
      </c>
      <c r="BB39">
        <f t="shared" si="7"/>
        <v>0.95964024802716508</v>
      </c>
    </row>
    <row r="40" spans="1:54" x14ac:dyDescent="0.25">
      <c r="A40" s="38"/>
      <c r="B40" s="3" t="s">
        <v>558</v>
      </c>
      <c r="C40" s="2">
        <v>85937</v>
      </c>
      <c r="D40" s="2">
        <v>1334</v>
      </c>
      <c r="E40" s="2">
        <v>84603</v>
      </c>
      <c r="F40" s="2">
        <v>2011619</v>
      </c>
      <c r="G40" s="2">
        <v>719</v>
      </c>
      <c r="H40">
        <f t="shared" si="3"/>
        <v>0.64978080857282028</v>
      </c>
      <c r="I40">
        <f t="shared" si="8"/>
        <v>0</v>
      </c>
      <c r="J40">
        <f t="shared" si="4"/>
        <v>0.95964024802716508</v>
      </c>
      <c r="K40">
        <f t="shared" si="9"/>
        <v>0</v>
      </c>
      <c r="L40" s="34">
        <f t="shared" si="5"/>
        <v>4.0359751972834923E-2</v>
      </c>
      <c r="M40" s="34"/>
      <c r="N40" s="2">
        <v>1168761</v>
      </c>
      <c r="O40">
        <v>1932</v>
      </c>
      <c r="P40" s="2">
        <v>1166829</v>
      </c>
      <c r="Q40" s="2">
        <v>929393</v>
      </c>
      <c r="R40" s="2">
        <v>121</v>
      </c>
      <c r="S40">
        <f t="shared" si="13"/>
        <v>0.94106186069167075</v>
      </c>
      <c r="T40">
        <f t="shared" si="10"/>
        <v>0</v>
      </c>
      <c r="U40">
        <f t="shared" si="14"/>
        <v>0.44336573130136026</v>
      </c>
      <c r="V40">
        <f t="shared" si="11"/>
        <v>0</v>
      </c>
      <c r="W40">
        <f t="shared" si="15"/>
        <v>0.55663426869863974</v>
      </c>
      <c r="X40" s="2"/>
      <c r="AI40" s="15">
        <v>2001219</v>
      </c>
      <c r="AJ40" s="16"/>
      <c r="AK40">
        <v>2012710</v>
      </c>
      <c r="AM40">
        <v>2012711</v>
      </c>
      <c r="AR40" s="2">
        <v>61758</v>
      </c>
      <c r="AS40" s="2">
        <v>291</v>
      </c>
      <c r="AT40" s="2">
        <v>61467</v>
      </c>
      <c r="AV40" s="2">
        <v>85937</v>
      </c>
      <c r="AW40" s="2">
        <v>1334</v>
      </c>
      <c r="AX40" s="2">
        <v>84603</v>
      </c>
      <c r="AY40" s="2">
        <v>2011619</v>
      </c>
      <c r="AZ40" s="2">
        <v>719</v>
      </c>
      <c r="BA40">
        <f t="shared" si="12"/>
        <v>0.64978080857282028</v>
      </c>
      <c r="BB40">
        <f t="shared" si="7"/>
        <v>0.95964024802716508</v>
      </c>
    </row>
    <row r="41" spans="1:54" x14ac:dyDescent="0.25">
      <c r="A41" s="38"/>
      <c r="B41" s="3" t="s">
        <v>559</v>
      </c>
      <c r="C41" s="2">
        <v>85937</v>
      </c>
      <c r="D41" s="2">
        <v>1334</v>
      </c>
      <c r="E41" s="2">
        <v>84603</v>
      </c>
      <c r="F41" s="2">
        <v>2011619</v>
      </c>
      <c r="G41" s="2">
        <v>719</v>
      </c>
      <c r="H41">
        <f t="shared" si="3"/>
        <v>0.64978080857282028</v>
      </c>
      <c r="I41">
        <f t="shared" si="8"/>
        <v>0</v>
      </c>
      <c r="J41">
        <f t="shared" si="4"/>
        <v>0.95964024802716508</v>
      </c>
      <c r="K41">
        <f t="shared" si="9"/>
        <v>0</v>
      </c>
      <c r="L41" s="34">
        <f t="shared" si="5"/>
        <v>4.0359751972834923E-2</v>
      </c>
      <c r="M41" s="34"/>
      <c r="N41" s="2">
        <v>1168761</v>
      </c>
      <c r="O41">
        <v>1932</v>
      </c>
      <c r="P41" s="2">
        <v>1166829</v>
      </c>
      <c r="Q41" s="2">
        <v>929393</v>
      </c>
      <c r="R41" s="2">
        <v>121</v>
      </c>
      <c r="S41">
        <f t="shared" si="13"/>
        <v>0.94106186069167075</v>
      </c>
      <c r="T41">
        <f t="shared" si="10"/>
        <v>0</v>
      </c>
      <c r="U41">
        <f t="shared" si="14"/>
        <v>0.44336573130136026</v>
      </c>
      <c r="V41">
        <f t="shared" si="11"/>
        <v>0</v>
      </c>
      <c r="W41">
        <f t="shared" si="15"/>
        <v>0.55663426869863974</v>
      </c>
      <c r="X41" s="2"/>
      <c r="AI41" s="15">
        <v>2403384</v>
      </c>
      <c r="AJ41" s="16"/>
      <c r="AK41">
        <v>2010939</v>
      </c>
      <c r="AM41">
        <v>2001219</v>
      </c>
      <c r="AR41" s="2">
        <v>61758</v>
      </c>
      <c r="AS41" s="2">
        <v>291</v>
      </c>
      <c r="AT41" s="2">
        <v>61467</v>
      </c>
      <c r="AV41" s="2">
        <v>85937</v>
      </c>
      <c r="AW41" s="2">
        <v>1334</v>
      </c>
      <c r="AX41" s="2">
        <v>84603</v>
      </c>
      <c r="AY41" s="2">
        <v>2011619</v>
      </c>
      <c r="AZ41" s="2">
        <v>719</v>
      </c>
      <c r="BA41">
        <f t="shared" si="12"/>
        <v>0.64978080857282028</v>
      </c>
      <c r="BB41">
        <f t="shared" si="7"/>
        <v>0.95964024802716508</v>
      </c>
    </row>
    <row r="42" spans="1:54" x14ac:dyDescent="0.25">
      <c r="A42" s="38"/>
      <c r="B42" s="3" t="s">
        <v>560</v>
      </c>
      <c r="C42" s="2">
        <v>85937</v>
      </c>
      <c r="D42" s="2">
        <v>1334</v>
      </c>
      <c r="E42" s="2">
        <v>84603</v>
      </c>
      <c r="F42" s="2">
        <v>2011619</v>
      </c>
      <c r="G42" s="2">
        <v>719</v>
      </c>
      <c r="H42">
        <f t="shared" si="3"/>
        <v>0.64978080857282028</v>
      </c>
      <c r="I42">
        <f t="shared" si="8"/>
        <v>0</v>
      </c>
      <c r="J42">
        <f t="shared" si="4"/>
        <v>0.95964024802716508</v>
      </c>
      <c r="K42">
        <f t="shared" si="9"/>
        <v>0</v>
      </c>
      <c r="L42" s="34">
        <f t="shared" si="5"/>
        <v>4.0359751972834923E-2</v>
      </c>
      <c r="M42" s="34"/>
      <c r="N42" s="2">
        <v>1168761</v>
      </c>
      <c r="O42">
        <v>1932</v>
      </c>
      <c r="P42" s="2">
        <v>1166829</v>
      </c>
      <c r="Q42" s="2">
        <v>929393</v>
      </c>
      <c r="R42" s="2">
        <v>121</v>
      </c>
      <c r="S42">
        <f t="shared" si="13"/>
        <v>0.94106186069167075</v>
      </c>
      <c r="T42">
        <f t="shared" si="10"/>
        <v>0</v>
      </c>
      <c r="U42">
        <f t="shared" si="14"/>
        <v>0.44336573130136026</v>
      </c>
      <c r="V42">
        <f t="shared" si="11"/>
        <v>0</v>
      </c>
      <c r="W42">
        <f t="shared" si="15"/>
        <v>0.55663426869863974</v>
      </c>
      <c r="X42" s="2"/>
      <c r="AI42" s="15">
        <v>2012710</v>
      </c>
      <c r="AJ42" s="16"/>
      <c r="AK42">
        <v>2403354</v>
      </c>
      <c r="AM42">
        <v>2012710</v>
      </c>
      <c r="AR42" s="2">
        <v>61758</v>
      </c>
      <c r="AS42" s="2">
        <v>291</v>
      </c>
      <c r="AT42" s="2">
        <v>61467</v>
      </c>
      <c r="AV42" s="2">
        <v>85937</v>
      </c>
      <c r="AW42" s="2">
        <v>1334</v>
      </c>
      <c r="AX42" s="2">
        <v>84603</v>
      </c>
      <c r="AY42" s="2">
        <v>2011619</v>
      </c>
      <c r="AZ42" s="2">
        <v>719</v>
      </c>
      <c r="BA42">
        <f t="shared" si="12"/>
        <v>0.64978080857282028</v>
      </c>
      <c r="BB42">
        <f t="shared" si="7"/>
        <v>0.95964024802716508</v>
      </c>
    </row>
    <row r="43" spans="1:54" x14ac:dyDescent="0.25">
      <c r="A43" s="38">
        <v>2019</v>
      </c>
      <c r="B43" s="3" t="s">
        <v>561</v>
      </c>
      <c r="C43" s="2">
        <v>86036</v>
      </c>
      <c r="D43" s="2">
        <v>1294</v>
      </c>
      <c r="E43" s="2">
        <v>84642</v>
      </c>
      <c r="F43" s="2">
        <v>2011580</v>
      </c>
      <c r="G43" s="2">
        <v>759</v>
      </c>
      <c r="H43">
        <f t="shared" si="3"/>
        <v>0.63029712615684363</v>
      </c>
      <c r="I43">
        <f t="shared" si="8"/>
        <v>-2.9985007496251912</v>
      </c>
      <c r="J43">
        <f t="shared" si="4"/>
        <v>0.95962164312749321</v>
      </c>
      <c r="K43">
        <f t="shared" si="9"/>
        <v>-1.938736907931723E-3</v>
      </c>
      <c r="L43" s="34">
        <f t="shared" si="5"/>
        <v>4.0378356872506793E-2</v>
      </c>
      <c r="M43" s="34"/>
      <c r="N43" s="2">
        <v>1169004</v>
      </c>
      <c r="O43">
        <v>1912</v>
      </c>
      <c r="P43" s="2">
        <v>1167092</v>
      </c>
      <c r="Q43" s="2">
        <v>929130</v>
      </c>
      <c r="R43" s="2">
        <v>141</v>
      </c>
      <c r="S43">
        <f t="shared" si="13"/>
        <v>0.93132001948368237</v>
      </c>
      <c r="T43">
        <f t="shared" si="10"/>
        <v>-1.0351966873706075</v>
      </c>
      <c r="U43">
        <f t="shared" si="14"/>
        <v>0.4432402674907524</v>
      </c>
      <c r="V43">
        <f t="shared" si="11"/>
        <v>-2.8298039688270785E-2</v>
      </c>
      <c r="W43">
        <f t="shared" si="15"/>
        <v>0.5567597325092476</v>
      </c>
      <c r="X43" s="2"/>
      <c r="AI43" s="15">
        <v>2010939</v>
      </c>
      <c r="AJ43" s="16"/>
      <c r="AK43">
        <v>2403303</v>
      </c>
      <c r="AM43">
        <v>2010939</v>
      </c>
      <c r="AR43" s="2">
        <v>68612</v>
      </c>
      <c r="AS43" s="2">
        <v>344</v>
      </c>
      <c r="AT43" s="2">
        <v>68268</v>
      </c>
      <c r="AV43" s="2">
        <v>86036</v>
      </c>
      <c r="AW43" s="2">
        <v>1294</v>
      </c>
      <c r="AX43" s="2">
        <v>84642</v>
      </c>
      <c r="AY43" s="2">
        <v>2011580</v>
      </c>
      <c r="AZ43" s="2">
        <v>759</v>
      </c>
      <c r="BA43">
        <f t="shared" si="12"/>
        <v>0.63029712615684363</v>
      </c>
      <c r="BB43">
        <f t="shared" si="7"/>
        <v>0.95962164312749321</v>
      </c>
    </row>
    <row r="44" spans="1:54" x14ac:dyDescent="0.25">
      <c r="A44" s="38"/>
      <c r="B44" s="3" t="s">
        <v>562</v>
      </c>
      <c r="C44" s="2">
        <v>86036</v>
      </c>
      <c r="D44" s="2">
        <v>1294</v>
      </c>
      <c r="E44" s="2">
        <v>84642</v>
      </c>
      <c r="F44" s="2">
        <v>2011580</v>
      </c>
      <c r="G44" s="2">
        <v>759</v>
      </c>
      <c r="H44">
        <f t="shared" si="3"/>
        <v>0.63029712615684363</v>
      </c>
      <c r="I44">
        <f t="shared" si="8"/>
        <v>0</v>
      </c>
      <c r="J44">
        <f t="shared" si="4"/>
        <v>0.95962164312749321</v>
      </c>
      <c r="K44">
        <f t="shared" si="9"/>
        <v>0</v>
      </c>
      <c r="L44" s="34">
        <f t="shared" si="5"/>
        <v>4.0378356872506793E-2</v>
      </c>
      <c r="M44" s="34"/>
      <c r="N44" s="2">
        <v>1169004</v>
      </c>
      <c r="O44">
        <v>1912</v>
      </c>
      <c r="P44" s="2">
        <v>1167092</v>
      </c>
      <c r="Q44" s="2">
        <v>929130</v>
      </c>
      <c r="R44" s="2">
        <v>141</v>
      </c>
      <c r="S44">
        <f t="shared" si="13"/>
        <v>0.93132001948368237</v>
      </c>
      <c r="T44">
        <f t="shared" si="10"/>
        <v>0</v>
      </c>
      <c r="U44">
        <f t="shared" si="14"/>
        <v>0.4432402674907524</v>
      </c>
      <c r="V44">
        <f t="shared" si="11"/>
        <v>0</v>
      </c>
      <c r="W44">
        <f t="shared" si="15"/>
        <v>0.5567597325092476</v>
      </c>
      <c r="X44" s="2"/>
      <c r="AI44" s="15">
        <v>2012296</v>
      </c>
      <c r="AJ44" s="16"/>
      <c r="AK44">
        <v>2101280</v>
      </c>
      <c r="AM44">
        <v>2012296</v>
      </c>
      <c r="AR44" s="2">
        <v>68612</v>
      </c>
      <c r="AS44" s="2">
        <v>344</v>
      </c>
      <c r="AT44" s="2">
        <v>68268</v>
      </c>
      <c r="AV44" s="2">
        <v>86036</v>
      </c>
      <c r="AW44" s="2">
        <v>1294</v>
      </c>
      <c r="AX44" s="2">
        <v>84642</v>
      </c>
      <c r="AY44" s="2">
        <v>2011580</v>
      </c>
      <c r="AZ44" s="2">
        <v>759</v>
      </c>
      <c r="BA44">
        <f t="shared" ref="BA44:BA61" si="16">(AW44/(AW44+AZ44))</f>
        <v>0.63029712615684363</v>
      </c>
      <c r="BB44">
        <f t="shared" ref="BB44:BB61" si="17">(AY44/(AY44+AX44))</f>
        <v>0.95962164312749321</v>
      </c>
    </row>
    <row r="45" spans="1:54" x14ac:dyDescent="0.25">
      <c r="A45" s="38"/>
      <c r="B45" s="3" t="s">
        <v>563</v>
      </c>
      <c r="C45" s="2">
        <v>86036</v>
      </c>
      <c r="D45" s="2">
        <v>1294</v>
      </c>
      <c r="E45" s="2">
        <v>84642</v>
      </c>
      <c r="F45" s="2">
        <v>2011580</v>
      </c>
      <c r="G45" s="2">
        <v>759</v>
      </c>
      <c r="H45">
        <f t="shared" si="3"/>
        <v>0.63029712615684363</v>
      </c>
      <c r="I45">
        <f t="shared" si="8"/>
        <v>0</v>
      </c>
      <c r="J45">
        <f t="shared" si="4"/>
        <v>0.95962164312749321</v>
      </c>
      <c r="K45">
        <f t="shared" si="9"/>
        <v>0</v>
      </c>
      <c r="L45" s="34">
        <f t="shared" si="5"/>
        <v>4.0378356872506793E-2</v>
      </c>
      <c r="M45" s="34"/>
      <c r="N45" s="2">
        <v>1169004</v>
      </c>
      <c r="O45">
        <v>1912</v>
      </c>
      <c r="P45" s="2">
        <v>1167092</v>
      </c>
      <c r="Q45" s="2">
        <v>929130</v>
      </c>
      <c r="R45" s="2">
        <v>141</v>
      </c>
      <c r="S45">
        <f t="shared" si="13"/>
        <v>0.93132001948368237</v>
      </c>
      <c r="T45">
        <f t="shared" si="10"/>
        <v>0</v>
      </c>
      <c r="U45">
        <f t="shared" si="14"/>
        <v>0.4432402674907524</v>
      </c>
      <c r="V45">
        <f t="shared" si="11"/>
        <v>0</v>
      </c>
      <c r="W45">
        <f t="shared" si="15"/>
        <v>0.5567597325092476</v>
      </c>
      <c r="X45" s="2"/>
      <c r="AI45" s="15">
        <v>2101280</v>
      </c>
      <c r="AJ45" s="16"/>
      <c r="AK45">
        <v>2403357</v>
      </c>
      <c r="AM45">
        <v>2403366</v>
      </c>
      <c r="AR45" s="2">
        <v>68612</v>
      </c>
      <c r="AS45" s="2">
        <v>344</v>
      </c>
      <c r="AT45" s="2">
        <v>68268</v>
      </c>
      <c r="AV45" s="2">
        <v>86036</v>
      </c>
      <c r="AW45" s="2">
        <v>1294</v>
      </c>
      <c r="AX45" s="2">
        <v>84642</v>
      </c>
      <c r="AY45" s="2">
        <v>2011580</v>
      </c>
      <c r="AZ45" s="2">
        <v>759</v>
      </c>
      <c r="BA45">
        <f t="shared" si="16"/>
        <v>0.63029712615684363</v>
      </c>
      <c r="BB45">
        <f t="shared" si="17"/>
        <v>0.95962164312749321</v>
      </c>
    </row>
    <row r="46" spans="1:54" x14ac:dyDescent="0.25">
      <c r="A46" s="38"/>
      <c r="B46" s="3" t="s">
        <v>564</v>
      </c>
      <c r="C46" s="2">
        <v>86036</v>
      </c>
      <c r="D46" s="2">
        <v>1294</v>
      </c>
      <c r="E46" s="2">
        <v>84642</v>
      </c>
      <c r="F46" s="2">
        <v>2011580</v>
      </c>
      <c r="G46" s="2">
        <v>759</v>
      </c>
      <c r="H46">
        <f t="shared" si="3"/>
        <v>0.63029712615684363</v>
      </c>
      <c r="I46">
        <f t="shared" si="8"/>
        <v>0</v>
      </c>
      <c r="J46">
        <f t="shared" si="4"/>
        <v>0.95962164312749321</v>
      </c>
      <c r="K46">
        <f t="shared" si="9"/>
        <v>0</v>
      </c>
      <c r="L46" s="34">
        <f t="shared" si="5"/>
        <v>4.0378356872506793E-2</v>
      </c>
      <c r="M46" s="34"/>
      <c r="N46" s="2">
        <v>1169004</v>
      </c>
      <c r="O46">
        <v>1912</v>
      </c>
      <c r="P46" s="2">
        <v>1167092</v>
      </c>
      <c r="Q46" s="2">
        <v>929130</v>
      </c>
      <c r="R46" s="2">
        <v>141</v>
      </c>
      <c r="S46">
        <f t="shared" si="13"/>
        <v>0.93132001948368237</v>
      </c>
      <c r="T46">
        <f t="shared" si="10"/>
        <v>0</v>
      </c>
      <c r="U46">
        <f t="shared" si="14"/>
        <v>0.4432402674907524</v>
      </c>
      <c r="V46">
        <f t="shared" si="11"/>
        <v>0</v>
      </c>
      <c r="W46">
        <f t="shared" si="15"/>
        <v>0.5567597325092476</v>
      </c>
      <c r="X46" s="2"/>
      <c r="AI46" s="15">
        <v>2012712</v>
      </c>
      <c r="AJ46" s="16"/>
      <c r="AK46">
        <v>2403352</v>
      </c>
      <c r="AM46">
        <v>2400000</v>
      </c>
      <c r="AR46" s="2">
        <v>68612</v>
      </c>
      <c r="AS46" s="2">
        <v>344</v>
      </c>
      <c r="AT46" s="2">
        <v>68268</v>
      </c>
      <c r="AV46" s="2">
        <v>86036</v>
      </c>
      <c r="AW46" s="2">
        <v>1294</v>
      </c>
      <c r="AX46" s="2">
        <v>84642</v>
      </c>
      <c r="AY46" s="2">
        <v>2011580</v>
      </c>
      <c r="AZ46" s="2">
        <v>759</v>
      </c>
      <c r="BA46">
        <f t="shared" si="16"/>
        <v>0.63029712615684363</v>
      </c>
      <c r="BB46">
        <f t="shared" si="17"/>
        <v>0.95962164312749321</v>
      </c>
    </row>
    <row r="47" spans="1:54" x14ac:dyDescent="0.25">
      <c r="A47" s="38"/>
      <c r="B47" s="3" t="s">
        <v>565</v>
      </c>
      <c r="C47" s="2">
        <v>86036</v>
      </c>
      <c r="D47" s="2">
        <v>1294</v>
      </c>
      <c r="E47" s="2">
        <v>84642</v>
      </c>
      <c r="F47" s="2">
        <v>2011580</v>
      </c>
      <c r="G47" s="2">
        <v>759</v>
      </c>
      <c r="H47">
        <f t="shared" si="3"/>
        <v>0.63029712615684363</v>
      </c>
      <c r="I47">
        <f t="shared" si="8"/>
        <v>0</v>
      </c>
      <c r="J47">
        <f t="shared" si="4"/>
        <v>0.95962164312749321</v>
      </c>
      <c r="K47">
        <f t="shared" si="9"/>
        <v>0</v>
      </c>
      <c r="L47" s="34">
        <f t="shared" si="5"/>
        <v>4.0378356872506793E-2</v>
      </c>
      <c r="M47" s="34"/>
      <c r="N47" s="2">
        <v>1169004</v>
      </c>
      <c r="O47">
        <v>1912</v>
      </c>
      <c r="P47" s="2">
        <v>1167092</v>
      </c>
      <c r="Q47" s="2">
        <v>929130</v>
      </c>
      <c r="R47" s="2">
        <v>141</v>
      </c>
      <c r="S47">
        <f t="shared" si="13"/>
        <v>0.93132001948368237</v>
      </c>
      <c r="T47">
        <f t="shared" si="10"/>
        <v>0</v>
      </c>
      <c r="U47">
        <f t="shared" si="14"/>
        <v>0.4432402674907524</v>
      </c>
      <c r="V47">
        <f t="shared" si="11"/>
        <v>0</v>
      </c>
      <c r="W47">
        <f t="shared" si="15"/>
        <v>0.5567597325092476</v>
      </c>
      <c r="X47" s="2"/>
      <c r="AI47" s="15">
        <v>2400013</v>
      </c>
      <c r="AJ47" s="16"/>
      <c r="AK47">
        <v>2403304</v>
      </c>
      <c r="AM47">
        <v>2101280</v>
      </c>
      <c r="AR47" s="2">
        <v>68612</v>
      </c>
      <c r="AS47" s="2">
        <v>344</v>
      </c>
      <c r="AT47" s="2">
        <v>68268</v>
      </c>
      <c r="AV47" s="2">
        <v>86036</v>
      </c>
      <c r="AW47" s="2">
        <v>1294</v>
      </c>
      <c r="AX47" s="2">
        <v>84642</v>
      </c>
      <c r="AY47" s="2">
        <v>2011580</v>
      </c>
      <c r="AZ47" s="2">
        <v>759</v>
      </c>
      <c r="BA47">
        <f t="shared" si="16"/>
        <v>0.63029712615684363</v>
      </c>
      <c r="BB47">
        <f t="shared" si="17"/>
        <v>0.95962164312749321</v>
      </c>
    </row>
    <row r="48" spans="1:54" x14ac:dyDescent="0.25">
      <c r="A48" s="38"/>
      <c r="B48" s="3" t="s">
        <v>566</v>
      </c>
      <c r="C48" s="2">
        <v>86036</v>
      </c>
      <c r="D48" s="2">
        <v>1294</v>
      </c>
      <c r="E48" s="2">
        <v>84642</v>
      </c>
      <c r="F48" s="2">
        <v>2011580</v>
      </c>
      <c r="G48" s="2">
        <v>759</v>
      </c>
      <c r="H48">
        <f t="shared" si="3"/>
        <v>0.63029712615684363</v>
      </c>
      <c r="I48">
        <f t="shared" si="8"/>
        <v>0</v>
      </c>
      <c r="J48">
        <f t="shared" si="4"/>
        <v>0.95962164312749321</v>
      </c>
      <c r="K48">
        <f t="shared" si="9"/>
        <v>0</v>
      </c>
      <c r="L48" s="34">
        <f t="shared" si="5"/>
        <v>4.0378356872506793E-2</v>
      </c>
      <c r="M48" s="34"/>
      <c r="N48" s="2">
        <v>1169004</v>
      </c>
      <c r="O48">
        <v>1912</v>
      </c>
      <c r="P48" s="2">
        <v>1167092</v>
      </c>
      <c r="Q48" s="2">
        <v>929130</v>
      </c>
      <c r="R48" s="2">
        <v>141</v>
      </c>
      <c r="S48">
        <f t="shared" si="13"/>
        <v>0.93132001948368237</v>
      </c>
      <c r="T48">
        <f t="shared" si="10"/>
        <v>0</v>
      </c>
      <c r="U48">
        <f t="shared" si="14"/>
        <v>0.4432402674907524</v>
      </c>
      <c r="V48">
        <f t="shared" si="11"/>
        <v>0</v>
      </c>
      <c r="W48">
        <f t="shared" si="15"/>
        <v>0.5567597325092476</v>
      </c>
      <c r="X48" s="2"/>
      <c r="AI48" s="15">
        <v>2403393</v>
      </c>
      <c r="AJ48" s="16"/>
      <c r="AK48">
        <v>2403363</v>
      </c>
      <c r="AM48">
        <v>2400018</v>
      </c>
      <c r="AR48" s="2">
        <v>68612</v>
      </c>
      <c r="AS48" s="2">
        <v>344</v>
      </c>
      <c r="AT48" s="2">
        <v>68268</v>
      </c>
      <c r="AV48" s="2">
        <v>86036</v>
      </c>
      <c r="AW48" s="2">
        <v>1294</v>
      </c>
      <c r="AX48" s="2">
        <v>84642</v>
      </c>
      <c r="AY48" s="2">
        <v>2011580</v>
      </c>
      <c r="AZ48" s="2">
        <v>759</v>
      </c>
      <c r="BA48">
        <f t="shared" si="16"/>
        <v>0.63029712615684363</v>
      </c>
      <c r="BB48">
        <f t="shared" si="17"/>
        <v>0.95962164312749321</v>
      </c>
    </row>
    <row r="49" spans="1:54" x14ac:dyDescent="0.25">
      <c r="A49" s="38"/>
      <c r="B49" s="3" t="s">
        <v>567</v>
      </c>
      <c r="C49" s="2">
        <v>86036</v>
      </c>
      <c r="D49" s="2">
        <v>1294</v>
      </c>
      <c r="E49" s="2">
        <v>84642</v>
      </c>
      <c r="F49" s="2">
        <v>2011580</v>
      </c>
      <c r="G49" s="2">
        <v>759</v>
      </c>
      <c r="H49">
        <f t="shared" si="3"/>
        <v>0.63029712615684363</v>
      </c>
      <c r="I49">
        <f t="shared" si="8"/>
        <v>0</v>
      </c>
      <c r="J49">
        <f t="shared" si="4"/>
        <v>0.95962164312749321</v>
      </c>
      <c r="K49">
        <f t="shared" si="9"/>
        <v>0</v>
      </c>
      <c r="L49" s="34">
        <f t="shared" si="5"/>
        <v>4.0378356872506793E-2</v>
      </c>
      <c r="M49" s="34"/>
      <c r="N49" s="2">
        <v>1169004</v>
      </c>
      <c r="O49">
        <v>1912</v>
      </c>
      <c r="P49" s="2">
        <v>1167092</v>
      </c>
      <c r="Q49" s="2">
        <v>929130</v>
      </c>
      <c r="R49" s="2">
        <v>141</v>
      </c>
      <c r="S49">
        <f t="shared" si="13"/>
        <v>0.93132001948368237</v>
      </c>
      <c r="T49">
        <f t="shared" si="10"/>
        <v>0</v>
      </c>
      <c r="U49">
        <f t="shared" si="14"/>
        <v>0.4432402674907524</v>
      </c>
      <c r="V49">
        <f t="shared" si="11"/>
        <v>0</v>
      </c>
      <c r="W49">
        <f t="shared" si="15"/>
        <v>0.5567597325092476</v>
      </c>
      <c r="X49" s="2"/>
      <c r="AI49" s="15">
        <v>2101616</v>
      </c>
      <c r="AJ49" s="16"/>
      <c r="AK49">
        <v>2012712</v>
      </c>
      <c r="AM49">
        <v>2027413</v>
      </c>
      <c r="AR49" s="2">
        <v>68612</v>
      </c>
      <c r="AS49" s="2">
        <v>344</v>
      </c>
      <c r="AT49" s="2">
        <v>68268</v>
      </c>
      <c r="AV49" s="2">
        <v>86036</v>
      </c>
      <c r="AW49" s="2">
        <v>1294</v>
      </c>
      <c r="AX49" s="2">
        <v>84642</v>
      </c>
      <c r="AY49" s="2">
        <v>2011580</v>
      </c>
      <c r="AZ49" s="2">
        <v>759</v>
      </c>
      <c r="BA49">
        <f t="shared" si="16"/>
        <v>0.63029712615684363</v>
      </c>
      <c r="BB49">
        <f t="shared" si="17"/>
        <v>0.95962164312749321</v>
      </c>
    </row>
    <row r="50" spans="1:54" x14ac:dyDescent="0.25">
      <c r="A50" s="38"/>
      <c r="B50" s="3" t="s">
        <v>568</v>
      </c>
      <c r="C50" s="2">
        <v>86036</v>
      </c>
      <c r="D50" s="2">
        <v>1294</v>
      </c>
      <c r="E50" s="2">
        <v>84642</v>
      </c>
      <c r="F50" s="2">
        <v>2011580</v>
      </c>
      <c r="G50" s="2">
        <v>759</v>
      </c>
      <c r="H50">
        <f t="shared" si="3"/>
        <v>0.63029712615684363</v>
      </c>
      <c r="I50">
        <f t="shared" si="8"/>
        <v>0</v>
      </c>
      <c r="J50">
        <f t="shared" si="4"/>
        <v>0.95962164312749321</v>
      </c>
      <c r="K50">
        <f t="shared" si="9"/>
        <v>0</v>
      </c>
      <c r="L50" s="34">
        <f t="shared" si="5"/>
        <v>4.0378356872506793E-2</v>
      </c>
      <c r="M50" s="34"/>
      <c r="N50" s="2">
        <v>1169004</v>
      </c>
      <c r="O50">
        <v>1912</v>
      </c>
      <c r="P50" s="2">
        <v>1167092</v>
      </c>
      <c r="Q50" s="2">
        <v>929130</v>
      </c>
      <c r="R50" s="2">
        <v>141</v>
      </c>
      <c r="S50">
        <f t="shared" si="13"/>
        <v>0.93132001948368237</v>
      </c>
      <c r="T50">
        <f t="shared" si="10"/>
        <v>0</v>
      </c>
      <c r="U50">
        <f t="shared" si="14"/>
        <v>0.4432402674907524</v>
      </c>
      <c r="V50">
        <f t="shared" si="11"/>
        <v>0</v>
      </c>
      <c r="W50">
        <f t="shared" si="15"/>
        <v>0.5567597325092476</v>
      </c>
      <c r="X50" s="2"/>
      <c r="AI50" s="15">
        <v>2403366</v>
      </c>
      <c r="AJ50" s="16"/>
      <c r="AK50">
        <v>2403316</v>
      </c>
      <c r="AM50">
        <v>2012712</v>
      </c>
      <c r="AR50" s="2">
        <v>68612</v>
      </c>
      <c r="AS50" s="2">
        <v>344</v>
      </c>
      <c r="AT50" s="2">
        <v>68268</v>
      </c>
      <c r="AV50" s="2">
        <v>86036</v>
      </c>
      <c r="AW50" s="2">
        <v>1294</v>
      </c>
      <c r="AX50" s="2">
        <v>84642</v>
      </c>
      <c r="AY50" s="2">
        <v>2011580</v>
      </c>
      <c r="AZ50" s="2">
        <v>759</v>
      </c>
      <c r="BA50">
        <f t="shared" si="16"/>
        <v>0.63029712615684363</v>
      </c>
      <c r="BB50">
        <f t="shared" si="17"/>
        <v>0.95962164312749321</v>
      </c>
    </row>
    <row r="51" spans="1:54" x14ac:dyDescent="0.25">
      <c r="A51" s="38"/>
      <c r="B51" s="3" t="s">
        <v>569</v>
      </c>
      <c r="C51" s="2">
        <v>86036</v>
      </c>
      <c r="D51" s="2">
        <v>1294</v>
      </c>
      <c r="E51" s="2">
        <v>84642</v>
      </c>
      <c r="F51" s="2">
        <v>2011580</v>
      </c>
      <c r="G51" s="2">
        <v>759</v>
      </c>
      <c r="H51">
        <f t="shared" si="3"/>
        <v>0.63029712615684363</v>
      </c>
      <c r="I51">
        <f t="shared" si="8"/>
        <v>0</v>
      </c>
      <c r="J51">
        <f t="shared" si="4"/>
        <v>0.95962164312749321</v>
      </c>
      <c r="K51">
        <f t="shared" si="9"/>
        <v>0</v>
      </c>
      <c r="L51" s="34">
        <f t="shared" si="5"/>
        <v>4.0378356872506793E-2</v>
      </c>
      <c r="M51" s="34"/>
      <c r="N51" s="2">
        <v>1169004</v>
      </c>
      <c r="O51">
        <v>1912</v>
      </c>
      <c r="P51" s="2">
        <v>1167092</v>
      </c>
      <c r="Q51" s="2">
        <v>929130</v>
      </c>
      <c r="R51" s="2">
        <v>141</v>
      </c>
      <c r="S51">
        <f t="shared" si="13"/>
        <v>0.93132001948368237</v>
      </c>
      <c r="T51">
        <f t="shared" si="10"/>
        <v>0</v>
      </c>
      <c r="U51">
        <f t="shared" si="14"/>
        <v>0.4432402674907524</v>
      </c>
      <c r="V51">
        <f t="shared" si="11"/>
        <v>0</v>
      </c>
      <c r="W51">
        <f t="shared" si="15"/>
        <v>0.5567597325092476</v>
      </c>
      <c r="X51" s="2"/>
      <c r="AI51" s="15">
        <v>2023640</v>
      </c>
      <c r="AJ51" s="16"/>
      <c r="AK51">
        <v>2403373</v>
      </c>
      <c r="AM51">
        <v>2403385</v>
      </c>
      <c r="AR51" s="2">
        <v>68612</v>
      </c>
      <c r="AS51" s="2">
        <v>344</v>
      </c>
      <c r="AT51" s="2">
        <v>68268</v>
      </c>
      <c r="AV51" s="2">
        <v>86036</v>
      </c>
      <c r="AW51" s="2">
        <v>1294</v>
      </c>
      <c r="AX51" s="2">
        <v>84642</v>
      </c>
      <c r="AY51" s="2">
        <v>2011580</v>
      </c>
      <c r="AZ51" s="2">
        <v>759</v>
      </c>
      <c r="BA51">
        <f t="shared" si="16"/>
        <v>0.63029712615684363</v>
      </c>
      <c r="BB51">
        <f t="shared" si="17"/>
        <v>0.95962164312749321</v>
      </c>
    </row>
    <row r="52" spans="1:54" x14ac:dyDescent="0.25">
      <c r="A52" s="38"/>
      <c r="B52" s="3" t="s">
        <v>570</v>
      </c>
      <c r="C52" s="2">
        <v>86036</v>
      </c>
      <c r="D52" s="2">
        <v>1294</v>
      </c>
      <c r="E52" s="2">
        <v>84642</v>
      </c>
      <c r="F52" s="2">
        <v>2011580</v>
      </c>
      <c r="G52" s="2">
        <v>759</v>
      </c>
      <c r="H52">
        <f t="shared" si="3"/>
        <v>0.63029712615684363</v>
      </c>
      <c r="I52">
        <f t="shared" si="8"/>
        <v>0</v>
      </c>
      <c r="J52">
        <f t="shared" si="4"/>
        <v>0.95962164312749321</v>
      </c>
      <c r="K52">
        <f t="shared" si="9"/>
        <v>0</v>
      </c>
      <c r="L52" s="34">
        <f t="shared" si="5"/>
        <v>4.0378356872506793E-2</v>
      </c>
      <c r="M52" s="34"/>
      <c r="N52" s="2">
        <v>1169004</v>
      </c>
      <c r="O52">
        <v>1912</v>
      </c>
      <c r="P52" s="2">
        <v>1167092</v>
      </c>
      <c r="Q52" s="2">
        <v>929130</v>
      </c>
      <c r="R52" s="2">
        <v>141</v>
      </c>
      <c r="S52">
        <f t="shared" si="13"/>
        <v>0.93132001948368237</v>
      </c>
      <c r="T52">
        <f t="shared" si="10"/>
        <v>0</v>
      </c>
      <c r="U52">
        <f t="shared" si="14"/>
        <v>0.4432402674907524</v>
      </c>
      <c r="V52">
        <f t="shared" si="11"/>
        <v>0</v>
      </c>
      <c r="W52">
        <f t="shared" si="15"/>
        <v>0.5567597325092476</v>
      </c>
      <c r="X52" s="2"/>
      <c r="AI52" s="15">
        <v>2403398</v>
      </c>
      <c r="AJ52" s="16"/>
      <c r="AK52">
        <v>2403325</v>
      </c>
      <c r="AM52">
        <v>2101616</v>
      </c>
      <c r="AR52" s="2">
        <v>68612</v>
      </c>
      <c r="AS52" s="2">
        <v>344</v>
      </c>
      <c r="AT52" s="2">
        <v>68268</v>
      </c>
      <c r="AV52" s="2">
        <v>86036</v>
      </c>
      <c r="AW52" s="2">
        <v>1294</v>
      </c>
      <c r="AX52" s="2">
        <v>84642</v>
      </c>
      <c r="AY52" s="2">
        <v>2011580</v>
      </c>
      <c r="AZ52" s="2">
        <v>759</v>
      </c>
      <c r="BA52">
        <f t="shared" si="16"/>
        <v>0.63029712615684363</v>
      </c>
      <c r="BB52">
        <f t="shared" si="17"/>
        <v>0.95962164312749321</v>
      </c>
    </row>
    <row r="53" spans="1:54" x14ac:dyDescent="0.25">
      <c r="A53" s="38"/>
      <c r="B53" s="3" t="s">
        <v>571</v>
      </c>
      <c r="C53" s="2">
        <v>86036</v>
      </c>
      <c r="D53" s="2">
        <v>1294</v>
      </c>
      <c r="E53" s="2">
        <v>84642</v>
      </c>
      <c r="F53" s="2">
        <v>2011580</v>
      </c>
      <c r="G53" s="2">
        <v>759</v>
      </c>
      <c r="H53">
        <f t="shared" si="3"/>
        <v>0.63029712615684363</v>
      </c>
      <c r="I53">
        <f t="shared" si="8"/>
        <v>0</v>
      </c>
      <c r="J53">
        <f t="shared" si="4"/>
        <v>0.95962164312749321</v>
      </c>
      <c r="K53">
        <f t="shared" si="9"/>
        <v>0</v>
      </c>
      <c r="L53" s="34">
        <f t="shared" si="5"/>
        <v>4.0378356872506793E-2</v>
      </c>
      <c r="M53" s="34"/>
      <c r="N53" s="2">
        <v>1169004</v>
      </c>
      <c r="O53">
        <v>1912</v>
      </c>
      <c r="P53" s="2">
        <v>1167092</v>
      </c>
      <c r="Q53" s="2">
        <v>929130</v>
      </c>
      <c r="R53" s="2">
        <v>141</v>
      </c>
      <c r="S53">
        <f t="shared" si="13"/>
        <v>0.93132001948368237</v>
      </c>
      <c r="T53">
        <f t="shared" si="10"/>
        <v>0</v>
      </c>
      <c r="U53">
        <f t="shared" si="14"/>
        <v>0.4432402674907524</v>
      </c>
      <c r="V53">
        <f t="shared" si="11"/>
        <v>0</v>
      </c>
      <c r="W53">
        <f t="shared" si="15"/>
        <v>0.5567597325092476</v>
      </c>
      <c r="X53" s="2"/>
      <c r="AI53" s="15">
        <v>2010936</v>
      </c>
      <c r="AJ53" s="16"/>
      <c r="AK53">
        <v>2403366</v>
      </c>
      <c r="AM53">
        <v>2403363</v>
      </c>
      <c r="AR53" s="2">
        <v>68612</v>
      </c>
      <c r="AS53" s="2">
        <v>344</v>
      </c>
      <c r="AT53" s="2">
        <v>68268</v>
      </c>
      <c r="AV53" s="2">
        <v>86036</v>
      </c>
      <c r="AW53" s="2">
        <v>1294</v>
      </c>
      <c r="AX53" s="2">
        <v>84642</v>
      </c>
      <c r="AY53" s="2">
        <v>2011580</v>
      </c>
      <c r="AZ53" s="2">
        <v>759</v>
      </c>
      <c r="BA53">
        <f t="shared" si="16"/>
        <v>0.63029712615684363</v>
      </c>
      <c r="BB53">
        <f t="shared" si="17"/>
        <v>0.95962164312749321</v>
      </c>
    </row>
    <row r="54" spans="1:54" x14ac:dyDescent="0.25">
      <c r="A54" s="38"/>
      <c r="B54" s="3" t="s">
        <v>572</v>
      </c>
      <c r="C54" s="2">
        <v>86036</v>
      </c>
      <c r="D54" s="2">
        <v>1294</v>
      </c>
      <c r="E54" s="2">
        <v>84642</v>
      </c>
      <c r="F54" s="2">
        <v>2011580</v>
      </c>
      <c r="G54" s="2">
        <v>759</v>
      </c>
      <c r="H54">
        <f t="shared" si="3"/>
        <v>0.63029712615684363</v>
      </c>
      <c r="I54">
        <f t="shared" si="8"/>
        <v>0</v>
      </c>
      <c r="J54">
        <f t="shared" si="4"/>
        <v>0.95962164312749321</v>
      </c>
      <c r="K54">
        <f t="shared" si="9"/>
        <v>0</v>
      </c>
      <c r="L54" s="34">
        <f t="shared" si="5"/>
        <v>4.0378356872506793E-2</v>
      </c>
      <c r="M54" s="34"/>
      <c r="N54" s="2">
        <v>1169004</v>
      </c>
      <c r="O54">
        <v>1912</v>
      </c>
      <c r="P54" s="2">
        <v>1167092</v>
      </c>
      <c r="Q54" s="2">
        <v>929130</v>
      </c>
      <c r="R54" s="2">
        <v>141</v>
      </c>
      <c r="S54">
        <f t="shared" si="13"/>
        <v>0.93132001948368237</v>
      </c>
      <c r="T54">
        <f t="shared" si="10"/>
        <v>0</v>
      </c>
      <c r="U54">
        <f t="shared" si="14"/>
        <v>0.4432402674907524</v>
      </c>
      <c r="V54">
        <f t="shared" si="11"/>
        <v>0</v>
      </c>
      <c r="W54">
        <f t="shared" si="15"/>
        <v>0.5567597325092476</v>
      </c>
      <c r="X54" s="2"/>
      <c r="AI54" s="15">
        <v>2403350</v>
      </c>
      <c r="AJ54" s="16"/>
      <c r="AK54">
        <v>2403315</v>
      </c>
      <c r="AM54">
        <v>2403342</v>
      </c>
      <c r="AR54" s="2">
        <v>68612</v>
      </c>
      <c r="AS54" s="2">
        <v>344</v>
      </c>
      <c r="AT54" s="2">
        <v>68268</v>
      </c>
      <c r="AV54" s="2">
        <v>86036</v>
      </c>
      <c r="AW54" s="2">
        <v>1294</v>
      </c>
      <c r="AX54" s="2">
        <v>84642</v>
      </c>
      <c r="AY54" s="2">
        <v>2011580</v>
      </c>
      <c r="AZ54" s="2">
        <v>759</v>
      </c>
      <c r="BA54">
        <f t="shared" si="16"/>
        <v>0.63029712615684363</v>
      </c>
      <c r="BB54">
        <f t="shared" si="17"/>
        <v>0.95962164312749321</v>
      </c>
    </row>
    <row r="55" spans="1:54" x14ac:dyDescent="0.25">
      <c r="A55" s="38"/>
      <c r="B55" s="3" t="s">
        <v>573</v>
      </c>
      <c r="C55" s="2">
        <v>86036</v>
      </c>
      <c r="D55" s="2">
        <v>1294</v>
      </c>
      <c r="E55" s="2">
        <v>84642</v>
      </c>
      <c r="F55" s="2">
        <v>2011580</v>
      </c>
      <c r="G55" s="2">
        <v>759</v>
      </c>
      <c r="H55">
        <f t="shared" si="3"/>
        <v>0.63029712615684363</v>
      </c>
      <c r="I55">
        <f t="shared" si="8"/>
        <v>0</v>
      </c>
      <c r="J55">
        <f t="shared" si="4"/>
        <v>0.95962164312749321</v>
      </c>
      <c r="K55">
        <f t="shared" si="9"/>
        <v>0</v>
      </c>
      <c r="L55" s="34">
        <f t="shared" si="5"/>
        <v>4.0378356872506793E-2</v>
      </c>
      <c r="M55" s="34"/>
      <c r="N55" s="2">
        <v>1169004</v>
      </c>
      <c r="O55">
        <v>1912</v>
      </c>
      <c r="P55" s="2">
        <v>1167092</v>
      </c>
      <c r="Q55" s="2">
        <v>929130</v>
      </c>
      <c r="R55" s="2">
        <v>141</v>
      </c>
      <c r="S55">
        <f t="shared" si="13"/>
        <v>0.93132001948368237</v>
      </c>
      <c r="T55">
        <f t="shared" si="10"/>
        <v>0</v>
      </c>
      <c r="U55">
        <f t="shared" si="14"/>
        <v>0.4432402674907524</v>
      </c>
      <c r="V55">
        <f t="shared" si="11"/>
        <v>0</v>
      </c>
      <c r="W55">
        <f t="shared" si="15"/>
        <v>0.5567597325092476</v>
      </c>
      <c r="X55" s="2"/>
      <c r="AI55" s="15">
        <v>2400018</v>
      </c>
      <c r="AJ55" s="16"/>
      <c r="AK55">
        <v>2500036</v>
      </c>
      <c r="AM55">
        <v>2023640</v>
      </c>
      <c r="AR55" s="2">
        <v>68612</v>
      </c>
      <c r="AS55" s="2">
        <v>344</v>
      </c>
      <c r="AT55" s="2">
        <v>68268</v>
      </c>
      <c r="AV55" s="2">
        <v>86036</v>
      </c>
      <c r="AW55" s="2">
        <v>1294</v>
      </c>
      <c r="AX55" s="2">
        <v>84642</v>
      </c>
      <c r="AY55" s="2">
        <v>2011580</v>
      </c>
      <c r="AZ55" s="2">
        <v>759</v>
      </c>
      <c r="BA55">
        <f t="shared" si="16"/>
        <v>0.63029712615684363</v>
      </c>
      <c r="BB55">
        <f t="shared" si="17"/>
        <v>0.95962164312749321</v>
      </c>
    </row>
    <row r="56" spans="1:54" x14ac:dyDescent="0.25">
      <c r="A56" s="38"/>
      <c r="B56" s="3" t="s">
        <v>574</v>
      </c>
      <c r="C56" s="2">
        <v>86036</v>
      </c>
      <c r="D56" s="2">
        <v>1294</v>
      </c>
      <c r="E56" s="2">
        <v>84642</v>
      </c>
      <c r="F56" s="2">
        <v>2011580</v>
      </c>
      <c r="G56" s="2">
        <v>759</v>
      </c>
      <c r="H56">
        <f t="shared" si="3"/>
        <v>0.63029712615684363</v>
      </c>
      <c r="I56">
        <f t="shared" si="8"/>
        <v>0</v>
      </c>
      <c r="J56">
        <f t="shared" si="4"/>
        <v>0.95962164312749321</v>
      </c>
      <c r="K56">
        <f t="shared" si="9"/>
        <v>0</v>
      </c>
      <c r="L56" s="34">
        <f t="shared" si="5"/>
        <v>4.0378356872506793E-2</v>
      </c>
      <c r="M56" s="34"/>
      <c r="N56" s="2">
        <v>1169004</v>
      </c>
      <c r="O56">
        <v>1912</v>
      </c>
      <c r="P56" s="2">
        <v>1167092</v>
      </c>
      <c r="Q56" s="2">
        <v>929130</v>
      </c>
      <c r="R56" s="2">
        <v>141</v>
      </c>
      <c r="S56">
        <f t="shared" si="13"/>
        <v>0.93132001948368237</v>
      </c>
      <c r="T56">
        <f t="shared" si="10"/>
        <v>0</v>
      </c>
      <c r="U56">
        <f t="shared" si="14"/>
        <v>0.4432402674907524</v>
      </c>
      <c r="V56">
        <f t="shared" si="11"/>
        <v>0</v>
      </c>
      <c r="W56">
        <f t="shared" si="15"/>
        <v>0.5567597325092476</v>
      </c>
      <c r="X56" s="2"/>
      <c r="AI56" s="15">
        <v>2403382</v>
      </c>
      <c r="AJ56" s="16"/>
      <c r="AK56">
        <v>2403340</v>
      </c>
      <c r="AM56">
        <v>2403389</v>
      </c>
      <c r="AR56" s="2">
        <v>68612</v>
      </c>
      <c r="AS56" s="2">
        <v>344</v>
      </c>
      <c r="AT56" s="2">
        <v>68268</v>
      </c>
      <c r="AV56" s="2">
        <v>86036</v>
      </c>
      <c r="AW56" s="2">
        <v>1294</v>
      </c>
      <c r="AX56" s="2">
        <v>84642</v>
      </c>
      <c r="AY56" s="2">
        <v>2011580</v>
      </c>
      <c r="AZ56" s="2">
        <v>759</v>
      </c>
      <c r="BA56">
        <f t="shared" si="16"/>
        <v>0.63029712615684363</v>
      </c>
      <c r="BB56">
        <f t="shared" si="17"/>
        <v>0.95962164312749321</v>
      </c>
    </row>
    <row r="57" spans="1:54" x14ac:dyDescent="0.25">
      <c r="A57" s="38"/>
      <c r="B57" s="3" t="s">
        <v>575</v>
      </c>
      <c r="C57" s="2">
        <v>86036</v>
      </c>
      <c r="D57" s="2">
        <v>1294</v>
      </c>
      <c r="E57" s="2">
        <v>84642</v>
      </c>
      <c r="F57" s="2">
        <v>2011580</v>
      </c>
      <c r="G57" s="2">
        <v>759</v>
      </c>
      <c r="H57">
        <f t="shared" si="3"/>
        <v>0.63029712615684363</v>
      </c>
      <c r="I57">
        <f t="shared" si="8"/>
        <v>0</v>
      </c>
      <c r="J57">
        <f t="shared" si="4"/>
        <v>0.95962164312749321</v>
      </c>
      <c r="K57">
        <f t="shared" si="9"/>
        <v>0</v>
      </c>
      <c r="L57" s="34">
        <f t="shared" si="5"/>
        <v>4.0378356872506793E-2</v>
      </c>
      <c r="M57" s="34"/>
      <c r="N57" s="2">
        <v>1169004</v>
      </c>
      <c r="O57">
        <v>1912</v>
      </c>
      <c r="P57" s="2">
        <v>1167092</v>
      </c>
      <c r="Q57" s="2">
        <v>929130</v>
      </c>
      <c r="R57" s="2">
        <v>141</v>
      </c>
      <c r="S57">
        <f>(O57/(O57+R57))</f>
        <v>0.93132001948368237</v>
      </c>
      <c r="T57">
        <f t="shared" si="10"/>
        <v>0</v>
      </c>
      <c r="U57">
        <f t="shared" si="14"/>
        <v>0.4432402674907524</v>
      </c>
      <c r="V57">
        <f t="shared" si="11"/>
        <v>0</v>
      </c>
      <c r="W57">
        <f t="shared" si="15"/>
        <v>0.5567597325092476</v>
      </c>
      <c r="X57" s="2"/>
      <c r="AI57" s="15">
        <v>2019102</v>
      </c>
      <c r="AJ57" s="16"/>
      <c r="AK57">
        <v>2403381</v>
      </c>
      <c r="AM57">
        <v>2010936</v>
      </c>
      <c r="AR57" s="2">
        <v>68612</v>
      </c>
      <c r="AS57" s="2">
        <v>344</v>
      </c>
      <c r="AT57" s="2">
        <v>68268</v>
      </c>
      <c r="AV57" s="2">
        <v>86036</v>
      </c>
      <c r="AW57" s="2">
        <v>1294</v>
      </c>
      <c r="AX57" s="2">
        <v>84642</v>
      </c>
      <c r="AY57" s="2">
        <v>2011580</v>
      </c>
      <c r="AZ57" s="2">
        <v>759</v>
      </c>
      <c r="BA57">
        <f t="shared" si="16"/>
        <v>0.63029712615684363</v>
      </c>
      <c r="BB57">
        <f t="shared" si="17"/>
        <v>0.95962164312749321</v>
      </c>
    </row>
    <row r="58" spans="1:54" x14ac:dyDescent="0.25">
      <c r="A58" s="38"/>
      <c r="B58" s="3" t="s">
        <v>576</v>
      </c>
      <c r="C58" s="2">
        <v>86036</v>
      </c>
      <c r="D58" s="2">
        <v>1294</v>
      </c>
      <c r="E58" s="2">
        <v>84642</v>
      </c>
      <c r="F58" s="2">
        <v>2011580</v>
      </c>
      <c r="G58" s="2">
        <v>759</v>
      </c>
      <c r="H58">
        <f t="shared" si="3"/>
        <v>0.63029712615684363</v>
      </c>
      <c r="I58">
        <f t="shared" si="8"/>
        <v>0</v>
      </c>
      <c r="J58">
        <f t="shared" si="4"/>
        <v>0.95962164312749321</v>
      </c>
      <c r="K58">
        <f t="shared" si="9"/>
        <v>0</v>
      </c>
      <c r="L58" s="34">
        <f t="shared" si="5"/>
        <v>4.0378356872506793E-2</v>
      </c>
      <c r="M58" s="34"/>
      <c r="N58" s="2">
        <v>1169004</v>
      </c>
      <c r="O58">
        <v>1912</v>
      </c>
      <c r="P58" s="2">
        <v>1167092</v>
      </c>
      <c r="Q58" s="2">
        <v>929130</v>
      </c>
      <c r="R58" s="2">
        <v>141</v>
      </c>
      <c r="S58">
        <f t="shared" si="13"/>
        <v>0.93132001948368237</v>
      </c>
      <c r="T58">
        <f t="shared" si="10"/>
        <v>0</v>
      </c>
      <c r="U58">
        <f t="shared" si="14"/>
        <v>0.4432402674907524</v>
      </c>
      <c r="V58">
        <f t="shared" si="11"/>
        <v>0</v>
      </c>
      <c r="W58">
        <f t="shared" si="15"/>
        <v>0.5567597325092476</v>
      </c>
      <c r="X58" s="2"/>
      <c r="AI58" s="15">
        <v>2100369</v>
      </c>
      <c r="AJ58" s="16"/>
      <c r="AK58">
        <v>2101616</v>
      </c>
      <c r="AM58">
        <v>2019102</v>
      </c>
      <c r="AR58" s="2">
        <v>68612</v>
      </c>
      <c r="AS58" s="2">
        <v>344</v>
      </c>
      <c r="AT58" s="2">
        <v>68268</v>
      </c>
      <c r="AV58" s="2">
        <v>86036</v>
      </c>
      <c r="AW58" s="2">
        <v>1294</v>
      </c>
      <c r="AX58" s="2">
        <v>84642</v>
      </c>
      <c r="AY58" s="2">
        <v>2011580</v>
      </c>
      <c r="AZ58" s="2">
        <v>759</v>
      </c>
      <c r="BA58">
        <f t="shared" si="16"/>
        <v>0.63029712615684363</v>
      </c>
      <c r="BB58">
        <f t="shared" si="17"/>
        <v>0.95962164312749321</v>
      </c>
    </row>
    <row r="59" spans="1:54" x14ac:dyDescent="0.25">
      <c r="A59" s="38"/>
      <c r="B59" s="3" t="s">
        <v>577</v>
      </c>
      <c r="C59" s="2">
        <v>86036</v>
      </c>
      <c r="D59" s="2">
        <v>1294</v>
      </c>
      <c r="E59" s="2">
        <v>84642</v>
      </c>
      <c r="F59" s="2">
        <v>2011580</v>
      </c>
      <c r="G59" s="2">
        <v>759</v>
      </c>
      <c r="H59">
        <f t="shared" si="3"/>
        <v>0.63029712615684363</v>
      </c>
      <c r="I59">
        <f t="shared" si="8"/>
        <v>0</v>
      </c>
      <c r="J59">
        <f t="shared" si="4"/>
        <v>0.95962164312749321</v>
      </c>
      <c r="K59">
        <f t="shared" si="9"/>
        <v>0</v>
      </c>
      <c r="L59" s="34">
        <f t="shared" si="5"/>
        <v>4.0378356872506793E-2</v>
      </c>
      <c r="M59" s="34"/>
      <c r="N59" s="2">
        <v>1169004</v>
      </c>
      <c r="O59">
        <v>1912</v>
      </c>
      <c r="P59" s="2">
        <v>1167092</v>
      </c>
      <c r="Q59" s="2">
        <v>929130</v>
      </c>
      <c r="R59" s="2">
        <v>141</v>
      </c>
      <c r="S59">
        <f t="shared" si="13"/>
        <v>0.93132001948368237</v>
      </c>
      <c r="T59">
        <f t="shared" si="10"/>
        <v>0</v>
      </c>
      <c r="U59">
        <f t="shared" si="14"/>
        <v>0.4432402674907524</v>
      </c>
      <c r="V59">
        <f t="shared" si="11"/>
        <v>0</v>
      </c>
      <c r="W59">
        <f t="shared" si="15"/>
        <v>0.5567597325092476</v>
      </c>
      <c r="X59" s="2"/>
      <c r="AI59" s="15">
        <v>2100373</v>
      </c>
      <c r="AJ59" s="16"/>
      <c r="AK59">
        <v>2403351</v>
      </c>
      <c r="AM59">
        <v>2403341</v>
      </c>
      <c r="AR59" s="2">
        <v>68612</v>
      </c>
      <c r="AS59" s="2">
        <v>344</v>
      </c>
      <c r="AT59" s="2">
        <v>68268</v>
      </c>
      <c r="AV59" s="2">
        <v>86036</v>
      </c>
      <c r="AW59" s="2">
        <v>1294</v>
      </c>
      <c r="AX59" s="2">
        <v>84642</v>
      </c>
      <c r="AY59" s="2">
        <v>2011580</v>
      </c>
      <c r="AZ59" s="2">
        <v>759</v>
      </c>
      <c r="BA59">
        <f t="shared" si="16"/>
        <v>0.63029712615684363</v>
      </c>
      <c r="BB59">
        <f t="shared" si="17"/>
        <v>0.95962164312749321</v>
      </c>
    </row>
    <row r="60" spans="1:54" x14ac:dyDescent="0.25">
      <c r="A60" s="38"/>
      <c r="B60" s="3" t="s">
        <v>578</v>
      </c>
      <c r="C60" s="2">
        <v>86036</v>
      </c>
      <c r="D60" s="2">
        <v>1294</v>
      </c>
      <c r="E60" s="2">
        <v>84642</v>
      </c>
      <c r="F60" s="2">
        <v>2011580</v>
      </c>
      <c r="G60" s="2">
        <v>759</v>
      </c>
      <c r="H60">
        <f t="shared" si="3"/>
        <v>0.63029712615684363</v>
      </c>
      <c r="I60">
        <f t="shared" si="8"/>
        <v>0</v>
      </c>
      <c r="J60">
        <f t="shared" si="4"/>
        <v>0.95962164312749321</v>
      </c>
      <c r="K60">
        <f t="shared" si="9"/>
        <v>0</v>
      </c>
      <c r="L60" s="34">
        <f t="shared" si="5"/>
        <v>4.0378356872506793E-2</v>
      </c>
      <c r="M60" s="34"/>
      <c r="N60" s="2">
        <v>1169004</v>
      </c>
      <c r="O60">
        <v>1912</v>
      </c>
      <c r="P60" s="2">
        <v>1167092</v>
      </c>
      <c r="Q60" s="2">
        <v>929130</v>
      </c>
      <c r="R60" s="2">
        <v>141</v>
      </c>
      <c r="S60">
        <f t="shared" si="13"/>
        <v>0.93132001948368237</v>
      </c>
      <c r="T60">
        <f t="shared" si="10"/>
        <v>0</v>
      </c>
      <c r="U60">
        <f t="shared" si="14"/>
        <v>0.4432402674907524</v>
      </c>
      <c r="V60">
        <f t="shared" si="11"/>
        <v>0</v>
      </c>
      <c r="W60">
        <f t="shared" si="15"/>
        <v>0.5567597325092476</v>
      </c>
      <c r="X60" s="2"/>
      <c r="AI60" s="15">
        <v>2002911</v>
      </c>
      <c r="AJ60" s="16"/>
      <c r="AK60">
        <v>2403324</v>
      </c>
      <c r="AM60">
        <v>2403355</v>
      </c>
      <c r="AR60" s="2">
        <v>68612</v>
      </c>
      <c r="AS60" s="2">
        <v>344</v>
      </c>
      <c r="AT60" s="2">
        <v>68268</v>
      </c>
      <c r="AV60" s="2">
        <v>86036</v>
      </c>
      <c r="AW60" s="2">
        <v>1294</v>
      </c>
      <c r="AX60" s="2">
        <v>84642</v>
      </c>
      <c r="AY60" s="2">
        <v>2011580</v>
      </c>
      <c r="AZ60" s="2">
        <v>759</v>
      </c>
      <c r="BA60">
        <f t="shared" si="16"/>
        <v>0.63029712615684363</v>
      </c>
      <c r="BB60">
        <f t="shared" si="17"/>
        <v>0.95962164312749321</v>
      </c>
    </row>
    <row r="61" spans="1:54" x14ac:dyDescent="0.25">
      <c r="A61" s="38"/>
      <c r="B61" s="3" t="s">
        <v>579</v>
      </c>
      <c r="C61" s="2">
        <v>86036</v>
      </c>
      <c r="D61" s="2">
        <v>1294</v>
      </c>
      <c r="E61" s="2">
        <v>84642</v>
      </c>
      <c r="F61" s="2">
        <v>2011580</v>
      </c>
      <c r="G61" s="2">
        <v>759</v>
      </c>
      <c r="H61">
        <f t="shared" si="3"/>
        <v>0.63029712615684363</v>
      </c>
      <c r="I61">
        <f t="shared" si="8"/>
        <v>0</v>
      </c>
      <c r="J61">
        <f t="shared" si="4"/>
        <v>0.95962164312749321</v>
      </c>
      <c r="K61">
        <f t="shared" si="9"/>
        <v>0</v>
      </c>
      <c r="L61" s="34">
        <f t="shared" si="5"/>
        <v>4.0378356872506793E-2</v>
      </c>
      <c r="M61" s="34"/>
      <c r="N61" s="2">
        <v>1169004</v>
      </c>
      <c r="O61">
        <v>1912</v>
      </c>
      <c r="P61" s="2">
        <v>1167092</v>
      </c>
      <c r="Q61" s="2">
        <v>929130</v>
      </c>
      <c r="R61" s="2">
        <v>141</v>
      </c>
      <c r="S61">
        <f t="shared" si="13"/>
        <v>0.93132001948368237</v>
      </c>
      <c r="T61">
        <f t="shared" si="10"/>
        <v>0</v>
      </c>
      <c r="U61">
        <f t="shared" si="14"/>
        <v>0.4432402674907524</v>
      </c>
      <c r="V61">
        <f t="shared" si="11"/>
        <v>0</v>
      </c>
      <c r="W61">
        <f t="shared" si="15"/>
        <v>0.5567597325092476</v>
      </c>
      <c r="X61" s="2"/>
      <c r="AI61" s="15">
        <v>2403388</v>
      </c>
      <c r="AJ61" s="16"/>
      <c r="AK61">
        <v>2403396</v>
      </c>
      <c r="AM61">
        <v>2403309</v>
      </c>
      <c r="AR61" s="2">
        <v>68612</v>
      </c>
      <c r="AS61" s="2">
        <v>344</v>
      </c>
      <c r="AT61" s="2">
        <v>68268</v>
      </c>
      <c r="AV61" s="2">
        <v>86036</v>
      </c>
      <c r="AW61" s="2">
        <v>1294</v>
      </c>
      <c r="AX61" s="2">
        <v>84642</v>
      </c>
      <c r="AY61" s="2">
        <v>2011580</v>
      </c>
      <c r="AZ61" s="2">
        <v>759</v>
      </c>
      <c r="BA61">
        <f t="shared" si="16"/>
        <v>0.63029712615684363</v>
      </c>
      <c r="BB61">
        <f t="shared" si="17"/>
        <v>0.95962164312749321</v>
      </c>
    </row>
    <row r="62" spans="1:54" x14ac:dyDescent="0.25">
      <c r="A62" s="38">
        <v>2020</v>
      </c>
      <c r="B62" s="3" t="s">
        <v>581</v>
      </c>
      <c r="C62" s="2">
        <v>85789</v>
      </c>
      <c r="D62" s="2">
        <v>1268</v>
      </c>
      <c r="E62" s="2">
        <v>84421</v>
      </c>
      <c r="F62" s="2">
        <v>2011801</v>
      </c>
      <c r="G62" s="2">
        <v>785</v>
      </c>
      <c r="H62">
        <f t="shared" ref="H62:H70" si="18">(D62/(D62+G62))</f>
        <v>0.61763273258645879</v>
      </c>
      <c r="I62">
        <f t="shared" si="8"/>
        <v>-2.0092735703245821</v>
      </c>
      <c r="J62">
        <f t="shared" ref="J62:J70" si="19">(F62/(F62+E62))</f>
        <v>0.95972707089230058</v>
      </c>
      <c r="K62">
        <f t="shared" si="9"/>
        <v>1.0986388808799352E-2</v>
      </c>
      <c r="L62" s="34">
        <f t="shared" si="5"/>
        <v>4.0272929107699418E-2</v>
      </c>
      <c r="M62" s="34"/>
      <c r="N62" s="2">
        <v>1168709</v>
      </c>
      <c r="O62">
        <v>1927</v>
      </c>
      <c r="P62" s="2">
        <v>1166782</v>
      </c>
      <c r="Q62" s="2">
        <v>929440</v>
      </c>
      <c r="R62" s="2">
        <v>126</v>
      </c>
      <c r="S62">
        <f t="shared" ref="S62:S70" si="20">(O62/(O62+R62))</f>
        <v>0.9386264003896736</v>
      </c>
      <c r="T62">
        <f t="shared" si="10"/>
        <v>0.78451882845188248</v>
      </c>
      <c r="U62">
        <f t="shared" ref="U62:U70" si="21">(Q62/(Q62+P62))</f>
        <v>0.44338815259070841</v>
      </c>
      <c r="V62">
        <f t="shared" si="11"/>
        <v>3.3364545327346104E-2</v>
      </c>
      <c r="W62">
        <f>(1-U62)</f>
        <v>0.55661184740929159</v>
      </c>
      <c r="X62" s="2"/>
      <c r="AI62" s="15">
        <v>2403387</v>
      </c>
      <c r="AJ62" s="16"/>
      <c r="AK62">
        <v>2403364</v>
      </c>
      <c r="AM62">
        <v>2100373</v>
      </c>
      <c r="AR62" s="2">
        <v>68612</v>
      </c>
      <c r="AS62" s="2">
        <v>350</v>
      </c>
      <c r="AT62" s="2">
        <v>68262</v>
      </c>
      <c r="AV62" s="2">
        <v>85789</v>
      </c>
      <c r="AW62" s="2">
        <v>1268</v>
      </c>
      <c r="AX62" s="2">
        <v>84421</v>
      </c>
      <c r="AY62" s="2">
        <v>2011801</v>
      </c>
      <c r="AZ62" s="2">
        <v>785</v>
      </c>
      <c r="BA62">
        <f t="shared" ref="BA62:BA70" si="22">(AW62/(AW62+AZ62))</f>
        <v>0.61763273258645879</v>
      </c>
      <c r="BB62">
        <f t="shared" ref="BB62:BB70" si="23">(AY62/(AY62+AX62))</f>
        <v>0.95972707089230058</v>
      </c>
    </row>
    <row r="63" spans="1:54" x14ac:dyDescent="0.25">
      <c r="A63" s="38"/>
      <c r="B63" s="3" t="s">
        <v>582</v>
      </c>
      <c r="C63" s="2">
        <v>85789</v>
      </c>
      <c r="D63" s="2">
        <v>1268</v>
      </c>
      <c r="E63" s="2">
        <v>84421</v>
      </c>
      <c r="F63" s="2">
        <v>2011801</v>
      </c>
      <c r="G63" s="2">
        <v>785</v>
      </c>
      <c r="H63">
        <f t="shared" si="18"/>
        <v>0.61763273258645879</v>
      </c>
      <c r="I63">
        <f t="shared" si="8"/>
        <v>0</v>
      </c>
      <c r="J63">
        <f t="shared" si="19"/>
        <v>0.95972707089230058</v>
      </c>
      <c r="K63">
        <f t="shared" si="9"/>
        <v>0</v>
      </c>
      <c r="L63" s="34">
        <f t="shared" si="5"/>
        <v>4.0272929107699418E-2</v>
      </c>
      <c r="M63" s="34"/>
      <c r="N63" s="2">
        <v>1168709</v>
      </c>
      <c r="O63">
        <v>1927</v>
      </c>
      <c r="P63" s="2">
        <v>1166782</v>
      </c>
      <c r="Q63" s="2">
        <v>929440</v>
      </c>
      <c r="R63" s="2">
        <v>126</v>
      </c>
      <c r="S63">
        <f t="shared" si="20"/>
        <v>0.9386264003896736</v>
      </c>
      <c r="T63">
        <f t="shared" si="10"/>
        <v>0</v>
      </c>
      <c r="U63">
        <f t="shared" si="21"/>
        <v>0.44338815259070841</v>
      </c>
      <c r="V63">
        <f t="shared" si="11"/>
        <v>0</v>
      </c>
      <c r="W63">
        <f>(1-U63)</f>
        <v>0.55661184740929159</v>
      </c>
      <c r="X63" s="2"/>
      <c r="AI63" s="15">
        <v>2100579</v>
      </c>
      <c r="AJ63" s="16"/>
      <c r="AK63">
        <v>2403329</v>
      </c>
      <c r="AM63">
        <v>2100369</v>
      </c>
      <c r="AR63" s="2">
        <v>68612</v>
      </c>
      <c r="AS63" s="2">
        <v>350</v>
      </c>
      <c r="AT63" s="2">
        <v>68262</v>
      </c>
      <c r="AV63" s="2">
        <v>85789</v>
      </c>
      <c r="AW63" s="2">
        <v>1268</v>
      </c>
      <c r="AX63" s="2">
        <v>84421</v>
      </c>
      <c r="AY63" s="2">
        <v>2011801</v>
      </c>
      <c r="AZ63" s="2">
        <v>785</v>
      </c>
      <c r="BA63">
        <f t="shared" si="22"/>
        <v>0.61763273258645879</v>
      </c>
      <c r="BB63">
        <f t="shared" si="23"/>
        <v>0.95972707089230058</v>
      </c>
    </row>
    <row r="64" spans="1:54" x14ac:dyDescent="0.25">
      <c r="A64" s="38"/>
      <c r="B64" s="3" t="s">
        <v>583</v>
      </c>
      <c r="C64" s="2">
        <v>85789</v>
      </c>
      <c r="D64" s="2">
        <v>1268</v>
      </c>
      <c r="E64" s="2">
        <v>84421</v>
      </c>
      <c r="F64" s="2">
        <v>2011801</v>
      </c>
      <c r="G64" s="2">
        <v>785</v>
      </c>
      <c r="H64">
        <f t="shared" si="18"/>
        <v>0.61763273258645879</v>
      </c>
      <c r="I64">
        <f t="shared" si="8"/>
        <v>0</v>
      </c>
      <c r="J64">
        <f t="shared" si="19"/>
        <v>0.95972707089230058</v>
      </c>
      <c r="K64">
        <f t="shared" si="9"/>
        <v>0</v>
      </c>
      <c r="L64" s="34">
        <f t="shared" si="5"/>
        <v>4.0272929107699418E-2</v>
      </c>
      <c r="M64" s="34"/>
      <c r="N64" s="2">
        <v>1168709</v>
      </c>
      <c r="O64">
        <v>1927</v>
      </c>
      <c r="P64" s="2">
        <v>1166782</v>
      </c>
      <c r="Q64" s="2">
        <v>929440</v>
      </c>
      <c r="R64" s="2">
        <v>126</v>
      </c>
      <c r="S64">
        <f t="shared" si="20"/>
        <v>0.9386264003896736</v>
      </c>
      <c r="T64">
        <f t="shared" si="10"/>
        <v>0</v>
      </c>
      <c r="U64">
        <f t="shared" si="21"/>
        <v>0.44338815259070841</v>
      </c>
      <c r="V64">
        <f t="shared" si="11"/>
        <v>0</v>
      </c>
      <c r="W64">
        <f>(1-U64)</f>
        <v>0.55661184740929159</v>
      </c>
      <c r="X64" s="2"/>
      <c r="AI64" s="15">
        <v>2400000</v>
      </c>
      <c r="AJ64" s="16"/>
      <c r="AK64">
        <v>2023640</v>
      </c>
      <c r="AM64">
        <v>2027412</v>
      </c>
      <c r="AR64" s="2">
        <v>68612</v>
      </c>
      <c r="AS64" s="2">
        <v>350</v>
      </c>
      <c r="AT64" s="2">
        <v>68262</v>
      </c>
      <c r="AV64" s="2">
        <v>85789</v>
      </c>
      <c r="AW64" s="2">
        <v>1268</v>
      </c>
      <c r="AX64" s="2">
        <v>84421</v>
      </c>
      <c r="AY64" s="2">
        <v>2011801</v>
      </c>
      <c r="AZ64" s="2">
        <v>785</v>
      </c>
      <c r="BA64">
        <f t="shared" si="22"/>
        <v>0.61763273258645879</v>
      </c>
      <c r="BB64">
        <f t="shared" si="23"/>
        <v>0.95972707089230058</v>
      </c>
    </row>
    <row r="65" spans="1:54" x14ac:dyDescent="0.25">
      <c r="A65" s="38"/>
      <c r="B65" s="3" t="s">
        <v>584</v>
      </c>
      <c r="C65" s="2">
        <v>85789</v>
      </c>
      <c r="D65" s="2">
        <v>1268</v>
      </c>
      <c r="E65" s="2">
        <v>84421</v>
      </c>
      <c r="F65" s="2">
        <v>2011801</v>
      </c>
      <c r="G65" s="2">
        <v>785</v>
      </c>
      <c r="H65">
        <f t="shared" si="18"/>
        <v>0.61763273258645879</v>
      </c>
      <c r="I65">
        <f t="shared" si="8"/>
        <v>0</v>
      </c>
      <c r="J65">
        <f t="shared" si="19"/>
        <v>0.95972707089230058</v>
      </c>
      <c r="K65">
        <f t="shared" si="9"/>
        <v>0</v>
      </c>
      <c r="L65" s="34">
        <f t="shared" si="5"/>
        <v>4.0272929107699418E-2</v>
      </c>
      <c r="M65" s="34"/>
      <c r="N65" s="2">
        <v>1168709</v>
      </c>
      <c r="O65">
        <v>1927</v>
      </c>
      <c r="P65" s="2">
        <v>1166782</v>
      </c>
      <c r="Q65" s="2">
        <v>929440</v>
      </c>
      <c r="R65" s="2">
        <v>126</v>
      </c>
      <c r="S65">
        <f>(O65/(O65+R65))</f>
        <v>0.9386264003896736</v>
      </c>
      <c r="T65">
        <f t="shared" si="10"/>
        <v>0</v>
      </c>
      <c r="U65">
        <f t="shared" si="21"/>
        <v>0.44338815259070841</v>
      </c>
      <c r="V65">
        <f t="shared" si="11"/>
        <v>0</v>
      </c>
      <c r="W65">
        <f>(1-U65)</f>
        <v>0.55661184740929159</v>
      </c>
      <c r="X65" s="2"/>
      <c r="AI65" s="15">
        <v>2403397</v>
      </c>
      <c r="AJ65" s="16"/>
      <c r="AK65">
        <v>2500056</v>
      </c>
      <c r="AM65">
        <v>2014819</v>
      </c>
      <c r="AR65" s="2">
        <v>68612</v>
      </c>
      <c r="AS65" s="2">
        <v>350</v>
      </c>
      <c r="AT65" s="2">
        <v>68262</v>
      </c>
      <c r="AV65" s="2">
        <v>85789</v>
      </c>
      <c r="AW65" s="2">
        <v>1268</v>
      </c>
      <c r="AX65" s="2">
        <v>84421</v>
      </c>
      <c r="AY65" s="2">
        <v>2011801</v>
      </c>
      <c r="AZ65" s="2">
        <v>785</v>
      </c>
      <c r="BA65">
        <f t="shared" si="22"/>
        <v>0.61763273258645879</v>
      </c>
      <c r="BB65">
        <f t="shared" si="23"/>
        <v>0.95972707089230058</v>
      </c>
    </row>
    <row r="66" spans="1:54" x14ac:dyDescent="0.25">
      <c r="A66" s="38"/>
      <c r="B66" s="3" t="s">
        <v>585</v>
      </c>
      <c r="C66" s="2">
        <v>85789</v>
      </c>
      <c r="D66" s="2">
        <v>1268</v>
      </c>
      <c r="E66" s="2">
        <v>84421</v>
      </c>
      <c r="F66" s="2">
        <v>2011801</v>
      </c>
      <c r="G66" s="2">
        <v>785</v>
      </c>
      <c r="H66">
        <f t="shared" si="18"/>
        <v>0.61763273258645879</v>
      </c>
      <c r="I66">
        <f t="shared" si="8"/>
        <v>0</v>
      </c>
      <c r="J66">
        <f t="shared" si="19"/>
        <v>0.95972707089230058</v>
      </c>
      <c r="K66">
        <f t="shared" si="9"/>
        <v>0</v>
      </c>
      <c r="L66" s="34">
        <f t="shared" si="5"/>
        <v>4.0272929107699418E-2</v>
      </c>
      <c r="M66" s="34"/>
      <c r="N66" s="2">
        <v>1168709</v>
      </c>
      <c r="O66">
        <v>1927</v>
      </c>
      <c r="P66" s="2">
        <v>1166782</v>
      </c>
      <c r="Q66" s="2">
        <v>929440</v>
      </c>
      <c r="R66" s="2">
        <v>126</v>
      </c>
      <c r="S66">
        <f t="shared" si="20"/>
        <v>0.9386264003896736</v>
      </c>
      <c r="T66">
        <f t="shared" si="10"/>
        <v>0</v>
      </c>
      <c r="U66">
        <f t="shared" si="21"/>
        <v>0.44338815259070841</v>
      </c>
      <c r="V66">
        <f t="shared" si="11"/>
        <v>0</v>
      </c>
      <c r="W66">
        <f>(1-U66)</f>
        <v>0.55661184740929159</v>
      </c>
      <c r="X66" s="2"/>
      <c r="AI66" s="15">
        <v>2400001</v>
      </c>
      <c r="AJ66" s="16"/>
      <c r="AK66">
        <v>2403386</v>
      </c>
      <c r="AM66">
        <v>2400006</v>
      </c>
      <c r="AR66" s="2">
        <v>68612</v>
      </c>
      <c r="AS66" s="2">
        <v>350</v>
      </c>
      <c r="AT66" s="2">
        <v>68262</v>
      </c>
      <c r="AV66" s="2">
        <v>85789</v>
      </c>
      <c r="AW66" s="2">
        <v>1268</v>
      </c>
      <c r="AX66" s="2">
        <v>84421</v>
      </c>
      <c r="AY66" s="2">
        <v>2011801</v>
      </c>
      <c r="AZ66" s="2">
        <v>785</v>
      </c>
      <c r="BA66">
        <f t="shared" si="22"/>
        <v>0.61763273258645879</v>
      </c>
      <c r="BB66">
        <f t="shared" si="23"/>
        <v>0.95972707089230058</v>
      </c>
    </row>
    <row r="67" spans="1:54" x14ac:dyDescent="0.25">
      <c r="A67" s="38"/>
      <c r="B67" s="3" t="s">
        <v>586</v>
      </c>
      <c r="C67" s="2">
        <v>85789</v>
      </c>
      <c r="D67" s="2">
        <v>1268</v>
      </c>
      <c r="E67" s="2">
        <v>84421</v>
      </c>
      <c r="F67" s="2">
        <v>2011801</v>
      </c>
      <c r="G67" s="2">
        <v>785</v>
      </c>
      <c r="H67">
        <f t="shared" si="18"/>
        <v>0.61763273258645879</v>
      </c>
      <c r="I67">
        <f t="shared" si="8"/>
        <v>0</v>
      </c>
      <c r="J67">
        <f t="shared" si="19"/>
        <v>0.95972707089230058</v>
      </c>
      <c r="K67">
        <f t="shared" si="9"/>
        <v>0</v>
      </c>
      <c r="L67" s="34">
        <f t="shared" ref="L67:L70" si="24">(1-J67)</f>
        <v>4.0272929107699418E-2</v>
      </c>
      <c r="M67" s="34"/>
      <c r="N67" s="2">
        <v>1168709</v>
      </c>
      <c r="O67">
        <v>1927</v>
      </c>
      <c r="P67" s="2">
        <v>1166782</v>
      </c>
      <c r="Q67" s="2">
        <v>929440</v>
      </c>
      <c r="R67" s="2">
        <v>126</v>
      </c>
      <c r="S67">
        <f t="shared" si="20"/>
        <v>0.9386264003896736</v>
      </c>
      <c r="T67">
        <f t="shared" si="10"/>
        <v>0</v>
      </c>
      <c r="U67">
        <f t="shared" si="21"/>
        <v>0.44338815259070841</v>
      </c>
      <c r="V67">
        <f t="shared" si="11"/>
        <v>0</v>
      </c>
      <c r="W67">
        <f t="shared" ref="W67:W70" si="25">(1-U67)</f>
        <v>0.55661184740929159</v>
      </c>
      <c r="X67" s="2"/>
      <c r="AI67" s="15">
        <v>2403365</v>
      </c>
      <c r="AJ67" s="16"/>
      <c r="AK67">
        <v>2403380</v>
      </c>
      <c r="AM67">
        <v>2002911</v>
      </c>
      <c r="AR67" s="2">
        <v>68612</v>
      </c>
      <c r="AS67" s="2">
        <v>350</v>
      </c>
      <c r="AT67" s="2">
        <v>68262</v>
      </c>
      <c r="AV67" s="2">
        <v>85789</v>
      </c>
      <c r="AW67" s="2">
        <v>1268</v>
      </c>
      <c r="AX67" s="2">
        <v>84421</v>
      </c>
      <c r="AY67" s="2">
        <v>2011801</v>
      </c>
      <c r="AZ67" s="2">
        <v>785</v>
      </c>
      <c r="BA67">
        <f t="shared" si="22"/>
        <v>0.61763273258645879</v>
      </c>
      <c r="BB67">
        <f t="shared" si="23"/>
        <v>0.95972707089230058</v>
      </c>
    </row>
    <row r="68" spans="1:54" x14ac:dyDescent="0.25">
      <c r="A68" s="38"/>
      <c r="B68" s="3" t="s">
        <v>587</v>
      </c>
      <c r="C68" s="2">
        <v>85789</v>
      </c>
      <c r="D68" s="2">
        <v>1268</v>
      </c>
      <c r="E68" s="2">
        <v>84421</v>
      </c>
      <c r="F68" s="2">
        <v>2011801</v>
      </c>
      <c r="G68" s="2">
        <v>785</v>
      </c>
      <c r="H68">
        <f t="shared" si="18"/>
        <v>0.61763273258645879</v>
      </c>
      <c r="I68">
        <f t="shared" si="8"/>
        <v>0</v>
      </c>
      <c r="J68">
        <f t="shared" si="19"/>
        <v>0.95972707089230058</v>
      </c>
      <c r="K68">
        <f t="shared" si="9"/>
        <v>0</v>
      </c>
      <c r="L68" s="34">
        <f t="shared" si="24"/>
        <v>4.0272929107699418E-2</v>
      </c>
      <c r="M68" s="34"/>
      <c r="N68" s="2">
        <v>1168709</v>
      </c>
      <c r="O68">
        <v>1927</v>
      </c>
      <c r="P68" s="2">
        <v>1166782</v>
      </c>
      <c r="Q68" s="2">
        <v>929440</v>
      </c>
      <c r="R68" s="2">
        <v>126</v>
      </c>
      <c r="S68">
        <f t="shared" si="20"/>
        <v>0.9386264003896736</v>
      </c>
      <c r="T68">
        <f t="shared" si="10"/>
        <v>0</v>
      </c>
      <c r="U68">
        <f t="shared" si="21"/>
        <v>0.44338815259070841</v>
      </c>
      <c r="V68">
        <f t="shared" si="11"/>
        <v>0</v>
      </c>
      <c r="W68">
        <f t="shared" si="25"/>
        <v>0.55661184740929159</v>
      </c>
      <c r="X68" s="2"/>
      <c r="AI68" s="15">
        <v>2403308</v>
      </c>
      <c r="AJ68" s="16"/>
      <c r="AK68">
        <v>2403385</v>
      </c>
      <c r="AM68">
        <v>2100579</v>
      </c>
      <c r="AR68" s="2">
        <v>68612</v>
      </c>
      <c r="AS68" s="2">
        <v>350</v>
      </c>
      <c r="AT68" s="2">
        <v>68262</v>
      </c>
      <c r="AV68" s="2">
        <v>85789</v>
      </c>
      <c r="AW68" s="2">
        <v>1268</v>
      </c>
      <c r="AX68" s="2">
        <v>84421</v>
      </c>
      <c r="AY68" s="2">
        <v>2011801</v>
      </c>
      <c r="AZ68" s="2">
        <v>785</v>
      </c>
      <c r="BA68">
        <f t="shared" si="22"/>
        <v>0.61763273258645879</v>
      </c>
      <c r="BB68">
        <f t="shared" si="23"/>
        <v>0.95972707089230058</v>
      </c>
    </row>
    <row r="69" spans="1:54" x14ac:dyDescent="0.25">
      <c r="A69" s="38"/>
      <c r="B69" s="3" t="s">
        <v>588</v>
      </c>
      <c r="C69" s="2">
        <v>85789</v>
      </c>
      <c r="D69" s="2">
        <v>1268</v>
      </c>
      <c r="E69" s="2">
        <v>84421</v>
      </c>
      <c r="F69" s="2">
        <v>2011801</v>
      </c>
      <c r="G69" s="2">
        <v>785</v>
      </c>
      <c r="H69">
        <f t="shared" si="18"/>
        <v>0.61763273258645879</v>
      </c>
      <c r="I69">
        <f t="shared" ref="I69:I70" si="26">(((H69-H68)/H68)*100)</f>
        <v>0</v>
      </c>
      <c r="J69">
        <f t="shared" si="19"/>
        <v>0.95972707089230058</v>
      </c>
      <c r="K69">
        <f t="shared" ref="K69:K70" si="27">(((J69-J68)/J68)*100)</f>
        <v>0</v>
      </c>
      <c r="L69" s="34">
        <f t="shared" si="24"/>
        <v>4.0272929107699418E-2</v>
      </c>
      <c r="M69" s="34"/>
      <c r="N69" s="2">
        <v>1168709</v>
      </c>
      <c r="O69">
        <v>1927</v>
      </c>
      <c r="P69" s="2">
        <v>1166782</v>
      </c>
      <c r="Q69" s="2">
        <v>929440</v>
      </c>
      <c r="R69" s="2">
        <v>126</v>
      </c>
      <c r="S69">
        <f t="shared" si="20"/>
        <v>0.9386264003896736</v>
      </c>
      <c r="T69">
        <f t="shared" ref="T69:T70" si="28">(((S69-S68)/S68)*100)</f>
        <v>0</v>
      </c>
      <c r="U69">
        <f t="shared" si="21"/>
        <v>0.44338815259070841</v>
      </c>
      <c r="V69">
        <f t="shared" ref="V69:V70" si="29">(((U69-U68)/U68)*100)</f>
        <v>0</v>
      </c>
      <c r="W69">
        <f t="shared" si="25"/>
        <v>0.55661184740929159</v>
      </c>
      <c r="X69" s="2"/>
      <c r="AI69" s="15">
        <v>2403316</v>
      </c>
      <c r="AJ69" s="16"/>
      <c r="AK69">
        <v>2403349</v>
      </c>
      <c r="AM69">
        <v>2403390</v>
      </c>
      <c r="AR69" s="2">
        <v>68612</v>
      </c>
      <c r="AS69" s="2">
        <v>350</v>
      </c>
      <c r="AT69" s="2">
        <v>68262</v>
      </c>
      <c r="AV69" s="2">
        <v>85789</v>
      </c>
      <c r="AW69" s="2">
        <v>1268</v>
      </c>
      <c r="AX69" s="2">
        <v>84421</v>
      </c>
      <c r="AY69" s="2">
        <v>2011801</v>
      </c>
      <c r="AZ69" s="2">
        <v>785</v>
      </c>
      <c r="BA69">
        <f t="shared" si="22"/>
        <v>0.61763273258645879</v>
      </c>
      <c r="BB69">
        <f t="shared" si="23"/>
        <v>0.95972707089230058</v>
      </c>
    </row>
    <row r="70" spans="1:54" x14ac:dyDescent="0.25">
      <c r="A70" s="38"/>
      <c r="B70" s="3" t="s">
        <v>589</v>
      </c>
      <c r="C70" s="2">
        <v>85789</v>
      </c>
      <c r="D70" s="2">
        <v>1268</v>
      </c>
      <c r="E70" s="2">
        <v>84421</v>
      </c>
      <c r="F70" s="2">
        <v>2011801</v>
      </c>
      <c r="G70" s="2">
        <v>785</v>
      </c>
      <c r="H70">
        <f t="shared" si="18"/>
        <v>0.61763273258645879</v>
      </c>
      <c r="I70">
        <f t="shared" si="26"/>
        <v>0</v>
      </c>
      <c r="J70">
        <f t="shared" si="19"/>
        <v>0.95972707089230058</v>
      </c>
      <c r="K70">
        <f t="shared" si="27"/>
        <v>0</v>
      </c>
      <c r="L70" s="34">
        <f t="shared" si="24"/>
        <v>4.0272929107699418E-2</v>
      </c>
      <c r="M70" s="34"/>
      <c r="N70" s="2">
        <v>1168709</v>
      </c>
      <c r="O70">
        <v>1927</v>
      </c>
      <c r="P70" s="2">
        <v>1166782</v>
      </c>
      <c r="Q70" s="2">
        <v>929440</v>
      </c>
      <c r="R70" s="2">
        <v>126</v>
      </c>
      <c r="S70">
        <f t="shared" si="20"/>
        <v>0.9386264003896736</v>
      </c>
      <c r="T70">
        <f t="shared" si="28"/>
        <v>0</v>
      </c>
      <c r="U70">
        <f t="shared" si="21"/>
        <v>0.44338815259070841</v>
      </c>
      <c r="V70">
        <f t="shared" si="29"/>
        <v>0</v>
      </c>
      <c r="W70">
        <f t="shared" si="25"/>
        <v>0.55661184740929159</v>
      </c>
      <c r="X70" s="2"/>
      <c r="AI70" s="15">
        <v>2100566</v>
      </c>
      <c r="AJ70" s="16"/>
      <c r="AK70">
        <v>2403369</v>
      </c>
      <c r="AM70">
        <v>2403380</v>
      </c>
      <c r="AR70" s="2">
        <v>68612</v>
      </c>
      <c r="AS70" s="2">
        <v>350</v>
      </c>
      <c r="AT70" s="2">
        <v>68262</v>
      </c>
      <c r="AV70" s="2">
        <v>85789</v>
      </c>
      <c r="AW70" s="2">
        <v>1268</v>
      </c>
      <c r="AX70" s="2">
        <v>84421</v>
      </c>
      <c r="AY70" s="2">
        <v>2011801</v>
      </c>
      <c r="AZ70" s="2">
        <v>785</v>
      </c>
      <c r="BA70">
        <f t="shared" si="22"/>
        <v>0.61763273258645879</v>
      </c>
      <c r="BB70">
        <f t="shared" si="23"/>
        <v>0.95972707089230058</v>
      </c>
    </row>
    <row r="71" spans="1:54" x14ac:dyDescent="0.25">
      <c r="A71" s="38"/>
      <c r="B71" s="3" t="s">
        <v>590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S71" s="2"/>
      <c r="T71" s="2"/>
      <c r="X71" s="2"/>
      <c r="AI71" s="15">
        <v>2403351</v>
      </c>
      <c r="AJ71" s="16"/>
      <c r="AK71">
        <v>2403306</v>
      </c>
      <c r="AM71">
        <v>2100566</v>
      </c>
    </row>
    <row r="72" spans="1:54" x14ac:dyDescent="0.25">
      <c r="S72" s="2"/>
      <c r="T72" s="2"/>
      <c r="X72" s="2"/>
      <c r="AI72" s="15">
        <v>2400005</v>
      </c>
      <c r="AJ72" s="16"/>
      <c r="AK72">
        <v>2403384</v>
      </c>
      <c r="AM72">
        <v>2400003</v>
      </c>
    </row>
    <row r="73" spans="1:54" x14ac:dyDescent="0.25">
      <c r="X73" s="2"/>
      <c r="AI73" s="15">
        <v>2403331</v>
      </c>
      <c r="AJ73" s="16"/>
      <c r="AK73">
        <v>2500038</v>
      </c>
      <c r="AM73">
        <v>2403356</v>
      </c>
    </row>
    <row r="74" spans="1:54" x14ac:dyDescent="0.25">
      <c r="X74" s="2"/>
      <c r="AI74" s="15">
        <v>2403332</v>
      </c>
      <c r="AJ74" s="16"/>
      <c r="AK74">
        <v>2403367</v>
      </c>
      <c r="AM74">
        <v>2403365</v>
      </c>
    </row>
    <row r="75" spans="1:54" x14ac:dyDescent="0.25">
      <c r="X75" s="2"/>
      <c r="AI75" s="15">
        <v>2403361</v>
      </c>
      <c r="AJ75" s="16"/>
      <c r="AK75">
        <v>2403333</v>
      </c>
      <c r="AM75">
        <v>2403311</v>
      </c>
    </row>
    <row r="76" spans="1:54" x14ac:dyDescent="0.25">
      <c r="X76" s="2"/>
      <c r="AI76" s="15">
        <v>2500058</v>
      </c>
      <c r="AJ76" s="16"/>
      <c r="AK76">
        <v>2403387</v>
      </c>
      <c r="AM76">
        <v>2403381</v>
      </c>
    </row>
    <row r="77" spans="1:54" x14ac:dyDescent="0.25">
      <c r="X77" s="2"/>
      <c r="AI77" s="15">
        <v>2403335</v>
      </c>
      <c r="AJ77" s="16"/>
      <c r="AK77">
        <v>2403391</v>
      </c>
      <c r="AM77">
        <v>2403391</v>
      </c>
    </row>
    <row r="78" spans="1:54" x14ac:dyDescent="0.25">
      <c r="X78" s="2"/>
      <c r="AI78" s="15">
        <v>2400007</v>
      </c>
      <c r="AJ78" s="16"/>
      <c r="AK78">
        <v>2403365</v>
      </c>
      <c r="AM78">
        <v>2500002</v>
      </c>
    </row>
    <row r="79" spans="1:54" x14ac:dyDescent="0.25">
      <c r="X79" s="2"/>
      <c r="AI79" s="15">
        <v>2403314</v>
      </c>
      <c r="AJ79" s="16"/>
      <c r="AK79">
        <v>2403383</v>
      </c>
      <c r="AM79">
        <v>2025822</v>
      </c>
    </row>
    <row r="80" spans="1:54" x14ac:dyDescent="0.25">
      <c r="X80" s="2"/>
      <c r="AI80" s="15">
        <v>2403362</v>
      </c>
      <c r="AJ80" s="16"/>
      <c r="AK80">
        <v>2403356</v>
      </c>
      <c r="AM80">
        <v>2403397</v>
      </c>
    </row>
    <row r="81" spans="35:39" x14ac:dyDescent="0.25">
      <c r="AI81" s="15">
        <v>2403358</v>
      </c>
      <c r="AJ81" s="16"/>
      <c r="AK81">
        <v>2403350</v>
      </c>
      <c r="AM81">
        <v>2403399</v>
      </c>
    </row>
    <row r="82" spans="35:39" x14ac:dyDescent="0.25">
      <c r="AI82" s="15">
        <v>2403367</v>
      </c>
      <c r="AJ82" s="16"/>
      <c r="AK82">
        <v>2500078</v>
      </c>
      <c r="AM82">
        <v>2403314</v>
      </c>
    </row>
    <row r="83" spans="35:39" x14ac:dyDescent="0.25">
      <c r="AI83" s="15">
        <v>2403363</v>
      </c>
      <c r="AJ83" s="16"/>
      <c r="AK83">
        <v>2403374</v>
      </c>
      <c r="AM83">
        <v>2403398</v>
      </c>
    </row>
    <row r="84" spans="35:39" x14ac:dyDescent="0.25">
      <c r="AI84" s="15">
        <v>2400010</v>
      </c>
      <c r="AJ84" s="16"/>
      <c r="AK84">
        <v>2403395</v>
      </c>
      <c r="AM84">
        <v>2403357</v>
      </c>
    </row>
    <row r="85" spans="35:39" x14ac:dyDescent="0.25">
      <c r="AI85" s="15">
        <v>2403391</v>
      </c>
      <c r="AJ85" s="16"/>
      <c r="AK85">
        <v>2403332</v>
      </c>
      <c r="AM85">
        <v>2403303</v>
      </c>
    </row>
    <row r="86" spans="35:39" x14ac:dyDescent="0.25">
      <c r="AI86" s="15">
        <v>2403385</v>
      </c>
      <c r="AJ86" s="16"/>
      <c r="AK86">
        <v>2500028</v>
      </c>
      <c r="AM86">
        <v>2403361</v>
      </c>
    </row>
    <row r="87" spans="35:39" x14ac:dyDescent="0.25">
      <c r="AI87" s="15">
        <v>2403392</v>
      </c>
      <c r="AJ87" s="16"/>
      <c r="AK87">
        <v>2403372</v>
      </c>
      <c r="AM87">
        <v>2403329</v>
      </c>
    </row>
    <row r="88" spans="35:39" x14ac:dyDescent="0.25">
      <c r="AI88" s="15">
        <v>2403389</v>
      </c>
      <c r="AJ88" s="16"/>
      <c r="AK88">
        <v>2403361</v>
      </c>
      <c r="AM88">
        <v>2403353</v>
      </c>
    </row>
    <row r="89" spans="35:39" x14ac:dyDescent="0.25">
      <c r="AI89" s="15">
        <v>2403399</v>
      </c>
      <c r="AJ89" s="16"/>
      <c r="AK89">
        <v>2403375</v>
      </c>
      <c r="AM89">
        <v>2403373</v>
      </c>
    </row>
    <row r="90" spans="35:39" x14ac:dyDescent="0.25">
      <c r="AI90" s="15">
        <v>2403310</v>
      </c>
      <c r="AJ90" s="16"/>
      <c r="AK90">
        <v>2500042</v>
      </c>
      <c r="AM90">
        <v>2400016</v>
      </c>
    </row>
    <row r="91" spans="35:39" x14ac:dyDescent="0.25">
      <c r="AI91" s="15">
        <v>2012063</v>
      </c>
      <c r="AJ91" s="16"/>
      <c r="AK91">
        <v>2400026</v>
      </c>
      <c r="AM91">
        <v>2403364</v>
      </c>
    </row>
    <row r="92" spans="35:39" x14ac:dyDescent="0.25">
      <c r="AI92" s="15">
        <v>2403395</v>
      </c>
      <c r="AJ92" s="16"/>
      <c r="AK92">
        <v>2403312</v>
      </c>
      <c r="AM92">
        <v>2403335</v>
      </c>
    </row>
    <row r="93" spans="35:39" x14ac:dyDescent="0.25">
      <c r="AI93" s="15">
        <v>2403334</v>
      </c>
      <c r="AJ93" s="16"/>
      <c r="AK93">
        <v>2403313</v>
      </c>
      <c r="AM93">
        <v>2403374</v>
      </c>
    </row>
    <row r="94" spans="35:39" x14ac:dyDescent="0.25">
      <c r="AI94" s="15">
        <v>2403324</v>
      </c>
      <c r="AJ94" s="16"/>
      <c r="AK94">
        <v>2010936</v>
      </c>
      <c r="AM94">
        <v>2403393</v>
      </c>
    </row>
    <row r="95" spans="35:39" x14ac:dyDescent="0.25">
      <c r="AI95" s="15">
        <v>2403347</v>
      </c>
      <c r="AJ95" s="16"/>
      <c r="AK95">
        <v>2403397</v>
      </c>
      <c r="AM95">
        <v>2400005</v>
      </c>
    </row>
    <row r="96" spans="35:39" x14ac:dyDescent="0.25">
      <c r="AI96" s="15">
        <v>2403353</v>
      </c>
      <c r="AJ96" s="16"/>
      <c r="AK96">
        <v>2019102</v>
      </c>
      <c r="AM96">
        <v>2403372</v>
      </c>
    </row>
    <row r="97" spans="35:39" x14ac:dyDescent="0.25">
      <c r="AI97" s="15">
        <v>2400017</v>
      </c>
      <c r="AJ97" s="16"/>
      <c r="AK97">
        <v>2403378</v>
      </c>
      <c r="AM97">
        <v>2403315</v>
      </c>
    </row>
    <row r="98" spans="35:39" x14ac:dyDescent="0.25">
      <c r="AI98" s="15">
        <v>2403372</v>
      </c>
      <c r="AJ98" s="16"/>
      <c r="AK98">
        <v>2500004</v>
      </c>
      <c r="AM98">
        <v>2403347</v>
      </c>
    </row>
    <row r="99" spans="35:39" x14ac:dyDescent="0.25">
      <c r="AI99" s="15">
        <v>2403311</v>
      </c>
      <c r="AJ99" s="16"/>
      <c r="AK99">
        <v>2403371</v>
      </c>
      <c r="AM99">
        <v>2403396</v>
      </c>
    </row>
    <row r="100" spans="35:39" x14ac:dyDescent="0.25">
      <c r="AI100" s="15">
        <v>2403390</v>
      </c>
      <c r="AJ100" s="16"/>
      <c r="AK100">
        <v>2403326</v>
      </c>
      <c r="AM100">
        <v>2403352</v>
      </c>
    </row>
    <row r="101" spans="35:39" x14ac:dyDescent="0.25">
      <c r="AI101" s="15">
        <v>2403354</v>
      </c>
      <c r="AJ101" s="16"/>
      <c r="AK101">
        <v>2403344</v>
      </c>
      <c r="AM101">
        <v>2403306</v>
      </c>
    </row>
    <row r="102" spans="35:39" x14ac:dyDescent="0.25">
      <c r="AI102" s="15">
        <v>2403317</v>
      </c>
      <c r="AJ102" s="16"/>
      <c r="AK102">
        <v>2403368</v>
      </c>
      <c r="AM102">
        <v>2403354</v>
      </c>
    </row>
    <row r="103" spans="35:39" x14ac:dyDescent="0.25">
      <c r="AI103" s="15">
        <v>2403328</v>
      </c>
      <c r="AJ103" s="16"/>
      <c r="AK103">
        <v>2403339</v>
      </c>
      <c r="AM103">
        <v>2403312</v>
      </c>
    </row>
    <row r="104" spans="35:39" x14ac:dyDescent="0.25">
      <c r="AI104" s="15">
        <v>2500090</v>
      </c>
      <c r="AJ104" s="16"/>
      <c r="AK104">
        <v>2403370</v>
      </c>
      <c r="AM104">
        <v>2403343</v>
      </c>
    </row>
    <row r="105" spans="35:39" x14ac:dyDescent="0.25">
      <c r="AI105" s="15">
        <v>2403327</v>
      </c>
      <c r="AJ105" s="16"/>
      <c r="AK105">
        <v>2403335</v>
      </c>
      <c r="AM105">
        <v>2500022</v>
      </c>
    </row>
    <row r="106" spans="35:39" x14ac:dyDescent="0.25">
      <c r="AI106" s="15">
        <v>2500104</v>
      </c>
      <c r="AJ106" s="16"/>
      <c r="AK106">
        <v>2403389</v>
      </c>
    </row>
    <row r="107" spans="35:39" x14ac:dyDescent="0.25">
      <c r="AI107" s="15">
        <v>2500100</v>
      </c>
      <c r="AJ107" s="16"/>
      <c r="AK107">
        <v>2403379</v>
      </c>
    </row>
    <row r="108" spans="35:39" x14ac:dyDescent="0.25">
      <c r="AI108" s="15">
        <v>2403300</v>
      </c>
      <c r="AJ108" s="16"/>
      <c r="AK108">
        <v>2403355</v>
      </c>
    </row>
    <row r="109" spans="35:39" x14ac:dyDescent="0.25">
      <c r="AI109" s="15">
        <v>2500020</v>
      </c>
      <c r="AJ109" s="16"/>
      <c r="AK109">
        <v>2100369</v>
      </c>
    </row>
    <row r="110" spans="35:39" x14ac:dyDescent="0.25">
      <c r="AI110" s="15">
        <v>2403364</v>
      </c>
      <c r="AJ110" s="16"/>
      <c r="AK110">
        <v>2403323</v>
      </c>
    </row>
    <row r="111" spans="35:39" x14ac:dyDescent="0.25">
      <c r="AI111" s="14">
        <v>2403306</v>
      </c>
      <c r="AJ111" s="16"/>
      <c r="AK111">
        <v>2100373</v>
      </c>
    </row>
    <row r="112" spans="35:39" x14ac:dyDescent="0.25">
      <c r="AK112">
        <v>2500066</v>
      </c>
    </row>
    <row r="113" spans="37:37" x14ac:dyDescent="0.25">
      <c r="AK113">
        <v>2403376</v>
      </c>
    </row>
    <row r="114" spans="37:37" x14ac:dyDescent="0.25">
      <c r="AK114">
        <v>2403305</v>
      </c>
    </row>
    <row r="115" spans="37:37" x14ac:dyDescent="0.25">
      <c r="AK115">
        <v>2403311</v>
      </c>
    </row>
    <row r="116" spans="37:37" x14ac:dyDescent="0.25">
      <c r="AK116">
        <v>2403388</v>
      </c>
    </row>
    <row r="117" spans="37:37" x14ac:dyDescent="0.25">
      <c r="AK117">
        <v>2500034</v>
      </c>
    </row>
    <row r="118" spans="37:37" x14ac:dyDescent="0.25">
      <c r="AK118">
        <v>2403377</v>
      </c>
    </row>
    <row r="119" spans="37:37" x14ac:dyDescent="0.25">
      <c r="AK119">
        <v>2500048</v>
      </c>
    </row>
    <row r="120" spans="37:37" x14ac:dyDescent="0.25">
      <c r="AK120">
        <v>2500022</v>
      </c>
    </row>
    <row r="121" spans="37:37" x14ac:dyDescent="0.25">
      <c r="AK121">
        <v>2403347</v>
      </c>
    </row>
    <row r="122" spans="37:37" x14ac:dyDescent="0.25">
      <c r="AK122">
        <v>2403302</v>
      </c>
    </row>
    <row r="123" spans="37:37" x14ac:dyDescent="0.25">
      <c r="AK123">
        <v>2403362</v>
      </c>
    </row>
    <row r="124" spans="37:37" x14ac:dyDescent="0.25">
      <c r="AK124">
        <v>2500070</v>
      </c>
    </row>
    <row r="125" spans="37:37" x14ac:dyDescent="0.25">
      <c r="AK125">
        <v>2403382</v>
      </c>
    </row>
    <row r="126" spans="37:37" x14ac:dyDescent="0.25">
      <c r="AK126">
        <v>2400000</v>
      </c>
    </row>
    <row r="127" spans="37:37" x14ac:dyDescent="0.25">
      <c r="AK127">
        <v>2403331</v>
      </c>
    </row>
    <row r="128" spans="37:37" x14ac:dyDescent="0.25">
      <c r="AK128">
        <v>2403345</v>
      </c>
    </row>
    <row r="129" spans="37:37" x14ac:dyDescent="0.25">
      <c r="AK129">
        <v>2500040</v>
      </c>
    </row>
    <row r="130" spans="37:37" x14ac:dyDescent="0.25">
      <c r="AK130">
        <v>2403314</v>
      </c>
    </row>
    <row r="131" spans="37:37" x14ac:dyDescent="0.25">
      <c r="AK131">
        <v>2403310</v>
      </c>
    </row>
    <row r="132" spans="37:37" x14ac:dyDescent="0.25">
      <c r="AK132">
        <v>2014819</v>
      </c>
    </row>
    <row r="133" spans="37:37" x14ac:dyDescent="0.25">
      <c r="AK133">
        <v>2400004</v>
      </c>
    </row>
    <row r="134" spans="37:37" x14ac:dyDescent="0.25">
      <c r="AK134">
        <v>2403392</v>
      </c>
    </row>
    <row r="135" spans="37:37" x14ac:dyDescent="0.25">
      <c r="AK135">
        <v>2403353</v>
      </c>
    </row>
    <row r="136" spans="37:37" x14ac:dyDescent="0.25">
      <c r="AK136">
        <v>2403322</v>
      </c>
    </row>
    <row r="137" spans="37:37" x14ac:dyDescent="0.25">
      <c r="AK137">
        <v>2002911</v>
      </c>
    </row>
    <row r="138" spans="37:37" x14ac:dyDescent="0.25">
      <c r="AK138">
        <v>2100579</v>
      </c>
    </row>
    <row r="139" spans="37:37" x14ac:dyDescent="0.25">
      <c r="AK139">
        <v>2403390</v>
      </c>
    </row>
    <row r="140" spans="37:37" x14ac:dyDescent="0.25">
      <c r="AK140">
        <v>2403393</v>
      </c>
    </row>
    <row r="141" spans="37:37" x14ac:dyDescent="0.25">
      <c r="AK141">
        <v>2403360</v>
      </c>
    </row>
    <row r="142" spans="37:37" x14ac:dyDescent="0.25">
      <c r="AK142">
        <v>2403317</v>
      </c>
    </row>
    <row r="143" spans="37:37" x14ac:dyDescent="0.25">
      <c r="AK143">
        <v>2403336</v>
      </c>
    </row>
    <row r="144" spans="37:37" x14ac:dyDescent="0.25">
      <c r="AK144">
        <v>2403309</v>
      </c>
    </row>
    <row r="145" spans="37:37" x14ac:dyDescent="0.25">
      <c r="AK145">
        <v>2403334</v>
      </c>
    </row>
    <row r="146" spans="37:37" x14ac:dyDescent="0.25">
      <c r="AK146">
        <v>2500064</v>
      </c>
    </row>
    <row r="147" spans="37:37" x14ac:dyDescent="0.25">
      <c r="AK147">
        <v>2403342</v>
      </c>
    </row>
    <row r="148" spans="37:37" x14ac:dyDescent="0.25">
      <c r="AK148">
        <v>2403338</v>
      </c>
    </row>
    <row r="149" spans="37:37" x14ac:dyDescent="0.25">
      <c r="AK149">
        <v>2400006</v>
      </c>
    </row>
    <row r="150" spans="37:37" x14ac:dyDescent="0.25">
      <c r="AK150">
        <v>2403399</v>
      </c>
    </row>
    <row r="151" spans="37:37" x14ac:dyDescent="0.25">
      <c r="AK151">
        <v>2403359</v>
      </c>
    </row>
    <row r="152" spans="37:37" x14ac:dyDescent="0.25">
      <c r="AK152">
        <v>2400001</v>
      </c>
    </row>
  </sheetData>
  <mergeCells count="13">
    <mergeCell ref="A62:A71"/>
    <mergeCell ref="A3:A22"/>
    <mergeCell ref="A23:A42"/>
    <mergeCell ref="A43:A61"/>
    <mergeCell ref="C1:L1"/>
    <mergeCell ref="N1:W1"/>
    <mergeCell ref="BH2:BL2"/>
    <mergeCell ref="BM2:BQ2"/>
    <mergeCell ref="AJ1:AK1"/>
    <mergeCell ref="AL1:AM1"/>
    <mergeCell ref="AH1:AI1"/>
    <mergeCell ref="AR1:AT1"/>
    <mergeCell ref="AV1:BB1"/>
  </mergeCells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Dataset_1_snort</vt:lpstr>
      <vt:lpstr>Dataset_2_snort</vt:lpstr>
      <vt:lpstr>Sheet1</vt:lpstr>
      <vt:lpstr>Dataset_3_Snort</vt:lpstr>
      <vt:lpstr>Dataset_1_Suricata</vt:lpstr>
      <vt:lpstr>Dataset_2_Suricata</vt:lpstr>
      <vt:lpstr>Dataset_3_Suricata</vt:lpstr>
      <vt:lpstr>Diversity_Dataset_2</vt:lpstr>
      <vt:lpstr>Diversity_Dataset_3</vt:lpstr>
      <vt:lpstr>Runtime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Shashwat Adhikari</dc:creator>
  <cp:keywords/>
  <dc:description/>
  <cp:lastModifiedBy>Shashwat Adhikari</cp:lastModifiedBy>
  <cp:revision/>
  <dcterms:created xsi:type="dcterms:W3CDTF">2015-06-05T18:17:20Z</dcterms:created>
  <dcterms:modified xsi:type="dcterms:W3CDTF">2023-06-15T20:22:28Z</dcterms:modified>
  <cp:category/>
  <cp:contentStatus/>
</cp:coreProperties>
</file>